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HR_Rate_Cases\Employee Benefits\Compensation and Other Topics\KY\2025\Discovery\KUIC\"/>
    </mc:Choice>
  </mc:AlternateContent>
  <xr:revisionPtr revIDLastSave="0" documentId="13_ncr:1_{3A0839AA-53D5-49FB-A84D-726A36773A7D}" xr6:coauthVersionLast="47" xr6:coauthVersionMax="47" xr10:uidLastSave="{00000000-0000-0000-0000-000000000000}"/>
  <bookViews>
    <workbookView xWindow="28680" yWindow="-120" windowWidth="29040" windowHeight="15720" tabRatio="816" firstSheet="3" activeTab="3" xr2:uid="{00000000-000D-0000-FFFF-FFFF00000000}"/>
  </bookViews>
  <sheets>
    <sheet name="Contents" sheetId="47" state="hidden" r:id="rId1"/>
    <sheet name="2019 Cash Flow Estimate" sheetId="102" state="hidden" r:id="rId2"/>
    <sheet name="2019" sheetId="105" state="hidden" r:id="rId3"/>
    <sheet name="BU ICP Scorecard" sheetId="7" r:id="rId4"/>
    <sheet name="AOPS" sheetId="46" r:id="rId5"/>
    <sheet name="HR Master 11.3.22 OLD" sheetId="135" state="hidden" r:id="rId6"/>
    <sheet name="NOT UPDATED -&gt;" sheetId="129" state="hidden" r:id="rId7"/>
    <sheet name="AEP Scorecard" sheetId="162" r:id="rId8"/>
    <sheet name="BU Scorecards" sheetId="161" r:id="rId9"/>
    <sheet name="Diverse Rev OLD" sheetId="132" state="hidden" r:id="rId10"/>
    <sheet name="Contract Renewables" sheetId="114" state="hidden" r:id="rId11"/>
  </sheets>
  <definedNames>
    <definedName name="_xlnm._FilterDatabase" localSheetId="1" hidden="1">'2019 Cash Flow Estimate'!$A$1:$V$2079</definedName>
    <definedName name="_xlnm._FilterDatabase" localSheetId="5" hidden="1">'HR Master 11.3.22 OLD'!$A$1:$T$2182</definedName>
    <definedName name="ESTYE" localSheetId="1">#REF!</definedName>
    <definedName name="gifRange1" localSheetId="1">#REF!</definedName>
    <definedName name="gifRange2" localSheetId="1">#REF!</definedName>
    <definedName name="gifRange3" localSheetId="1">#REF!</definedName>
    <definedName name="INDICATOR" localSheetId="1">#REF!</definedName>
    <definedName name="INDICATORESTYE" localSheetId="1">#REF!</definedName>
    <definedName name="INDICATORYTD" localSheetId="1">#REF!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astPublished" localSheetId="1">#REF!</definedName>
    <definedName name="_xlnm.Print_Area" localSheetId="2">'2019'!$A$1:$M$66</definedName>
    <definedName name="_xlnm.Print_Area" localSheetId="1">#REF!</definedName>
    <definedName name="SELECTION" localSheetId="1">#REF!</definedName>
    <definedName name="SELECTION2" localSheetId="1">#REF!</definedName>
    <definedName name="TgtByFirstLevelNode" localSheetId="1">#REF!</definedName>
    <definedName name="TgtByFirstLevelNodeBy_GLBU" localSheetId="1">#REF!</definedName>
    <definedName name="TgtByFirstLevelNodeByGrade" localSheetId="1">#REF!</definedName>
    <definedName name="TgtByFourthLevelNodeByGrade" localSheetId="1">#REF!</definedName>
    <definedName name="TgtByFourthLevelNodeByGrade_EC" localSheetId="1">'2019 Cash Flow Estimate'!$A$1:$V$2079</definedName>
    <definedName name="TgtBySecondLevelNode" localSheetId="1">#REF!</definedName>
    <definedName name="TgtBySecondLevelNode_Dept_level" localSheetId="1">#REF!</definedName>
    <definedName name="TgtBySecondLevelNodeByGrade" localSheetId="1">#REF!</definedName>
    <definedName name="TgtBySecondLevelNodetByGrade" localSheetId="1">#REF!</definedName>
    <definedName name="TgtByThirdLevelNodeByGrade" localSheetId="1">#REF!</definedName>
    <definedName name="TgtFourthLevel_by_Dept" localSheetId="1">#REF!</definedName>
    <definedName name="TgtFourthLevel_Comm_Ops" localSheetId="1">#REF!</definedName>
    <definedName name="YTD" localSheetId="1">#REF!</definedName>
  </definedNames>
  <calcPr calcId="191029"/>
  <pivotCaches>
    <pivotCache cacheId="8" r:id="rId12"/>
    <pivotCache cacheId="9" r:id="rId1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62" l="1"/>
  <c r="E31" i="162"/>
  <c r="B26" i="162"/>
  <c r="B25" i="162"/>
  <c r="B22" i="162"/>
  <c r="B23" i="162" s="1"/>
  <c r="C23" i="162" s="1"/>
  <c r="B19" i="162"/>
  <c r="B16" i="162"/>
  <c r="B14" i="162"/>
  <c r="B12" i="162"/>
  <c r="B10" i="162"/>
  <c r="B7" i="162"/>
  <c r="B6" i="162"/>
  <c r="B4" i="162"/>
  <c r="B17" i="162" l="1"/>
  <c r="C17" i="162" s="1"/>
  <c r="D23" i="162"/>
  <c r="B20" i="162"/>
  <c r="C20" i="162" s="1"/>
  <c r="B8" i="162"/>
  <c r="B27" i="162"/>
  <c r="C27" i="162" s="1"/>
  <c r="D27" i="162"/>
  <c r="D17" i="162"/>
  <c r="D20" i="162" l="1"/>
  <c r="D8" i="162"/>
  <c r="B29" i="162"/>
  <c r="C8" i="162"/>
  <c r="E30" i="162" l="1"/>
  <c r="F30" i="162"/>
  <c r="I23" i="46" l="1"/>
  <c r="D14" i="7"/>
  <c r="D13" i="7"/>
  <c r="D12" i="7"/>
  <c r="D11" i="7"/>
  <c r="D10" i="7"/>
  <c r="D9" i="7"/>
  <c r="D8" i="7"/>
  <c r="D7" i="7"/>
  <c r="D6" i="7"/>
  <c r="D5" i="7"/>
  <c r="K123" i="161"/>
  <c r="K122" i="161"/>
  <c r="M122" i="161" s="1"/>
  <c r="K121" i="161"/>
  <c r="M121" i="161" s="1"/>
  <c r="K120" i="161"/>
  <c r="M120" i="161" s="1"/>
  <c r="K119" i="161"/>
  <c r="M119" i="161" s="1"/>
  <c r="K118" i="161"/>
  <c r="M118" i="161" s="1"/>
  <c r="K117" i="161"/>
  <c r="M117" i="161" s="1"/>
  <c r="K116" i="161"/>
  <c r="M116" i="161" s="1"/>
  <c r="K115" i="161"/>
  <c r="M115" i="161" s="1"/>
  <c r="K114" i="161"/>
  <c r="M114" i="161" s="1"/>
  <c r="K113" i="161"/>
  <c r="M113" i="161" s="1"/>
  <c r="K112" i="161"/>
  <c r="M112" i="161" s="1"/>
  <c r="K111" i="161"/>
  <c r="K110" i="161"/>
  <c r="M110" i="161" s="1"/>
  <c r="K109" i="161"/>
  <c r="M109" i="161" s="1"/>
  <c r="K108" i="161"/>
  <c r="M108" i="161" s="1"/>
  <c r="K107" i="161"/>
  <c r="M107" i="161" s="1"/>
  <c r="K106" i="161"/>
  <c r="M106" i="161" s="1"/>
  <c r="K105" i="161"/>
  <c r="M105" i="161" s="1"/>
  <c r="K104" i="161"/>
  <c r="M104" i="161" s="1"/>
  <c r="K103" i="161"/>
  <c r="M103" i="161" s="1"/>
  <c r="K102" i="161"/>
  <c r="M102" i="161" s="1"/>
  <c r="K101" i="161"/>
  <c r="M101" i="161" s="1"/>
  <c r="K100" i="161"/>
  <c r="M100" i="161" s="1"/>
  <c r="K99" i="161"/>
  <c r="M99" i="161" s="1"/>
  <c r="K98" i="161"/>
  <c r="M98" i="161" s="1"/>
  <c r="K97" i="161"/>
  <c r="K96" i="161"/>
  <c r="M96" i="161" s="1"/>
  <c r="K95" i="161"/>
  <c r="M95" i="161" s="1"/>
  <c r="K94" i="161"/>
  <c r="M94" i="161" s="1"/>
  <c r="K93" i="161"/>
  <c r="M93" i="161" s="1"/>
  <c r="K92" i="161"/>
  <c r="M92" i="161" s="1"/>
  <c r="K91" i="161"/>
  <c r="M91" i="161" s="1"/>
  <c r="K90" i="161"/>
  <c r="M90" i="161" s="1"/>
  <c r="K89" i="161"/>
  <c r="M89" i="161" s="1"/>
  <c r="K88" i="161"/>
  <c r="M88" i="161" s="1"/>
  <c r="K87" i="161"/>
  <c r="M87" i="161" s="1"/>
  <c r="K86" i="161"/>
  <c r="M86" i="161" s="1"/>
  <c r="K85" i="161"/>
  <c r="K84" i="161"/>
  <c r="M84" i="161" s="1"/>
  <c r="K83" i="161"/>
  <c r="M83" i="161" s="1"/>
  <c r="K82" i="161"/>
  <c r="M82" i="161" s="1"/>
  <c r="K81" i="161"/>
  <c r="M81" i="161" s="1"/>
  <c r="K80" i="161"/>
  <c r="M80" i="161" s="1"/>
  <c r="K79" i="161"/>
  <c r="M79" i="161" s="1"/>
  <c r="K78" i="161"/>
  <c r="M78" i="161" s="1"/>
  <c r="K77" i="161"/>
  <c r="M77" i="161" s="1"/>
  <c r="K76" i="161"/>
  <c r="M76" i="161" s="1"/>
  <c r="K75" i="161"/>
  <c r="M75" i="161" s="1"/>
  <c r="K74" i="161"/>
  <c r="M74" i="161" s="1"/>
  <c r="K73" i="161"/>
  <c r="K72" i="161"/>
  <c r="M72" i="161" s="1"/>
  <c r="K71" i="161"/>
  <c r="M71" i="161" s="1"/>
  <c r="K70" i="161"/>
  <c r="M70" i="161" s="1"/>
  <c r="K69" i="161"/>
  <c r="M69" i="161" s="1"/>
  <c r="K68" i="161"/>
  <c r="M68" i="161" s="1"/>
  <c r="K67" i="161"/>
  <c r="M67" i="161" s="1"/>
  <c r="K66" i="161"/>
  <c r="M66" i="161" s="1"/>
  <c r="K65" i="161"/>
  <c r="M65" i="161" s="1"/>
  <c r="K64" i="161"/>
  <c r="K63" i="161"/>
  <c r="M63" i="161" s="1"/>
  <c r="K62" i="161"/>
  <c r="M62" i="161" s="1"/>
  <c r="K61" i="161"/>
  <c r="M61" i="161" s="1"/>
  <c r="K60" i="161"/>
  <c r="M60" i="161" s="1"/>
  <c r="K59" i="161"/>
  <c r="M59" i="161" s="1"/>
  <c r="K58" i="161"/>
  <c r="M58" i="161" s="1"/>
  <c r="K57" i="161"/>
  <c r="M57" i="161" s="1"/>
  <c r="K56" i="161"/>
  <c r="M56" i="161" s="1"/>
  <c r="K55" i="161"/>
  <c r="M55" i="161" s="1"/>
  <c r="K54" i="161"/>
  <c r="M54" i="161" s="1"/>
  <c r="K53" i="161"/>
  <c r="M53" i="161" s="1"/>
  <c r="K52" i="161"/>
  <c r="M52" i="161" s="1"/>
  <c r="K51" i="161"/>
  <c r="M51" i="161" s="1"/>
  <c r="K50" i="161"/>
  <c r="K49" i="161"/>
  <c r="M49" i="161" s="1"/>
  <c r="K48" i="161"/>
  <c r="M48" i="161" s="1"/>
  <c r="K47" i="161"/>
  <c r="M47" i="161" s="1"/>
  <c r="K46" i="161"/>
  <c r="M46" i="161" s="1"/>
  <c r="K45" i="161"/>
  <c r="M45" i="161" s="1"/>
  <c r="K44" i="161"/>
  <c r="M44" i="161" s="1"/>
  <c r="K43" i="161"/>
  <c r="M43" i="161" s="1"/>
  <c r="K42" i="161"/>
  <c r="M42" i="161" s="1"/>
  <c r="K41" i="161"/>
  <c r="M41" i="161" s="1"/>
  <c r="K40" i="161"/>
  <c r="M40" i="161" s="1"/>
  <c r="K39" i="161"/>
  <c r="M39" i="161" s="1"/>
  <c r="K38" i="161"/>
  <c r="M38" i="161" s="1"/>
  <c r="K37" i="161"/>
  <c r="M37" i="161" s="1"/>
  <c r="K36" i="161"/>
  <c r="K35" i="161"/>
  <c r="M35" i="161" s="1"/>
  <c r="K34" i="161"/>
  <c r="M34" i="161" s="1"/>
  <c r="K33" i="161"/>
  <c r="M33" i="161" s="1"/>
  <c r="K32" i="161"/>
  <c r="M32" i="161" s="1"/>
  <c r="K31" i="161"/>
  <c r="M31" i="161" s="1"/>
  <c r="K30" i="161"/>
  <c r="M30" i="161" s="1"/>
  <c r="K29" i="161"/>
  <c r="M29" i="161" s="1"/>
  <c r="K28" i="161"/>
  <c r="M28" i="161" s="1"/>
  <c r="K27" i="161"/>
  <c r="M27" i="161" s="1"/>
  <c r="K26" i="161"/>
  <c r="M26" i="161" s="1"/>
  <c r="K25" i="161"/>
  <c r="M25" i="161" s="1"/>
  <c r="K24" i="161"/>
  <c r="M24" i="161" s="1"/>
  <c r="K23" i="161"/>
  <c r="M23" i="161" s="1"/>
  <c r="K22" i="161"/>
  <c r="M22" i="161" s="1"/>
  <c r="K21" i="161"/>
  <c r="M21" i="161" s="1"/>
  <c r="K20" i="161"/>
  <c r="M20" i="161" s="1"/>
  <c r="K19" i="161"/>
  <c r="K18" i="161"/>
  <c r="M18" i="161" s="1"/>
  <c r="K17" i="161"/>
  <c r="M17" i="161" s="1"/>
  <c r="K16" i="161"/>
  <c r="M16" i="161" s="1"/>
  <c r="K15" i="161"/>
  <c r="M15" i="161" s="1"/>
  <c r="K14" i="161"/>
  <c r="M14" i="161" s="1"/>
  <c r="K13" i="161"/>
  <c r="M13" i="161" s="1"/>
  <c r="K12" i="161"/>
  <c r="M12" i="161" s="1"/>
  <c r="K11" i="161"/>
  <c r="M11" i="161" s="1"/>
  <c r="K10" i="161"/>
  <c r="M10" i="161" s="1"/>
  <c r="K9" i="161"/>
  <c r="M9" i="161" s="1"/>
  <c r="K8" i="161"/>
  <c r="M8" i="161" s="1"/>
  <c r="K7" i="161"/>
  <c r="M7" i="161" s="1"/>
  <c r="K6" i="161"/>
  <c r="M6" i="161" s="1"/>
  <c r="K5" i="161"/>
  <c r="M5" i="161" s="1"/>
  <c r="M111" i="161" l="1"/>
  <c r="M36" i="161"/>
  <c r="M73" i="161"/>
  <c r="M123" i="161"/>
  <c r="M85" i="161"/>
  <c r="M97" i="161"/>
  <c r="M64" i="161"/>
  <c r="M19" i="161"/>
  <c r="M50" i="161"/>
  <c r="AC17" i="135" l="1"/>
  <c r="AB17" i="135"/>
  <c r="AA17" i="135"/>
  <c r="M6" i="132" l="1"/>
  <c r="M5" i="132" l="1"/>
  <c r="K60" i="105" l="1"/>
  <c r="J60" i="105"/>
  <c r="I60" i="105"/>
  <c r="H60" i="105"/>
  <c r="J58" i="105"/>
  <c r="I58" i="105"/>
  <c r="H58" i="105"/>
  <c r="K31" i="105"/>
  <c r="J31" i="105"/>
  <c r="I31" i="105"/>
  <c r="H31" i="105"/>
  <c r="I22" i="105"/>
  <c r="K21" i="105"/>
  <c r="J21" i="105"/>
  <c r="I21" i="105"/>
  <c r="H21" i="105"/>
  <c r="K18" i="105"/>
  <c r="J18" i="105"/>
  <c r="I18" i="105"/>
  <c r="H18" i="105"/>
  <c r="G10" i="105"/>
  <c r="G14" i="105" s="1"/>
  <c r="G17" i="105" s="1"/>
  <c r="G20" i="105" s="1"/>
  <c r="G23" i="105" s="1"/>
  <c r="G27" i="105" s="1"/>
  <c r="G30" i="105" s="1"/>
  <c r="G33" i="105" s="1"/>
  <c r="G36" i="105" s="1"/>
  <c r="G39" i="105" s="1"/>
  <c r="G43" i="105" s="1"/>
  <c r="G46" i="105" s="1"/>
  <c r="G49" i="105" s="1"/>
  <c r="G52" i="105" s="1"/>
  <c r="G56" i="105" s="1"/>
  <c r="G59" i="105" s="1"/>
  <c r="G62" i="105" s="1"/>
  <c r="G9" i="105"/>
  <c r="G13" i="105" s="1"/>
  <c r="G16" i="105" s="1"/>
  <c r="G19" i="105" s="1"/>
  <c r="G22" i="105" s="1"/>
  <c r="G26" i="105" s="1"/>
  <c r="G29" i="105" s="1"/>
  <c r="G32" i="105" s="1"/>
  <c r="G35" i="105" s="1"/>
  <c r="G38" i="105" s="1"/>
  <c r="G42" i="105" s="1"/>
  <c r="G45" i="105" s="1"/>
  <c r="G48" i="105" s="1"/>
  <c r="G51" i="105" s="1"/>
  <c r="G55" i="105" s="1"/>
  <c r="G58" i="105" s="1"/>
  <c r="G61" i="105" s="1"/>
  <c r="G8" i="105"/>
  <c r="G12" i="105" s="1"/>
  <c r="G15" i="105" s="1"/>
  <c r="G18" i="105" s="1"/>
  <c r="G21" i="105" s="1"/>
  <c r="G25" i="105" s="1"/>
  <c r="G28" i="105" s="1"/>
  <c r="G31" i="105" s="1"/>
  <c r="G34" i="105" s="1"/>
  <c r="G37" i="105" s="1"/>
  <c r="G41" i="105" s="1"/>
  <c r="G44" i="105" s="1"/>
  <c r="G47" i="105" s="1"/>
  <c r="G50" i="105" s="1"/>
  <c r="G54" i="105" s="1"/>
  <c r="G57" i="105" s="1"/>
  <c r="G60" i="105" s="1"/>
  <c r="I7" i="105"/>
  <c r="H7" i="105"/>
  <c r="T2079" i="102" l="1"/>
  <c r="T2078" i="102"/>
  <c r="T2077" i="102"/>
  <c r="T2076" i="102"/>
  <c r="T2075" i="102"/>
  <c r="T2074" i="102"/>
  <c r="T2073" i="102"/>
  <c r="T2072" i="102"/>
  <c r="T2071" i="102"/>
  <c r="T2070" i="102"/>
  <c r="T2069" i="102"/>
  <c r="T2068" i="102"/>
  <c r="T2067" i="102"/>
  <c r="T2066" i="102"/>
  <c r="T2065" i="102"/>
  <c r="T2064" i="102"/>
  <c r="T2063" i="102"/>
  <c r="T2062" i="102"/>
  <c r="T2061" i="102"/>
  <c r="T2060" i="102"/>
  <c r="T2059" i="102"/>
  <c r="T2058" i="102"/>
  <c r="T2057" i="102"/>
  <c r="T2056" i="102"/>
  <c r="T2055" i="102"/>
  <c r="T2054" i="102"/>
  <c r="T2053" i="102"/>
  <c r="T2052" i="102"/>
  <c r="T2051" i="102"/>
  <c r="T2050" i="102"/>
  <c r="T2049" i="102"/>
  <c r="T2048" i="102"/>
  <c r="T2047" i="102"/>
  <c r="T2046" i="102"/>
  <c r="T2045" i="102"/>
  <c r="T2044" i="102"/>
  <c r="T2043" i="102"/>
  <c r="T2042" i="102"/>
  <c r="T2041" i="102"/>
  <c r="T2040" i="102"/>
  <c r="T2039" i="102"/>
  <c r="T2038" i="102"/>
  <c r="T2037" i="102"/>
  <c r="T2036" i="102"/>
  <c r="T2035" i="102"/>
  <c r="T2034" i="102"/>
  <c r="T2033" i="102"/>
  <c r="T2032" i="102"/>
  <c r="T2031" i="102"/>
  <c r="T2030" i="102"/>
  <c r="T2029" i="102"/>
  <c r="T2028" i="102"/>
  <c r="T2027" i="102"/>
  <c r="T2026" i="102"/>
  <c r="T2025" i="102"/>
  <c r="T2024" i="102"/>
  <c r="T2023" i="102"/>
  <c r="T2022" i="102"/>
  <c r="T2021" i="102"/>
  <c r="T2020" i="102"/>
  <c r="T2019" i="102"/>
  <c r="T2018" i="102"/>
  <c r="T2017" i="102"/>
  <c r="T2016" i="102"/>
  <c r="T2015" i="102"/>
  <c r="T2014" i="102"/>
  <c r="T2013" i="102"/>
  <c r="T2012" i="102"/>
  <c r="T2011" i="102"/>
  <c r="T2010" i="102"/>
  <c r="T2009" i="102"/>
  <c r="T2008" i="102"/>
  <c r="T2007" i="102"/>
  <c r="T2006" i="102"/>
  <c r="T2005" i="102"/>
  <c r="T2004" i="102"/>
  <c r="T2003" i="102"/>
  <c r="T2002" i="102"/>
  <c r="T2001" i="102"/>
  <c r="T2000" i="102"/>
  <c r="T1999" i="102"/>
  <c r="T1998" i="102"/>
  <c r="T1997" i="102"/>
  <c r="T1996" i="102"/>
  <c r="T1995" i="102"/>
  <c r="T1994" i="102"/>
  <c r="T1993" i="102"/>
  <c r="T1992" i="102"/>
  <c r="T1991" i="102"/>
  <c r="T1990" i="102"/>
  <c r="T1989" i="102"/>
  <c r="T1988" i="102"/>
  <c r="T1987" i="102"/>
  <c r="T1986" i="102"/>
  <c r="T1985" i="102"/>
  <c r="T1984" i="102"/>
  <c r="T1983" i="102"/>
  <c r="T1982" i="102"/>
  <c r="T1981" i="102"/>
  <c r="T1980" i="102"/>
  <c r="T1979" i="102"/>
  <c r="T1978" i="102"/>
  <c r="T1977" i="102"/>
  <c r="T1976" i="102"/>
  <c r="T1975" i="102"/>
  <c r="T1974" i="102"/>
  <c r="T1973" i="102"/>
  <c r="T1972" i="102"/>
  <c r="T1971" i="102"/>
  <c r="T1970" i="102"/>
  <c r="T1969" i="102"/>
  <c r="T1968" i="102"/>
  <c r="T1967" i="102"/>
  <c r="T1966" i="102"/>
  <c r="T1965" i="102"/>
  <c r="T1964" i="102"/>
  <c r="T1963" i="102"/>
  <c r="T1962" i="102"/>
  <c r="T1961" i="102"/>
  <c r="T1960" i="102"/>
  <c r="T1959" i="102"/>
  <c r="T1958" i="102"/>
  <c r="T1957" i="102"/>
  <c r="T1956" i="102"/>
  <c r="T1955" i="102"/>
  <c r="T1954" i="102"/>
  <c r="T1953" i="102"/>
  <c r="T1952" i="102"/>
  <c r="T1951" i="102"/>
  <c r="T1950" i="102"/>
  <c r="T1949" i="102"/>
  <c r="T1948" i="102"/>
  <c r="T1947" i="102"/>
  <c r="T1946" i="102"/>
  <c r="T1945" i="102"/>
  <c r="T1944" i="102"/>
  <c r="T1943" i="102"/>
  <c r="T1942" i="102"/>
  <c r="T1941" i="102"/>
  <c r="T1940" i="102"/>
  <c r="T1939" i="102"/>
  <c r="T1938" i="102"/>
  <c r="T1937" i="102"/>
  <c r="T1936" i="102"/>
  <c r="T1935" i="102"/>
  <c r="T1934" i="102"/>
  <c r="T1933" i="102"/>
  <c r="T1932" i="102"/>
  <c r="T1931" i="102"/>
  <c r="T1930" i="102"/>
  <c r="T1929" i="102"/>
  <c r="T1928" i="102"/>
  <c r="T1927" i="102"/>
  <c r="T1926" i="102"/>
  <c r="T1925" i="102"/>
  <c r="T1924" i="102"/>
  <c r="T1923" i="102"/>
  <c r="T1922" i="102"/>
  <c r="T1921" i="102"/>
  <c r="T1920" i="102"/>
  <c r="T1919" i="102"/>
  <c r="T1918" i="102"/>
  <c r="T1917" i="102"/>
  <c r="T1916" i="102"/>
  <c r="T1915" i="102"/>
  <c r="T1914" i="102"/>
  <c r="T1913" i="102"/>
  <c r="T1912" i="102"/>
  <c r="T1911" i="102"/>
  <c r="T1910" i="102"/>
  <c r="T1909" i="102"/>
  <c r="T1908" i="102"/>
  <c r="T1907" i="102"/>
  <c r="T1906" i="102"/>
  <c r="T1905" i="102"/>
  <c r="T1904" i="102"/>
  <c r="T1903" i="102"/>
  <c r="T1902" i="102"/>
  <c r="T1901" i="102"/>
  <c r="T1900" i="102"/>
  <c r="T1899" i="102"/>
  <c r="T1898" i="102"/>
  <c r="T1897" i="102"/>
  <c r="T1896" i="102"/>
  <c r="T1895" i="102"/>
  <c r="T1894" i="102"/>
  <c r="T1893" i="102"/>
  <c r="T1892" i="102"/>
  <c r="T1891" i="102"/>
  <c r="T1890" i="102"/>
  <c r="T1889" i="102"/>
  <c r="T1888" i="102"/>
  <c r="T1887" i="102"/>
  <c r="T1886" i="102"/>
  <c r="T1885" i="102"/>
  <c r="T1884" i="102"/>
  <c r="T1883" i="102"/>
  <c r="T1882" i="102"/>
  <c r="T1881" i="102"/>
  <c r="T1880" i="102"/>
  <c r="T1879" i="102"/>
  <c r="T1878" i="102"/>
  <c r="T1877" i="102"/>
  <c r="T1876" i="102"/>
  <c r="T1875" i="102"/>
  <c r="T1874" i="102"/>
  <c r="T1873" i="102"/>
  <c r="T1872" i="102"/>
  <c r="T1871" i="102"/>
  <c r="T1870" i="102"/>
  <c r="T1869" i="102"/>
  <c r="T1868" i="102"/>
  <c r="T1867" i="102"/>
  <c r="T1866" i="102"/>
  <c r="T1865" i="102"/>
  <c r="T1864" i="102"/>
  <c r="T1863" i="102"/>
  <c r="T1862" i="102"/>
  <c r="T1861" i="102"/>
  <c r="T1860" i="102"/>
  <c r="T1859" i="102"/>
  <c r="T1858" i="102"/>
  <c r="T1857" i="102"/>
  <c r="T1856" i="102"/>
  <c r="T1855" i="102"/>
  <c r="T1854" i="102"/>
  <c r="T1853" i="102"/>
  <c r="T1852" i="102"/>
  <c r="T1851" i="102"/>
  <c r="T1850" i="102"/>
  <c r="T1849" i="102"/>
  <c r="T1848" i="102"/>
  <c r="T1847" i="102"/>
  <c r="T1846" i="102"/>
  <c r="T1845" i="102"/>
  <c r="T1844" i="102"/>
  <c r="T1843" i="102"/>
  <c r="T1842" i="102"/>
  <c r="T1841" i="102"/>
  <c r="T1840" i="102"/>
  <c r="T1839" i="102"/>
  <c r="T1838" i="102"/>
  <c r="T1837" i="102"/>
  <c r="T1836" i="102"/>
  <c r="T1835" i="102"/>
  <c r="T1834" i="102"/>
  <c r="T1833" i="102"/>
  <c r="T1832" i="102"/>
  <c r="T1831" i="102"/>
  <c r="T1830" i="102"/>
  <c r="T1829" i="102"/>
  <c r="T1828" i="102"/>
  <c r="T1827" i="102"/>
  <c r="T1826" i="102"/>
  <c r="T1825" i="102"/>
  <c r="T1824" i="102"/>
  <c r="T1823" i="102"/>
  <c r="T1822" i="102"/>
  <c r="T1821" i="102"/>
  <c r="T1820" i="102"/>
  <c r="T1819" i="102"/>
  <c r="T1818" i="102"/>
  <c r="T1817" i="102"/>
  <c r="T1816" i="102"/>
  <c r="T1815" i="102"/>
  <c r="T1814" i="102"/>
  <c r="T1813" i="102"/>
  <c r="T1812" i="102"/>
  <c r="T1811" i="102"/>
  <c r="T1810" i="102"/>
  <c r="T1809" i="102"/>
  <c r="T1808" i="102"/>
  <c r="T1807" i="102"/>
  <c r="T1806" i="102"/>
  <c r="T1805" i="102"/>
  <c r="T1804" i="102"/>
  <c r="T1803" i="102"/>
  <c r="T1802" i="102"/>
  <c r="T1801" i="102"/>
  <c r="T1800" i="102"/>
  <c r="T1799" i="102"/>
  <c r="T1798" i="102"/>
  <c r="T1797" i="102"/>
  <c r="T1796" i="102"/>
  <c r="T1795" i="102"/>
  <c r="T1794" i="102"/>
  <c r="T1793" i="102"/>
  <c r="T1792" i="102"/>
  <c r="T1791" i="102"/>
  <c r="T1790" i="102"/>
  <c r="T1789" i="102"/>
  <c r="T1788" i="102"/>
  <c r="T1787" i="102"/>
  <c r="T1786" i="102"/>
  <c r="T1785" i="102"/>
  <c r="T1784" i="102"/>
  <c r="T1783" i="102"/>
  <c r="T1782" i="102"/>
  <c r="T1781" i="102"/>
  <c r="T1780" i="102"/>
  <c r="T1779" i="102"/>
  <c r="T1778" i="102"/>
  <c r="T1777" i="102"/>
  <c r="T1776" i="102"/>
  <c r="T1775" i="102"/>
  <c r="T1774" i="102"/>
  <c r="T1773" i="102"/>
  <c r="T1772" i="102"/>
  <c r="T1771" i="102"/>
  <c r="T1770" i="102"/>
  <c r="T1769" i="102"/>
  <c r="T1768" i="102"/>
  <c r="T1767" i="102"/>
  <c r="T1766" i="102"/>
  <c r="T1765" i="102"/>
  <c r="T1764" i="102"/>
  <c r="T1763" i="102"/>
  <c r="T1762" i="102"/>
  <c r="T1761" i="102"/>
  <c r="T1760" i="102"/>
  <c r="T1759" i="102"/>
  <c r="T1758" i="102"/>
  <c r="T1757" i="102"/>
  <c r="T1756" i="102"/>
  <c r="T1755" i="102"/>
  <c r="T1754" i="102"/>
  <c r="T1753" i="102"/>
  <c r="T1752" i="102"/>
  <c r="T1751" i="102"/>
  <c r="T1750" i="102"/>
  <c r="T1749" i="102"/>
  <c r="T1748" i="102"/>
  <c r="T1747" i="102"/>
  <c r="T1746" i="102"/>
  <c r="T1745" i="102"/>
  <c r="T1744" i="102"/>
  <c r="T1743" i="102"/>
  <c r="T1742" i="102"/>
  <c r="T1741" i="102"/>
  <c r="T1740" i="102"/>
  <c r="T1739" i="102"/>
  <c r="T1738" i="102"/>
  <c r="T1737" i="102"/>
  <c r="T1736" i="102"/>
  <c r="T1735" i="102"/>
  <c r="T1734" i="102"/>
  <c r="T1733" i="102"/>
  <c r="T1732" i="102"/>
  <c r="T1731" i="102"/>
  <c r="T1730" i="102"/>
  <c r="T1729" i="102"/>
  <c r="T1728" i="102"/>
  <c r="T1727" i="102"/>
  <c r="T1726" i="102"/>
  <c r="T1725" i="102"/>
  <c r="T1724" i="102"/>
  <c r="T1723" i="102"/>
  <c r="T1722" i="102"/>
  <c r="T1721" i="102"/>
  <c r="T1720" i="102"/>
  <c r="T1719" i="102"/>
  <c r="T1718" i="102"/>
  <c r="T1717" i="102"/>
  <c r="T1716" i="102"/>
  <c r="T1715" i="102"/>
  <c r="T1714" i="102"/>
  <c r="T1713" i="102"/>
  <c r="T1712" i="102"/>
  <c r="T1711" i="102"/>
  <c r="T1710" i="102"/>
  <c r="T1709" i="102"/>
  <c r="T1708" i="102"/>
  <c r="T1707" i="102"/>
  <c r="T1706" i="102"/>
  <c r="T1705" i="102"/>
  <c r="T1704" i="102"/>
  <c r="T1703" i="102"/>
  <c r="T1702" i="102"/>
  <c r="T1701" i="102"/>
  <c r="T1700" i="102"/>
  <c r="T1699" i="102"/>
  <c r="T1698" i="102"/>
  <c r="T1697" i="102"/>
  <c r="T1696" i="102"/>
  <c r="T1695" i="102"/>
  <c r="T1694" i="102"/>
  <c r="T1693" i="102"/>
  <c r="T1692" i="102"/>
  <c r="T1691" i="102"/>
  <c r="T1690" i="102"/>
  <c r="T1689" i="102"/>
  <c r="T1688" i="102"/>
  <c r="T1687" i="102"/>
  <c r="T1686" i="102"/>
  <c r="T1685" i="102"/>
  <c r="T1684" i="102"/>
  <c r="T1683" i="102"/>
  <c r="T1682" i="102"/>
  <c r="T1681" i="102"/>
  <c r="T1680" i="102"/>
  <c r="T1679" i="102"/>
  <c r="T1678" i="102"/>
  <c r="T1677" i="102"/>
  <c r="T1676" i="102"/>
  <c r="T1675" i="102"/>
  <c r="T1674" i="102"/>
  <c r="T1673" i="102"/>
  <c r="T1672" i="102"/>
  <c r="T1671" i="102"/>
  <c r="T1670" i="102"/>
  <c r="T1669" i="102"/>
  <c r="T1668" i="102"/>
  <c r="T1667" i="102"/>
  <c r="T1666" i="102"/>
  <c r="T1665" i="102"/>
  <c r="T1664" i="102"/>
  <c r="T1663" i="102"/>
  <c r="T1662" i="102"/>
  <c r="T1661" i="102"/>
  <c r="T1660" i="102"/>
  <c r="T1659" i="102"/>
  <c r="T1658" i="102"/>
  <c r="T1657" i="102"/>
  <c r="T1656" i="102"/>
  <c r="T1655" i="102"/>
  <c r="T1654" i="102"/>
  <c r="T1653" i="102"/>
  <c r="T1652" i="102"/>
  <c r="T1651" i="102"/>
  <c r="T1650" i="102"/>
  <c r="T1649" i="102"/>
  <c r="T1648" i="102"/>
  <c r="T1647" i="102"/>
  <c r="T1646" i="102"/>
  <c r="T1645" i="102"/>
  <c r="T1644" i="102"/>
  <c r="T1643" i="102"/>
  <c r="T1642" i="102"/>
  <c r="T1641" i="102"/>
  <c r="T1640" i="102"/>
  <c r="T1639" i="102"/>
  <c r="T1638" i="102"/>
  <c r="T1637" i="102"/>
  <c r="T1636" i="102"/>
  <c r="T1635" i="102"/>
  <c r="T1634" i="102"/>
  <c r="T1633" i="102"/>
  <c r="T1632" i="102"/>
  <c r="T1631" i="102"/>
  <c r="T1630" i="102"/>
  <c r="T1629" i="102"/>
  <c r="T1628" i="102"/>
  <c r="T1627" i="102"/>
  <c r="T1626" i="102"/>
  <c r="T1625" i="102"/>
  <c r="T1624" i="102"/>
  <c r="T1623" i="102"/>
  <c r="T1622" i="102"/>
  <c r="T1621" i="102"/>
  <c r="T1620" i="102"/>
  <c r="T1619" i="102"/>
  <c r="T1618" i="102"/>
  <c r="T1617" i="102"/>
  <c r="T1616" i="102"/>
  <c r="T1615" i="102"/>
  <c r="T1614" i="102"/>
  <c r="T1613" i="102"/>
  <c r="T1612" i="102"/>
  <c r="T1611" i="102"/>
  <c r="T1610" i="102"/>
  <c r="T1609" i="102"/>
  <c r="T1608" i="102"/>
  <c r="T1607" i="102"/>
  <c r="T1606" i="102"/>
  <c r="T1605" i="102"/>
  <c r="T1604" i="102"/>
  <c r="T1603" i="102"/>
  <c r="T1602" i="102"/>
  <c r="T1601" i="102"/>
  <c r="T1600" i="102"/>
  <c r="T1599" i="102"/>
  <c r="T1598" i="102"/>
  <c r="T1597" i="102"/>
  <c r="T1596" i="102"/>
  <c r="T1595" i="102"/>
  <c r="T1594" i="102"/>
  <c r="T1593" i="102"/>
  <c r="T1592" i="102"/>
  <c r="T1591" i="102"/>
  <c r="T1590" i="102"/>
  <c r="T1589" i="102"/>
  <c r="T1588" i="102"/>
  <c r="T1587" i="102"/>
  <c r="T1586" i="102"/>
  <c r="T1585" i="102"/>
  <c r="T1584" i="102"/>
  <c r="T1583" i="102"/>
  <c r="T1582" i="102"/>
  <c r="T1581" i="102"/>
  <c r="T1580" i="102"/>
  <c r="T1579" i="102"/>
  <c r="T1578" i="102"/>
  <c r="T1577" i="102"/>
  <c r="T1576" i="102"/>
  <c r="T1575" i="102"/>
  <c r="T1574" i="102"/>
  <c r="T1573" i="102"/>
  <c r="T1572" i="102"/>
  <c r="T1571" i="102"/>
  <c r="T1570" i="102"/>
  <c r="T1569" i="102"/>
  <c r="T1568" i="102"/>
  <c r="T1567" i="102"/>
  <c r="T1566" i="102"/>
  <c r="T1565" i="102"/>
  <c r="T1564" i="102"/>
  <c r="T1563" i="102"/>
  <c r="T1562" i="102"/>
  <c r="T1561" i="102"/>
  <c r="T1560" i="102"/>
  <c r="T1559" i="102"/>
  <c r="T1558" i="102"/>
  <c r="T1557" i="102"/>
  <c r="T1556" i="102"/>
  <c r="T1555" i="102"/>
  <c r="T1554" i="102"/>
  <c r="T1553" i="102"/>
  <c r="T1552" i="102"/>
  <c r="T1551" i="102"/>
  <c r="T1550" i="102"/>
  <c r="T1549" i="102"/>
  <c r="T1548" i="102"/>
  <c r="T1547" i="102"/>
  <c r="T1546" i="102"/>
  <c r="T1545" i="102"/>
  <c r="T1544" i="102"/>
  <c r="T1543" i="102"/>
  <c r="T1542" i="102"/>
  <c r="T1541" i="102"/>
  <c r="T1540" i="102"/>
  <c r="T1539" i="102"/>
  <c r="T1538" i="102"/>
  <c r="T1537" i="102"/>
  <c r="T1536" i="102"/>
  <c r="T1535" i="102"/>
  <c r="T1534" i="102"/>
  <c r="T1533" i="102"/>
  <c r="T1532" i="102"/>
  <c r="T1531" i="102"/>
  <c r="T1530" i="102"/>
  <c r="T1529" i="102"/>
  <c r="T1528" i="102"/>
  <c r="T1527" i="102"/>
  <c r="T1526" i="102"/>
  <c r="T1525" i="102"/>
  <c r="T1524" i="102"/>
  <c r="T1523" i="102"/>
  <c r="T1522" i="102"/>
  <c r="T1521" i="102"/>
  <c r="T1520" i="102"/>
  <c r="T1519" i="102"/>
  <c r="T1518" i="102"/>
  <c r="T1517" i="102"/>
  <c r="T1516" i="102"/>
  <c r="T1515" i="102"/>
  <c r="T1514" i="102"/>
  <c r="T1513" i="102"/>
  <c r="T1512" i="102"/>
  <c r="T1511" i="102"/>
  <c r="T1510" i="102"/>
  <c r="T1509" i="102"/>
  <c r="T1508" i="102"/>
  <c r="T1507" i="102"/>
  <c r="T1506" i="102"/>
  <c r="T1505" i="102"/>
  <c r="T1504" i="102"/>
  <c r="T1503" i="102"/>
  <c r="T1502" i="102"/>
  <c r="T1501" i="102"/>
  <c r="T1500" i="102"/>
  <c r="T1499" i="102"/>
  <c r="T1498" i="102"/>
  <c r="T1497" i="102"/>
  <c r="T1496" i="102"/>
  <c r="T1495" i="102"/>
  <c r="T1494" i="102"/>
  <c r="T1493" i="102"/>
  <c r="T1492" i="102"/>
  <c r="T1491" i="102"/>
  <c r="T1490" i="102"/>
  <c r="T1489" i="102"/>
  <c r="T1488" i="102"/>
  <c r="T1487" i="102"/>
  <c r="T1486" i="102"/>
  <c r="T1485" i="102"/>
  <c r="T1484" i="102"/>
  <c r="T1483" i="102"/>
  <c r="T1482" i="102"/>
  <c r="T1481" i="102"/>
  <c r="T1480" i="102"/>
  <c r="T1479" i="102"/>
  <c r="T1478" i="102"/>
  <c r="T1477" i="102"/>
  <c r="T1476" i="102"/>
  <c r="T1475" i="102"/>
  <c r="T1474" i="102"/>
  <c r="T1473" i="102"/>
  <c r="T1472" i="102"/>
  <c r="T1471" i="102"/>
  <c r="T1470" i="102"/>
  <c r="T1469" i="102"/>
  <c r="T1468" i="102"/>
  <c r="T1467" i="102"/>
  <c r="T1466" i="102"/>
  <c r="T1465" i="102"/>
  <c r="T1464" i="102"/>
  <c r="T1463" i="102"/>
  <c r="T1462" i="102"/>
  <c r="T1461" i="102"/>
  <c r="T1460" i="102"/>
  <c r="T1459" i="102"/>
  <c r="T1458" i="102"/>
  <c r="T1457" i="102"/>
  <c r="T1456" i="102"/>
  <c r="T1455" i="102"/>
  <c r="T1454" i="102"/>
  <c r="T1453" i="102"/>
  <c r="T1452" i="102"/>
  <c r="T1451" i="102"/>
  <c r="T1450" i="102"/>
  <c r="T1449" i="102"/>
  <c r="T1448" i="102"/>
  <c r="T1447" i="102"/>
  <c r="T1446" i="102"/>
  <c r="T1445" i="102"/>
  <c r="T1444" i="102"/>
  <c r="T1443" i="102"/>
  <c r="T1442" i="102"/>
  <c r="T1441" i="102"/>
  <c r="T1440" i="102"/>
  <c r="T1439" i="102"/>
  <c r="T1438" i="102"/>
  <c r="T1437" i="102"/>
  <c r="T1436" i="102"/>
  <c r="T1435" i="102"/>
  <c r="T1434" i="102"/>
  <c r="T1433" i="102"/>
  <c r="T1432" i="102"/>
  <c r="T1431" i="102"/>
  <c r="T1430" i="102"/>
  <c r="T1429" i="102"/>
  <c r="T1428" i="102"/>
  <c r="T1427" i="102"/>
  <c r="T1426" i="102"/>
  <c r="T1425" i="102"/>
  <c r="T1424" i="102"/>
  <c r="T1423" i="102"/>
  <c r="T1422" i="102"/>
  <c r="T1421" i="102"/>
  <c r="T1420" i="102"/>
  <c r="T1419" i="102"/>
  <c r="T1418" i="102"/>
  <c r="T1417" i="102"/>
  <c r="T1416" i="102"/>
  <c r="T1415" i="102"/>
  <c r="T1414" i="102"/>
  <c r="T1413" i="102"/>
  <c r="T1412" i="102"/>
  <c r="T1411" i="102"/>
  <c r="T1410" i="102"/>
  <c r="T1409" i="102"/>
  <c r="T1408" i="102"/>
  <c r="T1407" i="102"/>
  <c r="T1406" i="102"/>
  <c r="T1405" i="102"/>
  <c r="T1404" i="102"/>
  <c r="T1403" i="102"/>
  <c r="T1402" i="102"/>
  <c r="T1401" i="102"/>
  <c r="T1400" i="102"/>
  <c r="T1399" i="102"/>
  <c r="T1398" i="102"/>
  <c r="T1397" i="102"/>
  <c r="T1396" i="102"/>
  <c r="T1395" i="102"/>
  <c r="T1394" i="102"/>
  <c r="T1393" i="102"/>
  <c r="T1392" i="102"/>
  <c r="T1391" i="102"/>
  <c r="T1390" i="102"/>
  <c r="T1389" i="102"/>
  <c r="T1388" i="102"/>
  <c r="T1387" i="102"/>
  <c r="T1386" i="102"/>
  <c r="T1385" i="102"/>
  <c r="T1384" i="102"/>
  <c r="T1383" i="102"/>
  <c r="T1382" i="102"/>
  <c r="T1381" i="102"/>
  <c r="T1380" i="102"/>
  <c r="T1379" i="102"/>
  <c r="T1378" i="102"/>
  <c r="T1377" i="102"/>
  <c r="T1376" i="102"/>
  <c r="T1375" i="102"/>
  <c r="T1374" i="102"/>
  <c r="T1373" i="102"/>
  <c r="T1372" i="102"/>
  <c r="T1371" i="102"/>
  <c r="T1370" i="102"/>
  <c r="T1369" i="102"/>
  <c r="T1368" i="102"/>
  <c r="T1367" i="102"/>
  <c r="T1366" i="102"/>
  <c r="T1365" i="102"/>
  <c r="T1364" i="102"/>
  <c r="T1363" i="102"/>
  <c r="T1362" i="102"/>
  <c r="T1361" i="102"/>
  <c r="T1360" i="102"/>
  <c r="T1359" i="102"/>
  <c r="T1358" i="102"/>
  <c r="T1357" i="102"/>
  <c r="T1356" i="102"/>
  <c r="T1355" i="102"/>
  <c r="T1354" i="102"/>
  <c r="T1353" i="102"/>
  <c r="T1352" i="102"/>
  <c r="T1351" i="102"/>
  <c r="T1350" i="102"/>
  <c r="T1349" i="102"/>
  <c r="T1348" i="102"/>
  <c r="T1347" i="102"/>
  <c r="T1346" i="102"/>
  <c r="T1345" i="102"/>
  <c r="T1344" i="102"/>
  <c r="T1343" i="102"/>
  <c r="T1342" i="102"/>
  <c r="T1341" i="102"/>
  <c r="T1340" i="102"/>
  <c r="T1339" i="102"/>
  <c r="T1338" i="102"/>
  <c r="T1337" i="102"/>
  <c r="T1336" i="102"/>
  <c r="T1335" i="102"/>
  <c r="T1334" i="102"/>
  <c r="T1333" i="102"/>
  <c r="T1332" i="102"/>
  <c r="T1331" i="102"/>
  <c r="T1330" i="102"/>
  <c r="T1329" i="102"/>
  <c r="T1328" i="102"/>
  <c r="T1327" i="102"/>
  <c r="T1326" i="102"/>
  <c r="T1325" i="102"/>
  <c r="T1324" i="102"/>
  <c r="T1323" i="102"/>
  <c r="T1322" i="102"/>
  <c r="T1321" i="102"/>
  <c r="T1320" i="102"/>
  <c r="T1319" i="102"/>
  <c r="T1318" i="102"/>
  <c r="T1317" i="102"/>
  <c r="T1316" i="102"/>
  <c r="T1315" i="102"/>
  <c r="T1314" i="102"/>
  <c r="T1313" i="102"/>
  <c r="T1312" i="102"/>
  <c r="T1311" i="102"/>
  <c r="T1310" i="102"/>
  <c r="T1309" i="102"/>
  <c r="T1308" i="102"/>
  <c r="T1307" i="102"/>
  <c r="T1306" i="102"/>
  <c r="T1305" i="102"/>
  <c r="T1304" i="102"/>
  <c r="T1303" i="102"/>
  <c r="T1302" i="102"/>
  <c r="T1301" i="102"/>
  <c r="T1300" i="102"/>
  <c r="T1299" i="102"/>
  <c r="T1298" i="102"/>
  <c r="T1297" i="102"/>
  <c r="T1296" i="102"/>
  <c r="T1295" i="102"/>
  <c r="T1294" i="102"/>
  <c r="T1293" i="102"/>
  <c r="T1292" i="102"/>
  <c r="T1291" i="102"/>
  <c r="T1290" i="102"/>
  <c r="T1289" i="102"/>
  <c r="T1288" i="102"/>
  <c r="T1287" i="102"/>
  <c r="T1286" i="102"/>
  <c r="T1285" i="102"/>
  <c r="T1284" i="102"/>
  <c r="T1283" i="102"/>
  <c r="T1282" i="102"/>
  <c r="T1281" i="102"/>
  <c r="T1280" i="102"/>
  <c r="T1279" i="102"/>
  <c r="T1278" i="102"/>
  <c r="T1277" i="102"/>
  <c r="T1276" i="102"/>
  <c r="T1275" i="102"/>
  <c r="T1274" i="102"/>
  <c r="T1273" i="102"/>
  <c r="T1272" i="102"/>
  <c r="T1271" i="102"/>
  <c r="T1270" i="102"/>
  <c r="T1269" i="102"/>
  <c r="T1268" i="102"/>
  <c r="T1267" i="102"/>
  <c r="T1266" i="102"/>
  <c r="T1265" i="102"/>
  <c r="T1264" i="102"/>
  <c r="T1263" i="102"/>
  <c r="T1262" i="102"/>
  <c r="T1261" i="102"/>
  <c r="T1260" i="102"/>
  <c r="T1259" i="102"/>
  <c r="T1258" i="102"/>
  <c r="T1257" i="102"/>
  <c r="T1256" i="102"/>
  <c r="T1255" i="102"/>
  <c r="T1254" i="102"/>
  <c r="T1253" i="102"/>
  <c r="T1252" i="102"/>
  <c r="T1251" i="102"/>
  <c r="T1250" i="102"/>
  <c r="T1249" i="102"/>
  <c r="T1248" i="102"/>
  <c r="T1247" i="102"/>
  <c r="T1246" i="102"/>
  <c r="T1245" i="102"/>
  <c r="T1244" i="102"/>
  <c r="T1243" i="102"/>
  <c r="T1242" i="102"/>
  <c r="T1241" i="102"/>
  <c r="T1240" i="102"/>
  <c r="T1239" i="102"/>
  <c r="T1238" i="102"/>
  <c r="T1237" i="102"/>
  <c r="T1236" i="102"/>
  <c r="T1235" i="102"/>
  <c r="T1234" i="102"/>
  <c r="T1233" i="102"/>
  <c r="T1232" i="102"/>
  <c r="T1231" i="102"/>
  <c r="T1230" i="102"/>
  <c r="T1229" i="102"/>
  <c r="T1228" i="102"/>
  <c r="T1227" i="102"/>
  <c r="T1226" i="102"/>
  <c r="T1225" i="102"/>
  <c r="T1224" i="102"/>
  <c r="T1223" i="102"/>
  <c r="T1222" i="102"/>
  <c r="T1221" i="102"/>
  <c r="T1220" i="102"/>
  <c r="T1219" i="102"/>
  <c r="T1218" i="102"/>
  <c r="T1217" i="102"/>
  <c r="T1216" i="102"/>
  <c r="T1215" i="102"/>
  <c r="T1214" i="102"/>
  <c r="T1213" i="102"/>
  <c r="T1212" i="102"/>
  <c r="T1211" i="102"/>
  <c r="T1210" i="102"/>
  <c r="T1209" i="102"/>
  <c r="T1208" i="102"/>
  <c r="T1207" i="102"/>
  <c r="T1206" i="102"/>
  <c r="T1205" i="102"/>
  <c r="T1204" i="102"/>
  <c r="T1203" i="102"/>
  <c r="T1202" i="102"/>
  <c r="T1201" i="102"/>
  <c r="T1200" i="102"/>
  <c r="T1199" i="102"/>
  <c r="T1198" i="102"/>
  <c r="T1197" i="102"/>
  <c r="T1196" i="102"/>
  <c r="T1195" i="102"/>
  <c r="T1194" i="102"/>
  <c r="T1193" i="102"/>
  <c r="T1192" i="102"/>
  <c r="T1191" i="102"/>
  <c r="T1190" i="102"/>
  <c r="T1189" i="102"/>
  <c r="T1188" i="102"/>
  <c r="T1187" i="102"/>
  <c r="T1186" i="102"/>
  <c r="T1185" i="102"/>
  <c r="T1184" i="102"/>
  <c r="T1183" i="102"/>
  <c r="T1182" i="102"/>
  <c r="T1181" i="102"/>
  <c r="T1180" i="102"/>
  <c r="T1179" i="102"/>
  <c r="T1178" i="102"/>
  <c r="T1177" i="102"/>
  <c r="T1176" i="102"/>
  <c r="T1175" i="102"/>
  <c r="T1174" i="102"/>
  <c r="T1173" i="102"/>
  <c r="T1172" i="102"/>
  <c r="T1171" i="102"/>
  <c r="T1170" i="102"/>
  <c r="T1169" i="102"/>
  <c r="T1168" i="102"/>
  <c r="T1167" i="102"/>
  <c r="T1166" i="102"/>
  <c r="T1165" i="102"/>
  <c r="T1164" i="102"/>
  <c r="T1163" i="102"/>
  <c r="T1162" i="102"/>
  <c r="T1161" i="102"/>
  <c r="T1160" i="102"/>
  <c r="T1159" i="102"/>
  <c r="T1158" i="102"/>
  <c r="T1157" i="102"/>
  <c r="T1156" i="102"/>
  <c r="T1155" i="102"/>
  <c r="T1154" i="102"/>
  <c r="T1153" i="102"/>
  <c r="T1152" i="102"/>
  <c r="T1151" i="102"/>
  <c r="T1150" i="102"/>
  <c r="T1149" i="102"/>
  <c r="T1148" i="102"/>
  <c r="T1147" i="102"/>
  <c r="T1146" i="102"/>
  <c r="T1145" i="102"/>
  <c r="T1144" i="102"/>
  <c r="T1143" i="102"/>
  <c r="T1142" i="102"/>
  <c r="T1141" i="102"/>
  <c r="T1140" i="102"/>
  <c r="T1139" i="102"/>
  <c r="T1138" i="102"/>
  <c r="T1137" i="102"/>
  <c r="T1136" i="102"/>
  <c r="T1135" i="102"/>
  <c r="T1134" i="102"/>
  <c r="T1133" i="102"/>
  <c r="T1132" i="102"/>
  <c r="T1131" i="102"/>
  <c r="T1130" i="102"/>
  <c r="T1129" i="102"/>
  <c r="T1128" i="102"/>
  <c r="T1127" i="102"/>
  <c r="T1126" i="102"/>
  <c r="T1125" i="102"/>
  <c r="T1124" i="102"/>
  <c r="T1123" i="102"/>
  <c r="T1122" i="102"/>
  <c r="T1121" i="102"/>
  <c r="T1120" i="102"/>
  <c r="T1119" i="102"/>
  <c r="T1118" i="102"/>
  <c r="T1117" i="102"/>
  <c r="T1116" i="102"/>
  <c r="T1115" i="102"/>
  <c r="T1114" i="102"/>
  <c r="T1113" i="102"/>
  <c r="T1112" i="102"/>
  <c r="T1111" i="102"/>
  <c r="T1110" i="102"/>
  <c r="T1109" i="102"/>
  <c r="T1108" i="102"/>
  <c r="T1107" i="102"/>
  <c r="T1106" i="102"/>
  <c r="T1105" i="102"/>
  <c r="T1104" i="102"/>
  <c r="T1103" i="102"/>
  <c r="T1102" i="102"/>
  <c r="T1101" i="102"/>
  <c r="T1100" i="102"/>
  <c r="T1099" i="102"/>
  <c r="T1098" i="102"/>
  <c r="T1097" i="102"/>
  <c r="T1096" i="102"/>
  <c r="T1095" i="102"/>
  <c r="T1094" i="102"/>
  <c r="T1093" i="102"/>
  <c r="T1092" i="102"/>
  <c r="T1091" i="102"/>
  <c r="T1090" i="102"/>
  <c r="T1089" i="102"/>
  <c r="T1088" i="102"/>
  <c r="T1087" i="102"/>
  <c r="T1086" i="102"/>
  <c r="T1085" i="102"/>
  <c r="T1084" i="102"/>
  <c r="T1083" i="102"/>
  <c r="T1082" i="102"/>
  <c r="T1081" i="102"/>
  <c r="T1080" i="102"/>
  <c r="T1079" i="102"/>
  <c r="T1078" i="102"/>
  <c r="T1077" i="102"/>
  <c r="T1076" i="102"/>
  <c r="T1075" i="102"/>
  <c r="T1074" i="102"/>
  <c r="T1073" i="102"/>
  <c r="T1072" i="102"/>
  <c r="T1071" i="102"/>
  <c r="T1070" i="102"/>
  <c r="T1069" i="102"/>
  <c r="T1068" i="102"/>
  <c r="T1067" i="102"/>
  <c r="T1066" i="102"/>
  <c r="T1065" i="102"/>
  <c r="T1064" i="102"/>
  <c r="T1063" i="102"/>
  <c r="T1062" i="102"/>
  <c r="T1061" i="102"/>
  <c r="T1060" i="102"/>
  <c r="T1059" i="102"/>
  <c r="T1058" i="102"/>
  <c r="T1057" i="102"/>
  <c r="T1056" i="102"/>
  <c r="T1055" i="102"/>
  <c r="T1054" i="102"/>
  <c r="T1053" i="102"/>
  <c r="T1052" i="102"/>
  <c r="T1051" i="102"/>
  <c r="T1050" i="102"/>
  <c r="T1049" i="102"/>
  <c r="T1048" i="102"/>
  <c r="T1047" i="102"/>
  <c r="T1046" i="102"/>
  <c r="T1045" i="102"/>
  <c r="T1044" i="102"/>
  <c r="T1043" i="102"/>
  <c r="T1042" i="102"/>
  <c r="T1041" i="102"/>
  <c r="T1040" i="102"/>
  <c r="T1039" i="102"/>
  <c r="T1038" i="102"/>
  <c r="T1037" i="102"/>
  <c r="T1036" i="102"/>
  <c r="T1035" i="102"/>
  <c r="T1034" i="102"/>
  <c r="T1033" i="102"/>
  <c r="T1032" i="102"/>
  <c r="T1031" i="102"/>
  <c r="T1030" i="102"/>
  <c r="T1029" i="102"/>
  <c r="T1028" i="102"/>
  <c r="T1027" i="102"/>
  <c r="T1026" i="102"/>
  <c r="T1025" i="102"/>
  <c r="T1024" i="102"/>
  <c r="T1023" i="102"/>
  <c r="T1022" i="102"/>
  <c r="T1021" i="102"/>
  <c r="T1020" i="102"/>
  <c r="T1019" i="102"/>
  <c r="T1018" i="102"/>
  <c r="T1017" i="102"/>
  <c r="T1016" i="102"/>
  <c r="T1015" i="102"/>
  <c r="T1014" i="102"/>
  <c r="T1013" i="102"/>
  <c r="T1012" i="102"/>
  <c r="T1011" i="102"/>
  <c r="T1010" i="102"/>
  <c r="T1009" i="102"/>
  <c r="T1008" i="102"/>
  <c r="T1007" i="102"/>
  <c r="T1006" i="102"/>
  <c r="T1005" i="102"/>
  <c r="T1004" i="102"/>
  <c r="T1003" i="102"/>
  <c r="T1002" i="102"/>
  <c r="T1001" i="102"/>
  <c r="T1000" i="102"/>
  <c r="T999" i="102"/>
  <c r="T998" i="102"/>
  <c r="T997" i="102"/>
  <c r="T996" i="102"/>
  <c r="T995" i="102"/>
  <c r="T994" i="102"/>
  <c r="T993" i="102"/>
  <c r="T992" i="102"/>
  <c r="T991" i="102"/>
  <c r="T990" i="102"/>
  <c r="T989" i="102"/>
  <c r="T988" i="102"/>
  <c r="T987" i="102"/>
  <c r="T986" i="102"/>
  <c r="T985" i="102"/>
  <c r="T984" i="102"/>
  <c r="T983" i="102"/>
  <c r="T982" i="102"/>
  <c r="T981" i="102"/>
  <c r="T980" i="102"/>
  <c r="T979" i="102"/>
  <c r="T978" i="102"/>
  <c r="T977" i="102"/>
  <c r="T976" i="102"/>
  <c r="T975" i="102"/>
  <c r="T974" i="102"/>
  <c r="T973" i="102"/>
  <c r="T972" i="102"/>
  <c r="T971" i="102"/>
  <c r="T970" i="102"/>
  <c r="T969" i="102"/>
  <c r="T968" i="102"/>
  <c r="T967" i="102"/>
  <c r="T966" i="102"/>
  <c r="T965" i="102"/>
  <c r="T964" i="102"/>
  <c r="T963" i="102"/>
  <c r="T962" i="102"/>
  <c r="T961" i="102"/>
  <c r="T960" i="102"/>
  <c r="T959" i="102"/>
  <c r="T958" i="102"/>
  <c r="T957" i="102"/>
  <c r="T956" i="102"/>
  <c r="T955" i="102"/>
  <c r="T954" i="102"/>
  <c r="T953" i="102"/>
  <c r="T952" i="102"/>
  <c r="T951" i="102"/>
  <c r="T950" i="102"/>
  <c r="T949" i="102"/>
  <c r="T948" i="102"/>
  <c r="T947" i="102"/>
  <c r="T946" i="102"/>
  <c r="T945" i="102"/>
  <c r="T944" i="102"/>
  <c r="T943" i="102"/>
  <c r="T942" i="102"/>
  <c r="T941" i="102"/>
  <c r="T940" i="102"/>
  <c r="T939" i="102"/>
  <c r="T938" i="102"/>
  <c r="T937" i="102"/>
  <c r="T936" i="102"/>
  <c r="T935" i="102"/>
  <c r="T934" i="102"/>
  <c r="T933" i="102"/>
  <c r="T932" i="102"/>
  <c r="T931" i="102"/>
  <c r="T930" i="102"/>
  <c r="T929" i="102"/>
  <c r="T928" i="102"/>
  <c r="T927" i="102"/>
  <c r="T926" i="102"/>
  <c r="T925" i="102"/>
  <c r="T924" i="102"/>
  <c r="T923" i="102"/>
  <c r="T922" i="102"/>
  <c r="T921" i="102"/>
  <c r="T920" i="102"/>
  <c r="T919" i="102"/>
  <c r="T918" i="102"/>
  <c r="T917" i="102"/>
  <c r="T916" i="102"/>
  <c r="T915" i="102"/>
  <c r="T914" i="102"/>
  <c r="T913" i="102"/>
  <c r="T912" i="102"/>
  <c r="T911" i="102"/>
  <c r="T910" i="102"/>
  <c r="T909" i="102"/>
  <c r="T908" i="102"/>
  <c r="T907" i="102"/>
  <c r="T906" i="102"/>
  <c r="T905" i="102"/>
  <c r="T904" i="102"/>
  <c r="T903" i="102"/>
  <c r="T902" i="102"/>
  <c r="T901" i="102"/>
  <c r="T900" i="102"/>
  <c r="T899" i="102"/>
  <c r="T898" i="102"/>
  <c r="T897" i="102"/>
  <c r="T896" i="102"/>
  <c r="T895" i="102"/>
  <c r="T894" i="102"/>
  <c r="T893" i="102"/>
  <c r="T892" i="102"/>
  <c r="T891" i="102"/>
  <c r="T890" i="102"/>
  <c r="T889" i="102"/>
  <c r="T888" i="102"/>
  <c r="T887" i="102"/>
  <c r="T886" i="102"/>
  <c r="T885" i="102"/>
  <c r="T884" i="102"/>
  <c r="T883" i="102"/>
  <c r="T882" i="102"/>
  <c r="T881" i="102"/>
  <c r="T880" i="102"/>
  <c r="T879" i="102"/>
  <c r="T878" i="102"/>
  <c r="T877" i="102"/>
  <c r="T876" i="102"/>
  <c r="T875" i="102"/>
  <c r="T874" i="102"/>
  <c r="T873" i="102"/>
  <c r="T872" i="102"/>
  <c r="T871" i="102"/>
  <c r="T870" i="102"/>
  <c r="T869" i="102"/>
  <c r="T868" i="102"/>
  <c r="T867" i="102"/>
  <c r="T866" i="102"/>
  <c r="T865" i="102"/>
  <c r="T864" i="102"/>
  <c r="T863" i="102"/>
  <c r="T862" i="102"/>
  <c r="T861" i="102"/>
  <c r="T860" i="102"/>
  <c r="T859" i="102"/>
  <c r="T858" i="102"/>
  <c r="T857" i="102"/>
  <c r="T856" i="102"/>
  <c r="T855" i="102"/>
  <c r="T854" i="102"/>
  <c r="T853" i="102"/>
  <c r="T852" i="102"/>
  <c r="T851" i="102"/>
  <c r="T850" i="102"/>
  <c r="T849" i="102"/>
  <c r="T848" i="102"/>
  <c r="T847" i="102"/>
  <c r="T846" i="102"/>
  <c r="T845" i="102"/>
  <c r="T844" i="102"/>
  <c r="T843" i="102"/>
  <c r="T842" i="102"/>
  <c r="T841" i="102"/>
  <c r="T840" i="102"/>
  <c r="T839" i="102"/>
  <c r="T838" i="102"/>
  <c r="T837" i="102"/>
  <c r="T836" i="102"/>
  <c r="T835" i="102"/>
  <c r="T834" i="102"/>
  <c r="T833" i="102"/>
  <c r="T832" i="102"/>
  <c r="T831" i="102"/>
  <c r="T830" i="102"/>
  <c r="T829" i="102"/>
  <c r="T828" i="102"/>
  <c r="T827" i="102"/>
  <c r="T826" i="102"/>
  <c r="T825" i="102"/>
  <c r="T824" i="102"/>
  <c r="T823" i="102"/>
  <c r="T822" i="102"/>
  <c r="T821" i="102"/>
  <c r="T820" i="102"/>
  <c r="T819" i="102"/>
  <c r="T818" i="102"/>
  <c r="T817" i="102"/>
  <c r="T816" i="102"/>
  <c r="T815" i="102"/>
  <c r="T814" i="102"/>
  <c r="T813" i="102"/>
  <c r="T812" i="102"/>
  <c r="T811" i="102"/>
  <c r="T810" i="102"/>
  <c r="T809" i="102"/>
  <c r="T808" i="102"/>
  <c r="T807" i="102"/>
  <c r="T806" i="102"/>
  <c r="T805" i="102"/>
  <c r="T804" i="102"/>
  <c r="T803" i="102"/>
  <c r="T802" i="102"/>
  <c r="T801" i="102"/>
  <c r="T800" i="102"/>
  <c r="T799" i="102"/>
  <c r="T798" i="102"/>
  <c r="T797" i="102"/>
  <c r="T796" i="102"/>
  <c r="T795" i="102"/>
  <c r="T794" i="102"/>
  <c r="T793" i="102"/>
  <c r="T792" i="102"/>
  <c r="T791" i="102"/>
  <c r="T790" i="102"/>
  <c r="T789" i="102"/>
  <c r="T788" i="102"/>
  <c r="T787" i="102"/>
  <c r="T786" i="102"/>
  <c r="T785" i="102"/>
  <c r="T784" i="102"/>
  <c r="T783" i="102"/>
  <c r="T782" i="102"/>
  <c r="T781" i="102"/>
  <c r="T780" i="102"/>
  <c r="T779" i="102"/>
  <c r="T778" i="102"/>
  <c r="T777" i="102"/>
  <c r="T776" i="102"/>
  <c r="T775" i="102"/>
  <c r="T774" i="102"/>
  <c r="T773" i="102"/>
  <c r="T772" i="102"/>
  <c r="T771" i="102"/>
  <c r="T770" i="102"/>
  <c r="T769" i="102"/>
  <c r="T768" i="102"/>
  <c r="T767" i="102"/>
  <c r="T766" i="102"/>
  <c r="T765" i="102"/>
  <c r="T764" i="102"/>
  <c r="T763" i="102"/>
  <c r="T762" i="102"/>
  <c r="T761" i="102"/>
  <c r="T760" i="102"/>
  <c r="T759" i="102"/>
  <c r="T758" i="102"/>
  <c r="T757" i="102"/>
  <c r="T756" i="102"/>
  <c r="T755" i="102"/>
  <c r="T754" i="102"/>
  <c r="T753" i="102"/>
  <c r="T752" i="102"/>
  <c r="T751" i="102"/>
  <c r="T750" i="102"/>
  <c r="T749" i="102"/>
  <c r="T748" i="102"/>
  <c r="T747" i="102"/>
  <c r="T746" i="102"/>
  <c r="T745" i="102"/>
  <c r="T744" i="102"/>
  <c r="T743" i="102"/>
  <c r="T742" i="102"/>
  <c r="T741" i="102"/>
  <c r="T740" i="102"/>
  <c r="T739" i="102"/>
  <c r="T738" i="102"/>
  <c r="T737" i="102"/>
  <c r="T736" i="102"/>
  <c r="T735" i="102"/>
  <c r="T734" i="102"/>
  <c r="T733" i="102"/>
  <c r="T732" i="102"/>
  <c r="T731" i="102"/>
  <c r="T730" i="102"/>
  <c r="T729" i="102"/>
  <c r="T728" i="102"/>
  <c r="T727" i="102"/>
  <c r="T726" i="102"/>
  <c r="T725" i="102"/>
  <c r="T724" i="102"/>
  <c r="T723" i="102"/>
  <c r="T722" i="102"/>
  <c r="T721" i="102"/>
  <c r="T720" i="102"/>
  <c r="T719" i="102"/>
  <c r="T718" i="102"/>
  <c r="T717" i="102"/>
  <c r="T716" i="102"/>
  <c r="T715" i="102"/>
  <c r="T714" i="102"/>
  <c r="T713" i="102"/>
  <c r="T712" i="102"/>
  <c r="T711" i="102"/>
  <c r="T710" i="102"/>
  <c r="T709" i="102"/>
  <c r="T708" i="102"/>
  <c r="T707" i="102"/>
  <c r="T706" i="102"/>
  <c r="T705" i="102"/>
  <c r="T704" i="102"/>
  <c r="T703" i="102"/>
  <c r="T702" i="102"/>
  <c r="T701" i="102"/>
  <c r="T700" i="102"/>
  <c r="T699" i="102"/>
  <c r="T698" i="102"/>
  <c r="T697" i="102"/>
  <c r="T696" i="102"/>
  <c r="T695" i="102"/>
  <c r="T694" i="102"/>
  <c r="T693" i="102"/>
  <c r="T692" i="102"/>
  <c r="T691" i="102"/>
  <c r="T690" i="102"/>
  <c r="T689" i="102"/>
  <c r="T688" i="102"/>
  <c r="T687" i="102"/>
  <c r="T686" i="102"/>
  <c r="T685" i="102"/>
  <c r="T684" i="102"/>
  <c r="T683" i="102"/>
  <c r="T682" i="102"/>
  <c r="T681" i="102"/>
  <c r="T680" i="102"/>
  <c r="T679" i="102"/>
  <c r="T678" i="102"/>
  <c r="T677" i="102"/>
  <c r="T676" i="102"/>
  <c r="T675" i="102"/>
  <c r="T674" i="102"/>
  <c r="T673" i="102"/>
  <c r="T672" i="102"/>
  <c r="T671" i="102"/>
  <c r="T670" i="102"/>
  <c r="T669" i="102"/>
  <c r="T668" i="102"/>
  <c r="T667" i="102"/>
  <c r="T666" i="102"/>
  <c r="T665" i="102"/>
  <c r="T664" i="102"/>
  <c r="T663" i="102"/>
  <c r="T662" i="102"/>
  <c r="T661" i="102"/>
  <c r="T660" i="102"/>
  <c r="T659" i="102"/>
  <c r="T658" i="102"/>
  <c r="T657" i="102"/>
  <c r="T656" i="102"/>
  <c r="T655" i="102"/>
  <c r="T654" i="102"/>
  <c r="T653" i="102"/>
  <c r="T652" i="102"/>
  <c r="T651" i="102"/>
  <c r="T650" i="102"/>
  <c r="T649" i="102"/>
  <c r="T648" i="102"/>
  <c r="T647" i="102"/>
  <c r="T646" i="102"/>
  <c r="T645" i="102"/>
  <c r="T644" i="102"/>
  <c r="T643" i="102"/>
  <c r="T642" i="102"/>
  <c r="T641" i="102"/>
  <c r="T640" i="102"/>
  <c r="T639" i="102"/>
  <c r="T638" i="102"/>
  <c r="T637" i="102"/>
  <c r="T636" i="102"/>
  <c r="T635" i="102"/>
  <c r="T634" i="102"/>
  <c r="T633" i="102"/>
  <c r="T632" i="102"/>
  <c r="T631" i="102"/>
  <c r="T630" i="102"/>
  <c r="T629" i="102"/>
  <c r="T628" i="102"/>
  <c r="T627" i="102"/>
  <c r="T626" i="102"/>
  <c r="T625" i="102"/>
  <c r="T624" i="102"/>
  <c r="T623" i="102"/>
  <c r="T622" i="102"/>
  <c r="T621" i="102"/>
  <c r="T620" i="102"/>
  <c r="T619" i="102"/>
  <c r="T618" i="102"/>
  <c r="T617" i="102"/>
  <c r="T616" i="102"/>
  <c r="T615" i="102"/>
  <c r="T614" i="102"/>
  <c r="T613" i="102"/>
  <c r="T612" i="102"/>
  <c r="T611" i="102"/>
  <c r="T610" i="102"/>
  <c r="T609" i="102"/>
  <c r="T608" i="102"/>
  <c r="T607" i="102"/>
  <c r="T606" i="102"/>
  <c r="T605" i="102"/>
  <c r="T604" i="102"/>
  <c r="T603" i="102"/>
  <c r="T602" i="102"/>
  <c r="T601" i="102"/>
  <c r="T600" i="102"/>
  <c r="T599" i="102"/>
  <c r="T598" i="102"/>
  <c r="T597" i="102"/>
  <c r="T596" i="102"/>
  <c r="T595" i="102"/>
  <c r="T594" i="102"/>
  <c r="T593" i="102"/>
  <c r="T592" i="102"/>
  <c r="T591" i="102"/>
  <c r="T590" i="102"/>
  <c r="T589" i="102"/>
  <c r="T588" i="102"/>
  <c r="T587" i="102"/>
  <c r="T586" i="102"/>
  <c r="T585" i="102"/>
  <c r="T584" i="102"/>
  <c r="T583" i="102"/>
  <c r="T582" i="102"/>
  <c r="T581" i="102"/>
  <c r="T580" i="102"/>
  <c r="T579" i="102"/>
  <c r="T578" i="102"/>
  <c r="T577" i="102"/>
  <c r="T576" i="102"/>
  <c r="T575" i="102"/>
  <c r="T574" i="102"/>
  <c r="T573" i="102"/>
  <c r="T572" i="102"/>
  <c r="T571" i="102"/>
  <c r="T570" i="102"/>
  <c r="T569" i="102"/>
  <c r="T568" i="102"/>
  <c r="T567" i="102"/>
  <c r="T566" i="102"/>
  <c r="T565" i="102"/>
  <c r="T564" i="102"/>
  <c r="T563" i="102"/>
  <c r="T562" i="102"/>
  <c r="T561" i="102"/>
  <c r="T560" i="102"/>
  <c r="T559" i="102"/>
  <c r="T558" i="102"/>
  <c r="T557" i="102"/>
  <c r="T556" i="102"/>
  <c r="T555" i="102"/>
  <c r="T554" i="102"/>
  <c r="T553" i="102"/>
  <c r="T552" i="102"/>
  <c r="T551" i="102"/>
  <c r="T550" i="102"/>
  <c r="T549" i="102"/>
  <c r="T548" i="102"/>
  <c r="T547" i="102"/>
  <c r="T546" i="102"/>
  <c r="T545" i="102"/>
  <c r="T544" i="102"/>
  <c r="T543" i="102"/>
  <c r="T542" i="102"/>
  <c r="T541" i="102"/>
  <c r="T540" i="102"/>
  <c r="T539" i="102"/>
  <c r="T538" i="102"/>
  <c r="T537" i="102"/>
  <c r="T536" i="102"/>
  <c r="T535" i="102"/>
  <c r="T534" i="102"/>
  <c r="T533" i="102"/>
  <c r="T532" i="102"/>
  <c r="T531" i="102"/>
  <c r="T530" i="102"/>
  <c r="T529" i="102"/>
  <c r="T528" i="102"/>
  <c r="T527" i="102"/>
  <c r="T526" i="102"/>
  <c r="T525" i="102"/>
  <c r="T524" i="102"/>
  <c r="T523" i="102"/>
  <c r="T522" i="102"/>
  <c r="T521" i="102"/>
  <c r="T520" i="102"/>
  <c r="T519" i="102"/>
  <c r="T518" i="102"/>
  <c r="T517" i="102"/>
  <c r="T516" i="102"/>
  <c r="T515" i="102"/>
  <c r="T514" i="102"/>
  <c r="T513" i="102"/>
  <c r="T512" i="102"/>
  <c r="T511" i="102"/>
  <c r="T510" i="102"/>
  <c r="T509" i="102"/>
  <c r="T508" i="102"/>
  <c r="T507" i="102"/>
  <c r="T506" i="102"/>
  <c r="T505" i="102"/>
  <c r="T504" i="102"/>
  <c r="T503" i="102"/>
  <c r="T502" i="102"/>
  <c r="T501" i="102"/>
  <c r="T500" i="102"/>
  <c r="T499" i="102"/>
  <c r="T498" i="102"/>
  <c r="T497" i="102"/>
  <c r="T496" i="102"/>
  <c r="T495" i="102"/>
  <c r="T494" i="102"/>
  <c r="T493" i="102"/>
  <c r="T492" i="102"/>
  <c r="T491" i="102"/>
  <c r="T490" i="102"/>
  <c r="T489" i="102"/>
  <c r="T488" i="102"/>
  <c r="T487" i="102"/>
  <c r="T486" i="102"/>
  <c r="T485" i="102"/>
  <c r="T484" i="102"/>
  <c r="T483" i="102"/>
  <c r="T482" i="102"/>
  <c r="T481" i="102"/>
  <c r="T480" i="102"/>
  <c r="T479" i="102"/>
  <c r="T478" i="102"/>
  <c r="T477" i="102"/>
  <c r="T476" i="102"/>
  <c r="T475" i="102"/>
  <c r="T474" i="102"/>
  <c r="T473" i="102"/>
  <c r="T472" i="102"/>
  <c r="T471" i="102"/>
  <c r="T470" i="102"/>
  <c r="T469" i="102"/>
  <c r="T468" i="102"/>
  <c r="T467" i="102"/>
  <c r="T466" i="102"/>
  <c r="T465" i="102"/>
  <c r="T464" i="102"/>
  <c r="T463" i="102"/>
  <c r="T462" i="102"/>
  <c r="T461" i="102"/>
  <c r="T460" i="102"/>
  <c r="T459" i="102"/>
  <c r="T458" i="102"/>
  <c r="T457" i="102"/>
  <c r="T456" i="102"/>
  <c r="T455" i="102"/>
  <c r="T454" i="102"/>
  <c r="T453" i="102"/>
  <c r="T452" i="102"/>
  <c r="T451" i="102"/>
  <c r="T450" i="102"/>
  <c r="T449" i="102"/>
  <c r="T448" i="102"/>
  <c r="T447" i="102"/>
  <c r="T446" i="102"/>
  <c r="T445" i="102"/>
  <c r="T444" i="102"/>
  <c r="T443" i="102"/>
  <c r="T442" i="102"/>
  <c r="T441" i="102"/>
  <c r="T440" i="102"/>
  <c r="T439" i="102"/>
  <c r="T438" i="102"/>
  <c r="T437" i="102"/>
  <c r="T436" i="102"/>
  <c r="T435" i="102"/>
  <c r="T434" i="102"/>
  <c r="T433" i="102"/>
  <c r="T432" i="102"/>
  <c r="T431" i="102"/>
  <c r="T430" i="102"/>
  <c r="T429" i="102"/>
  <c r="T428" i="102"/>
  <c r="T427" i="102"/>
  <c r="T426" i="102"/>
  <c r="T425" i="102"/>
  <c r="T424" i="102"/>
  <c r="T423" i="102"/>
  <c r="T422" i="102"/>
  <c r="T421" i="102"/>
  <c r="T420" i="102"/>
  <c r="T419" i="102"/>
  <c r="T418" i="102"/>
  <c r="T417" i="102"/>
  <c r="T416" i="102"/>
  <c r="T415" i="102"/>
  <c r="T414" i="102"/>
  <c r="T413" i="102"/>
  <c r="T412" i="102"/>
  <c r="T411" i="102"/>
  <c r="T410" i="102"/>
  <c r="T409" i="102"/>
  <c r="T408" i="102"/>
  <c r="T407" i="102"/>
  <c r="T406" i="102"/>
  <c r="T405" i="102"/>
  <c r="T404" i="102"/>
  <c r="T403" i="102"/>
  <c r="T402" i="102"/>
  <c r="T401" i="102"/>
  <c r="T400" i="102"/>
  <c r="T399" i="102"/>
  <c r="T398" i="102"/>
  <c r="T397" i="102"/>
  <c r="T396" i="102"/>
  <c r="T395" i="102"/>
  <c r="T394" i="102"/>
  <c r="T393" i="102"/>
  <c r="T392" i="102"/>
  <c r="T391" i="102"/>
  <c r="T390" i="102"/>
  <c r="T389" i="102"/>
  <c r="T388" i="102"/>
  <c r="T387" i="102"/>
  <c r="T386" i="102"/>
  <c r="T385" i="102"/>
  <c r="T384" i="102"/>
  <c r="T383" i="102"/>
  <c r="T382" i="102"/>
  <c r="T381" i="102"/>
  <c r="T380" i="102"/>
  <c r="T379" i="102"/>
  <c r="T378" i="102"/>
  <c r="T377" i="102"/>
  <c r="T376" i="102"/>
  <c r="T375" i="102"/>
  <c r="T374" i="102"/>
  <c r="T373" i="102"/>
  <c r="T372" i="102"/>
  <c r="T371" i="102"/>
  <c r="T370" i="102"/>
  <c r="T369" i="102"/>
  <c r="T368" i="102"/>
  <c r="T367" i="102"/>
  <c r="T366" i="102"/>
  <c r="T365" i="102"/>
  <c r="T364" i="102"/>
  <c r="T363" i="102"/>
  <c r="T362" i="102"/>
  <c r="T361" i="102"/>
  <c r="T360" i="102"/>
  <c r="T359" i="102"/>
  <c r="T358" i="102"/>
  <c r="T357" i="102"/>
  <c r="T356" i="102"/>
  <c r="T355" i="102"/>
  <c r="T354" i="102"/>
  <c r="T353" i="102"/>
  <c r="T352" i="102"/>
  <c r="T351" i="102"/>
  <c r="T350" i="102"/>
  <c r="T349" i="102"/>
  <c r="T348" i="102"/>
  <c r="T347" i="102"/>
  <c r="T346" i="102"/>
  <c r="T345" i="102"/>
  <c r="T344" i="102"/>
  <c r="T343" i="102"/>
  <c r="T342" i="102"/>
  <c r="T341" i="102"/>
  <c r="T340" i="102"/>
  <c r="T339" i="102"/>
  <c r="T338" i="102"/>
  <c r="T337" i="102"/>
  <c r="T336" i="102"/>
  <c r="T335" i="102"/>
  <c r="T334" i="102"/>
  <c r="T333" i="102"/>
  <c r="T332" i="102"/>
  <c r="T331" i="102"/>
  <c r="T330" i="102"/>
  <c r="T329" i="102"/>
  <c r="T328" i="102"/>
  <c r="T327" i="102"/>
  <c r="T326" i="102"/>
  <c r="T325" i="102"/>
  <c r="T324" i="102"/>
  <c r="T323" i="102"/>
  <c r="T322" i="102"/>
  <c r="T321" i="102"/>
  <c r="T320" i="102"/>
  <c r="T319" i="102"/>
  <c r="T318" i="102"/>
  <c r="T317" i="102"/>
  <c r="T316" i="102"/>
  <c r="T315" i="102"/>
  <c r="T314" i="102"/>
  <c r="T313" i="102"/>
  <c r="T312" i="102"/>
  <c r="T311" i="102"/>
  <c r="T310" i="102"/>
  <c r="T309" i="102"/>
  <c r="T308" i="102"/>
  <c r="T307" i="102"/>
  <c r="T306" i="102"/>
  <c r="T305" i="102"/>
  <c r="T304" i="102"/>
  <c r="T303" i="102"/>
  <c r="T302" i="102"/>
  <c r="T301" i="102"/>
  <c r="T300" i="102"/>
  <c r="T299" i="102"/>
  <c r="T298" i="102"/>
  <c r="T297" i="102"/>
  <c r="T296" i="102"/>
  <c r="T295" i="102"/>
  <c r="T294" i="102"/>
  <c r="T293" i="102"/>
  <c r="T292" i="102"/>
  <c r="T291" i="102"/>
  <c r="T290" i="102"/>
  <c r="T289" i="102"/>
  <c r="T288" i="102"/>
  <c r="T287" i="102"/>
  <c r="T286" i="102"/>
  <c r="T285" i="102"/>
  <c r="T284" i="102"/>
  <c r="T283" i="102"/>
  <c r="T282" i="102"/>
  <c r="T281" i="102"/>
  <c r="T280" i="102"/>
  <c r="T279" i="102"/>
  <c r="T278" i="102"/>
  <c r="T277" i="102"/>
  <c r="T276" i="102"/>
  <c r="T275" i="102"/>
  <c r="T274" i="102"/>
  <c r="T273" i="102"/>
  <c r="T272" i="102"/>
  <c r="T271" i="102"/>
  <c r="T270" i="102"/>
  <c r="T269" i="102"/>
  <c r="T268" i="102"/>
  <c r="T267" i="102"/>
  <c r="T266" i="102"/>
  <c r="T265" i="102"/>
  <c r="T264" i="102"/>
  <c r="T263" i="102"/>
  <c r="T262" i="102"/>
  <c r="T261" i="102"/>
  <c r="T260" i="102"/>
  <c r="T259" i="102"/>
  <c r="T258" i="102"/>
  <c r="T257" i="102"/>
  <c r="T256" i="102"/>
  <c r="T255" i="102"/>
  <c r="T254" i="102"/>
  <c r="T253" i="102"/>
  <c r="T252" i="102"/>
  <c r="T251" i="102"/>
  <c r="T250" i="102"/>
  <c r="T249" i="102"/>
  <c r="T248" i="102"/>
  <c r="T247" i="102"/>
  <c r="T246" i="102"/>
  <c r="T245" i="102"/>
  <c r="T244" i="102"/>
  <c r="T243" i="102"/>
  <c r="T242" i="102"/>
  <c r="T241" i="102"/>
  <c r="T240" i="102"/>
  <c r="T239" i="102"/>
  <c r="T238" i="102"/>
  <c r="T237" i="102"/>
  <c r="T236" i="102"/>
  <c r="T235" i="102"/>
  <c r="T234" i="102"/>
  <c r="T233" i="102"/>
  <c r="T232" i="102"/>
  <c r="T231" i="102"/>
  <c r="T230" i="102"/>
  <c r="T229" i="102"/>
  <c r="T228" i="102"/>
  <c r="T227" i="102"/>
  <c r="T226" i="102"/>
  <c r="T225" i="102"/>
  <c r="T224" i="102"/>
  <c r="T223" i="102"/>
  <c r="T222" i="102"/>
  <c r="T221" i="102"/>
  <c r="T220" i="102"/>
  <c r="T219" i="102"/>
  <c r="T218" i="102"/>
  <c r="T217" i="102"/>
  <c r="T216" i="102"/>
  <c r="T215" i="102"/>
  <c r="T214" i="102"/>
  <c r="T213" i="102"/>
  <c r="T212" i="102"/>
  <c r="T211" i="102"/>
  <c r="T210" i="102"/>
  <c r="T209" i="102"/>
  <c r="T208" i="102"/>
  <c r="T207" i="102"/>
  <c r="T206" i="102"/>
  <c r="T205" i="102"/>
  <c r="T204" i="102"/>
  <c r="T203" i="102"/>
  <c r="T202" i="102"/>
  <c r="T201" i="102"/>
  <c r="T200" i="102"/>
  <c r="T199" i="102"/>
  <c r="T198" i="102"/>
  <c r="T197" i="102"/>
  <c r="T196" i="102"/>
  <c r="T195" i="102"/>
  <c r="T194" i="102"/>
  <c r="T193" i="102"/>
  <c r="T192" i="102"/>
  <c r="T191" i="102"/>
  <c r="T190" i="102"/>
  <c r="T189" i="102"/>
  <c r="T188" i="102"/>
  <c r="T187" i="102"/>
  <c r="T186" i="102"/>
  <c r="T185" i="102"/>
  <c r="T184" i="102"/>
  <c r="T183" i="102"/>
  <c r="T182" i="102"/>
  <c r="T181" i="102"/>
  <c r="T180" i="102"/>
  <c r="T179" i="102"/>
  <c r="T178" i="102"/>
  <c r="T177" i="102"/>
  <c r="T176" i="102"/>
  <c r="T175" i="102"/>
  <c r="T174" i="102"/>
  <c r="T173" i="102"/>
  <c r="T172" i="102"/>
  <c r="T171" i="102"/>
  <c r="T170" i="102"/>
  <c r="T169" i="102"/>
  <c r="T168" i="102"/>
  <c r="T167" i="102"/>
  <c r="T166" i="102"/>
  <c r="T165" i="102"/>
  <c r="T164" i="102"/>
  <c r="T163" i="102"/>
  <c r="T162" i="102"/>
  <c r="T161" i="102"/>
  <c r="T160" i="102"/>
  <c r="T159" i="102"/>
  <c r="T158" i="102"/>
  <c r="T157" i="102"/>
  <c r="T156" i="102"/>
  <c r="T155" i="102"/>
  <c r="T154" i="102"/>
  <c r="T153" i="102"/>
  <c r="T152" i="102"/>
  <c r="T151" i="102"/>
  <c r="T150" i="102"/>
  <c r="T149" i="102"/>
  <c r="T148" i="102"/>
  <c r="T147" i="102"/>
  <c r="T146" i="102"/>
  <c r="T145" i="102"/>
  <c r="T144" i="102"/>
  <c r="T143" i="102"/>
  <c r="T142" i="102"/>
  <c r="T141" i="102"/>
  <c r="T140" i="102"/>
  <c r="T139" i="102"/>
  <c r="T138" i="102"/>
  <c r="T137" i="102"/>
  <c r="T136" i="102"/>
  <c r="T135" i="102"/>
  <c r="T134" i="102"/>
  <c r="T133" i="102"/>
  <c r="T132" i="102"/>
  <c r="T131" i="102"/>
  <c r="T130" i="102"/>
  <c r="T129" i="102"/>
  <c r="T128" i="102"/>
  <c r="T127" i="102"/>
  <c r="T126" i="102"/>
  <c r="T125" i="102"/>
  <c r="T124" i="102"/>
  <c r="T123" i="102"/>
  <c r="T122" i="102"/>
  <c r="T121" i="102"/>
  <c r="T120" i="102"/>
  <c r="T119" i="102"/>
  <c r="T118" i="102"/>
  <c r="T117" i="102"/>
  <c r="T116" i="102"/>
  <c r="T115" i="102"/>
  <c r="T114" i="102"/>
  <c r="T113" i="102"/>
  <c r="T112" i="102"/>
  <c r="T111" i="102"/>
  <c r="T110" i="102"/>
  <c r="T109" i="102"/>
  <c r="T108" i="102"/>
  <c r="T107" i="102"/>
  <c r="T106" i="102"/>
  <c r="T105" i="102"/>
  <c r="T104" i="102"/>
  <c r="T103" i="102"/>
  <c r="T102" i="102"/>
  <c r="T101" i="102"/>
  <c r="T100" i="102"/>
  <c r="T99" i="102"/>
  <c r="T98" i="102"/>
  <c r="T97" i="102"/>
  <c r="T96" i="102"/>
  <c r="T95" i="102"/>
  <c r="T94" i="102"/>
  <c r="T93" i="102"/>
  <c r="T92" i="102"/>
  <c r="T91" i="102"/>
  <c r="T90" i="102"/>
  <c r="T89" i="102"/>
  <c r="T88" i="102"/>
  <c r="T87" i="102"/>
  <c r="T86" i="102"/>
  <c r="T85" i="102"/>
  <c r="T84" i="102"/>
  <c r="T83" i="102"/>
  <c r="T82" i="102"/>
  <c r="T81" i="102"/>
  <c r="T80" i="102"/>
  <c r="T79" i="102"/>
  <c r="T78" i="102"/>
  <c r="T77" i="102"/>
  <c r="T76" i="102"/>
  <c r="T75" i="102"/>
  <c r="T74" i="102"/>
  <c r="T73" i="102"/>
  <c r="T72" i="102"/>
  <c r="T71" i="102"/>
  <c r="T70" i="102"/>
  <c r="T69" i="102"/>
  <c r="T68" i="102"/>
  <c r="T67" i="102"/>
  <c r="T66" i="102"/>
  <c r="T65" i="102"/>
  <c r="T64" i="102"/>
  <c r="T63" i="102"/>
  <c r="T62" i="102"/>
  <c r="T61" i="102"/>
  <c r="T60" i="102"/>
  <c r="T59" i="102"/>
  <c r="T58" i="102"/>
  <c r="T57" i="102"/>
  <c r="T56" i="102"/>
  <c r="T55" i="102"/>
  <c r="T54" i="102"/>
  <c r="T53" i="102"/>
  <c r="T52" i="102"/>
  <c r="T51" i="102"/>
  <c r="T50" i="102"/>
  <c r="T49" i="102"/>
  <c r="T48" i="102"/>
  <c r="T47" i="102"/>
  <c r="T46" i="102"/>
  <c r="T45" i="102"/>
  <c r="T44" i="102"/>
  <c r="T43" i="102"/>
  <c r="T42" i="102"/>
  <c r="T41" i="102"/>
  <c r="T40" i="102"/>
  <c r="T39" i="102"/>
  <c r="T38" i="102"/>
  <c r="T37" i="102"/>
  <c r="T36" i="102"/>
  <c r="T35" i="102"/>
  <c r="T34" i="102"/>
  <c r="T33" i="102"/>
  <c r="T32" i="102"/>
  <c r="T31" i="102"/>
  <c r="T30" i="102"/>
  <c r="T29" i="102"/>
  <c r="T28" i="102"/>
  <c r="T27" i="102"/>
  <c r="T26" i="102"/>
  <c r="T25" i="102"/>
  <c r="T24" i="102"/>
  <c r="T23" i="102"/>
  <c r="T22" i="102"/>
  <c r="T21" i="102"/>
  <c r="T20" i="102"/>
  <c r="T19" i="102"/>
  <c r="T18" i="102"/>
  <c r="T17" i="102"/>
  <c r="T16" i="102"/>
  <c r="T15" i="102"/>
  <c r="T14" i="102"/>
  <c r="T13" i="102"/>
  <c r="T12" i="102"/>
  <c r="T11" i="102"/>
  <c r="T10" i="102"/>
  <c r="T9" i="102"/>
  <c r="T8" i="102"/>
  <c r="T7" i="102"/>
  <c r="T6" i="102"/>
  <c r="T5" i="102"/>
  <c r="T4" i="102"/>
  <c r="T3" i="102"/>
  <c r="T2" i="102"/>
  <c r="Y1" i="102"/>
  <c r="X1" i="102"/>
  <c r="W1" i="102"/>
</calcChain>
</file>

<file path=xl/sharedStrings.xml><?xml version="1.0" encoding="utf-8"?>
<sst xmlns="http://schemas.openxmlformats.org/spreadsheetml/2006/main" count="42708" uniqueCount="1133">
  <si>
    <t>12763R</t>
  </si>
  <si>
    <t>12772R</t>
  </si>
  <si>
    <t>11508R</t>
  </si>
  <si>
    <t>12782R</t>
  </si>
  <si>
    <t>Nuclear</t>
  </si>
  <si>
    <t>3rdLevelNode</t>
  </si>
  <si>
    <t>3rdLevelNodeDescr</t>
  </si>
  <si>
    <t>Executive Admin</t>
  </si>
  <si>
    <t>FirstNum</t>
  </si>
  <si>
    <t>SecondNum</t>
  </si>
  <si>
    <t>ThirdNum</t>
  </si>
  <si>
    <t>TopNode</t>
  </si>
  <si>
    <t>2ndLevelNode</t>
  </si>
  <si>
    <t>11060R</t>
  </si>
  <si>
    <t>11511XR</t>
  </si>
  <si>
    <t>11511R</t>
  </si>
  <si>
    <t>10811R</t>
  </si>
  <si>
    <t>12673R</t>
  </si>
  <si>
    <t>12916R</t>
  </si>
  <si>
    <t>10559R</t>
  </si>
  <si>
    <t>12985R</t>
  </si>
  <si>
    <t>10243R</t>
  </si>
  <si>
    <t>11341R</t>
  </si>
  <si>
    <t>12210R</t>
  </si>
  <si>
    <t>10148R</t>
  </si>
  <si>
    <t>12161R</t>
  </si>
  <si>
    <t>10914R</t>
  </si>
  <si>
    <t>12388R</t>
  </si>
  <si>
    <t>12378R</t>
  </si>
  <si>
    <t>Utility Operations I&amp;M</t>
  </si>
  <si>
    <t>12369R</t>
  </si>
  <si>
    <t>Utility Operations Ohio</t>
  </si>
  <si>
    <t>12358R</t>
  </si>
  <si>
    <t>Utility Operations Appalachian</t>
  </si>
  <si>
    <t>12415R</t>
  </si>
  <si>
    <t>Utility Operations SWEPCO</t>
  </si>
  <si>
    <t>12406R</t>
  </si>
  <si>
    <t>Utility Operations Oklahoma</t>
  </si>
  <si>
    <t>12397R</t>
  </si>
  <si>
    <t>Utility Operations Texas</t>
  </si>
  <si>
    <t>Business Unit</t>
  </si>
  <si>
    <t>Accounting Services</t>
  </si>
  <si>
    <t>11353R</t>
  </si>
  <si>
    <t>11952R</t>
  </si>
  <si>
    <t>10997R</t>
  </si>
  <si>
    <t>10591R</t>
  </si>
  <si>
    <t>12354R</t>
  </si>
  <si>
    <t>12306R</t>
  </si>
  <si>
    <t>13169R</t>
  </si>
  <si>
    <t>Litigation EHS Admin</t>
  </si>
  <si>
    <t>13167R</t>
  </si>
  <si>
    <t>Regulatory/Nuclear</t>
  </si>
  <si>
    <t>IT Business Applications</t>
  </si>
  <si>
    <t>11423R</t>
  </si>
  <si>
    <t>12969R</t>
  </si>
  <si>
    <t>Generating Assets SWEPCO</t>
  </si>
  <si>
    <t>EPS</t>
  </si>
  <si>
    <t>Generation</t>
  </si>
  <si>
    <t>GLBU</t>
  </si>
  <si>
    <t>103</t>
  </si>
  <si>
    <t>119</t>
  </si>
  <si>
    <t>140</t>
  </si>
  <si>
    <t>159</t>
  </si>
  <si>
    <t>167</t>
  </si>
  <si>
    <t>170</t>
  </si>
  <si>
    <t>190</t>
  </si>
  <si>
    <t>211</t>
  </si>
  <si>
    <t>12084R</t>
  </si>
  <si>
    <t>10771R</t>
  </si>
  <si>
    <t>Corp Fin &amp; Econ Forecasting</t>
  </si>
  <si>
    <t>Talent Management</t>
  </si>
  <si>
    <t>Workforce Diversity</t>
  </si>
  <si>
    <t>181</t>
  </si>
  <si>
    <t>110</t>
  </si>
  <si>
    <t>117</t>
  </si>
  <si>
    <t>132</t>
  </si>
  <si>
    <t>160</t>
  </si>
  <si>
    <t>161</t>
  </si>
  <si>
    <t>168</t>
  </si>
  <si>
    <t>192</t>
  </si>
  <si>
    <t>198</t>
  </si>
  <si>
    <t>210</t>
  </si>
  <si>
    <t>215</t>
  </si>
  <si>
    <t>230</t>
  </si>
  <si>
    <t>250</t>
  </si>
  <si>
    <t>280</t>
  </si>
  <si>
    <t>114</t>
  </si>
  <si>
    <t>120</t>
  </si>
  <si>
    <t>169</t>
  </si>
  <si>
    <t>194</t>
  </si>
  <si>
    <t>270</t>
  </si>
  <si>
    <t>2ndLevelNodeDescr</t>
  </si>
  <si>
    <t>10509R</t>
  </si>
  <si>
    <t>11418R</t>
  </si>
  <si>
    <t>11528R</t>
  </si>
  <si>
    <t>10666R</t>
  </si>
  <si>
    <t>Corporate Communications</t>
  </si>
  <si>
    <t>Audit Services</t>
  </si>
  <si>
    <t>Legal GC/Administration</t>
  </si>
  <si>
    <t>Information Technology</t>
  </si>
  <si>
    <t>Corporate Human Resources</t>
  </si>
  <si>
    <t>12561R</t>
  </si>
  <si>
    <t>10394R</t>
  </si>
  <si>
    <t>10764R</t>
  </si>
  <si>
    <t>10038R</t>
  </si>
  <si>
    <t>12920R</t>
  </si>
  <si>
    <t>10024R</t>
  </si>
  <si>
    <t>11405R</t>
  </si>
  <si>
    <t>11433R</t>
  </si>
  <si>
    <t>12304R</t>
  </si>
  <si>
    <t>10370R</t>
  </si>
  <si>
    <t>11057R</t>
  </si>
  <si>
    <t>10099R</t>
  </si>
  <si>
    <t>11991R</t>
  </si>
  <si>
    <t>12162R</t>
  </si>
  <si>
    <t>10610R</t>
  </si>
  <si>
    <t>10004R</t>
  </si>
  <si>
    <t>Inputs</t>
  </si>
  <si>
    <t>Real Estate &amp; Workplace Svcs</t>
  </si>
  <si>
    <t>Transmiss Engineer &amp; Proj Svcs</t>
  </si>
  <si>
    <t>Kentucky Power Company</t>
  </si>
  <si>
    <t>12831R</t>
  </si>
  <si>
    <t>12846R</t>
  </si>
  <si>
    <t>Commercial&amp;Financial Analysis</t>
  </si>
  <si>
    <t>12884R</t>
  </si>
  <si>
    <t>12904R</t>
  </si>
  <si>
    <t>Corporate Accounting</t>
  </si>
  <si>
    <t>10719R</t>
  </si>
  <si>
    <t>12497R</t>
  </si>
  <si>
    <t>12583R</t>
  </si>
  <si>
    <t>10683R</t>
  </si>
  <si>
    <t>12034R</t>
  </si>
  <si>
    <t>11445R</t>
  </si>
  <si>
    <t>AEP Transmission</t>
  </si>
  <si>
    <t>Energy Marketing</t>
  </si>
  <si>
    <t xml:space="preserve"> </t>
  </si>
  <si>
    <t>Generating Assets PSO</t>
  </si>
  <si>
    <t>Generating Assets AEP Ohio</t>
  </si>
  <si>
    <t>Commercial Operations</t>
  </si>
  <si>
    <t>Transmission</t>
  </si>
  <si>
    <t>Regulatory Services</t>
  </si>
  <si>
    <t>Nuclear Generation</t>
  </si>
  <si>
    <t>Generation-Fossil &amp; Hydro</t>
  </si>
  <si>
    <t>External Communications</t>
  </si>
  <si>
    <t>Environmental Services</t>
  </si>
  <si>
    <t>Corp Safety &amp; Health</t>
  </si>
  <si>
    <t>Corporate Planning &amp; Budgeting</t>
  </si>
  <si>
    <t>Distribution Services</t>
  </si>
  <si>
    <t>GBS BPS Business Planning</t>
  </si>
  <si>
    <t>12830R</t>
  </si>
  <si>
    <t>Corporate Communications Admin</t>
  </si>
  <si>
    <t>11272R</t>
  </si>
  <si>
    <t>11950R</t>
  </si>
  <si>
    <t>10096R</t>
  </si>
  <si>
    <t>TopNodeDescr</t>
  </si>
  <si>
    <t>SumOfTargetAward</t>
  </si>
  <si>
    <t>SumOfEligibleEarnings</t>
  </si>
  <si>
    <t>BU ICP Scores</t>
  </si>
  <si>
    <t>YTD</t>
  </si>
  <si>
    <t>Customer Operations</t>
  </si>
  <si>
    <t>12727R</t>
  </si>
  <si>
    <t>Legal - Corporate</t>
  </si>
  <si>
    <t>10773R</t>
  </si>
  <si>
    <t>11515R</t>
  </si>
  <si>
    <t>FourthNum</t>
  </si>
  <si>
    <t>4thLevelNode</t>
  </si>
  <si>
    <t>4thLevelNodeDescr</t>
  </si>
  <si>
    <t>10940R</t>
  </si>
  <si>
    <t>Workplace Services IN/MI</t>
  </si>
  <si>
    <t>11213R</t>
  </si>
  <si>
    <t>Workplace Svcs WV/VA/KY</t>
  </si>
  <si>
    <t>11295R</t>
  </si>
  <si>
    <t>Workplace Svcs OK/LA/AR</t>
  </si>
  <si>
    <t>11470R</t>
  </si>
  <si>
    <t>Workplace Services OH</t>
  </si>
  <si>
    <t>10863R</t>
  </si>
  <si>
    <t>Real Estate Asset Management</t>
  </si>
  <si>
    <t>11368R</t>
  </si>
  <si>
    <t>Workplace Services WP Programs</t>
  </si>
  <si>
    <t>12618R</t>
  </si>
  <si>
    <t>Workplace Services HQ</t>
  </si>
  <si>
    <t>10200R</t>
  </si>
  <si>
    <t>Air Quality Services</t>
  </si>
  <si>
    <t>10676R</t>
  </si>
  <si>
    <t>Land Env &amp; Remediation Svcs</t>
  </si>
  <si>
    <t>10769R</t>
  </si>
  <si>
    <t>Analytical Chemistry Services</t>
  </si>
  <si>
    <t>11978R</t>
  </si>
  <si>
    <t>Safety &amp; Health - Generation</t>
  </si>
  <si>
    <t>10203R</t>
  </si>
  <si>
    <t>Safety&amp;Health-Utility Ops</t>
  </si>
  <si>
    <t>10276R</t>
  </si>
  <si>
    <t>12631R</t>
  </si>
  <si>
    <t>11149R</t>
  </si>
  <si>
    <t>10357R</t>
  </si>
  <si>
    <t>12428R</t>
  </si>
  <si>
    <t>12391R</t>
  </si>
  <si>
    <t>Kentucky Regulatory &amp; Finance</t>
  </si>
  <si>
    <t>12396R</t>
  </si>
  <si>
    <t>12380R</t>
  </si>
  <si>
    <t>I&amp;M External Relations</t>
  </si>
  <si>
    <t>12379R</t>
  </si>
  <si>
    <t>I&amp;M Distr Reg Oper</t>
  </si>
  <si>
    <t>12370R</t>
  </si>
  <si>
    <t>12372R</t>
  </si>
  <si>
    <t>Ohio Regulatory and Finance</t>
  </si>
  <si>
    <t>12374R</t>
  </si>
  <si>
    <t>13174R</t>
  </si>
  <si>
    <t>APCo External Affairs</t>
  </si>
  <si>
    <t>13172R</t>
  </si>
  <si>
    <t>APCo Regulatory &amp; Finance</t>
  </si>
  <si>
    <t>12359R</t>
  </si>
  <si>
    <t>13038R</t>
  </si>
  <si>
    <t>SWEPCO Regulatory &amp; Finance</t>
  </si>
  <si>
    <t>12416R</t>
  </si>
  <si>
    <t>SWEPCO External Affairs</t>
  </si>
  <si>
    <t>12419R</t>
  </si>
  <si>
    <t>SWEPCO Cust Svcs Mrktg</t>
  </si>
  <si>
    <t>12420R</t>
  </si>
  <si>
    <t>SWEPCO Corp Comm</t>
  </si>
  <si>
    <t>12422R</t>
  </si>
  <si>
    <t>SWEPCO Distr Reg Oper</t>
  </si>
  <si>
    <t>12407R</t>
  </si>
  <si>
    <t>PSO Distr Reg Oper</t>
  </si>
  <si>
    <t>12408R</t>
  </si>
  <si>
    <t>PSO External Affairs</t>
  </si>
  <si>
    <t>12409R</t>
  </si>
  <si>
    <t>PSO Regulatory Svcs</t>
  </si>
  <si>
    <t>12411R</t>
  </si>
  <si>
    <t>PSO Cust Svcs Mrktg</t>
  </si>
  <si>
    <t>12412R</t>
  </si>
  <si>
    <t>PSO Corp Comm</t>
  </si>
  <si>
    <t>12398R</t>
  </si>
  <si>
    <t>Texas Distr Reg Oper</t>
  </si>
  <si>
    <t>12399R</t>
  </si>
  <si>
    <t>Texas External Affairs</t>
  </si>
  <si>
    <t>12400R</t>
  </si>
  <si>
    <t>Regulatory &amp; Finance-TX</t>
  </si>
  <si>
    <t>12402R</t>
  </si>
  <si>
    <t>Texas Cust Svcs Mrktg</t>
  </si>
  <si>
    <t>12403R</t>
  </si>
  <si>
    <t>Texas Corp Comm</t>
  </si>
  <si>
    <t>10867R</t>
  </si>
  <si>
    <t>Trans Asset Strategy&amp;Planning</t>
  </si>
  <si>
    <t>11256R</t>
  </si>
  <si>
    <t>10685R</t>
  </si>
  <si>
    <t>10513R</t>
  </si>
  <si>
    <t>13032R</t>
  </si>
  <si>
    <t>12646R</t>
  </si>
  <si>
    <t>Transmission Engineering</t>
  </si>
  <si>
    <t>10727R</t>
  </si>
  <si>
    <t>Corp Labor Relations</t>
  </si>
  <si>
    <t>Corporate &amp; Field HR</t>
  </si>
  <si>
    <t>Cook Plant Nuclear All</t>
  </si>
  <si>
    <t>10869R</t>
  </si>
  <si>
    <t>Cook Plant Perf Assur &amp; Verif</t>
  </si>
  <si>
    <t>11270R</t>
  </si>
  <si>
    <t>Cook Plant Support Svc All</t>
  </si>
  <si>
    <t>10801R</t>
  </si>
  <si>
    <t>Cook Plant Site Operations All</t>
  </si>
  <si>
    <t>11905R</t>
  </si>
  <si>
    <t>Cook Plant Support Services</t>
  </si>
  <si>
    <t>EC Scorecard</t>
  </si>
  <si>
    <t>Weight</t>
  </si>
  <si>
    <t>Average Operating Performance Score</t>
  </si>
  <si>
    <t>Chief Administrative Officer</t>
  </si>
  <si>
    <t>12630R</t>
  </si>
  <si>
    <t>Economic &amp; Business Developmnt</t>
  </si>
  <si>
    <t>Chief Executive Officer</t>
  </si>
  <si>
    <t>Chief Financial Officer</t>
  </si>
  <si>
    <t>Performance Score</t>
  </si>
  <si>
    <t>Weighted Score</t>
  </si>
  <si>
    <t>Average Operating Performance Score (AOPS)</t>
  </si>
  <si>
    <t>12900R</t>
  </si>
  <si>
    <t>Trans Construction Mgmt</t>
  </si>
  <si>
    <t>Transmission Projects</t>
  </si>
  <si>
    <t>10970R</t>
  </si>
  <si>
    <t>Trans Fin Anlys &amp; Bdgt Plng</t>
  </si>
  <si>
    <t>CFO Admin</t>
  </si>
  <si>
    <t>Tab</t>
  </si>
  <si>
    <t>Description</t>
  </si>
  <si>
    <t>N/A</t>
  </si>
  <si>
    <t>AOPS Weight</t>
  </si>
  <si>
    <t>Workbook Contents (Tabs)</t>
  </si>
  <si>
    <t>Business Unit ICP Performance Scores</t>
  </si>
  <si>
    <t>Year To Date</t>
  </si>
  <si>
    <t>EC</t>
  </si>
  <si>
    <t>13263R</t>
  </si>
  <si>
    <t>Customer Services Support</t>
  </si>
  <si>
    <t>12383R</t>
  </si>
  <si>
    <t>I&amp;M Bus Oper Support</t>
  </si>
  <si>
    <t>12941R</t>
  </si>
  <si>
    <t>Cook Plant Engineering All</t>
  </si>
  <si>
    <t>13022R</t>
  </si>
  <si>
    <t>Cook Plant Site Services All</t>
  </si>
  <si>
    <t>10984R</t>
  </si>
  <si>
    <t>Cook Plant Manager All</t>
  </si>
  <si>
    <t>11173R</t>
  </si>
  <si>
    <t>Cook Plant Projects All</t>
  </si>
  <si>
    <t>13256R</t>
  </si>
  <si>
    <t>AEP Ohio, Wind and JV Gen</t>
  </si>
  <si>
    <t>Generating Assets AP/KEP</t>
  </si>
  <si>
    <t>13257R</t>
  </si>
  <si>
    <t>Gen Major Projects West</t>
  </si>
  <si>
    <t>10981R</t>
  </si>
  <si>
    <t>GET PCF Construction Services</t>
  </si>
  <si>
    <t>11966R</t>
  </si>
  <si>
    <t>GFH UST USTI Rata Services</t>
  </si>
  <si>
    <t>10275R</t>
  </si>
  <si>
    <t>10883R</t>
  </si>
  <si>
    <t>12505R</t>
  </si>
  <si>
    <t>11612R</t>
  </si>
  <si>
    <t>13254R</t>
  </si>
  <si>
    <t>Energy Supply</t>
  </si>
  <si>
    <t>11269R</t>
  </si>
  <si>
    <t>River Transportation</t>
  </si>
  <si>
    <t>13155R</t>
  </si>
  <si>
    <t>12678R</t>
  </si>
  <si>
    <t>10548R</t>
  </si>
  <si>
    <t>12580R</t>
  </si>
  <si>
    <t>Enterprise Arch &amp; Planning</t>
  </si>
  <si>
    <t>Infrastructure &amp; Operations</t>
  </si>
  <si>
    <t>12232R</t>
  </si>
  <si>
    <t>Infra Complex Services</t>
  </si>
  <si>
    <t>11804R</t>
  </si>
  <si>
    <t>Service Management</t>
  </si>
  <si>
    <t>12548R</t>
  </si>
  <si>
    <t>13160R</t>
  </si>
  <si>
    <t>13158R</t>
  </si>
  <si>
    <t>13161R</t>
  </si>
  <si>
    <t>AEP Texas Field Ops</t>
  </si>
  <si>
    <t>10124R</t>
  </si>
  <si>
    <t>12549R</t>
  </si>
  <si>
    <t>12585R</t>
  </si>
  <si>
    <t>12596R</t>
  </si>
  <si>
    <t>10948R</t>
  </si>
  <si>
    <t>HR S&amp;D Learning Solutions</t>
  </si>
  <si>
    <t>10503R</t>
  </si>
  <si>
    <t>Corp HR Service Center</t>
  </si>
  <si>
    <t>11061R</t>
  </si>
  <si>
    <t>Corp HR Information Systems</t>
  </si>
  <si>
    <t>10039R</t>
  </si>
  <si>
    <t>Corporate HR &amp; Employment</t>
  </si>
  <si>
    <t>11085R</t>
  </si>
  <si>
    <t>HR Region (South &amp; West Texas)</t>
  </si>
  <si>
    <t>11440R</t>
  </si>
  <si>
    <t>HR Region (OK)</t>
  </si>
  <si>
    <t>12440R</t>
  </si>
  <si>
    <t>HR Region (LA/AR/NE Texas)</t>
  </si>
  <si>
    <t>10300R</t>
  </si>
  <si>
    <t>HR Region (KY/TN/VA/WV)</t>
  </si>
  <si>
    <t>Community Rel. &amp; Mktg. Comms.</t>
  </si>
  <si>
    <t>Creative Services</t>
  </si>
  <si>
    <t>Internal Comm &amp; Comm Svcs</t>
  </si>
  <si>
    <t>11134R</t>
  </si>
  <si>
    <t>Air &amp; Water Qlty Svcs - Dallas</t>
  </si>
  <si>
    <t>Process &amp; Transmission Safety</t>
  </si>
  <si>
    <t>Transmission Field Services</t>
  </si>
  <si>
    <t>13324R</t>
  </si>
  <si>
    <t>Trans Field Operation West</t>
  </si>
  <si>
    <t>Trans Field Construction West</t>
  </si>
  <si>
    <t>13276R</t>
  </si>
  <si>
    <t>Trans Field Operation East</t>
  </si>
  <si>
    <t>Trans Technical Services</t>
  </si>
  <si>
    <t>13239R</t>
  </si>
  <si>
    <t>12562R</t>
  </si>
  <si>
    <t>12756R</t>
  </si>
  <si>
    <t>10401R</t>
  </si>
  <si>
    <t>West Generation Operations</t>
  </si>
  <si>
    <t>10400R</t>
  </si>
  <si>
    <t>East Generation Operations</t>
  </si>
  <si>
    <r>
      <t xml:space="preserve">KY </t>
    </r>
    <r>
      <rPr>
        <sz val="8"/>
        <color indexed="10"/>
        <rFont val="Arial"/>
        <family val="2"/>
      </rPr>
      <t/>
    </r>
  </si>
  <si>
    <t>Year
To Date</t>
  </si>
  <si>
    <r>
      <t xml:space="preserve">Modifier </t>
    </r>
    <r>
      <rPr>
        <sz val="8"/>
        <rFont val="Arial"/>
        <family val="2"/>
      </rPr>
      <t>(Normalizing Factor)</t>
    </r>
  </si>
  <si>
    <t>Modifier</t>
  </si>
  <si>
    <r>
      <t xml:space="preserve">Modifier </t>
    </r>
    <r>
      <rPr>
        <sz val="9"/>
        <rFont val="Arial"/>
        <family val="2"/>
      </rPr>
      <t>(ensures the sum of all awards equals the funding available based on the funding score)</t>
    </r>
  </si>
  <si>
    <r>
      <t>Corporate / Staff Groups</t>
    </r>
    <r>
      <rPr>
        <sz val="9"/>
        <rFont val="Arial"/>
        <family val="2"/>
      </rPr>
      <t xml:space="preserve"> (performance score = AOPS)</t>
    </r>
  </si>
  <si>
    <t>Presentation view of AOPS and the Modifier. Calculates scores based on links to "Inputs" and "BU ICP Scores" tab data.</t>
  </si>
  <si>
    <t>10491R</t>
  </si>
  <si>
    <t>GET Prj &amp; Construction</t>
  </si>
  <si>
    <t>Total Rewards</t>
  </si>
  <si>
    <t>13344R</t>
  </si>
  <si>
    <t>Legal Only</t>
  </si>
  <si>
    <t>Fuel Procurement</t>
  </si>
  <si>
    <t>Generation Procurement</t>
  </si>
  <si>
    <t>SC Center of Excellence</t>
  </si>
  <si>
    <t>12397XR</t>
  </si>
  <si>
    <t>12406XR</t>
  </si>
  <si>
    <t>12415XR</t>
  </si>
  <si>
    <t>12358XR</t>
  </si>
  <si>
    <t>12369XR</t>
  </si>
  <si>
    <t>12378XR</t>
  </si>
  <si>
    <t>12388XR</t>
  </si>
  <si>
    <t>Operations/Mining</t>
  </si>
  <si>
    <t>Reg Commercial Operations</t>
  </si>
  <si>
    <t>13358R</t>
  </si>
  <si>
    <t>Commercial &amp;Financial Analysis</t>
  </si>
  <si>
    <t>Cyber Risk &amp; Security Services</t>
  </si>
  <si>
    <t>CyberSec Intelligence&amp;Defense</t>
  </si>
  <si>
    <t>PSO &amp; SWEPCO Telecom Ops</t>
  </si>
  <si>
    <t>AppalachnKentuckyPwrTelecomOps</t>
  </si>
  <si>
    <t>10284R</t>
  </si>
  <si>
    <t>Reg, Trans &amp; AEPSC Acctg</t>
  </si>
  <si>
    <t>11325R</t>
  </si>
  <si>
    <t>Comm, Derivative&amp;Energy Acctng</t>
  </si>
  <si>
    <t>10265R</t>
  </si>
  <si>
    <t>NONBU</t>
  </si>
  <si>
    <t>Orgs Excluded from BU View</t>
  </si>
  <si>
    <t>13357R</t>
  </si>
  <si>
    <t>Real Time Operations</t>
  </si>
  <si>
    <t>13373R</t>
  </si>
  <si>
    <t>11137R</t>
  </si>
  <si>
    <t>HR Region (IN &amp; MI)</t>
  </si>
  <si>
    <t>10055R</t>
  </si>
  <si>
    <t>HR Region (OH)</t>
  </si>
  <si>
    <t>Data used in EPS curves and EPS performance score calculation.</t>
  </si>
  <si>
    <t>This workbook calculates the ICP funding factor, average operating performance score and individual business unit payouts.  Inputs include HR target awards, business unit YTD and YE plan performance estimates, safety performance scores and other qualitative scores.</t>
  </si>
  <si>
    <r>
      <t xml:space="preserve">Modifier </t>
    </r>
    <r>
      <rPr>
        <sz val="8"/>
        <rFont val="Arial"/>
        <family val="2"/>
      </rPr>
      <t>(EC Performance Score / AOPS)</t>
    </r>
    <r>
      <rPr>
        <b/>
        <sz val="9"/>
        <rFont val="Arial"/>
        <family val="2"/>
      </rPr>
      <t xml:space="preserve"> </t>
    </r>
  </si>
  <si>
    <t>12003R</t>
  </si>
  <si>
    <t>GBS BPS Business Process</t>
  </si>
  <si>
    <t>10353R</t>
  </si>
  <si>
    <t>GET FSV RSO Plant Region 4-6</t>
  </si>
  <si>
    <t>10349R</t>
  </si>
  <si>
    <t>GET FSV RSO Plant Region 1-3</t>
  </si>
  <si>
    <t>11087R</t>
  </si>
  <si>
    <t>GET FSV Shop &amp; Field Svcs</t>
  </si>
  <si>
    <t>Generating Assets I&amp;M</t>
  </si>
  <si>
    <t>11947R</t>
  </si>
  <si>
    <t>Land &amp; Mineral Development</t>
  </si>
  <si>
    <t>11656R</t>
  </si>
  <si>
    <t>Dolet Hills Lignite Gen Ops</t>
  </si>
  <si>
    <t>13255R</t>
  </si>
  <si>
    <t>Lignite Planning &amp; Analysis</t>
  </si>
  <si>
    <t>245</t>
  </si>
  <si>
    <t>175</t>
  </si>
  <si>
    <t>Corp AEPOH &amp; I&amp;M Telecom Ops</t>
  </si>
  <si>
    <t>10330R</t>
  </si>
  <si>
    <t>Presentation view of EC Scorecard.  Calculates scores based on links to "Inputs" tab data.  At present the EC Score is the same as the funding factor.  The Modifier does not apply to the EC Scorecard.</t>
  </si>
  <si>
    <t xml:space="preserve">Calculation of BU plan "ICP Award Factor" based on "Target Award" data from HR, "Performance Score" YTD and YE data from BU contacts, "Modifier" calcluated in the "AOPS" tab, and "Extra Credit" score shown on "EC Scorecard" tab.  </t>
  </si>
  <si>
    <t>HR data used to determine target award pools on the "BU ICP Scores" tab.  This data is typically updated in conjunction with the HR labor feed and then again near the end of the year to ensure the final accrual is accurate.</t>
  </si>
  <si>
    <t xml:space="preserve">Contains the funding factor calculation including extra credit.  Update measures annually when new plan funding measures are defined.  "EPS" performance score is based on discussion with Ollie/Lonni/BXT and is linked to the "EPS Data" tab.   "Safety" performance scores are also determined and fed into the funding factor calculation from a separate table on that tab as are other certain measures with targets and ranges.  </t>
  </si>
  <si>
    <t>Chief Security Officer</t>
  </si>
  <si>
    <t>Trans Proj/Financial Ctrls</t>
  </si>
  <si>
    <t>13228R</t>
  </si>
  <si>
    <t>Trans Asset Strategy &amp; Policy</t>
  </si>
  <si>
    <t>13127R</t>
  </si>
  <si>
    <t>Trans Grid Development</t>
  </si>
  <si>
    <t>13428R</t>
  </si>
  <si>
    <t>Adv Studies &amp; Technology</t>
  </si>
  <si>
    <t>11248R</t>
  </si>
  <si>
    <t>Transmiss System Operations</t>
  </si>
  <si>
    <t>10978R</t>
  </si>
  <si>
    <t>Telecom Construction</t>
  </si>
  <si>
    <t>13429R</t>
  </si>
  <si>
    <t>Risk Assessment</t>
  </si>
  <si>
    <t>13432R</t>
  </si>
  <si>
    <t>Pricing &amp; Analysis</t>
  </si>
  <si>
    <t>13068R</t>
  </si>
  <si>
    <t>13386R</t>
  </si>
  <si>
    <t>13401R</t>
  </si>
  <si>
    <t>AOPS Weighted Score</t>
  </si>
  <si>
    <t>Year End</t>
  </si>
  <si>
    <t>YE ICP Performance Score</t>
  </si>
  <si>
    <t>SG</t>
  </si>
  <si>
    <t>SumOfNoOfEEs</t>
  </si>
  <si>
    <t>SP20 / 007</t>
  </si>
  <si>
    <t>SP20 / 009</t>
  </si>
  <si>
    <t>SP20 / 010</t>
  </si>
  <si>
    <t>SP20 / 011</t>
  </si>
  <si>
    <t>SP20 / 013</t>
  </si>
  <si>
    <t>SP20 / 015</t>
  </si>
  <si>
    <t>SP20 / 005</t>
  </si>
  <si>
    <t>Nonsal</t>
  </si>
  <si>
    <t>SP20 / 003</t>
  </si>
  <si>
    <t>SP20 / 004</t>
  </si>
  <si>
    <t>SP20 / 006</t>
  </si>
  <si>
    <t>SP20 / 008</t>
  </si>
  <si>
    <t>SP20 / 002</t>
  </si>
  <si>
    <t>SP20 / 012</t>
  </si>
  <si>
    <t>SP20 / 014</t>
  </si>
  <si>
    <t>SP20 / 016</t>
  </si>
  <si>
    <t>SP20 / 001</t>
  </si>
  <si>
    <t>SP20 / 017</t>
  </si>
  <si>
    <t>13067R</t>
  </si>
  <si>
    <t>Retail Energy Marketing</t>
  </si>
  <si>
    <t>419</t>
  </si>
  <si>
    <t>SP20 / 018</t>
  </si>
  <si>
    <t>SP20 / 019</t>
  </si>
  <si>
    <t>SP20 / 020</t>
  </si>
  <si>
    <t>DART Rate</t>
  </si>
  <si>
    <t>Diversity</t>
  </si>
  <si>
    <t xml:space="preserve">EC Performance Score </t>
  </si>
  <si>
    <t>AOPS</t>
  </si>
  <si>
    <t>Data</t>
  </si>
  <si>
    <t>Graph of the EPS curve for 2016.  Updated annually.</t>
  </si>
  <si>
    <t>"Weight" is the incentive target weighted average of the business unit (non-EC) plans.</t>
  </si>
  <si>
    <t>"AOPS Weight" is the incentive target weighted average of the business unit (non-EC) plans not on the AOPS plan.</t>
  </si>
  <si>
    <t>Contacts</t>
  </si>
  <si>
    <t>Tom Myers</t>
  </si>
  <si>
    <t>Notes</t>
  </si>
  <si>
    <t>13498R</t>
  </si>
  <si>
    <t>Chief Customer Officer</t>
  </si>
  <si>
    <t>Mtr Rev &amp; Cust Innovative Sol</t>
  </si>
  <si>
    <t>13530R</t>
  </si>
  <si>
    <t>I&amp;M Employee Education/Growth</t>
  </si>
  <si>
    <t>11487R</t>
  </si>
  <si>
    <t>OVEC/IKEC</t>
  </si>
  <si>
    <t>13442R</t>
  </si>
  <si>
    <t>11953R</t>
  </si>
  <si>
    <t>F&amp;H Gen Technical Skills</t>
  </si>
  <si>
    <t>IT Processes &amp; Methods</t>
  </si>
  <si>
    <t>13443R</t>
  </si>
  <si>
    <t>Analytics Services</t>
  </si>
  <si>
    <t>Trans Bus Dev &amp; Svcs</t>
  </si>
  <si>
    <t>ICP Business Unit</t>
  </si>
  <si>
    <t>SWEPCO</t>
  </si>
  <si>
    <t>APCO</t>
  </si>
  <si>
    <t>I&amp;M</t>
  </si>
  <si>
    <t>KY</t>
  </si>
  <si>
    <t>PSO</t>
  </si>
  <si>
    <t>Corporate</t>
  </si>
  <si>
    <t>Sum of SumOfTargetAward</t>
  </si>
  <si>
    <t>Row Labels</t>
  </si>
  <si>
    <t>Grand Total</t>
  </si>
  <si>
    <t>Environmental Stewardship</t>
  </si>
  <si>
    <t>NERC Compliance</t>
  </si>
  <si>
    <t>13535R</t>
  </si>
  <si>
    <t>External Affairs</t>
  </si>
  <si>
    <t>Utilities</t>
  </si>
  <si>
    <t>12551R</t>
  </si>
  <si>
    <t>IT Demand Management</t>
  </si>
  <si>
    <t>13370R</t>
  </si>
  <si>
    <t>Telecom Projects</t>
  </si>
  <si>
    <t>10828R</t>
  </si>
  <si>
    <t>Distribution Central Depts</t>
  </si>
  <si>
    <t>Ohio</t>
  </si>
  <si>
    <t>Sum of SumOfNoOfEEs</t>
  </si>
  <si>
    <t>12425R</t>
  </si>
  <si>
    <t>13453R</t>
  </si>
  <si>
    <t>KY Customer Services</t>
  </si>
  <si>
    <t>13458R</t>
  </si>
  <si>
    <t>IT Risk Managment</t>
  </si>
  <si>
    <t>12557R</t>
  </si>
  <si>
    <t>Telecom Enterprise Ops</t>
  </si>
  <si>
    <t>Apps Corporate &amp; Enterprise</t>
  </si>
  <si>
    <t>12905R</t>
  </si>
  <si>
    <t>12777R</t>
  </si>
  <si>
    <t>Score</t>
  </si>
  <si>
    <t>Award</t>
  </si>
  <si>
    <t>Future of Work</t>
  </si>
  <si>
    <t>Regulated Renewables</t>
  </si>
  <si>
    <t>WAM</t>
  </si>
  <si>
    <t>GET FSV Field Services &amp; Hydro</t>
  </si>
  <si>
    <t>13601R</t>
  </si>
  <si>
    <t>11439R</t>
  </si>
  <si>
    <t>13604R</t>
  </si>
  <si>
    <t>Hydro Operations</t>
  </si>
  <si>
    <t>Telecommunications</t>
  </si>
  <si>
    <t>Telecom Business Office</t>
  </si>
  <si>
    <t>Telecom Engineering</t>
  </si>
  <si>
    <t>13159R</t>
  </si>
  <si>
    <t>Indiana Michigan Field Ops</t>
  </si>
  <si>
    <t>10722R</t>
  </si>
  <si>
    <t>Corp HR Compensation Design</t>
  </si>
  <si>
    <t>10740R</t>
  </si>
  <si>
    <t>Benefits Design and Delivery</t>
  </si>
  <si>
    <t>13605R</t>
  </si>
  <si>
    <t>Trans Interconnect &amp; Cust Exp</t>
  </si>
  <si>
    <t>13277R</t>
  </si>
  <si>
    <t>TFS P&amp;C East</t>
  </si>
  <si>
    <t>13608R</t>
  </si>
  <si>
    <t>TFS P&amp;C West</t>
  </si>
  <si>
    <t>TFS Station East</t>
  </si>
  <si>
    <t>Texas</t>
  </si>
  <si>
    <t>13422R</t>
  </si>
  <si>
    <t>Ent &amp; Corp Apps/Programs</t>
  </si>
  <si>
    <t>13662R</t>
  </si>
  <si>
    <t>IT Major Projects</t>
  </si>
  <si>
    <t>IT Apps Customer</t>
  </si>
  <si>
    <t>IT Apps Utilities</t>
  </si>
  <si>
    <t>13666R</t>
  </si>
  <si>
    <t>Trans Ventures Strategy&amp;Policy</t>
  </si>
  <si>
    <t>Trans Field Services</t>
  </si>
  <si>
    <t>Sum of SumOfEligibleEarnings</t>
  </si>
  <si>
    <t>Sum of Award</t>
  </si>
  <si>
    <t>Customer Targeted Regulated Renewables</t>
  </si>
  <si>
    <t>Employee Culture Survey</t>
  </si>
  <si>
    <t>12934R</t>
  </si>
  <si>
    <t>Advanced Metering Proc &amp; Sys</t>
  </si>
  <si>
    <t>12933R</t>
  </si>
  <si>
    <t>Spec Billing &amp; Transl</t>
  </si>
  <si>
    <t>11101R</t>
  </si>
  <si>
    <t>CIS Implementation &amp; Support</t>
  </si>
  <si>
    <t>11142R</t>
  </si>
  <si>
    <t>Credit Policy &amp; Payment</t>
  </si>
  <si>
    <t>10344R</t>
  </si>
  <si>
    <t>National Accounts</t>
  </si>
  <si>
    <t>Cust Initiatives PMO</t>
  </si>
  <si>
    <t>Cust Strategy &amp; Insights</t>
  </si>
  <si>
    <t>Distr asset Mgmt &amp; Op Support</t>
  </si>
  <si>
    <t>13691R</t>
  </si>
  <si>
    <t>Distr Support Services</t>
  </si>
  <si>
    <t>APCo Distr Reg Ops</t>
  </si>
  <si>
    <t>12949R</t>
  </si>
  <si>
    <t>Kentucky Power Co Headquarters</t>
  </si>
  <si>
    <t>KY Distribution Operations</t>
  </si>
  <si>
    <t>Gen Performance Improvement</t>
  </si>
  <si>
    <t>13725R</t>
  </si>
  <si>
    <t>AEP Clean Energy Resources,LLC</t>
  </si>
  <si>
    <t>SP20 / 000</t>
  </si>
  <si>
    <t>Trans Reliability Assurance</t>
  </si>
  <si>
    <t>13709R</t>
  </si>
  <si>
    <t>Trans Siting Outrch &amp; Proj ROW</t>
  </si>
  <si>
    <t>13699R</t>
  </si>
  <si>
    <t>Transmission Policy</t>
  </si>
  <si>
    <t>13704R</t>
  </si>
  <si>
    <t>Trans Planning &amp; Asset Renewal</t>
  </si>
  <si>
    <t>13701R</t>
  </si>
  <si>
    <t>Trans Project Controls</t>
  </si>
  <si>
    <t>13696R</t>
  </si>
  <si>
    <t>Trans Field Services East</t>
  </si>
  <si>
    <t>13695R</t>
  </si>
  <si>
    <t>Trans Field Services West</t>
  </si>
  <si>
    <t>13675R</t>
  </si>
  <si>
    <t>Trans Forestry &amp; TFS Perf Mgmt</t>
  </si>
  <si>
    <t>13288R</t>
  </si>
  <si>
    <t>TFS TS P&amp;C</t>
  </si>
  <si>
    <t>13286R</t>
  </si>
  <si>
    <t>TFS TS FACTS/HVDC</t>
  </si>
  <si>
    <t>13283R</t>
  </si>
  <si>
    <t>TFS TS T-Line</t>
  </si>
  <si>
    <t>11117R</t>
  </si>
  <si>
    <t>Trans Tech Svcs Wrk Plan</t>
  </si>
  <si>
    <t>SC Procurement&amp;Fleet Operation</t>
  </si>
  <si>
    <t>13706R</t>
  </si>
  <si>
    <t>SC&amp;Procurement Distribution Op</t>
  </si>
  <si>
    <t>SC Distribution - I&amp;M</t>
  </si>
  <si>
    <t>12766R</t>
  </si>
  <si>
    <t>SC Distribution  - Ohio</t>
  </si>
  <si>
    <t>SC Distribution - APCo</t>
  </si>
  <si>
    <t>SC Distribution - PSO</t>
  </si>
  <si>
    <t>12282R</t>
  </si>
  <si>
    <t>SC Distribution - SWEPCO</t>
  </si>
  <si>
    <t>13531R</t>
  </si>
  <si>
    <t>SC Distribution - TX</t>
  </si>
  <si>
    <t>SC&amp;Procurement Transmission Op</t>
  </si>
  <si>
    <t>13712R</t>
  </si>
  <si>
    <t>SC Trans/Transco Ops</t>
  </si>
  <si>
    <t>Fleet Operations</t>
  </si>
  <si>
    <t>Fleet Operations - West</t>
  </si>
  <si>
    <t>Fleet Operations - East</t>
  </si>
  <si>
    <t>Strategy &amp; Innovation</t>
  </si>
  <si>
    <t>Enterprise Innovation</t>
  </si>
  <si>
    <t>13690R</t>
  </si>
  <si>
    <t>Risk Operations</t>
  </si>
  <si>
    <t>10103R</t>
  </si>
  <si>
    <t>Market Risk Oversight</t>
  </si>
  <si>
    <t>11193R</t>
  </si>
  <si>
    <t>Enterprise Risk &amp; Resiliency</t>
  </si>
  <si>
    <t>Energy Supply Reg</t>
  </si>
  <si>
    <t>Energy Supply NonGen</t>
  </si>
  <si>
    <t>Liz Kuebler, Danielle Tweed</t>
  </si>
  <si>
    <t>George Sharp</t>
  </si>
  <si>
    <t>Dave Ferguson, George Sharp</t>
  </si>
  <si>
    <t>Performance Management</t>
  </si>
  <si>
    <t>13287R</t>
  </si>
  <si>
    <t>Trans Tech Svcs Training</t>
  </si>
  <si>
    <t>12991R</t>
  </si>
  <si>
    <t>Distr Training</t>
  </si>
  <si>
    <t>13746R</t>
  </si>
  <si>
    <t>SWEPCO Grid Modernization</t>
  </si>
  <si>
    <t>Ohio  Customer Oper</t>
  </si>
  <si>
    <t>Ohio Employee Experience</t>
  </si>
  <si>
    <t>Ohio Distr Oper</t>
  </si>
  <si>
    <t>FH Operational Risk Management</t>
  </si>
  <si>
    <t>VP Eng Services</t>
  </si>
  <si>
    <t>Plant Eng&amp;Compliance Programs</t>
  </si>
  <si>
    <t>Elec I&amp;C Project/ New Gen Eng</t>
  </si>
  <si>
    <t>Mechanical Civil and Chem Eng</t>
  </si>
  <si>
    <t>Engineering Technologies</t>
  </si>
  <si>
    <t>Ethics and Compliance</t>
  </si>
  <si>
    <t>Treasury Risk and IR</t>
  </si>
  <si>
    <t>10279R</t>
  </si>
  <si>
    <t>Treasury Operations</t>
  </si>
  <si>
    <t>Distr Asset Mgmt &amp; Op Support</t>
  </si>
  <si>
    <t>HR Master MM.DD.YY</t>
  </si>
  <si>
    <t>13592R</t>
  </si>
  <si>
    <t>Trans Risk, Process &amp; Systems</t>
  </si>
  <si>
    <t>13693R</t>
  </si>
  <si>
    <t>400</t>
  </si>
  <si>
    <t>HR Corporate &amp; Field</t>
  </si>
  <si>
    <t>HR I&amp;M</t>
  </si>
  <si>
    <t>HR AEP Ohio</t>
  </si>
  <si>
    <t>HR Transmission</t>
  </si>
  <si>
    <t>HR AEP Texas</t>
  </si>
  <si>
    <t>HR PSO</t>
  </si>
  <si>
    <t>HR SWEPCO</t>
  </si>
  <si>
    <t>HR APCO</t>
  </si>
  <si>
    <t>12677R</t>
  </si>
  <si>
    <t>Physical Security</t>
  </si>
  <si>
    <t>13757R</t>
  </si>
  <si>
    <t>Finance Business Services</t>
  </si>
  <si>
    <t>Date:</t>
  </si>
  <si>
    <t>Year end projection</t>
  </si>
  <si>
    <t>#</t>
  </si>
  <si>
    <t>Metric</t>
  </si>
  <si>
    <t>Units</t>
  </si>
  <si>
    <t>Owner</t>
  </si>
  <si>
    <t>ICP Weight</t>
  </si>
  <si>
    <t>Q1</t>
  </si>
  <si>
    <t>Q2</t>
  </si>
  <si>
    <t>Q3</t>
  </si>
  <si>
    <t>Q4</t>
  </si>
  <si>
    <t>YE</t>
  </si>
  <si>
    <t>FINANCIAL</t>
  </si>
  <si>
    <t>Operating EPS</t>
  </si>
  <si>
    <t>$</t>
  </si>
  <si>
    <t>Ollie Sever</t>
  </si>
  <si>
    <t>Plan Performance</t>
  </si>
  <si>
    <t>Actual Performance</t>
  </si>
  <si>
    <t>Current ICP Score</t>
  </si>
  <si>
    <t>SAFETY &amp; COMPLIANCE</t>
  </si>
  <si>
    <t>Improvement %</t>
  </si>
  <si>
    <t>Natalie McCord</t>
  </si>
  <si>
    <t>Q2 previously used preliminary hours</t>
  </si>
  <si>
    <t>Resolved Formal Enforcement Actions</t>
  </si>
  <si>
    <t>Gary Spitznogle</t>
  </si>
  <si>
    <t>Repeat Violation Reduction %</t>
  </si>
  <si>
    <t>Daniel Snider</t>
  </si>
  <si>
    <t>INFRASTRUCTURE INVESTMENT</t>
  </si>
  <si>
    <t>$B</t>
  </si>
  <si>
    <t>Mark McCullough</t>
  </si>
  <si>
    <t>2.0 - 3.655</t>
  </si>
  <si>
    <t>TARGET - 1.0 - 3.519</t>
  </si>
  <si>
    <t>0.0 - 3.310</t>
  </si>
  <si>
    <t>Contracted Renewables 
Portfolio Growth</t>
  </si>
  <si>
    <t>$M</t>
  </si>
  <si>
    <t>Chuck Zebula</t>
  </si>
  <si>
    <t>MW</t>
  </si>
  <si>
    <t>Matt Satterwhite</t>
  </si>
  <si>
    <t>Maximum (200% payout) – 1500 MW (3 States)
Target (100% payout) – 900 MW (2 State)
Threshold (0% payout) – 0 MW</t>
  </si>
  <si>
    <t># of OPCOs</t>
  </si>
  <si>
    <t>Maximum (200% payout) – 2 OPCo’s
Target (100% payout) – 1 OPCo
Threshold (0% payout) – 0 OPCo</t>
  </si>
  <si>
    <t>CUSTOMER SERVICE &amp; QUALITY OF SERVICE</t>
  </si>
  <si>
    <t>SAIDI</t>
  </si>
  <si>
    <t>Targets by OPCO</t>
  </si>
  <si>
    <t>Proactive SAIDI Improvements</t>
  </si>
  <si>
    <t>% of reliability driven projects completed</t>
  </si>
  <si>
    <t>JD Power</t>
  </si>
  <si>
    <t>Heather Brumfield</t>
  </si>
  <si>
    <t>Maximum (200% payout) – Complete milestones 1 through 3 by the end of Q2 - This would provide two quarters of data to support setting 2020 goals
Target (100% payout) – Complete all four milestones by the date specified</t>
  </si>
  <si>
    <t>FUTURE OF WORK &amp; CULTURE</t>
  </si>
  <si>
    <t>Grand Mean - Gallup Survey</t>
  </si>
  <si>
    <t>Lana Hillebrand</t>
  </si>
  <si>
    <t>Employee Representation Rate
(Average vs Target)</t>
  </si>
  <si>
    <t>$M Savings</t>
  </si>
  <si>
    <t>Note: Quarterly plan and actual performance based on cumulative/YTD</t>
  </si>
  <si>
    <t>Score Above 1.0</t>
  </si>
  <si>
    <t>Score of 1.0</t>
  </si>
  <si>
    <t>Score Below 1.0</t>
  </si>
  <si>
    <t># of decimals?</t>
  </si>
  <si>
    <r>
      <t xml:space="preserve">AEP BALANCED SCORECARD:  </t>
    </r>
    <r>
      <rPr>
        <b/>
        <u/>
        <sz val="12"/>
        <color theme="1"/>
        <rFont val="Calibri"/>
        <family val="2"/>
        <scheme val="minor"/>
      </rPr>
      <t>2019 ICP Metrics</t>
    </r>
  </si>
  <si>
    <t>Preliminary - Pending TX Rate Case Decision</t>
  </si>
  <si>
    <t>EOY ICP Projection</t>
  </si>
  <si>
    <t>Non-EO O&amp;M</t>
  </si>
  <si>
    <t>$ millions</t>
  </si>
  <si>
    <t>Pam Flemming</t>
  </si>
  <si>
    <t>Severity Rate</t>
  </si>
  <si>
    <t>Transmission Investment: Plant in Service</t>
  </si>
  <si>
    <t>Transmission Investment: Capital Investment</t>
  </si>
  <si>
    <t>2.0 - 3.520</t>
  </si>
  <si>
    <t>TARGET - 1.0 - 3.314 (Trans files show target as 3.562)</t>
  </si>
  <si>
    <t>0.0 - 3.082</t>
  </si>
  <si>
    <t>Contracted Renewables</t>
  </si>
  <si>
    <t>Customer Satisfaction</t>
  </si>
  <si>
    <t>New Service Connection Completion Time</t>
  </si>
  <si>
    <t>Milestones Complete</t>
  </si>
  <si>
    <t>Based on:</t>
  </si>
  <si>
    <t>Apr Data</t>
  </si>
  <si>
    <t>Jun Data</t>
  </si>
  <si>
    <t>Sep Data</t>
  </si>
  <si>
    <t>Contact:</t>
  </si>
  <si>
    <t>Tom  Myers</t>
  </si>
  <si>
    <t>Category</t>
  </si>
  <si>
    <t>Include all decimals in the plan and actual performance</t>
  </si>
  <si>
    <t>Scores will be rounded to three decimals</t>
  </si>
  <si>
    <t>YE Proj</t>
  </si>
  <si>
    <t>Update Monthly</t>
  </si>
  <si>
    <t>Provide YTD Quarterly Plan Performance</t>
  </si>
  <si>
    <t>Instructions</t>
  </si>
  <si>
    <r>
      <t xml:space="preserve">Update YTD and YE projection actual performance and score </t>
    </r>
    <r>
      <rPr>
        <u/>
        <sz val="12"/>
        <color theme="1"/>
        <rFont val="Calibri"/>
        <family val="2"/>
        <scheme val="minor"/>
      </rPr>
      <t>monthly</t>
    </r>
  </si>
  <si>
    <r>
      <t xml:space="preserve">YTD plan/actual and YE Projection will be shared at Quarterly Mgmt Mtg (QMM) </t>
    </r>
    <r>
      <rPr>
        <u/>
        <sz val="12"/>
        <color theme="1"/>
        <rFont val="Calibri"/>
        <family val="2"/>
        <scheme val="minor"/>
      </rPr>
      <t>quarterly</t>
    </r>
  </si>
  <si>
    <t xml:space="preserve">KY </t>
  </si>
  <si>
    <t>Include any comments in column P</t>
  </si>
  <si>
    <r>
      <t xml:space="preserve">Submit this excel with work papers (one file preferred) to Corp Perf Mgmt email list </t>
    </r>
    <r>
      <rPr>
        <u/>
        <sz val="12"/>
        <color theme="1"/>
        <rFont val="Calibri"/>
        <family val="2"/>
        <scheme val="minor"/>
      </rPr>
      <t>monthly</t>
    </r>
  </si>
  <si>
    <t>Expect deal value to equal the annual target by year-end</t>
  </si>
  <si>
    <t>Diversification of Revenues</t>
  </si>
  <si>
    <t>Greg Hall</t>
  </si>
  <si>
    <t>2021 ICP Score Collection - EC</t>
  </si>
  <si>
    <t>13770R</t>
  </si>
  <si>
    <t>Chief Info &amp; Tech Officer</t>
  </si>
  <si>
    <t>13793R</t>
  </si>
  <si>
    <t>Fin Cntrls &amp;Strat Initiatives</t>
  </si>
  <si>
    <t>13591R</t>
  </si>
  <si>
    <t>Trans Perf Rpt Anly Prcs Cntrl</t>
  </si>
  <si>
    <t>TFS Line East</t>
  </si>
  <si>
    <t>TFS Line West</t>
  </si>
  <si>
    <t>TFS Station West</t>
  </si>
  <si>
    <t>TFS Trans Technical Services</t>
  </si>
  <si>
    <t>TFS Sta Tech Svcs</t>
  </si>
  <si>
    <t>10502R</t>
  </si>
  <si>
    <t>Water&amp;Ecolog Resource Svcs</t>
  </si>
  <si>
    <t>Strategy &amp; Transformation Oper</t>
  </si>
  <si>
    <t>13371R</t>
  </si>
  <si>
    <t>Cyber Sec Assessments &amp; Design</t>
  </si>
  <si>
    <t>Legal Department</t>
  </si>
  <si>
    <t>2020 ICP Score Collection - EC - NOT USED IN 2021</t>
  </si>
  <si>
    <t>Trisha Krejci</t>
  </si>
  <si>
    <t>Still working on gathering good information and understanding from all parties involved.</t>
  </si>
  <si>
    <t>Security Controls Management</t>
  </si>
  <si>
    <t>13847R</t>
  </si>
  <si>
    <t>Tech Planning &amp; Governance</t>
  </si>
  <si>
    <t>13849R</t>
  </si>
  <si>
    <t>Technology Enterprise Planning</t>
  </si>
  <si>
    <t>13846R</t>
  </si>
  <si>
    <t>Infrastructure Ops &amp; Support</t>
  </si>
  <si>
    <t>Productvty,Collaboratn&amp;SvcMgmt</t>
  </si>
  <si>
    <t>13949R</t>
  </si>
  <si>
    <t>Network and Cloud Engineering</t>
  </si>
  <si>
    <t>13946R</t>
  </si>
  <si>
    <t>Infrastructure Engineering</t>
  </si>
  <si>
    <t>13941R</t>
  </si>
  <si>
    <t>Infrastructure&amp;Application Ops</t>
  </si>
  <si>
    <t>Network Operations Support</t>
  </si>
  <si>
    <t>13845R</t>
  </si>
  <si>
    <t>Business Solutions 1</t>
  </si>
  <si>
    <t>13915R</t>
  </si>
  <si>
    <t>Automation &amp; Design COE</t>
  </si>
  <si>
    <t>13912R</t>
  </si>
  <si>
    <t>Finance &amp; ServiceNow Portfolio</t>
  </si>
  <si>
    <t>13907R</t>
  </si>
  <si>
    <t>Mobile &amp; Web COE</t>
  </si>
  <si>
    <t>Data,Analytics,Integratn,Test</t>
  </si>
  <si>
    <t>Customer Portfolio</t>
  </si>
  <si>
    <t>13848R</t>
  </si>
  <si>
    <t>CIT - Customer Info Transform</t>
  </si>
  <si>
    <t>Business Solutions 2</t>
  </si>
  <si>
    <t>13937R</t>
  </si>
  <si>
    <t>EnrgyDel Portfolio &amp; Grid Ops</t>
  </si>
  <si>
    <t>13934R</t>
  </si>
  <si>
    <t>Security &amp; Content Solutions</t>
  </si>
  <si>
    <t>13924R</t>
  </si>
  <si>
    <t>Generation &amp; Project Mgmt</t>
  </si>
  <si>
    <t>13921R</t>
  </si>
  <si>
    <t>Enrgy Del &amp; Grid Solu Programs</t>
  </si>
  <si>
    <t>13920R</t>
  </si>
  <si>
    <t>SplyChn, Proc, Fleet Portfolio</t>
  </si>
  <si>
    <t>WrkAssetMgmt, SS Prog&amp;Delivery</t>
  </si>
  <si>
    <t>13749R</t>
  </si>
  <si>
    <t>CookProg &amp; MaximoProductn Svcs</t>
  </si>
  <si>
    <t>Field Mobility</t>
  </si>
  <si>
    <t>13844R</t>
  </si>
  <si>
    <t>Bus Ops &amp; Perf Assurance</t>
  </si>
  <si>
    <t>13756R</t>
  </si>
  <si>
    <t>Trans Bus Solutions Delivery</t>
  </si>
  <si>
    <t>Grid Solutions</t>
  </si>
  <si>
    <t>FERC/RTO Strategy &amp; Policy</t>
  </si>
  <si>
    <t>13829R</t>
  </si>
  <si>
    <t>Reg Infrastr Investmt Planning</t>
  </si>
  <si>
    <t>Distribution Planning</t>
  </si>
  <si>
    <t>Interconnection Services</t>
  </si>
  <si>
    <t>13834R</t>
  </si>
  <si>
    <t>Transmission Planning</t>
  </si>
  <si>
    <t>13831R</t>
  </si>
  <si>
    <t>Integrated Resource Planning</t>
  </si>
  <si>
    <t>Reg Infrastructure Development</t>
  </si>
  <si>
    <t>13819R</t>
  </si>
  <si>
    <t>S&amp;H IM Region</t>
  </si>
  <si>
    <t>13823R</t>
  </si>
  <si>
    <t>S&amp;H TX Region</t>
  </si>
  <si>
    <t>13815R</t>
  </si>
  <si>
    <t>S&amp;H SPP Region</t>
  </si>
  <si>
    <t>13811R</t>
  </si>
  <si>
    <t>S&amp;H VA/WV Region</t>
  </si>
  <si>
    <t>13808R</t>
  </si>
  <si>
    <t>S&amp;H OH Region</t>
  </si>
  <si>
    <t>SC&amp;Procurement Generation Op</t>
  </si>
  <si>
    <t>Energy Delivery</t>
  </si>
  <si>
    <t>13890R</t>
  </si>
  <si>
    <t>Telecom Eng Projects</t>
  </si>
  <si>
    <t>Project &amp; Construction Mgmt</t>
  </si>
  <si>
    <t>13350R</t>
  </si>
  <si>
    <t>Trans Proj Outrch &amp; ROW</t>
  </si>
  <si>
    <t>Energy Delivery Engineering</t>
  </si>
  <si>
    <t>12445R</t>
  </si>
  <si>
    <t>Distribution Standards</t>
  </si>
  <si>
    <t>11678R</t>
  </si>
  <si>
    <t>Work &amp; Eng Best Practices</t>
  </si>
  <si>
    <t>10297R</t>
  </si>
  <si>
    <t>Meter Systems</t>
  </si>
  <si>
    <t>10839R</t>
  </si>
  <si>
    <t>Trans Protection &amp; Control Eng</t>
  </si>
  <si>
    <t>10621R</t>
  </si>
  <si>
    <t>Transmission Station Engrg</t>
  </si>
  <si>
    <t>10622R</t>
  </si>
  <si>
    <t>Transmission Line Engrg</t>
  </si>
  <si>
    <t>Energy Delivery Finance</t>
  </si>
  <si>
    <t>13474R</t>
  </si>
  <si>
    <t>Trans Capital Controls</t>
  </si>
  <si>
    <t>Energy Delivery Operations</t>
  </si>
  <si>
    <t>13000R</t>
  </si>
  <si>
    <t>Dist Engineering &amp; Ops Systems</t>
  </si>
  <si>
    <t>10238R</t>
  </si>
  <si>
    <t>GIS &amp; Decision Support Svcs</t>
  </si>
  <si>
    <t>10763R</t>
  </si>
  <si>
    <t>Trans Operation Reliability</t>
  </si>
  <si>
    <t>12935R</t>
  </si>
  <si>
    <t>Transmission Meter Operations</t>
  </si>
  <si>
    <t>11111R</t>
  </si>
  <si>
    <t>Trans Operational Technology</t>
  </si>
  <si>
    <t>12348R</t>
  </si>
  <si>
    <t>Transmission Dispatch</t>
  </si>
  <si>
    <t>TFS T-Line &amp; Business Services</t>
  </si>
  <si>
    <t>13889R</t>
  </si>
  <si>
    <t>Utilities Tech Solutions</t>
  </si>
  <si>
    <t>I&amp;M Regulatory &amp; Finance</t>
  </si>
  <si>
    <t>I&amp;M Ext Affairs &amp; Customer Exp</t>
  </si>
  <si>
    <t>GET FSV Field Services</t>
  </si>
  <si>
    <t>13765R</t>
  </si>
  <si>
    <t>N Central Winds Facilities</t>
  </si>
  <si>
    <t>Generating Assets I&amp;M/KP</t>
  </si>
  <si>
    <t>12950R</t>
  </si>
  <si>
    <t>I&amp;M Hydro Assets</t>
  </si>
  <si>
    <t>Generating Assets APCo</t>
  </si>
  <si>
    <t>10665R</t>
  </si>
  <si>
    <t>APCO Hydro Operations</t>
  </si>
  <si>
    <t>13482R</t>
  </si>
  <si>
    <t>Renewables</t>
  </si>
  <si>
    <t>12153R</t>
  </si>
  <si>
    <t>Legal - All Regulatory</t>
  </si>
  <si>
    <t>10393R</t>
  </si>
  <si>
    <t>Tax Services</t>
  </si>
  <si>
    <t>Corporate Accounting Services</t>
  </si>
  <si>
    <t>11390R</t>
  </si>
  <si>
    <t>Corporate Financial Reporting</t>
  </si>
  <si>
    <t>Treasury and Risk</t>
  </si>
  <si>
    <t>150</t>
  </si>
  <si>
    <t>180</t>
  </si>
  <si>
    <t>474</t>
  </si>
  <si>
    <t>SWEPCo</t>
  </si>
  <si>
    <t>APCo</t>
  </si>
  <si>
    <t>From October 2021</t>
  </si>
  <si>
    <t/>
  </si>
  <si>
    <t>Energy Delivery Engrg Svcs</t>
  </si>
  <si>
    <t>10631R</t>
  </si>
  <si>
    <t>ED Operations Support</t>
  </si>
  <si>
    <t>13979R</t>
  </si>
  <si>
    <t>TFS Telecom Operations</t>
  </si>
  <si>
    <t>Project Solutions</t>
  </si>
  <si>
    <t>Generating Assets</t>
  </si>
  <si>
    <t>13730R</t>
  </si>
  <si>
    <t>Apple Blossom Wind, LLC</t>
  </si>
  <si>
    <t>13731R</t>
  </si>
  <si>
    <t>Black Oak Wind, LLC</t>
  </si>
  <si>
    <t>13724R</t>
  </si>
  <si>
    <t>Auwahi Wind Energy, LLC</t>
  </si>
  <si>
    <t>13994R</t>
  </si>
  <si>
    <t>AEPEP</t>
  </si>
  <si>
    <t>13993R</t>
  </si>
  <si>
    <t>AEP OnSite</t>
  </si>
  <si>
    <t>13992R</t>
  </si>
  <si>
    <t>Universal Scale</t>
  </si>
  <si>
    <t>13991R</t>
  </si>
  <si>
    <t>Strategy and Services</t>
  </si>
  <si>
    <t>13990R</t>
  </si>
  <si>
    <t>AEP Energy</t>
  </si>
  <si>
    <t>13965R</t>
  </si>
  <si>
    <t>Pole Attachment/St Light Svcs</t>
  </si>
  <si>
    <t>AEP Texas Telecom Ops</t>
  </si>
  <si>
    <t>13978R</t>
  </si>
  <si>
    <t>TFS TS Quality Services</t>
  </si>
  <si>
    <t>12930R</t>
  </si>
  <si>
    <t>Cust Digital, Channel Strategy</t>
  </si>
  <si>
    <t>Change from last HR file</t>
  </si>
  <si>
    <t>14021R</t>
  </si>
  <si>
    <t>Chief Commercial Officer</t>
  </si>
  <si>
    <t>Workplace Svcs Projects</t>
  </si>
  <si>
    <t>Energy Services</t>
  </si>
  <si>
    <t>13977R</t>
  </si>
  <si>
    <t>Vegetation Mgmt Group</t>
  </si>
  <si>
    <t>10550R</t>
  </si>
  <si>
    <t>Assoc Business Development</t>
  </si>
  <si>
    <t>13603R</t>
  </si>
  <si>
    <t>Ohio Grid Modernization</t>
  </si>
  <si>
    <t>14011R</t>
  </si>
  <si>
    <t>Gen Shared Services</t>
  </si>
  <si>
    <t>Gen Transformation Services</t>
  </si>
  <si>
    <t>14012R</t>
  </si>
  <si>
    <t>Gen Reg Renewables</t>
  </si>
  <si>
    <t>413</t>
  </si>
  <si>
    <t>HR data updated 11/3/2022</t>
  </si>
  <si>
    <t>Federal Affairs</t>
  </si>
  <si>
    <t>Projects &amp; Services</t>
  </si>
  <si>
    <t>Total Recordable Incident Rate</t>
  </si>
  <si>
    <t>Employee Commitment</t>
  </si>
  <si>
    <t>Regulatory &amp; Legislative Integrity</t>
  </si>
  <si>
    <t>Environmental Respect</t>
  </si>
  <si>
    <t>Operational Excellence</t>
  </si>
  <si>
    <t>Transmission Reliability Index</t>
  </si>
  <si>
    <t>Customer Service</t>
  </si>
  <si>
    <t>Customer Satisfaction (JD Power avg rank)</t>
  </si>
  <si>
    <t>Chief Commercial Officer - Regulated</t>
  </si>
  <si>
    <t>CFO</t>
  </si>
  <si>
    <t>HR</t>
  </si>
  <si>
    <t>CITO</t>
  </si>
  <si>
    <t>Project &amp; Services</t>
  </si>
  <si>
    <t>Customer Solutions</t>
  </si>
  <si>
    <t>Corporate / Staff Groups (performance score = AOPS)</t>
  </si>
  <si>
    <t>Customer Ops</t>
  </si>
  <si>
    <t>Core Principle</t>
  </si>
  <si>
    <t>KPI</t>
  </si>
  <si>
    <t>Weighting</t>
  </si>
  <si>
    <t>YTD (Actuals)</t>
  </si>
  <si>
    <t>YE (Forecast)</t>
  </si>
  <si>
    <t>Scorecard</t>
  </si>
  <si>
    <t>On Track</t>
  </si>
  <si>
    <t>Off Track</t>
  </si>
  <si>
    <t>Safety Improvement Plan &amp; Training</t>
  </si>
  <si>
    <t>Achieve</t>
  </si>
  <si>
    <t>Financial Strength</t>
  </si>
  <si>
    <t>Total Year</t>
  </si>
  <si>
    <t>Target</t>
  </si>
  <si>
    <t>Month:</t>
  </si>
  <si>
    <t>Customer Satisfaction (JD Power rank)</t>
  </si>
  <si>
    <t>Perfect Power ≥ 13 interruptions (%)</t>
  </si>
  <si>
    <t>Phishing Failure Rate (%)</t>
  </si>
  <si>
    <t>Engage Train &amp; Develop</t>
  </si>
  <si>
    <t>Achieve Plan ROE (%)</t>
  </si>
  <si>
    <t>Reduce NOVs (Number of Events)</t>
  </si>
  <si>
    <t>Environmental Respect Index (Number of Events)</t>
  </si>
  <si>
    <t>Delivery SAIDI - T&amp;D (Minutes)</t>
  </si>
  <si>
    <t>Operating Earnings ($)</t>
  </si>
  <si>
    <t>O&amp;M Budget ($)</t>
  </si>
  <si>
    <t>FFO/Debt (%)</t>
  </si>
  <si>
    <t>EFORd (%)</t>
  </si>
  <si>
    <t>KYPCo</t>
  </si>
  <si>
    <t>Transmission Investment Pipeline</t>
  </si>
  <si>
    <t>Customer Interconnection Facilities</t>
  </si>
  <si>
    <t>IRP Filings &amp; Resource Adequacy</t>
  </si>
  <si>
    <t>Transmission SAIDI (Minutes)</t>
  </si>
  <si>
    <t>Deliver Capital Projects ($)</t>
  </si>
  <si>
    <t>Fuel Cost Control (%)</t>
  </si>
  <si>
    <t>National Account Customer Satisfaction (%)</t>
  </si>
  <si>
    <t>Total Recordable Incident Rate (SC)</t>
  </si>
  <si>
    <t>DART Rate (SC)</t>
  </si>
  <si>
    <t>NERC, FERC &amp; Coast Guard Compliance</t>
  </si>
  <si>
    <t>Resource Adequacy (MW)</t>
  </si>
  <si>
    <t>New BTM Customer Solutions (MW)</t>
  </si>
  <si>
    <t>New Zero Carbon Generation (MW)</t>
  </si>
  <si>
    <t>Dispatch Performance (%)</t>
  </si>
  <si>
    <t>UBD Gross Profit ($)</t>
  </si>
  <si>
    <t>Tax Value Created ($)</t>
  </si>
  <si>
    <t>Audit Savings ($)</t>
  </si>
  <si>
    <t>Achieve Plan ROE - AEP (%)</t>
  </si>
  <si>
    <t>Use of Technology Solution to Improve Regulatory Filings (# of Filings)</t>
  </si>
  <si>
    <t>Percent of Invoices Processed per Contract Terms</t>
  </si>
  <si>
    <t>Achieve + 80</t>
  </si>
  <si>
    <t>M&amp;S Inventory ($)</t>
  </si>
  <si>
    <t>O&amp;M Budget - AEP ($)</t>
  </si>
  <si>
    <t>FFO/Debt - AEP (%)</t>
  </si>
  <si>
    <t>Chief HR Officer</t>
  </si>
  <si>
    <t>Deliver Customer Operations Associate Staffing &amp; Turnover Reduction Plan</t>
  </si>
  <si>
    <t>Brand &amp; Reputation Building Program</t>
  </si>
  <si>
    <t>Build Training Center of Excellence Program</t>
  </si>
  <si>
    <t>Code of Excellence (with IBEW)</t>
  </si>
  <si>
    <t>SMR Project Implementation</t>
  </si>
  <si>
    <t>Renewables Projects Implementation</t>
  </si>
  <si>
    <t>2 Projects</t>
  </si>
  <si>
    <t>3 Projects</t>
  </si>
  <si>
    <t>Achieve 4 Projects</t>
  </si>
  <si>
    <t>Wildfire Program Implementation</t>
  </si>
  <si>
    <t>Plant Inservice ($)</t>
  </si>
  <si>
    <t>Chief IT Officer</t>
  </si>
  <si>
    <t>IT Service Desk Responsiveness</t>
  </si>
  <si>
    <t>Phishing Failure Rate (Team) (%)</t>
  </si>
  <si>
    <t>Identity &amp; Access Management Program</t>
  </si>
  <si>
    <t>Regulatory Plans for IT/Cyber</t>
  </si>
  <si>
    <t>Deliver IT Projects</t>
  </si>
  <si>
    <t>Reduce IT Vulnerabilities &amp; No Cyber Events (%)</t>
  </si>
  <si>
    <t>Capital Budget (IT/Security ($)</t>
  </si>
  <si>
    <t>O&amp;M Budget (IT/Security) ($)</t>
  </si>
  <si>
    <t>Call Resolution Rate (Medallia % "Yes")​</t>
  </si>
  <si>
    <t>Agent Satisfaction Rate (Medallia % "9 or 10"​)</t>
  </si>
  <si>
    <t>Deliver Customer Operations Associate Staffing &amp; Turnover Reduction Plan (with HR)</t>
  </si>
  <si>
    <t>Regulated Bill Accuracy​ (%)</t>
  </si>
  <si>
    <t>Call Center Average Speed to Answer (ASA)​ (Seconds)</t>
  </si>
  <si>
    <t>Customer Info Transformation (CIT) Prog (with IT)</t>
  </si>
  <si>
    <t>Bad Debt to Revenue Ratio (%)</t>
  </si>
  <si>
    <t>Increase Paperless Billing Adoption Rate​ (%)</t>
  </si>
  <si>
    <t>Federal LIHEAP Funding</t>
  </si>
  <si>
    <t>Revamp AEP PAC</t>
  </si>
  <si>
    <t>119th Congress Engagement Plan</t>
  </si>
  <si>
    <t>Federal Agency Engagement Plan</t>
  </si>
  <si>
    <t>National Organizations Engagement Plan</t>
  </si>
  <si>
    <t>Environmental Regulation Engagement Plan</t>
  </si>
  <si>
    <t>Secure Favorable PTC Guidance</t>
  </si>
  <si>
    <t>New Grant Award Notifications ($)</t>
  </si>
  <si>
    <t>Close on DOE LPO $1.7B Loan</t>
  </si>
  <si>
    <t>Execute on Tax Initiatives</t>
  </si>
  <si>
    <t>Total Year Weighted Score</t>
  </si>
  <si>
    <t>YTD Weighted Score</t>
  </si>
  <si>
    <t>FAC-008 Field Verification (Number of Facilities)</t>
  </si>
  <si>
    <t>869M +/- 50M</t>
  </si>
  <si>
    <t>NERC Compliance: Violation Reduction (Transmission)</t>
  </si>
  <si>
    <t>Financial Performance Operating EPS - AEP ($)</t>
  </si>
  <si>
    <t>Customer Information System (CIS) Program</t>
  </si>
  <si>
    <t>NERC Compliance: Violation Reduction (CITO)</t>
  </si>
  <si>
    <t>Current as of May 31, 2025</t>
  </si>
  <si>
    <t>Year End Forecast</t>
  </si>
  <si>
    <t>ICP Award Factor*</t>
  </si>
  <si>
    <t>*The range for business units scores was changed to 0 to 1 for 2025 from 0 to 2 for 2024, however, the AEP Scorecard still has a 0-2 potential score range for 2025 and the Modifier is a statistical normalizing function rescales the scores to the traditional 0-2 range.</t>
  </si>
  <si>
    <t>ECS Measure Detail</t>
  </si>
  <si>
    <r>
      <t xml:space="preserve">YTD
</t>
    </r>
    <r>
      <rPr>
        <sz val="8"/>
        <rFont val="Arial"/>
        <family val="2"/>
      </rPr>
      <t>Performance</t>
    </r>
  </si>
  <si>
    <t>Yr-End</t>
  </si>
  <si>
    <t>Perfect Power</t>
  </si>
  <si>
    <t>Safety Improvement Plan aand Training</t>
  </si>
  <si>
    <t>Engage, Train and Develop Plan</t>
  </si>
  <si>
    <t>Environmental Respect Index</t>
  </si>
  <si>
    <t>Delivery SAIDI (T&amp;D)</t>
  </si>
  <si>
    <t>EC Award / Funding Factor</t>
  </si>
  <si>
    <t>Non EPS Portion</t>
  </si>
  <si>
    <t xml:space="preserve">Financial Strength EPS </t>
  </si>
  <si>
    <t>Executive Council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</si>
</sst>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0.000%"/>
    <numFmt numFmtId="165" formatCode="0.000"/>
    <numFmt numFmtId="166" formatCode="#,##0.000"/>
    <numFmt numFmtId="167" formatCode="0.0%"/>
    <numFmt numFmtId="168" formatCode="_(* #,##0_);_(* \(#,##0\);_(* &quot;-&quot;??_);_(@_)"/>
    <numFmt numFmtId="169" formatCode="m/d;@"/>
    <numFmt numFmtId="170" formatCode="_(&quot;$&quot;* #,##0_);_(&quot;$&quot;* \(#,##0\);_(&quot;$&quot;* &quot;-&quot;??_);_(@_)"/>
    <numFmt numFmtId="171" formatCode="_(* #,##0.000_);_(* \(#,##0.000\);_(* &quot;-&quot;??_);_(@_)"/>
    <numFmt numFmtId="172" formatCode="0.0"/>
    <numFmt numFmtId="173" formatCode="#,##0.0"/>
    <numFmt numFmtId="174" formatCode="[$-409]mmmm\-yy;@"/>
    <numFmt numFmtId="175" formatCode="_(* #,##0.0000_);_(* \(#,##0.0000\);_(* &quot;-&quot;??_);_(@_)"/>
  </numFmts>
  <fonts count="107"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b/>
      <sz val="12"/>
      <name val="Arial"/>
      <family val="2"/>
    </font>
    <font>
      <b/>
      <sz val="10"/>
      <name val="Arial"/>
      <family val="2"/>
    </font>
    <font>
      <sz val="10"/>
      <name val="Arial"/>
      <family val="2"/>
    </font>
    <font>
      <sz val="10"/>
      <color indexed="8"/>
      <name val="Arial"/>
      <family val="2"/>
    </font>
    <font>
      <sz val="8"/>
      <name val="MS Sans Serif"/>
      <family val="2"/>
    </font>
    <font>
      <sz val="8"/>
      <name val="Arial"/>
      <family val="2"/>
    </font>
    <font>
      <sz val="10"/>
      <name val="MS Sans Serif"/>
      <family val="2"/>
    </font>
    <font>
      <b/>
      <sz val="9"/>
      <name val="Arial"/>
      <family val="2"/>
    </font>
    <font>
      <sz val="9"/>
      <name val="Arial"/>
      <family val="2"/>
    </font>
    <font>
      <b/>
      <sz val="9"/>
      <color indexed="9"/>
      <name val="Arial"/>
      <family val="2"/>
    </font>
    <font>
      <sz val="10"/>
      <name val="Arial"/>
      <family val="2"/>
    </font>
    <font>
      <b/>
      <sz val="9"/>
      <color indexed="10"/>
      <name val="Arial"/>
      <family val="2"/>
    </font>
    <font>
      <b/>
      <i/>
      <sz val="8"/>
      <name val="Arial"/>
      <family val="2"/>
    </font>
    <font>
      <sz val="9"/>
      <color indexed="9"/>
      <name val="Arial"/>
      <family val="2"/>
    </font>
    <font>
      <vertAlign val="superscript"/>
      <sz val="9"/>
      <name val="Arial"/>
      <family val="2"/>
    </font>
    <font>
      <sz val="8"/>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sz val="10"/>
      <color rgb="FF0000FF"/>
      <name val="Arial"/>
      <family val="2"/>
    </font>
    <font>
      <sz val="10"/>
      <name val="Arial"/>
      <family val="2"/>
    </font>
    <font>
      <sz val="10"/>
      <color rgb="FFFF0000"/>
      <name val="Arial"/>
      <family val="2"/>
    </font>
    <font>
      <b/>
      <sz val="8"/>
      <color rgb="FF0000FF"/>
      <name val="Arial"/>
      <family val="2"/>
    </font>
    <font>
      <sz val="10"/>
      <name val="Arial"/>
      <family val="2"/>
    </font>
    <font>
      <sz val="11"/>
      <color rgb="FFFF0000"/>
      <name val="Calibri"/>
      <family val="2"/>
      <scheme val="minor"/>
    </font>
    <font>
      <sz val="12"/>
      <color theme="1"/>
      <name val="Calibri"/>
      <family val="2"/>
      <scheme val="minor"/>
    </font>
    <font>
      <sz val="12"/>
      <name val="Calibri"/>
      <family val="2"/>
      <scheme val="minor"/>
    </font>
    <font>
      <b/>
      <sz val="12"/>
      <name val="Calibri"/>
      <family val="2"/>
      <scheme val="minor"/>
    </font>
    <font>
      <b/>
      <i/>
      <u/>
      <sz val="12"/>
      <color theme="1"/>
      <name val="Calibri"/>
      <family val="2"/>
      <scheme val="minor"/>
    </font>
    <font>
      <b/>
      <u/>
      <sz val="12"/>
      <color theme="1"/>
      <name val="Calibri"/>
      <family val="2"/>
      <scheme val="minor"/>
    </font>
    <font>
      <b/>
      <sz val="12"/>
      <color rgb="FFFF0000"/>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b/>
      <i/>
      <sz val="15"/>
      <color theme="1"/>
      <name val="Calibri"/>
      <family val="2"/>
      <scheme val="minor"/>
    </font>
    <font>
      <u/>
      <sz val="12"/>
      <color theme="1"/>
      <name val="Calibri"/>
      <family val="2"/>
      <scheme val="minor"/>
    </font>
    <font>
      <u/>
      <sz val="11"/>
      <color theme="10"/>
      <name val="Calibri"/>
      <family val="2"/>
      <scheme val="minor"/>
    </font>
    <font>
      <b/>
      <sz val="10"/>
      <name val="MS Sans Serif"/>
    </font>
    <font>
      <b/>
      <sz val="14"/>
      <name val="MS Sans Serif"/>
    </font>
    <font>
      <b/>
      <sz val="14"/>
      <color rgb="FFFF0000"/>
      <name val="MS Sans Serif"/>
    </font>
    <font>
      <sz val="8"/>
      <name val="MS Sans Serif"/>
    </font>
    <font>
      <b/>
      <sz val="8"/>
      <name val="MS Sans Serif"/>
    </font>
    <font>
      <b/>
      <sz val="8"/>
      <name val="Arial"/>
      <family val="2"/>
    </font>
    <font>
      <b/>
      <sz val="12"/>
      <color indexed="12"/>
      <name val="Arial"/>
      <family val="2"/>
    </font>
    <font>
      <b/>
      <sz val="10"/>
      <color indexed="12"/>
      <name val="Arial"/>
      <family val="2"/>
    </font>
    <font>
      <b/>
      <sz val="10"/>
      <color theme="1"/>
      <name val="Arial"/>
      <family val="2"/>
    </font>
    <font>
      <b/>
      <sz val="9"/>
      <color theme="1"/>
      <name val="Arial"/>
      <family val="2"/>
    </font>
    <font>
      <sz val="10"/>
      <color theme="1"/>
      <name val="Arial"/>
      <family val="2"/>
    </font>
    <font>
      <sz val="9"/>
      <color theme="1"/>
      <name val="Arial"/>
      <family val="2"/>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14"/>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CCFF"/>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1"/>
        <bgColor indexed="64"/>
      </patternFill>
    </fill>
    <fill>
      <gradientFill degree="45">
        <stop position="0">
          <color theme="0"/>
        </stop>
        <stop position="1">
          <color theme="9" tint="-0.25098422193060094"/>
        </stop>
      </gradientFill>
    </fill>
    <fill>
      <gradientFill degree="45">
        <stop position="0">
          <color theme="0"/>
        </stop>
        <stop position="1">
          <color theme="4"/>
        </stop>
      </gradientFill>
    </fill>
    <fill>
      <gradientFill degree="45">
        <stop position="0">
          <color theme="0"/>
        </stop>
        <stop position="1">
          <color rgb="FFFF0000"/>
        </stop>
      </gradientFill>
    </fill>
    <fill>
      <gradientFill degree="45">
        <stop position="0">
          <color theme="0"/>
        </stop>
        <stop position="1">
          <color rgb="FF92D050"/>
        </stop>
      </gradientFill>
    </fill>
    <fill>
      <patternFill patternType="solid">
        <fgColor rgb="FFFFC000"/>
        <bgColor indexed="64"/>
      </patternFill>
    </fill>
    <fill>
      <patternFill patternType="solid">
        <fgColor rgb="FFFF99FF"/>
        <bgColor indexed="64"/>
      </patternFill>
    </fill>
    <fill>
      <patternFill patternType="solid">
        <fgColor theme="0" tint="-4.9989318521683403E-2"/>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n">
        <color indexed="14"/>
      </bottom>
      <diagonal/>
    </border>
    <border>
      <left/>
      <right style="thin">
        <color indexed="64"/>
      </right>
      <top/>
      <bottom/>
      <diagonal/>
    </border>
    <border>
      <left style="thin">
        <color indexed="64"/>
      </left>
      <right/>
      <top style="thin">
        <color indexed="64"/>
      </top>
      <bottom style="thin">
        <color indexed="14"/>
      </bottom>
      <diagonal/>
    </border>
    <border>
      <left style="thin">
        <color indexed="64"/>
      </left>
      <right/>
      <top style="thin">
        <color indexed="14"/>
      </top>
      <bottom style="thin">
        <color indexed="1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14"/>
      </top>
      <bottom style="thin">
        <color indexed="14"/>
      </bottom>
      <diagonal/>
    </border>
    <border>
      <left style="thin">
        <color indexed="64"/>
      </left>
      <right style="thin">
        <color indexed="64"/>
      </right>
      <top/>
      <bottom style="thin">
        <color indexed="14"/>
      </bottom>
      <diagonal/>
    </border>
    <border>
      <left style="thin">
        <color indexed="64"/>
      </left>
      <right style="thin">
        <color indexed="64"/>
      </right>
      <top style="thin">
        <color indexed="64"/>
      </top>
      <bottom style="thin">
        <color indexed="14"/>
      </bottom>
      <diagonal/>
    </border>
    <border>
      <left style="thin">
        <color indexed="64"/>
      </left>
      <right style="thin">
        <color indexed="64"/>
      </right>
      <top style="thin">
        <color indexed="14"/>
      </top>
      <bottom style="thin">
        <color indexed="64"/>
      </bottom>
      <diagonal/>
    </border>
    <border>
      <left style="thin">
        <color indexed="64"/>
      </left>
      <right/>
      <top style="thin">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theme="0" tint="-0.499984740745262"/>
      </bottom>
      <diagonal/>
    </border>
    <border>
      <left style="medium">
        <color indexed="64"/>
      </left>
      <right style="medium">
        <color indexed="64"/>
      </right>
      <top/>
      <bottom/>
      <diagonal/>
    </border>
    <border>
      <left style="medium">
        <color indexed="64"/>
      </left>
      <right style="medium">
        <color indexed="64"/>
      </right>
      <top style="medium">
        <color theme="0" tint="-0.499984740745262"/>
      </top>
      <bottom style="medium">
        <color theme="0" tint="-0.499984740745262"/>
      </bottom>
      <diagonal/>
    </border>
    <border>
      <left style="medium">
        <color indexed="64"/>
      </left>
      <right style="medium">
        <color indexed="64"/>
      </right>
      <top/>
      <bottom style="medium">
        <color theme="0" tint="-0.24994659260841701"/>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auto="1"/>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right/>
      <top style="thin">
        <color indexed="64"/>
      </top>
      <bottom style="thin">
        <color indexed="64"/>
      </bottom>
      <diagonal/>
    </border>
    <border>
      <left/>
      <right/>
      <top style="thin">
        <color indexed="64"/>
      </top>
      <bottom/>
      <diagonal/>
    </border>
  </borders>
  <cellStyleXfs count="106">
    <xf numFmtId="0" fontId="0" fillId="0" borderId="0"/>
    <xf numFmtId="0" fontId="59" fillId="2"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5" borderId="0" applyNumberFormat="0" applyBorder="0" applyAlignment="0" applyProtection="0"/>
    <xf numFmtId="0" fontId="59" fillId="8" borderId="0" applyNumberFormat="0" applyBorder="0" applyAlignment="0" applyProtection="0"/>
    <xf numFmtId="0" fontId="59" fillId="11" borderId="0" applyNumberFormat="0" applyBorder="0" applyAlignment="0" applyProtection="0"/>
    <xf numFmtId="0" fontId="60"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9" borderId="0" applyNumberFormat="0" applyBorder="0" applyAlignment="0" applyProtection="0"/>
    <xf numFmtId="0" fontId="61" fillId="3" borderId="0" applyNumberFormat="0" applyBorder="0" applyAlignment="0" applyProtection="0"/>
    <xf numFmtId="0" fontId="62" fillId="20" borderId="1" applyNumberFormat="0" applyAlignment="0" applyProtection="0"/>
    <xf numFmtId="0" fontId="63" fillId="21" borderId="2" applyNumberFormat="0" applyAlignment="0" applyProtection="0"/>
    <xf numFmtId="43" fontId="42" fillId="0" borderId="0" applyFont="0" applyFill="0" applyBorder="0" applyAlignment="0" applyProtection="0"/>
    <xf numFmtId="0" fontId="64" fillId="0" borderId="0" applyNumberFormat="0" applyFill="0" applyBorder="0" applyAlignment="0" applyProtection="0"/>
    <xf numFmtId="0" fontId="65" fillId="4" borderId="0" applyNumberFormat="0" applyBorder="0" applyAlignment="0" applyProtection="0"/>
    <xf numFmtId="0" fontId="66" fillId="0" borderId="3" applyNumberFormat="0" applyFill="0" applyAlignment="0" applyProtection="0"/>
    <xf numFmtId="0" fontId="67" fillId="0" borderId="4" applyNumberFormat="0" applyFill="0" applyAlignment="0" applyProtection="0"/>
    <xf numFmtId="0" fontId="68" fillId="0" borderId="5" applyNumberFormat="0" applyFill="0" applyAlignment="0" applyProtection="0"/>
    <xf numFmtId="0" fontId="68" fillId="0" borderId="0" applyNumberFormat="0" applyFill="0" applyBorder="0" applyAlignment="0" applyProtection="0"/>
    <xf numFmtId="0" fontId="69" fillId="7" borderId="1" applyNumberFormat="0" applyAlignment="0" applyProtection="0"/>
    <xf numFmtId="0" fontId="70" fillId="0" borderId="6" applyNumberFormat="0" applyFill="0" applyAlignment="0" applyProtection="0"/>
    <xf numFmtId="0" fontId="71" fillId="22" borderId="0" applyNumberFormat="0" applyBorder="0" applyAlignment="0" applyProtection="0"/>
    <xf numFmtId="0" fontId="49" fillId="0" borderId="0"/>
    <xf numFmtId="0" fontId="53" fillId="0" borderId="0"/>
    <xf numFmtId="0" fontId="53" fillId="23" borderId="7" applyNumberFormat="0" applyFont="0" applyAlignment="0" applyProtection="0"/>
    <xf numFmtId="0" fontId="72" fillId="20" borderId="8" applyNumberFormat="0" applyAlignment="0" applyProtection="0"/>
    <xf numFmtId="9" fontId="42" fillId="0" borderId="0" applyFont="0" applyFill="0" applyBorder="0" applyAlignment="0" applyProtection="0"/>
    <xf numFmtId="0" fontId="73" fillId="0" borderId="0" applyNumberFormat="0" applyFill="0" applyBorder="0" applyAlignment="0" applyProtection="0"/>
    <xf numFmtId="0" fontId="74" fillId="0" borderId="9" applyNumberFormat="0" applyFill="0" applyAlignment="0" applyProtection="0"/>
    <xf numFmtId="0" fontId="75" fillId="0" borderId="0" applyNumberFormat="0" applyFill="0" applyBorder="0" applyAlignment="0" applyProtection="0"/>
    <xf numFmtId="0" fontId="42" fillId="0" borderId="0"/>
    <xf numFmtId="0" fontId="45" fillId="0" borderId="0"/>
    <xf numFmtId="43" fontId="45" fillId="0" borderId="0" applyFont="0" applyFill="0" applyBorder="0" applyAlignment="0" applyProtection="0"/>
    <xf numFmtId="9" fontId="45" fillId="0" borderId="0" applyFont="0" applyFill="0" applyBorder="0" applyAlignment="0" applyProtection="0"/>
    <xf numFmtId="0" fontId="41" fillId="0" borderId="0"/>
    <xf numFmtId="0" fontId="76" fillId="0" borderId="0"/>
    <xf numFmtId="0" fontId="40" fillId="0" borderId="0"/>
    <xf numFmtId="0" fontId="39" fillId="0" borderId="0"/>
    <xf numFmtId="0" fontId="78" fillId="0" borderId="0"/>
    <xf numFmtId="43" fontId="78" fillId="0" borderId="0" applyFont="0" applyFill="0" applyBorder="0" applyAlignment="0" applyProtection="0"/>
    <xf numFmtId="9" fontId="78" fillId="0" borderId="0" applyFont="0" applyFill="0" applyBorder="0" applyAlignment="0" applyProtection="0"/>
    <xf numFmtId="0" fontId="38" fillId="0" borderId="0"/>
    <xf numFmtId="0" fontId="37" fillId="0" borderId="0"/>
    <xf numFmtId="0" fontId="36" fillId="0" borderId="0"/>
    <xf numFmtId="0" fontId="35" fillId="0" borderId="0"/>
    <xf numFmtId="0" fontId="34" fillId="0" borderId="0"/>
    <xf numFmtId="0" fontId="33" fillId="0" borderId="0"/>
    <xf numFmtId="44" fontId="42" fillId="0" borderId="0" applyFont="0" applyFill="0" applyBorder="0" applyAlignment="0" applyProtection="0"/>
    <xf numFmtId="0" fontId="32" fillId="0" borderId="0"/>
    <xf numFmtId="0" fontId="81" fillId="0" borderId="0"/>
    <xf numFmtId="43" fontId="81" fillId="0" borderId="0" applyFont="0" applyFill="0" applyBorder="0" applyAlignment="0" applyProtection="0"/>
    <xf numFmtId="0" fontId="31" fillId="0" borderId="0"/>
    <xf numFmtId="0" fontId="30" fillId="0" borderId="0"/>
    <xf numFmtId="0" fontId="29" fillId="0" borderId="0"/>
    <xf numFmtId="0" fontId="28" fillId="0" borderId="0"/>
    <xf numFmtId="0" fontId="27" fillId="0" borderId="0"/>
    <xf numFmtId="0" fontId="26" fillId="0" borderId="0"/>
    <xf numFmtId="0" fontId="25" fillId="0" borderId="0"/>
    <xf numFmtId="0" fontId="24" fillId="0" borderId="0"/>
    <xf numFmtId="0" fontId="23" fillId="0"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xf numFmtId="0" fontId="19"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0" fillId="0" borderId="0"/>
    <xf numFmtId="0" fontId="10" fillId="0" borderId="0"/>
    <xf numFmtId="43" fontId="10"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45" fillId="0" borderId="0"/>
    <xf numFmtId="9" fontId="7"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3" fillId="0" borderId="0"/>
    <xf numFmtId="0" fontId="94" fillId="0" borderId="0" applyNumberFormat="0" applyFill="0" applyBorder="0" applyAlignment="0" applyProtection="0"/>
    <xf numFmtId="0" fontId="2"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45" fillId="0" borderId="0"/>
  </cellStyleXfs>
  <cellXfs count="348">
    <xf numFmtId="0" fontId="0" fillId="0" borderId="0" xfId="0"/>
    <xf numFmtId="0" fontId="45" fillId="0" borderId="0" xfId="0" applyFont="1"/>
    <xf numFmtId="166" fontId="46" fillId="0" borderId="0" xfId="0" applyNumberFormat="1" applyFont="1" applyAlignment="1">
      <alignment horizontal="center"/>
    </xf>
    <xf numFmtId="0" fontId="53" fillId="0" borderId="0" xfId="39"/>
    <xf numFmtId="0" fontId="53" fillId="0" borderId="0" xfId="39" applyFill="1"/>
    <xf numFmtId="167" fontId="50" fillId="0" borderId="0" xfId="39" applyNumberFormat="1" applyFont="1" applyFill="1" applyBorder="1" applyAlignment="1">
      <alignment horizontal="center" vertical="center" wrapText="1"/>
    </xf>
    <xf numFmtId="0" fontId="51" fillId="0" borderId="0" xfId="39" applyFont="1" applyFill="1" applyBorder="1" applyAlignment="1">
      <alignment vertical="center"/>
    </xf>
    <xf numFmtId="167" fontId="48" fillId="0" borderId="0" xfId="39" applyNumberFormat="1" applyFont="1" applyFill="1" applyBorder="1" applyAlignment="1">
      <alignment horizontal="center" vertical="center" wrapText="1"/>
    </xf>
    <xf numFmtId="167" fontId="51" fillId="0" borderId="0" xfId="39" applyNumberFormat="1" applyFont="1" applyFill="1" applyBorder="1" applyAlignment="1">
      <alignment horizontal="center" vertical="center"/>
    </xf>
    <xf numFmtId="165" fontId="51" fillId="0" borderId="0" xfId="39" applyNumberFormat="1" applyFont="1" applyFill="1" applyBorder="1" applyAlignment="1">
      <alignment horizontal="center" vertical="center"/>
    </xf>
    <xf numFmtId="167" fontId="50" fillId="0" borderId="0" xfId="39" applyNumberFormat="1" applyFont="1" applyFill="1" applyBorder="1" applyAlignment="1">
      <alignment horizontal="center" vertical="center"/>
    </xf>
    <xf numFmtId="165" fontId="52" fillId="0" borderId="0" xfId="39" applyNumberFormat="1" applyFont="1" applyFill="1" applyBorder="1" applyAlignment="1">
      <alignment horizontal="center" vertical="center"/>
    </xf>
    <xf numFmtId="167" fontId="51" fillId="0" borderId="0" xfId="39" applyNumberFormat="1" applyFont="1" applyFill="1" applyBorder="1" applyAlignment="1">
      <alignment horizontal="center"/>
    </xf>
    <xf numFmtId="167" fontId="53" fillId="0" borderId="0" xfId="39" applyNumberFormat="1" applyFill="1" applyBorder="1"/>
    <xf numFmtId="0" fontId="53" fillId="0" borderId="0" xfId="39" applyFill="1" applyBorder="1"/>
    <xf numFmtId="167" fontId="51" fillId="0" borderId="0" xfId="39" applyNumberFormat="1" applyFont="1" applyFill="1" applyBorder="1" applyAlignment="1">
      <alignment vertical="center"/>
    </xf>
    <xf numFmtId="0" fontId="46" fillId="0" borderId="0" xfId="39" applyFont="1" applyFill="1"/>
    <xf numFmtId="0" fontId="57" fillId="0" borderId="0" xfId="39" applyFont="1" applyAlignment="1">
      <alignment horizontal="left" vertical="center" indent="1"/>
    </xf>
    <xf numFmtId="0" fontId="44" fillId="24" borderId="10" xfId="0" applyFont="1" applyFill="1" applyBorder="1" applyAlignment="1">
      <alignment horizontal="center" vertical="center"/>
    </xf>
    <xf numFmtId="0" fontId="45" fillId="0" borderId="0" xfId="0" applyFont="1" applyAlignment="1">
      <alignment vertical="center"/>
    </xf>
    <xf numFmtId="0" fontId="45" fillId="0" borderId="0" xfId="0" applyFont="1" applyAlignment="1">
      <alignment horizontal="left" vertical="center"/>
    </xf>
    <xf numFmtId="0" fontId="44" fillId="0" borderId="0" xfId="0" applyFont="1" applyAlignment="1">
      <alignment horizontal="left" vertical="center"/>
    </xf>
    <xf numFmtId="0" fontId="51" fillId="0" borderId="0" xfId="39" applyFont="1" applyAlignment="1">
      <alignment horizontal="left" vertical="center" indent="1"/>
    </xf>
    <xf numFmtId="0" fontId="43" fillId="0" borderId="0" xfId="0" applyFont="1" applyAlignment="1">
      <alignment vertical="center"/>
    </xf>
    <xf numFmtId="165" fontId="56" fillId="0" borderId="24" xfId="39" applyNumberFormat="1" applyFont="1" applyFill="1" applyBorder="1" applyAlignment="1">
      <alignment horizontal="center" vertical="center"/>
    </xf>
    <xf numFmtId="165" fontId="52" fillId="24" borderId="23" xfId="39" applyNumberFormat="1" applyFont="1" applyFill="1" applyBorder="1" applyAlignment="1">
      <alignment horizontal="center" vertical="center"/>
    </xf>
    <xf numFmtId="0" fontId="51" fillId="0" borderId="19" xfId="39" applyFont="1" applyBorder="1" applyAlignment="1">
      <alignment horizontal="left" vertical="center" indent="2"/>
    </xf>
    <xf numFmtId="165" fontId="51" fillId="0" borderId="24" xfId="39" applyNumberFormat="1" applyFont="1" applyBorder="1" applyAlignment="1">
      <alignment horizontal="center" vertical="center"/>
    </xf>
    <xf numFmtId="0" fontId="51" fillId="0" borderId="10" xfId="39" applyFont="1" applyBorder="1" applyAlignment="1">
      <alignment horizontal="center" vertical="center"/>
    </xf>
    <xf numFmtId="165" fontId="51" fillId="0" borderId="26" xfId="39" applyNumberFormat="1" applyFont="1" applyFill="1" applyBorder="1" applyAlignment="1">
      <alignment horizontal="center" vertical="center"/>
    </xf>
    <xf numFmtId="0" fontId="50" fillId="0" borderId="0" xfId="39" applyFont="1" applyFill="1" applyBorder="1" applyAlignment="1">
      <alignment horizontal="center" vertical="center"/>
    </xf>
    <xf numFmtId="0" fontId="51" fillId="0" borderId="18" xfId="39" applyFont="1" applyFill="1" applyBorder="1" applyAlignment="1">
      <alignment horizontal="left" vertical="center" indent="2"/>
    </xf>
    <xf numFmtId="167" fontId="54" fillId="0" borderId="16" xfId="39" applyNumberFormat="1" applyFont="1" applyFill="1" applyBorder="1" applyAlignment="1">
      <alignment horizontal="center" vertical="center"/>
    </xf>
    <xf numFmtId="0" fontId="51" fillId="0" borderId="20" xfId="39" applyFont="1" applyFill="1" applyBorder="1" applyAlignment="1">
      <alignment horizontal="left" vertical="center" indent="2"/>
    </xf>
    <xf numFmtId="167" fontId="51" fillId="0" borderId="17" xfId="39" applyNumberFormat="1" applyFont="1" applyFill="1" applyBorder="1" applyAlignment="1">
      <alignment horizontal="center" vertical="center"/>
    </xf>
    <xf numFmtId="165" fontId="51" fillId="0" borderId="27" xfId="39" applyNumberFormat="1" applyFont="1" applyFill="1" applyBorder="1" applyAlignment="1">
      <alignment horizontal="center" vertical="center"/>
    </xf>
    <xf numFmtId="165" fontId="56" fillId="0" borderId="0" xfId="39" applyNumberFormat="1" applyFont="1" applyFill="1" applyBorder="1" applyAlignment="1">
      <alignment horizontal="center" vertical="center"/>
    </xf>
    <xf numFmtId="0" fontId="45" fillId="0" borderId="14" xfId="0" applyFont="1" applyFill="1" applyBorder="1" applyAlignment="1">
      <alignment horizontal="left" vertical="center" indent="1"/>
    </xf>
    <xf numFmtId="165" fontId="46" fillId="0" borderId="10" xfId="0" applyNumberFormat="1" applyFont="1" applyFill="1" applyBorder="1" applyAlignment="1">
      <alignment horizontal="center" vertical="center"/>
    </xf>
    <xf numFmtId="0" fontId="55" fillId="0" borderId="0" xfId="39" applyFont="1" applyFill="1" applyBorder="1" applyAlignment="1">
      <alignment horizontal="center" vertical="center"/>
    </xf>
    <xf numFmtId="0" fontId="43" fillId="0" borderId="0" xfId="0" applyFont="1" applyFill="1" applyAlignment="1">
      <alignment vertical="center"/>
    </xf>
    <xf numFmtId="164" fontId="51" fillId="0" borderId="24" xfId="42" applyNumberFormat="1" applyFont="1" applyBorder="1" applyAlignment="1">
      <alignment horizontal="center" vertical="center"/>
    </xf>
    <xf numFmtId="164" fontId="50" fillId="24" borderId="14" xfId="39" applyNumberFormat="1" applyFont="1" applyFill="1" applyBorder="1" applyAlignment="1">
      <alignment horizontal="center" vertical="center"/>
    </xf>
    <xf numFmtId="164" fontId="50" fillId="24" borderId="10" xfId="39" applyNumberFormat="1" applyFont="1" applyFill="1" applyBorder="1" applyAlignment="1">
      <alignment horizontal="center" vertical="center"/>
    </xf>
    <xf numFmtId="10" fontId="51" fillId="0" borderId="25" xfId="42" applyNumberFormat="1" applyFont="1" applyFill="1" applyBorder="1" applyAlignment="1">
      <alignment horizontal="center" vertical="center"/>
    </xf>
    <xf numFmtId="0" fontId="45" fillId="0" borderId="21" xfId="0" applyFont="1" applyFill="1" applyBorder="1" applyAlignment="1">
      <alignment horizontal="left" vertical="center" indent="1"/>
    </xf>
    <xf numFmtId="0" fontId="45" fillId="0" borderId="0" xfId="0" applyFont="1" applyFill="1" applyAlignment="1">
      <alignment vertical="center"/>
    </xf>
    <xf numFmtId="0" fontId="45" fillId="0" borderId="13" xfId="0" applyFont="1" applyFill="1" applyBorder="1" applyAlignment="1">
      <alignment horizontal="left" vertical="center" indent="1"/>
    </xf>
    <xf numFmtId="0" fontId="77" fillId="0" borderId="0" xfId="0" applyFont="1" applyAlignment="1">
      <alignment vertical="center"/>
    </xf>
    <xf numFmtId="0" fontId="48" fillId="0" borderId="0" xfId="39" applyFont="1" applyAlignment="1">
      <alignment horizontal="left" vertical="center"/>
    </xf>
    <xf numFmtId="9" fontId="45" fillId="0" borderId="0" xfId="42" applyFont="1" applyAlignment="1">
      <alignment vertical="center"/>
    </xf>
    <xf numFmtId="0" fontId="45" fillId="0" borderId="21" xfId="0" applyFont="1" applyFill="1" applyBorder="1" applyAlignment="1">
      <alignment horizontal="left" vertical="center" wrapText="1" indent="1"/>
    </xf>
    <xf numFmtId="0" fontId="55" fillId="27" borderId="11" xfId="39" applyFont="1" applyFill="1" applyBorder="1" applyAlignment="1">
      <alignment horizontal="center" vertical="center"/>
    </xf>
    <xf numFmtId="0" fontId="80" fillId="27" borderId="11" xfId="39" applyFont="1" applyFill="1" applyBorder="1" applyAlignment="1">
      <alignment horizontal="center" vertical="center"/>
    </xf>
    <xf numFmtId="0" fontId="44" fillId="25" borderId="14" xfId="0" applyFont="1" applyFill="1" applyBorder="1" applyAlignment="1">
      <alignment horizontal="center" vertical="center" wrapText="1"/>
    </xf>
    <xf numFmtId="0" fontId="44" fillId="25" borderId="10" xfId="0" applyFont="1" applyFill="1" applyBorder="1" applyAlignment="1">
      <alignment horizontal="center" vertical="center" wrapText="1"/>
    </xf>
    <xf numFmtId="0" fontId="44" fillId="25" borderId="15" xfId="0" applyFont="1" applyFill="1" applyBorder="1" applyAlignment="1">
      <alignment horizontal="center" vertical="center" wrapText="1"/>
    </xf>
    <xf numFmtId="0" fontId="0" fillId="0" borderId="0" xfId="0" pivotButton="1"/>
    <xf numFmtId="0" fontId="0" fillId="0" borderId="0" xfId="0" applyAlignment="1">
      <alignment horizontal="left"/>
    </xf>
    <xf numFmtId="168" fontId="0" fillId="0" borderId="0" xfId="0" applyNumberFormat="1"/>
    <xf numFmtId="0" fontId="45" fillId="0" borderId="0" xfId="0" applyFont="1" applyFill="1" applyAlignment="1">
      <alignment horizontal="left" vertical="center"/>
    </xf>
    <xf numFmtId="164" fontId="53" fillId="0" borderId="0" xfId="42" applyNumberFormat="1" applyFont="1" applyFill="1" applyBorder="1"/>
    <xf numFmtId="4" fontId="23" fillId="0" borderId="0" xfId="75" applyNumberFormat="1"/>
    <xf numFmtId="4" fontId="22" fillId="0" borderId="0" xfId="75" applyNumberFormat="1" applyFont="1"/>
    <xf numFmtId="164" fontId="51" fillId="0" borderId="24" xfId="42" applyNumberFormat="1" applyFont="1" applyFill="1" applyBorder="1" applyAlignment="1">
      <alignment horizontal="center" vertical="center"/>
    </xf>
    <xf numFmtId="164" fontId="51" fillId="0" borderId="19" xfId="42" applyNumberFormat="1" applyFont="1" applyFill="1" applyBorder="1" applyAlignment="1">
      <alignment horizontal="center" vertical="center"/>
    </xf>
    <xf numFmtId="0" fontId="19" fillId="0" borderId="0" xfId="80"/>
    <xf numFmtId="4" fontId="19" fillId="0" borderId="0" xfId="80" applyNumberFormat="1"/>
    <xf numFmtId="3" fontId="19" fillId="0" borderId="0" xfId="80" applyNumberFormat="1"/>
    <xf numFmtId="0" fontId="19" fillId="31" borderId="0" xfId="80" applyFill="1"/>
    <xf numFmtId="43" fontId="19" fillId="0" borderId="0" xfId="80" applyNumberFormat="1"/>
    <xf numFmtId="0" fontId="19" fillId="33" borderId="0" xfId="80" applyFill="1"/>
    <xf numFmtId="0" fontId="19" fillId="34" borderId="0" xfId="80" applyFill="1"/>
    <xf numFmtId="0" fontId="18" fillId="31" borderId="0" xfId="80" applyFont="1" applyFill="1"/>
    <xf numFmtId="0" fontId="18" fillId="32" borderId="0" xfId="80" applyFont="1" applyFill="1"/>
    <xf numFmtId="0" fontId="19" fillId="35" borderId="0" xfId="80" applyFill="1"/>
    <xf numFmtId="0" fontId="19" fillId="25" borderId="0" xfId="80" applyFill="1"/>
    <xf numFmtId="0" fontId="17" fillId="31" borderId="0" xfId="80" applyFont="1" applyFill="1"/>
    <xf numFmtId="0" fontId="16" fillId="0" borderId="0" xfId="81"/>
    <xf numFmtId="4" fontId="16" fillId="0" borderId="0" xfId="81" applyNumberFormat="1"/>
    <xf numFmtId="3" fontId="16" fillId="0" borderId="0" xfId="81" applyNumberFormat="1"/>
    <xf numFmtId="0" fontId="16" fillId="28" borderId="0" xfId="81" applyFill="1"/>
    <xf numFmtId="0" fontId="82" fillId="0" borderId="0" xfId="81" applyFont="1"/>
    <xf numFmtId="0" fontId="83" fillId="0" borderId="0" xfId="82" applyFont="1" applyAlignment="1">
      <alignment horizontal="center" vertical="center" textRotation="90"/>
    </xf>
    <xf numFmtId="0" fontId="83" fillId="0" borderId="0" xfId="82" applyFont="1" applyAlignment="1">
      <alignment horizontal="center" vertical="center"/>
    </xf>
    <xf numFmtId="0" fontId="84" fillId="25" borderId="0" xfId="82" applyFont="1" applyFill="1" applyAlignment="1">
      <alignment horizontal="center" vertical="center"/>
    </xf>
    <xf numFmtId="0" fontId="83" fillId="0" borderId="0" xfId="82" applyFont="1" applyFill="1" applyAlignment="1">
      <alignment horizontal="center" vertical="center"/>
    </xf>
    <xf numFmtId="0" fontId="86" fillId="0" borderId="0" xfId="82" applyFont="1" applyAlignment="1">
      <alignment horizontal="left" vertical="center"/>
    </xf>
    <xf numFmtId="0" fontId="88" fillId="0" borderId="0" xfId="82" applyFont="1" applyAlignment="1">
      <alignment horizontal="left" vertical="center"/>
    </xf>
    <xf numFmtId="0" fontId="83" fillId="0" borderId="0" xfId="82" applyFont="1" applyBorder="1" applyAlignment="1">
      <alignment horizontal="center" vertical="center"/>
    </xf>
    <xf numFmtId="165" fontId="83" fillId="0" borderId="30" xfId="83" applyNumberFormat="1" applyFont="1" applyFill="1" applyBorder="1" applyAlignment="1">
      <alignment horizontal="center" vertical="center"/>
    </xf>
    <xf numFmtId="0" fontId="84" fillId="0" borderId="0" xfId="82" applyFont="1" applyFill="1" applyAlignment="1">
      <alignment horizontal="center" vertical="center"/>
    </xf>
    <xf numFmtId="14" fontId="85" fillId="0" borderId="0" xfId="82" applyNumberFormat="1" applyFont="1" applyAlignment="1">
      <alignment horizontal="center" vertical="center"/>
    </xf>
    <xf numFmtId="0" fontId="89" fillId="36" borderId="30" xfId="82" applyFont="1" applyFill="1" applyBorder="1" applyAlignment="1">
      <alignment horizontal="center" vertical="center" textRotation="90"/>
    </xf>
    <xf numFmtId="0" fontId="89" fillId="36" borderId="30" xfId="82" applyFont="1" applyFill="1" applyBorder="1" applyAlignment="1">
      <alignment horizontal="center" vertical="center"/>
    </xf>
    <xf numFmtId="0" fontId="89" fillId="0" borderId="0" xfId="82" applyFont="1" applyFill="1" applyBorder="1" applyAlignment="1">
      <alignment horizontal="center" vertical="center"/>
    </xf>
    <xf numFmtId="0" fontId="90" fillId="0" borderId="0" xfId="82" applyFont="1" applyFill="1" applyAlignment="1">
      <alignment horizontal="center" vertical="center"/>
    </xf>
    <xf numFmtId="0" fontId="90" fillId="0" borderId="0" xfId="82" applyFont="1" applyAlignment="1">
      <alignment horizontal="center" vertical="center"/>
    </xf>
    <xf numFmtId="0" fontId="83" fillId="25" borderId="32" xfId="82" applyFont="1" applyFill="1" applyBorder="1" applyAlignment="1">
      <alignment horizontal="center" vertical="center"/>
    </xf>
    <xf numFmtId="2" fontId="83" fillId="25" borderId="31" xfId="82" applyNumberFormat="1" applyFont="1" applyFill="1" applyBorder="1" applyAlignment="1">
      <alignment horizontal="center" vertical="center"/>
    </xf>
    <xf numFmtId="2" fontId="83" fillId="0" borderId="0" xfId="82" applyNumberFormat="1" applyFont="1" applyFill="1" applyBorder="1" applyAlignment="1">
      <alignment horizontal="center" vertical="center"/>
    </xf>
    <xf numFmtId="0" fontId="83" fillId="25" borderId="34" xfId="82" applyFont="1" applyFill="1" applyBorder="1" applyAlignment="1">
      <alignment horizontal="center" vertical="center"/>
    </xf>
    <xf numFmtId="2" fontId="83" fillId="0" borderId="35" xfId="82" applyNumberFormat="1" applyFont="1" applyFill="1" applyBorder="1" applyAlignment="1">
      <alignment horizontal="center" vertical="center"/>
    </xf>
    <xf numFmtId="2" fontId="83" fillId="0" borderId="35" xfId="82" applyNumberFormat="1" applyFont="1" applyBorder="1" applyAlignment="1">
      <alignment horizontal="center" vertical="center"/>
    </xf>
    <xf numFmtId="0" fontId="83" fillId="25" borderId="36" xfId="82" applyFont="1" applyFill="1" applyBorder="1" applyAlignment="1">
      <alignment horizontal="center" vertical="center"/>
    </xf>
    <xf numFmtId="172" fontId="83" fillId="0" borderId="36" xfId="83" applyNumberFormat="1" applyFont="1" applyFill="1" applyBorder="1" applyAlignment="1">
      <alignment horizontal="center" vertical="center"/>
    </xf>
    <xf numFmtId="2" fontId="83" fillId="0" borderId="0" xfId="83" applyNumberFormat="1" applyFont="1" applyFill="1" applyBorder="1" applyAlignment="1">
      <alignment horizontal="center" vertical="center"/>
    </xf>
    <xf numFmtId="2" fontId="83" fillId="0" borderId="36" xfId="83" applyNumberFormat="1" applyFont="1" applyBorder="1" applyAlignment="1">
      <alignment horizontal="center" vertical="center"/>
    </xf>
    <xf numFmtId="0" fontId="91" fillId="0" borderId="0" xfId="82" applyFont="1" applyFill="1" applyBorder="1" applyAlignment="1">
      <alignment horizontal="center" vertical="center" textRotation="90"/>
    </xf>
    <xf numFmtId="0" fontId="83" fillId="0" borderId="0" xfId="82" applyFont="1" applyFill="1" applyBorder="1" applyAlignment="1">
      <alignment horizontal="center" vertical="center"/>
    </xf>
    <xf numFmtId="0" fontId="83" fillId="0" borderId="0" xfId="82" applyFont="1" applyFill="1" applyBorder="1" applyAlignment="1">
      <alignment horizontal="center" vertical="center" wrapText="1"/>
    </xf>
    <xf numFmtId="9" fontId="83" fillId="0" borderId="0" xfId="82" applyNumberFormat="1" applyFont="1" applyFill="1" applyBorder="1" applyAlignment="1">
      <alignment horizontal="center" vertical="center"/>
    </xf>
    <xf numFmtId="172" fontId="83" fillId="0" borderId="0" xfId="83" applyNumberFormat="1" applyFont="1" applyFill="1" applyBorder="1" applyAlignment="1">
      <alignment horizontal="center" vertical="center"/>
    </xf>
    <xf numFmtId="9" fontId="83" fillId="25" borderId="31" xfId="82" applyNumberFormat="1" applyFont="1" applyFill="1" applyBorder="1" applyAlignment="1">
      <alignment horizontal="center" vertical="center"/>
    </xf>
    <xf numFmtId="9" fontId="83" fillId="0" borderId="35" xfId="82" applyNumberFormat="1" applyFont="1" applyFill="1" applyBorder="1" applyAlignment="1">
      <alignment horizontal="center" vertical="center"/>
    </xf>
    <xf numFmtId="9" fontId="83" fillId="0" borderId="35" xfId="82" applyNumberFormat="1" applyFont="1" applyBorder="1" applyAlignment="1">
      <alignment horizontal="center" vertical="center"/>
    </xf>
    <xf numFmtId="10" fontId="83" fillId="0" borderId="0" xfId="82" applyNumberFormat="1" applyFont="1" applyFill="1" applyBorder="1" applyAlignment="1">
      <alignment horizontal="center" vertical="center"/>
    </xf>
    <xf numFmtId="167" fontId="83" fillId="0" borderId="35" xfId="82" applyNumberFormat="1" applyFont="1" applyBorder="1" applyAlignment="1">
      <alignment horizontal="center" vertical="center"/>
    </xf>
    <xf numFmtId="172" fontId="83" fillId="0" borderId="36" xfId="83" applyNumberFormat="1" applyFont="1" applyBorder="1" applyAlignment="1">
      <alignment horizontal="center" vertical="center"/>
    </xf>
    <xf numFmtId="0" fontId="83" fillId="25" borderId="31" xfId="82" applyFont="1" applyFill="1" applyBorder="1" applyAlignment="1">
      <alignment horizontal="center" vertical="center"/>
    </xf>
    <xf numFmtId="172" fontId="83" fillId="25" borderId="31" xfId="82" applyNumberFormat="1" applyFont="1" applyFill="1" applyBorder="1" applyAlignment="1">
      <alignment horizontal="center" vertical="center"/>
    </xf>
    <xf numFmtId="172" fontId="83" fillId="0" borderId="0" xfId="82" applyNumberFormat="1" applyFont="1" applyFill="1" applyBorder="1" applyAlignment="1">
      <alignment horizontal="center" vertical="center"/>
    </xf>
    <xf numFmtId="172" fontId="83" fillId="0" borderId="35" xfId="82" applyNumberFormat="1" applyFont="1" applyFill="1" applyBorder="1" applyAlignment="1">
      <alignment horizontal="center" vertical="center"/>
    </xf>
    <xf numFmtId="172" fontId="83" fillId="0" borderId="35" xfId="82" applyNumberFormat="1" applyFont="1" applyBorder="1" applyAlignment="1">
      <alignment horizontal="center" vertical="center"/>
    </xf>
    <xf numFmtId="0" fontId="83" fillId="25" borderId="30" xfId="82" applyFont="1" applyFill="1" applyBorder="1" applyAlignment="1">
      <alignment horizontal="center" vertical="center"/>
    </xf>
    <xf numFmtId="3" fontId="83" fillId="25" borderId="31" xfId="82" applyNumberFormat="1" applyFont="1" applyFill="1" applyBorder="1" applyAlignment="1">
      <alignment horizontal="center" vertical="center"/>
    </xf>
    <xf numFmtId="3" fontId="83" fillId="0" borderId="0" xfId="82" applyNumberFormat="1" applyFont="1" applyFill="1" applyBorder="1" applyAlignment="1">
      <alignment horizontal="center" vertical="center"/>
    </xf>
    <xf numFmtId="3" fontId="83" fillId="0" borderId="35" xfId="82" applyNumberFormat="1" applyFont="1" applyFill="1" applyBorder="1" applyAlignment="1">
      <alignment horizontal="center" vertical="center"/>
    </xf>
    <xf numFmtId="3" fontId="83" fillId="0" borderId="35" xfId="82" applyNumberFormat="1" applyFont="1" applyBorder="1" applyAlignment="1">
      <alignment horizontal="center" vertical="center"/>
    </xf>
    <xf numFmtId="172" fontId="83" fillId="0" borderId="36" xfId="82" applyNumberFormat="1" applyFont="1" applyFill="1" applyBorder="1" applyAlignment="1">
      <alignment horizontal="center" vertical="center"/>
    </xf>
    <xf numFmtId="2" fontId="83" fillId="0" borderId="36" xfId="82" applyNumberFormat="1" applyFont="1" applyFill="1" applyBorder="1" applyAlignment="1">
      <alignment horizontal="center" vertical="center"/>
    </xf>
    <xf numFmtId="1" fontId="83" fillId="25" borderId="31" xfId="82" applyNumberFormat="1" applyFont="1" applyFill="1" applyBorder="1" applyAlignment="1">
      <alignment horizontal="center" vertical="center"/>
    </xf>
    <xf numFmtId="1" fontId="83" fillId="0" borderId="0" xfId="82" applyNumberFormat="1" applyFont="1" applyFill="1" applyBorder="1" applyAlignment="1">
      <alignment horizontal="center" vertical="center"/>
    </xf>
    <xf numFmtId="1" fontId="83" fillId="0" borderId="35" xfId="82" applyNumberFormat="1" applyFont="1" applyFill="1" applyBorder="1" applyAlignment="1">
      <alignment horizontal="center" vertical="center"/>
    </xf>
    <xf numFmtId="1" fontId="83" fillId="0" borderId="35" xfId="82" applyNumberFormat="1" applyFont="1" applyBorder="1" applyAlignment="1">
      <alignment horizontal="center" vertical="center"/>
    </xf>
    <xf numFmtId="0" fontId="91" fillId="0" borderId="37" xfId="82" applyFont="1" applyFill="1" applyBorder="1" applyAlignment="1">
      <alignment horizontal="center" vertical="center" textRotation="90"/>
    </xf>
    <xf numFmtId="0" fontId="83" fillId="0" borderId="38" xfId="82" applyFont="1" applyFill="1" applyBorder="1" applyAlignment="1">
      <alignment horizontal="center" vertical="center"/>
    </xf>
    <xf numFmtId="0" fontId="83" fillId="0" borderId="38" xfId="82" applyFont="1" applyFill="1" applyBorder="1" applyAlignment="1">
      <alignment horizontal="center" vertical="center" wrapText="1"/>
    </xf>
    <xf numFmtId="9" fontId="83" fillId="0" borderId="38" xfId="82" applyNumberFormat="1" applyFont="1" applyFill="1" applyBorder="1" applyAlignment="1">
      <alignment horizontal="center" vertical="center"/>
    </xf>
    <xf numFmtId="172" fontId="83" fillId="0" borderId="38" xfId="83" applyNumberFormat="1" applyFont="1" applyFill="1" applyBorder="1" applyAlignment="1">
      <alignment horizontal="center" vertical="center"/>
    </xf>
    <xf numFmtId="172" fontId="83" fillId="0" borderId="39" xfId="83" applyNumberFormat="1" applyFont="1" applyFill="1" applyBorder="1" applyAlignment="1">
      <alignment horizontal="center" vertical="center"/>
    </xf>
    <xf numFmtId="165" fontId="83" fillId="0" borderId="0" xfId="82" applyNumberFormat="1" applyFont="1" applyFill="1" applyBorder="1" applyAlignment="1">
      <alignment horizontal="center" vertical="center"/>
    </xf>
    <xf numFmtId="165" fontId="83" fillId="0" borderId="0" xfId="83" applyNumberFormat="1" applyFont="1" applyFill="1" applyBorder="1" applyAlignment="1">
      <alignment horizontal="center" vertical="center"/>
    </xf>
    <xf numFmtId="0" fontId="83" fillId="0" borderId="0" xfId="82" applyFont="1" applyAlignment="1">
      <alignment horizontal="left" vertical="center"/>
    </xf>
    <xf numFmtId="173" fontId="83" fillId="25" borderId="31" xfId="82" applyNumberFormat="1" applyFont="1" applyFill="1" applyBorder="1" applyAlignment="1">
      <alignment horizontal="center" vertical="center"/>
    </xf>
    <xf numFmtId="173" fontId="83" fillId="0" borderId="0" xfId="82" applyNumberFormat="1" applyFont="1" applyFill="1" applyBorder="1" applyAlignment="1">
      <alignment horizontal="center" vertical="center"/>
    </xf>
    <xf numFmtId="173" fontId="83" fillId="0" borderId="35" xfId="82" applyNumberFormat="1" applyFont="1" applyFill="1" applyBorder="1" applyAlignment="1">
      <alignment horizontal="center" vertical="center"/>
    </xf>
    <xf numFmtId="173" fontId="83" fillId="0" borderId="35" xfId="82" applyNumberFormat="1" applyFont="1" applyBorder="1" applyAlignment="1">
      <alignment horizontal="center" vertical="center"/>
    </xf>
    <xf numFmtId="0" fontId="84" fillId="0" borderId="0" xfId="82" applyFont="1" applyAlignment="1">
      <alignment horizontal="center" vertical="center"/>
    </xf>
    <xf numFmtId="0" fontId="83" fillId="25" borderId="41" xfId="82" applyFont="1" applyFill="1" applyBorder="1" applyAlignment="1">
      <alignment horizontal="center" vertical="center"/>
    </xf>
    <xf numFmtId="0" fontId="83" fillId="25" borderId="33" xfId="82" applyFont="1" applyFill="1" applyBorder="1" applyAlignment="1">
      <alignment horizontal="center" vertical="center"/>
    </xf>
    <xf numFmtId="172" fontId="83" fillId="0" borderId="33" xfId="83" applyNumberFormat="1" applyFont="1" applyFill="1" applyBorder="1" applyAlignment="1">
      <alignment horizontal="center" vertical="center"/>
    </xf>
    <xf numFmtId="2" fontId="83" fillId="0" borderId="33" xfId="83" applyNumberFormat="1" applyFont="1" applyFill="1" applyBorder="1" applyAlignment="1">
      <alignment horizontal="center" vertical="center"/>
    </xf>
    <xf numFmtId="2" fontId="83" fillId="0" borderId="33" xfId="83" applyNumberFormat="1" applyFont="1" applyBorder="1" applyAlignment="1">
      <alignment horizontal="center" vertical="center"/>
    </xf>
    <xf numFmtId="165" fontId="85" fillId="0" borderId="0" xfId="82" applyNumberFormat="1" applyFont="1" applyFill="1" applyBorder="1" applyAlignment="1">
      <alignment horizontal="center" vertical="center"/>
    </xf>
    <xf numFmtId="165" fontId="85" fillId="0" borderId="29" xfId="82" applyNumberFormat="1" applyFont="1" applyBorder="1" applyAlignment="1">
      <alignment horizontal="center" vertical="center"/>
    </xf>
    <xf numFmtId="172" fontId="83" fillId="0" borderId="36" xfId="82" applyNumberFormat="1" applyFont="1" applyBorder="1" applyAlignment="1">
      <alignment horizontal="center" vertical="center"/>
    </xf>
    <xf numFmtId="0" fontId="83" fillId="0" borderId="0" xfId="82" applyFont="1" applyFill="1" applyAlignment="1">
      <alignment horizontal="center" vertical="center" wrapText="1"/>
    </xf>
    <xf numFmtId="14" fontId="85" fillId="0" borderId="0" xfId="82" applyNumberFormat="1" applyFont="1" applyAlignment="1">
      <alignment horizontal="center" vertical="center"/>
    </xf>
    <xf numFmtId="0" fontId="84" fillId="0" borderId="0" xfId="82" applyFont="1" applyFill="1" applyBorder="1" applyAlignment="1">
      <alignment vertical="center"/>
    </xf>
    <xf numFmtId="0" fontId="84" fillId="0" borderId="0" xfId="82" applyFont="1" applyFill="1" applyAlignment="1">
      <alignment vertical="center"/>
    </xf>
    <xf numFmtId="0" fontId="92" fillId="0" borderId="0" xfId="82" applyFont="1" applyAlignment="1">
      <alignment horizontal="left" vertical="center"/>
    </xf>
    <xf numFmtId="0" fontId="90" fillId="0" borderId="0" xfId="82" applyFont="1" applyAlignment="1">
      <alignment horizontal="left" vertical="center"/>
    </xf>
    <xf numFmtId="0" fontId="83" fillId="0" borderId="0" xfId="82" applyFont="1" applyFill="1" applyAlignment="1">
      <alignment horizontal="left" vertical="center"/>
    </xf>
    <xf numFmtId="0" fontId="90" fillId="0" borderId="0" xfId="82" applyFont="1" applyAlignment="1">
      <alignment horizontal="center" vertical="center" textRotation="90"/>
    </xf>
    <xf numFmtId="0" fontId="90" fillId="0" borderId="0" xfId="82" applyFont="1" applyAlignment="1">
      <alignment horizontal="center" vertical="center" textRotation="90" wrapText="1"/>
    </xf>
    <xf numFmtId="0" fontId="83" fillId="0" borderId="0" xfId="82" applyFont="1" applyAlignment="1">
      <alignment horizontal="center" vertical="center" wrapText="1"/>
    </xf>
    <xf numFmtId="0" fontId="83" fillId="0" borderId="0" xfId="82" applyFont="1" applyAlignment="1">
      <alignment horizontal="left" vertical="center" wrapText="1"/>
    </xf>
    <xf numFmtId="0" fontId="90" fillId="0" borderId="0" xfId="82" applyFont="1" applyAlignment="1">
      <alignment vertical="center"/>
    </xf>
    <xf numFmtId="0" fontId="83" fillId="0" borderId="0" xfId="82" applyFont="1" applyAlignment="1">
      <alignment vertical="center"/>
    </xf>
    <xf numFmtId="0" fontId="83" fillId="0" borderId="0" xfId="82" applyFont="1" applyAlignment="1">
      <alignment vertical="center" wrapText="1"/>
    </xf>
    <xf numFmtId="3" fontId="83" fillId="25" borderId="31" xfId="84" applyNumberFormat="1" applyFont="1" applyFill="1" applyBorder="1" applyAlignment="1">
      <alignment horizontal="center" vertical="center"/>
    </xf>
    <xf numFmtId="3" fontId="83" fillId="0" borderId="0" xfId="84" applyNumberFormat="1" applyFont="1" applyFill="1" applyBorder="1" applyAlignment="1">
      <alignment horizontal="center" vertical="center"/>
    </xf>
    <xf numFmtId="0" fontId="83" fillId="0" borderId="0" xfId="84" applyFont="1" applyFill="1" applyAlignment="1">
      <alignment horizontal="center" vertical="center"/>
    </xf>
    <xf numFmtId="0" fontId="83" fillId="0" borderId="0" xfId="84" applyFont="1" applyFill="1" applyAlignment="1">
      <alignment horizontal="left" vertical="center"/>
    </xf>
    <xf numFmtId="3" fontId="83" fillId="0" borderId="35" xfId="84" applyNumberFormat="1" applyFont="1" applyFill="1" applyBorder="1" applyAlignment="1">
      <alignment horizontal="center" vertical="center"/>
    </xf>
    <xf numFmtId="3" fontId="83" fillId="0" borderId="35" xfId="84" applyNumberFormat="1" applyFont="1" applyBorder="1" applyAlignment="1">
      <alignment horizontal="center" vertical="center"/>
    </xf>
    <xf numFmtId="172" fontId="83" fillId="0" borderId="36" xfId="85" applyNumberFormat="1" applyFont="1" applyFill="1" applyBorder="1" applyAlignment="1">
      <alignment horizontal="center" vertical="center"/>
    </xf>
    <xf numFmtId="2" fontId="83" fillId="0" borderId="0" xfId="85" applyNumberFormat="1" applyFont="1" applyFill="1" applyBorder="1" applyAlignment="1">
      <alignment horizontal="center" vertical="center"/>
    </xf>
    <xf numFmtId="169" fontId="45" fillId="0" borderId="0" xfId="39" applyNumberFormat="1" applyFont="1" applyFill="1" applyAlignment="1">
      <alignment horizontal="center" vertical="center"/>
    </xf>
    <xf numFmtId="170" fontId="45" fillId="0" borderId="0" xfId="0" applyNumberFormat="1" applyFont="1" applyFill="1" applyAlignment="1">
      <alignment horizontal="left" vertical="center"/>
    </xf>
    <xf numFmtId="0" fontId="45" fillId="0" borderId="0" xfId="0" applyFont="1" applyFill="1"/>
    <xf numFmtId="14" fontId="85" fillId="0" borderId="0" xfId="82" applyNumberFormat="1" applyFont="1" applyAlignment="1">
      <alignment horizontal="center" vertical="center"/>
    </xf>
    <xf numFmtId="0" fontId="83" fillId="0" borderId="0" xfId="82" applyFont="1" applyAlignment="1">
      <alignment horizontal="center" vertical="center"/>
    </xf>
    <xf numFmtId="172" fontId="83" fillId="0" borderId="0" xfId="85" applyNumberFormat="1" applyFont="1" applyFill="1" applyBorder="1" applyAlignment="1">
      <alignment horizontal="center" vertical="center"/>
    </xf>
    <xf numFmtId="4" fontId="0" fillId="0" borderId="0" xfId="0" applyNumberFormat="1"/>
    <xf numFmtId="3" fontId="0" fillId="0" borderId="0" xfId="0" applyNumberFormat="1"/>
    <xf numFmtId="0" fontId="12" fillId="28" borderId="0" xfId="81" applyFont="1" applyFill="1"/>
    <xf numFmtId="0" fontId="12" fillId="0" borderId="0" xfId="81" applyFont="1"/>
    <xf numFmtId="0" fontId="11" fillId="0" borderId="0" xfId="81" applyFont="1"/>
    <xf numFmtId="0" fontId="9" fillId="28" borderId="0" xfId="81" applyFont="1" applyFill="1"/>
    <xf numFmtId="0" fontId="8" fillId="28" borderId="0" xfId="81" applyFont="1" applyFill="1"/>
    <xf numFmtId="0" fontId="16" fillId="42" borderId="0" xfId="81" applyFill="1"/>
    <xf numFmtId="0" fontId="0" fillId="41" borderId="0" xfId="0" applyFill="1" applyAlignment="1">
      <alignment horizontal="left"/>
    </xf>
    <xf numFmtId="168" fontId="0" fillId="41" borderId="0" xfId="28" applyNumberFormat="1" applyFont="1" applyFill="1"/>
    <xf numFmtId="9" fontId="0" fillId="0" borderId="0" xfId="42" applyFont="1"/>
    <xf numFmtId="9" fontId="16" fillId="0" borderId="0" xfId="42" applyFont="1"/>
    <xf numFmtId="0" fontId="16" fillId="30" borderId="0" xfId="81" applyFill="1"/>
    <xf numFmtId="0" fontId="0" fillId="30" borderId="0" xfId="0" applyFill="1"/>
    <xf numFmtId="0" fontId="6" fillId="28" borderId="0" xfId="81" applyFont="1" applyFill="1"/>
    <xf numFmtId="0" fontId="6" fillId="42" borderId="0" xfId="81" applyFont="1" applyFill="1"/>
    <xf numFmtId="0" fontId="0" fillId="0" borderId="0" xfId="0" applyAlignment="1">
      <alignment vertical="center"/>
    </xf>
    <xf numFmtId="0" fontId="95" fillId="43" borderId="10" xfId="0" applyFont="1" applyFill="1" applyBorder="1" applyAlignment="1">
      <alignment horizontal="center" vertical="center" wrapText="1"/>
    </xf>
    <xf numFmtId="0" fontId="95" fillId="0" borderId="0" xfId="0" applyFont="1" applyAlignment="1">
      <alignment horizontal="center" vertical="center" wrapText="1"/>
    </xf>
    <xf numFmtId="0" fontId="95" fillId="43" borderId="14" xfId="0" applyFont="1" applyFill="1" applyBorder="1" applyAlignment="1">
      <alignment horizontal="center" vertical="center" wrapText="1"/>
    </xf>
    <xf numFmtId="0" fontId="95" fillId="43" borderId="15" xfId="0" applyFont="1" applyFill="1" applyBorder="1" applyAlignment="1">
      <alignment horizontal="center" vertical="center" wrapText="1"/>
    </xf>
    <xf numFmtId="0" fontId="96" fillId="0" borderId="0" xfId="0" applyFont="1" applyAlignment="1">
      <alignment vertical="center"/>
    </xf>
    <xf numFmtId="0" fontId="97" fillId="0" borderId="0" xfId="0" applyFont="1" applyAlignment="1">
      <alignment vertical="center"/>
    </xf>
    <xf numFmtId="0" fontId="48" fillId="43" borderId="28" xfId="39" applyFont="1" applyFill="1" applyBorder="1" applyAlignment="1">
      <alignment horizontal="center" vertical="center" wrapText="1"/>
    </xf>
    <xf numFmtId="0" fontId="48" fillId="43" borderId="10" xfId="39" applyFont="1" applyFill="1" applyBorder="1" applyAlignment="1">
      <alignment horizontal="center" vertical="center" wrapText="1"/>
    </xf>
    <xf numFmtId="0" fontId="50" fillId="43" borderId="14" xfId="39" applyFont="1" applyFill="1" applyBorder="1" applyAlignment="1">
      <alignment horizontal="left" vertical="center" indent="1"/>
    </xf>
    <xf numFmtId="0" fontId="50" fillId="43" borderId="10" xfId="39" applyFont="1" applyFill="1" applyBorder="1" applyAlignment="1">
      <alignment horizontal="center" vertical="center" wrapText="1"/>
    </xf>
    <xf numFmtId="165" fontId="52" fillId="43" borderId="15" xfId="39" applyNumberFormat="1" applyFont="1" applyFill="1" applyBorder="1" applyAlignment="1">
      <alignment horizontal="center" vertical="center"/>
    </xf>
    <xf numFmtId="165" fontId="50" fillId="43" borderId="10" xfId="39" applyNumberFormat="1" applyFont="1" applyFill="1" applyBorder="1" applyAlignment="1">
      <alignment horizontal="center" vertical="center"/>
    </xf>
    <xf numFmtId="0" fontId="98" fillId="0" borderId="44" xfId="0" applyFont="1" applyBorder="1" applyAlignment="1">
      <alignment vertical="center"/>
    </xf>
    <xf numFmtId="10" fontId="98" fillId="0" borderId="45" xfId="42" applyNumberFormat="1" applyFont="1" applyBorder="1" applyAlignment="1">
      <alignment vertical="center"/>
    </xf>
    <xf numFmtId="43" fontId="98" fillId="0" borderId="44" xfId="28" applyFont="1" applyBorder="1" applyAlignment="1">
      <alignment vertical="center"/>
    </xf>
    <xf numFmtId="0" fontId="98" fillId="0" borderId="43" xfId="0" applyFont="1" applyBorder="1" applyAlignment="1">
      <alignment vertical="center"/>
    </xf>
    <xf numFmtId="43" fontId="98" fillId="0" borderId="43" xfId="28" applyFont="1" applyBorder="1" applyAlignment="1">
      <alignment vertical="center"/>
    </xf>
    <xf numFmtId="43" fontId="98" fillId="0" borderId="43" xfId="28" applyFont="1" applyFill="1" applyBorder="1" applyAlignment="1">
      <alignment vertical="center"/>
    </xf>
    <xf numFmtId="0" fontId="98" fillId="31" borderId="43" xfId="0" applyFont="1" applyFill="1" applyBorder="1" applyAlignment="1">
      <alignment vertical="center"/>
    </xf>
    <xf numFmtId="10" fontId="98" fillId="31" borderId="46" xfId="42" applyNumberFormat="1" applyFont="1" applyFill="1" applyBorder="1" applyAlignment="1">
      <alignment vertical="center"/>
    </xf>
    <xf numFmtId="43" fontId="98" fillId="31" borderId="43" xfId="28" applyFont="1" applyFill="1" applyBorder="1" applyAlignment="1">
      <alignment vertical="center"/>
    </xf>
    <xf numFmtId="165" fontId="99" fillId="31" borderId="43" xfId="0" applyNumberFormat="1" applyFont="1" applyFill="1" applyBorder="1" applyAlignment="1">
      <alignment vertical="center"/>
    </xf>
    <xf numFmtId="165" fontId="99" fillId="31" borderId="43" xfId="0" applyNumberFormat="1" applyFont="1" applyFill="1" applyBorder="1" applyAlignment="1">
      <alignment horizontal="right" vertical="center"/>
    </xf>
    <xf numFmtId="43" fontId="98" fillId="0" borderId="44" xfId="28" applyFont="1" applyBorder="1" applyAlignment="1">
      <alignment horizontal="right" vertical="center"/>
    </xf>
    <xf numFmtId="43" fontId="98" fillId="0" borderId="47" xfId="28" applyFont="1" applyBorder="1" applyAlignment="1">
      <alignment horizontal="right" vertical="center"/>
    </xf>
    <xf numFmtId="43" fontId="98" fillId="0" borderId="47" xfId="28" applyFont="1" applyFill="1" applyBorder="1" applyAlignment="1">
      <alignment horizontal="right" vertical="center"/>
    </xf>
    <xf numFmtId="43" fontId="98" fillId="31" borderId="43" xfId="28" applyFont="1" applyFill="1" applyBorder="1" applyAlignment="1">
      <alignment horizontal="right" vertical="center"/>
    </xf>
    <xf numFmtId="43" fontId="98" fillId="31" borderId="47" xfId="28" applyFont="1" applyFill="1" applyBorder="1" applyAlignment="1">
      <alignment horizontal="right" vertical="center"/>
    </xf>
    <xf numFmtId="10" fontId="98" fillId="0" borderId="45" xfId="42" applyNumberFormat="1" applyFont="1" applyFill="1" applyBorder="1" applyAlignment="1">
      <alignment vertical="center"/>
    </xf>
    <xf numFmtId="43" fontId="98" fillId="0" borderId="44" xfId="28" applyFont="1" applyFill="1" applyBorder="1" applyAlignment="1">
      <alignment horizontal="right" vertical="center"/>
    </xf>
    <xf numFmtId="43" fontId="98" fillId="0" borderId="44" xfId="28" applyFont="1" applyFill="1" applyBorder="1" applyAlignment="1">
      <alignment vertical="center"/>
    </xf>
    <xf numFmtId="0" fontId="45" fillId="0" borderId="10" xfId="0" applyFont="1" applyFill="1" applyBorder="1" applyAlignment="1">
      <alignment horizontal="left" vertical="center" indent="1"/>
    </xf>
    <xf numFmtId="43" fontId="98" fillId="0" borderId="45" xfId="28" applyFont="1" applyFill="1" applyBorder="1" applyAlignment="1">
      <alignment vertical="center"/>
    </xf>
    <xf numFmtId="43" fontId="98" fillId="0" borderId="45" xfId="28" applyFont="1" applyBorder="1" applyAlignment="1">
      <alignment vertical="center"/>
    </xf>
    <xf numFmtId="0" fontId="95" fillId="0" borderId="11" xfId="0" applyFont="1" applyBorder="1" applyAlignment="1">
      <alignment vertical="center"/>
    </xf>
    <xf numFmtId="165" fontId="98" fillId="0" borderId="43" xfId="0" applyNumberFormat="1" applyFont="1" applyBorder="1" applyAlignment="1">
      <alignment vertical="center"/>
    </xf>
    <xf numFmtId="0" fontId="100" fillId="43" borderId="10" xfId="39" applyFont="1" applyFill="1" applyBorder="1" applyAlignment="1">
      <alignment horizontal="center" vertical="center" wrapText="1"/>
    </xf>
    <xf numFmtId="0" fontId="45" fillId="0" borderId="0" xfId="105"/>
    <xf numFmtId="0" fontId="45" fillId="0" borderId="0" xfId="105" applyAlignment="1">
      <alignment vertical="center"/>
    </xf>
    <xf numFmtId="0" fontId="101" fillId="0" borderId="0" xfId="105" applyFont="1" applyAlignment="1">
      <alignment horizontal="left" vertical="center"/>
    </xf>
    <xf numFmtId="0" fontId="50" fillId="24" borderId="10" xfId="105" applyFont="1" applyFill="1" applyBorder="1" applyAlignment="1">
      <alignment horizontal="centerContinuous" vertical="center"/>
    </xf>
    <xf numFmtId="0" fontId="50" fillId="24" borderId="10" xfId="105" applyFont="1" applyFill="1" applyBorder="1" applyAlignment="1">
      <alignment horizontal="center" vertical="center"/>
    </xf>
    <xf numFmtId="0" fontId="50" fillId="24" borderId="10" xfId="105" applyFont="1" applyFill="1" applyBorder="1" applyAlignment="1">
      <alignment horizontal="center" vertical="center" wrapText="1"/>
    </xf>
    <xf numFmtId="0" fontId="50" fillId="25" borderId="14" xfId="105" applyFont="1" applyFill="1" applyBorder="1" applyAlignment="1">
      <alignment horizontal="left" vertical="center"/>
    </xf>
    <xf numFmtId="167" fontId="44" fillId="25" borderId="10" xfId="105" applyNumberFormat="1" applyFont="1" applyFill="1" applyBorder="1" applyAlignment="1">
      <alignment horizontal="center" vertical="center"/>
    </xf>
    <xf numFmtId="0" fontId="50" fillId="0" borderId="49" xfId="105" applyFont="1" applyBorder="1" applyAlignment="1">
      <alignment horizontal="left" vertical="center"/>
    </xf>
    <xf numFmtId="43" fontId="102" fillId="0" borderId="49" xfId="28" applyFont="1" applyFill="1" applyBorder="1" applyAlignment="1">
      <alignment horizontal="center" vertical="center"/>
    </xf>
    <xf numFmtId="0" fontId="50" fillId="30" borderId="0" xfId="105" applyFont="1" applyFill="1" applyAlignment="1">
      <alignment horizontal="left" vertical="center"/>
    </xf>
    <xf numFmtId="0" fontId="45" fillId="30" borderId="0" xfId="105" applyFill="1" applyAlignment="1">
      <alignment vertical="center"/>
    </xf>
    <xf numFmtId="171" fontId="102" fillId="30" borderId="0" xfId="28" applyNumberFormat="1" applyFont="1" applyFill="1" applyBorder="1" applyAlignment="1">
      <alignment horizontal="center" vertical="center"/>
    </xf>
    <xf numFmtId="174" fontId="54" fillId="0" borderId="0" xfId="105" applyNumberFormat="1" applyFont="1" applyAlignment="1">
      <alignment horizontal="center"/>
    </xf>
    <xf numFmtId="175" fontId="54" fillId="0" borderId="0" xfId="28" applyNumberFormat="1" applyFont="1" applyFill="1" applyBorder="1" applyAlignment="1">
      <alignment horizontal="center"/>
    </xf>
    <xf numFmtId="171" fontId="105" fillId="0" borderId="10" xfId="28" quotePrefix="1" applyNumberFormat="1" applyFont="1" applyFill="1" applyBorder="1" applyAlignment="1">
      <alignment horizontal="center" vertical="center"/>
    </xf>
    <xf numFmtId="171" fontId="105" fillId="0" borderId="48" xfId="28" quotePrefix="1" applyNumberFormat="1" applyFont="1" applyFill="1" applyBorder="1" applyAlignment="1">
      <alignment horizontal="center" vertical="center"/>
    </xf>
    <xf numFmtId="171" fontId="104" fillId="0" borderId="48" xfId="28" applyNumberFormat="1" applyFont="1" applyFill="1" applyBorder="1" applyAlignment="1">
      <alignment horizontal="left" vertical="center"/>
    </xf>
    <xf numFmtId="0" fontId="79" fillId="0" borderId="0" xfId="0" applyFont="1" applyAlignment="1">
      <alignment horizontal="left" vertical="center" wrapText="1"/>
    </xf>
    <xf numFmtId="0" fontId="43" fillId="0" borderId="0" xfId="0" applyFont="1" applyAlignment="1">
      <alignment horizontal="left" vertical="center" wrapText="1"/>
    </xf>
    <xf numFmtId="14" fontId="85" fillId="0" borderId="0" xfId="82" applyNumberFormat="1" applyFont="1" applyAlignment="1">
      <alignment horizontal="center" vertical="center"/>
    </xf>
    <xf numFmtId="0" fontId="84" fillId="0" borderId="0" xfId="82" applyFont="1" applyFill="1" applyBorder="1" applyAlignment="1">
      <alignment horizontal="right" vertical="center"/>
    </xf>
    <xf numFmtId="0" fontId="84" fillId="0" borderId="0" xfId="82" applyFont="1" applyFill="1" applyAlignment="1">
      <alignment horizontal="right" vertical="center"/>
    </xf>
    <xf numFmtId="0" fontId="84" fillId="0" borderId="29" xfId="82" applyFont="1" applyFill="1" applyBorder="1" applyAlignment="1">
      <alignment horizontal="right" vertical="center"/>
    </xf>
    <xf numFmtId="0" fontId="83" fillId="0" borderId="31" xfId="82" applyFont="1" applyBorder="1" applyAlignment="1">
      <alignment horizontal="center" vertical="center"/>
    </xf>
    <xf numFmtId="0" fontId="83" fillId="0" borderId="33" xfId="82" applyFont="1" applyBorder="1" applyAlignment="1">
      <alignment horizontal="center" vertical="center"/>
    </xf>
    <xf numFmtId="0" fontId="83" fillId="0" borderId="36" xfId="82" applyFont="1" applyBorder="1" applyAlignment="1">
      <alignment horizontal="center" vertical="center"/>
    </xf>
    <xf numFmtId="9" fontId="83" fillId="0" borderId="31" xfId="82" applyNumberFormat="1" applyFont="1" applyBorder="1" applyAlignment="1">
      <alignment horizontal="center" vertical="center"/>
    </xf>
    <xf numFmtId="9" fontId="83" fillId="0" borderId="33" xfId="82" applyNumberFormat="1" applyFont="1" applyBorder="1" applyAlignment="1">
      <alignment horizontal="center" vertical="center"/>
    </xf>
    <xf numFmtId="9" fontId="83" fillId="0" borderId="36" xfId="82" applyNumberFormat="1" applyFont="1" applyBorder="1" applyAlignment="1">
      <alignment horizontal="center" vertical="center"/>
    </xf>
    <xf numFmtId="0" fontId="83" fillId="0" borderId="31" xfId="82" applyFont="1" applyFill="1" applyBorder="1" applyAlignment="1">
      <alignment horizontal="center" vertical="center" wrapText="1"/>
    </xf>
    <xf numFmtId="0" fontId="83" fillId="0" borderId="33" xfId="82" applyFont="1" applyFill="1" applyBorder="1" applyAlignment="1">
      <alignment horizontal="center" vertical="center" wrapText="1"/>
    </xf>
    <xf numFmtId="0" fontId="83" fillId="0" borderId="36" xfId="82" applyFont="1" applyFill="1" applyBorder="1" applyAlignment="1">
      <alignment horizontal="center" vertical="center" wrapText="1"/>
    </xf>
    <xf numFmtId="0" fontId="83" fillId="0" borderId="31" xfId="82" applyFont="1" applyBorder="1" applyAlignment="1">
      <alignment horizontal="center" vertical="center" wrapText="1"/>
    </xf>
    <xf numFmtId="0" fontId="83" fillId="0" borderId="33" xfId="82" applyFont="1" applyBorder="1" applyAlignment="1">
      <alignment horizontal="center" vertical="center" wrapText="1"/>
    </xf>
    <xf numFmtId="0" fontId="83" fillId="0" borderId="36" xfId="82" applyFont="1" applyBorder="1" applyAlignment="1">
      <alignment horizontal="center" vertical="center" wrapText="1"/>
    </xf>
    <xf numFmtId="165" fontId="85" fillId="0" borderId="42" xfId="82" applyNumberFormat="1" applyFont="1" applyBorder="1" applyAlignment="1">
      <alignment horizontal="center" vertical="center" wrapText="1"/>
    </xf>
    <xf numFmtId="165" fontId="85" fillId="0" borderId="29" xfId="82" applyNumberFormat="1" applyFont="1" applyBorder="1" applyAlignment="1">
      <alignment horizontal="center" vertical="center"/>
    </xf>
    <xf numFmtId="165" fontId="85" fillId="0" borderId="39" xfId="82" applyNumberFormat="1" applyFont="1" applyBorder="1" applyAlignment="1">
      <alignment horizontal="center" vertical="center"/>
    </xf>
    <xf numFmtId="0" fontId="83" fillId="0" borderId="31" xfId="82" applyFont="1" applyFill="1" applyBorder="1" applyAlignment="1">
      <alignment horizontal="center" vertical="center"/>
    </xf>
    <xf numFmtId="0" fontId="83" fillId="0" borderId="33" xfId="82" applyFont="1" applyFill="1" applyBorder="1" applyAlignment="1">
      <alignment horizontal="center" vertical="center"/>
    </xf>
    <xf numFmtId="0" fontId="83" fillId="0" borderId="36" xfId="82" applyFont="1" applyFill="1" applyBorder="1" applyAlignment="1">
      <alignment horizontal="center" vertical="center"/>
    </xf>
    <xf numFmtId="165" fontId="85" fillId="0" borderId="42" xfId="82" applyNumberFormat="1" applyFont="1" applyBorder="1" applyAlignment="1">
      <alignment horizontal="center" vertical="center"/>
    </xf>
    <xf numFmtId="0" fontId="91" fillId="36" borderId="31" xfId="82" applyFont="1" applyFill="1" applyBorder="1" applyAlignment="1">
      <alignment horizontal="center" vertical="center" textRotation="90"/>
    </xf>
    <xf numFmtId="0" fontId="91" fillId="36" borderId="33" xfId="82" applyFont="1" applyFill="1" applyBorder="1" applyAlignment="1">
      <alignment horizontal="center" vertical="center" textRotation="90"/>
    </xf>
    <xf numFmtId="0" fontId="91" fillId="36" borderId="36" xfId="82" applyFont="1" applyFill="1" applyBorder="1" applyAlignment="1">
      <alignment horizontal="center" vertical="center" textRotation="90"/>
    </xf>
    <xf numFmtId="0" fontId="83" fillId="0" borderId="0" xfId="82" applyFont="1" applyFill="1" applyAlignment="1">
      <alignment horizontal="center" vertical="center" wrapText="1"/>
    </xf>
    <xf numFmtId="0" fontId="83" fillId="0" borderId="40" xfId="82" applyFont="1" applyFill="1" applyBorder="1" applyAlignment="1">
      <alignment horizontal="center" vertical="center" wrapText="1"/>
    </xf>
    <xf numFmtId="0" fontId="90" fillId="37" borderId="0" xfId="82" applyFont="1" applyFill="1" applyAlignment="1">
      <alignment horizontal="center" vertical="center"/>
    </xf>
    <xf numFmtId="172" fontId="90" fillId="38" borderId="0" xfId="82" applyNumberFormat="1" applyFont="1" applyFill="1" applyAlignment="1">
      <alignment horizontal="center" vertical="center"/>
    </xf>
    <xf numFmtId="0" fontId="90" fillId="39" borderId="0" xfId="82" applyFont="1" applyFill="1" applyAlignment="1">
      <alignment horizontal="center" vertical="center"/>
    </xf>
    <xf numFmtId="0" fontId="83" fillId="29" borderId="0" xfId="82" applyFont="1" applyFill="1" applyAlignment="1">
      <alignment horizontal="center" vertical="center"/>
    </xf>
    <xf numFmtId="0" fontId="43" fillId="0" borderId="0" xfId="0" applyFont="1" applyFill="1" applyAlignment="1">
      <alignment horizontal="center" vertical="center"/>
    </xf>
    <xf numFmtId="0" fontId="55" fillId="0" borderId="0" xfId="39" applyFont="1" applyFill="1" applyBorder="1" applyAlignment="1">
      <alignment horizontal="center" vertical="center"/>
    </xf>
    <xf numFmtId="165" fontId="46" fillId="0" borderId="21" xfId="0" applyNumberFormat="1" applyFont="1" applyFill="1" applyBorder="1" applyAlignment="1">
      <alignment horizontal="center" vertical="center"/>
    </xf>
    <xf numFmtId="165" fontId="46" fillId="0" borderId="13" xfId="0" applyNumberFormat="1" applyFont="1" applyFill="1" applyBorder="1" applyAlignment="1">
      <alignment horizontal="center" vertical="center"/>
    </xf>
    <xf numFmtId="0" fontId="45" fillId="0" borderId="0" xfId="0" applyFont="1" applyAlignment="1">
      <alignment horizontal="left" wrapText="1"/>
    </xf>
    <xf numFmtId="0" fontId="43" fillId="0" borderId="0" xfId="39" applyFont="1" applyFill="1" applyAlignment="1">
      <alignment horizontal="left" vertical="center"/>
    </xf>
    <xf numFmtId="0" fontId="43" fillId="0" borderId="0" xfId="39" applyFont="1" applyFill="1" applyAlignment="1">
      <alignment horizontal="center" vertical="center"/>
    </xf>
    <xf numFmtId="167" fontId="50" fillId="43" borderId="28" xfId="39" applyNumberFormat="1" applyFont="1" applyFill="1" applyBorder="1" applyAlignment="1">
      <alignment horizontal="center" vertical="center" wrapText="1"/>
    </xf>
    <xf numFmtId="167" fontId="50" fillId="43" borderId="22" xfId="39" applyNumberFormat="1" applyFont="1" applyFill="1" applyBorder="1" applyAlignment="1">
      <alignment horizontal="center" vertical="center" wrapText="1"/>
    </xf>
    <xf numFmtId="0" fontId="50" fillId="43" borderId="14" xfId="39" applyFont="1" applyFill="1" applyBorder="1" applyAlignment="1">
      <alignment horizontal="center" vertical="center"/>
    </xf>
    <xf numFmtId="0" fontId="51" fillId="43" borderId="15" xfId="39" applyFont="1" applyFill="1" applyBorder="1" applyAlignment="1">
      <alignment vertical="center"/>
    </xf>
    <xf numFmtId="0" fontId="50" fillId="43" borderId="10" xfId="39" applyFont="1" applyFill="1" applyBorder="1" applyAlignment="1">
      <alignment horizontal="center" vertical="center"/>
    </xf>
    <xf numFmtId="0" fontId="50" fillId="43" borderId="12" xfId="39" applyFont="1" applyFill="1" applyBorder="1" applyAlignment="1">
      <alignment horizontal="center" vertical="center"/>
    </xf>
    <xf numFmtId="0" fontId="50" fillId="43" borderId="13" xfId="39" applyFont="1" applyFill="1" applyBorder="1" applyAlignment="1">
      <alignment horizontal="center" vertical="center"/>
    </xf>
    <xf numFmtId="167" fontId="50" fillId="43" borderId="12" xfId="39" applyNumberFormat="1" applyFont="1" applyFill="1" applyBorder="1" applyAlignment="1">
      <alignment horizontal="center" vertical="center" wrapText="1"/>
    </xf>
    <xf numFmtId="167" fontId="50" fillId="43" borderId="13" xfId="39" applyNumberFormat="1" applyFont="1" applyFill="1" applyBorder="1" applyAlignment="1">
      <alignment horizontal="center" vertical="center" wrapText="1"/>
    </xf>
    <xf numFmtId="0" fontId="50" fillId="24" borderId="10" xfId="105" applyFont="1" applyFill="1" applyBorder="1" applyAlignment="1">
      <alignment horizontal="center" vertical="center" wrapText="1"/>
    </xf>
    <xf numFmtId="0" fontId="95" fillId="43" borderId="10" xfId="0" applyFont="1" applyFill="1" applyBorder="1" applyAlignment="1">
      <alignment horizontal="center" vertical="center"/>
    </xf>
    <xf numFmtId="0" fontId="83" fillId="0" borderId="0" xfId="82" applyFont="1" applyAlignment="1">
      <alignment horizontal="center" vertical="center"/>
    </xf>
    <xf numFmtId="0" fontId="90" fillId="40" borderId="0" xfId="82" applyFont="1" applyFill="1" applyAlignment="1">
      <alignment horizontal="center" vertical="center"/>
    </xf>
    <xf numFmtId="0" fontId="87" fillId="0" borderId="0" xfId="82" applyFont="1" applyAlignment="1">
      <alignment horizontal="center" vertical="center"/>
    </xf>
    <xf numFmtId="0" fontId="83" fillId="0" borderId="0" xfId="82" applyFont="1" applyAlignment="1">
      <alignment horizontal="center" vertical="center" wrapText="1"/>
    </xf>
    <xf numFmtId="14" fontId="85" fillId="0" borderId="0" xfId="82" applyNumberFormat="1" applyFont="1" applyFill="1" applyAlignment="1">
      <alignment horizontal="center" vertical="center"/>
    </xf>
    <xf numFmtId="0" fontId="88" fillId="26" borderId="38" xfId="82" applyFont="1" applyFill="1" applyBorder="1" applyAlignment="1">
      <alignment horizontal="center" vertical="center"/>
    </xf>
    <xf numFmtId="14" fontId="88" fillId="26" borderId="38" xfId="82" applyNumberFormat="1" applyFont="1" applyFill="1" applyBorder="1" applyAlignment="1">
      <alignment horizontal="center" vertical="center"/>
    </xf>
    <xf numFmtId="0" fontId="89" fillId="36" borderId="31" xfId="82" applyFont="1" applyFill="1" applyBorder="1" applyAlignment="1">
      <alignment horizontal="center" vertical="center" wrapText="1"/>
    </xf>
    <xf numFmtId="0" fontId="89" fillId="36" borderId="33" xfId="82" applyFont="1" applyFill="1" applyBorder="1" applyAlignment="1">
      <alignment horizontal="center" vertical="center" wrapText="1"/>
    </xf>
    <xf numFmtId="9" fontId="83" fillId="0" borderId="31" xfId="82" applyNumberFormat="1" applyFont="1" applyFill="1" applyBorder="1" applyAlignment="1">
      <alignment horizontal="center" vertical="center"/>
    </xf>
    <xf numFmtId="9" fontId="83" fillId="0" borderId="33" xfId="82" applyNumberFormat="1" applyFont="1" applyFill="1" applyBorder="1" applyAlignment="1">
      <alignment horizontal="center" vertical="center"/>
    </xf>
    <xf numFmtId="9" fontId="83" fillId="0" borderId="36" xfId="82" applyNumberFormat="1" applyFont="1" applyFill="1" applyBorder="1" applyAlignment="1">
      <alignment horizontal="center" vertical="center"/>
    </xf>
    <xf numFmtId="165" fontId="106" fillId="0" borderId="25" xfId="39" applyNumberFormat="1" applyFont="1" applyFill="1" applyBorder="1" applyAlignment="1">
      <alignment horizontal="center" vertical="center"/>
    </xf>
    <xf numFmtId="165" fontId="106" fillId="0" borderId="24" xfId="39" applyNumberFormat="1" applyFont="1" applyFill="1" applyBorder="1" applyAlignment="1">
      <alignment horizontal="center" vertical="center"/>
    </xf>
    <xf numFmtId="10" fontId="106" fillId="0" borderId="25" xfId="42" applyNumberFormat="1" applyFont="1" applyFill="1" applyBorder="1" applyAlignment="1">
      <alignment horizontal="center" vertical="center"/>
    </xf>
    <xf numFmtId="0" fontId="106" fillId="0" borderId="10" xfId="39" applyFont="1" applyFill="1" applyBorder="1" applyAlignment="1">
      <alignment horizontal="center" vertical="center"/>
    </xf>
    <xf numFmtId="165" fontId="104" fillId="0" borderId="23" xfId="39" applyNumberFormat="1" applyFont="1" applyFill="1" applyBorder="1" applyAlignment="1">
      <alignment horizontal="center" vertical="center"/>
    </xf>
    <xf numFmtId="0" fontId="50" fillId="0" borderId="14" xfId="105" applyFont="1" applyFill="1" applyBorder="1" applyAlignment="1">
      <alignment horizontal="left" vertical="center"/>
    </xf>
    <xf numFmtId="164" fontId="44" fillId="0" borderId="10" xfId="105" quotePrefix="1" applyNumberFormat="1" applyFont="1" applyFill="1" applyBorder="1" applyAlignment="1">
      <alignment horizontal="center" vertical="center"/>
    </xf>
    <xf numFmtId="10" fontId="50" fillId="0" borderId="48" xfId="105" applyNumberFormat="1" applyFont="1" applyFill="1" applyBorder="1" applyAlignment="1">
      <alignment horizontal="left" vertical="center"/>
    </xf>
    <xf numFmtId="10" fontId="104" fillId="0" borderId="48" xfId="105" applyNumberFormat="1" applyFont="1" applyFill="1" applyBorder="1" applyAlignment="1">
      <alignment horizontal="left" vertical="center"/>
    </xf>
    <xf numFmtId="0" fontId="51" fillId="0" borderId="22" xfId="105" applyFont="1" applyFill="1" applyBorder="1" applyAlignment="1">
      <alignment horizontal="left" vertical="center" wrapText="1" indent="1"/>
    </xf>
    <xf numFmtId="10" fontId="45" fillId="0" borderId="10" xfId="105" quotePrefix="1" applyNumberFormat="1" applyFill="1" applyBorder="1" applyAlignment="1">
      <alignment horizontal="center" vertical="center"/>
    </xf>
    <xf numFmtId="164" fontId="44" fillId="0" borderId="10" xfId="105" applyNumberFormat="1" applyFont="1" applyFill="1" applyBorder="1" applyAlignment="1">
      <alignment horizontal="center" vertical="center"/>
    </xf>
    <xf numFmtId="171" fontId="103" fillId="0" borderId="10" xfId="28" applyNumberFormat="1" applyFont="1" applyFill="1" applyBorder="1" applyAlignment="1">
      <alignment horizontal="center" vertical="center"/>
    </xf>
    <xf numFmtId="0" fontId="51" fillId="0" borderId="13" xfId="105" applyFont="1" applyFill="1" applyBorder="1" applyAlignment="1">
      <alignment horizontal="left" vertical="center" indent="1"/>
    </xf>
    <xf numFmtId="10" fontId="44" fillId="0" borderId="10" xfId="105" applyNumberFormat="1" applyFont="1" applyFill="1" applyBorder="1" applyAlignment="1">
      <alignment horizontal="center" vertical="center"/>
    </xf>
    <xf numFmtId="0" fontId="50" fillId="36" borderId="10" xfId="105" applyFont="1" applyFill="1" applyBorder="1" applyAlignment="1">
      <alignment horizontal="center" vertical="center" wrapText="1"/>
    </xf>
    <xf numFmtId="0" fontId="50" fillId="36" borderId="10" xfId="105" applyFont="1" applyFill="1" applyBorder="1" applyAlignment="1">
      <alignment horizontal="center" vertical="center" wrapText="1"/>
    </xf>
    <xf numFmtId="166" fontId="103" fillId="36" borderId="10" xfId="105" applyNumberFormat="1" applyFont="1" applyFill="1" applyBorder="1" applyAlignment="1">
      <alignment horizontal="center" vertical="center"/>
    </xf>
    <xf numFmtId="166" fontId="104" fillId="36" borderId="48" xfId="105" applyNumberFormat="1" applyFont="1" applyFill="1" applyBorder="1" applyAlignment="1">
      <alignment horizontal="left" vertical="center"/>
    </xf>
    <xf numFmtId="0" fontId="104" fillId="36" borderId="15" xfId="105" applyFont="1" applyFill="1" applyBorder="1" applyAlignment="1">
      <alignment horizontal="left" vertical="center"/>
    </xf>
    <xf numFmtId="166" fontId="105" fillId="36" borderId="10" xfId="105" applyNumberFormat="1" applyFont="1" applyFill="1" applyBorder="1" applyAlignment="1">
      <alignment horizontal="center" vertical="center"/>
    </xf>
    <xf numFmtId="171" fontId="103" fillId="36" borderId="10" xfId="28" applyNumberFormat="1" applyFont="1" applyFill="1" applyBorder="1" applyAlignment="1">
      <alignment horizontal="center" vertical="center"/>
    </xf>
    <xf numFmtId="165" fontId="46" fillId="0" borderId="0" xfId="0" applyNumberFormat="1" applyFont="1" applyFill="1" applyBorder="1" applyAlignment="1">
      <alignment horizontal="center" vertical="center"/>
    </xf>
    <xf numFmtId="165" fontId="77" fillId="36" borderId="10" xfId="0" applyNumberFormat="1" applyFont="1" applyFill="1" applyBorder="1" applyAlignment="1">
      <alignment horizontal="center" vertical="center"/>
    </xf>
    <xf numFmtId="165" fontId="46" fillId="36" borderId="0" xfId="0" applyNumberFormat="1" applyFont="1" applyFill="1" applyBorder="1" applyAlignment="1">
      <alignment horizontal="center" vertical="center"/>
    </xf>
    <xf numFmtId="166" fontId="105" fillId="0" borderId="10" xfId="0" applyNumberFormat="1" applyFont="1" applyFill="1" applyBorder="1" applyAlignment="1">
      <alignment horizontal="center" vertical="center"/>
    </xf>
    <xf numFmtId="165" fontId="105" fillId="0" borderId="10" xfId="0" applyNumberFormat="1" applyFont="1" applyBorder="1" applyAlignment="1">
      <alignment horizontal="center" vertical="center"/>
    </xf>
  </cellXfs>
  <cellStyles count="10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48" xr:uid="{00000000-0005-0000-0000-00001C000000}"/>
    <cellStyle name="Comma 3" xfId="55" xr:uid="{00000000-0005-0000-0000-00001D000000}"/>
    <cellStyle name="Comma 4" xfId="66" xr:uid="{00000000-0005-0000-0000-00001E000000}"/>
    <cellStyle name="Comma 5" xfId="78" xr:uid="{00000000-0005-0000-0000-00001F000000}"/>
    <cellStyle name="Comma 6" xfId="83" xr:uid="{00000000-0005-0000-0000-000020000000}"/>
    <cellStyle name="Comma 6 2" xfId="89" xr:uid="{00000000-0005-0000-0000-000021000000}"/>
    <cellStyle name="Comma 6 3" xfId="102" xr:uid="{5772A744-718A-4A9A-863A-FB6EB5ECA411}"/>
    <cellStyle name="Comma 6 9" xfId="85" xr:uid="{00000000-0005-0000-0000-000022000000}"/>
    <cellStyle name="Comma 6 9 2" xfId="103" xr:uid="{FF9FFC32-B3D0-4DF2-8D88-89353867D7CF}"/>
    <cellStyle name="Comma 7" xfId="92" xr:uid="{4A231514-1764-4ABC-B06D-56C09134B3C1}"/>
    <cellStyle name="Comma 8" xfId="96" xr:uid="{029AA253-0F0C-4EA0-A3D7-A9BF4F4C3DFB}"/>
    <cellStyle name="Currency 2" xfId="63" xr:uid="{00000000-0005-0000-0000-000024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2" xfId="99" xr:uid="{9FFF4469-DC9D-4B05-98B1-484FDBCFE1F0}"/>
    <cellStyle name="Input" xfId="35" builtinId="20" customBuiltin="1"/>
    <cellStyle name="Linked Cell" xfId="36" builtinId="24" customBuiltin="1"/>
    <cellStyle name="Neutral" xfId="37" builtinId="28" customBuiltin="1"/>
    <cellStyle name="Normal" xfId="0" builtinId="0"/>
    <cellStyle name="Normal 10" xfId="57" xr:uid="{00000000-0005-0000-0000-000030000000}"/>
    <cellStyle name="Normal 10 2 3" xfId="91" xr:uid="{9F63A0C4-21B3-4C41-9CB9-0822A05655B2}"/>
    <cellStyle name="Normal 11" xfId="58" xr:uid="{00000000-0005-0000-0000-000031000000}"/>
    <cellStyle name="Normal 12" xfId="59" xr:uid="{00000000-0005-0000-0000-000032000000}"/>
    <cellStyle name="Normal 13" xfId="60" xr:uid="{00000000-0005-0000-0000-000033000000}"/>
    <cellStyle name="Normal 14" xfId="61" xr:uid="{00000000-0005-0000-0000-000034000000}"/>
    <cellStyle name="Normal 15" xfId="62" xr:uid="{00000000-0005-0000-0000-000035000000}"/>
    <cellStyle name="Normal 16" xfId="64" xr:uid="{00000000-0005-0000-0000-000036000000}"/>
    <cellStyle name="Normal 17" xfId="65" xr:uid="{00000000-0005-0000-0000-000037000000}"/>
    <cellStyle name="Normal 18" xfId="67" xr:uid="{00000000-0005-0000-0000-000038000000}"/>
    <cellStyle name="Normal 19" xfId="68" xr:uid="{00000000-0005-0000-0000-000039000000}"/>
    <cellStyle name="Normal 2" xfId="38" xr:uid="{00000000-0005-0000-0000-00003A000000}"/>
    <cellStyle name="Normal 2 2" xfId="93" xr:uid="{E366A90E-6DA7-4614-8F3B-99F6AAE6B316}"/>
    <cellStyle name="Normal 20" xfId="69" xr:uid="{00000000-0005-0000-0000-00003B000000}"/>
    <cellStyle name="Normal 21" xfId="70" xr:uid="{00000000-0005-0000-0000-00003C000000}"/>
    <cellStyle name="Normal 22" xfId="71" xr:uid="{00000000-0005-0000-0000-00003D000000}"/>
    <cellStyle name="Normal 23" xfId="72" xr:uid="{00000000-0005-0000-0000-00003E000000}"/>
    <cellStyle name="Normal 24" xfId="73" xr:uid="{00000000-0005-0000-0000-00003F000000}"/>
    <cellStyle name="Normal 25" xfId="74" xr:uid="{00000000-0005-0000-0000-000040000000}"/>
    <cellStyle name="Normal 26" xfId="75" xr:uid="{00000000-0005-0000-0000-000041000000}"/>
    <cellStyle name="Normal 27" xfId="76" xr:uid="{00000000-0005-0000-0000-000042000000}"/>
    <cellStyle name="Normal 28" xfId="77" xr:uid="{00000000-0005-0000-0000-000043000000}"/>
    <cellStyle name="Normal 29" xfId="80" xr:uid="{00000000-0005-0000-0000-000044000000}"/>
    <cellStyle name="Normal 3" xfId="46" xr:uid="{00000000-0005-0000-0000-000045000000}"/>
    <cellStyle name="Normal 30" xfId="81" xr:uid="{00000000-0005-0000-0000-000046000000}"/>
    <cellStyle name="Normal 31" xfId="82" xr:uid="{00000000-0005-0000-0000-000047000000}"/>
    <cellStyle name="Normal 31 2" xfId="88" xr:uid="{00000000-0005-0000-0000-000048000000}"/>
    <cellStyle name="Normal 31 3" xfId="97" xr:uid="{66DABECE-152D-4C66-B468-3B5C0852D724}"/>
    <cellStyle name="Normal 31 4" xfId="101" xr:uid="{8C2957CC-35B2-4366-8232-74791CE82D2D}"/>
    <cellStyle name="Normal 31 6" xfId="84" xr:uid="{00000000-0005-0000-0000-000049000000}"/>
    <cellStyle name="Normal 31 6 2" xfId="104" xr:uid="{279421B0-0C3A-4E7F-A175-7061B635F9CA}"/>
    <cellStyle name="Normal 32" xfId="86" xr:uid="{00000000-0005-0000-0000-00004A000000}"/>
    <cellStyle name="Normal 33" xfId="87" xr:uid="{00000000-0005-0000-0000-00004B000000}"/>
    <cellStyle name="Normal 34" xfId="90" xr:uid="{1C44CA73-9697-4D8E-9B36-719303F75A70}"/>
    <cellStyle name="Normal 35" xfId="95" xr:uid="{8E342552-48AC-4E44-97A9-D2256359F9FF}"/>
    <cellStyle name="Normal 36" xfId="98" xr:uid="{18C7C983-118A-4300-BE13-967EAA4CD8A2}"/>
    <cellStyle name="Normal 37" xfId="100" xr:uid="{DE486CD6-4E55-476F-BA0F-81E9BF845CEC}"/>
    <cellStyle name="Normal 4" xfId="47" xr:uid="{00000000-0005-0000-0000-00004C000000}"/>
    <cellStyle name="Normal 5" xfId="50" xr:uid="{00000000-0005-0000-0000-00004D000000}"/>
    <cellStyle name="Normal 6" xfId="51" xr:uid="{00000000-0005-0000-0000-00004E000000}"/>
    <cellStyle name="Normal 7" xfId="52" xr:uid="{00000000-0005-0000-0000-00004F000000}"/>
    <cellStyle name="Normal 8" xfId="53" xr:uid="{00000000-0005-0000-0000-000050000000}"/>
    <cellStyle name="Normal 9" xfId="54" xr:uid="{00000000-0005-0000-0000-000051000000}"/>
    <cellStyle name="Normal_Composite Score 2012 Template" xfId="39" xr:uid="{00000000-0005-0000-0000-000053000000}"/>
    <cellStyle name="Normal_Composite Score 2012 Template 2" xfId="105" xr:uid="{E7E4FB79-3C6D-40B8-B33F-4028E11A1AF1}"/>
    <cellStyle name="Note" xfId="40" builtinId="10" customBuiltin="1"/>
    <cellStyle name="Output" xfId="41" builtinId="21" customBuiltin="1"/>
    <cellStyle name="Percent" xfId="42" builtinId="5"/>
    <cellStyle name="Percent 2" xfId="49" xr:uid="{00000000-0005-0000-0000-000057000000}"/>
    <cellStyle name="Percent 3" xfId="56" xr:uid="{00000000-0005-0000-0000-000058000000}"/>
    <cellStyle name="Percent 4" xfId="79" xr:uid="{00000000-0005-0000-0000-000059000000}"/>
    <cellStyle name="Percent 5" xfId="94" xr:uid="{5AFFD8A6-D6AD-4995-8F56-BB19D01BECC1}"/>
    <cellStyle name="Title" xfId="43" builtinId="15" customBuiltin="1"/>
    <cellStyle name="Total" xfId="44" builtinId="25" customBuiltin="1"/>
    <cellStyle name="Warning Text" xfId="45" builtinId="11" customBuiltin="1"/>
  </cellStyles>
  <dxfs count="110">
    <dxf>
      <font>
        <color auto="1"/>
      </font>
      <fill>
        <gradientFill degree="45">
          <stop position="0">
            <color theme="0"/>
          </stop>
          <stop position="1">
            <color rgb="FFFF0000"/>
          </stop>
        </gradientFill>
      </fill>
    </dxf>
    <dxf>
      <font>
        <color auto="1"/>
      </font>
      <fill>
        <gradientFill degree="45">
          <stop position="0">
            <color theme="0"/>
          </stop>
          <stop position="1">
            <color rgb="FF92D050"/>
          </stop>
        </gradientFill>
      </fill>
    </dxf>
    <dxf>
      <font>
        <color auto="1"/>
      </font>
      <fill>
        <gradientFill degree="45">
          <stop position="0">
            <color theme="0"/>
          </stop>
          <stop position="1">
            <color theme="4"/>
          </stop>
        </gradientFill>
      </fill>
    </dxf>
    <dxf>
      <font>
        <color auto="1"/>
      </font>
      <fill>
        <gradientFill degree="45">
          <stop position="0">
            <color theme="0"/>
          </stop>
          <stop position="1">
            <color rgb="FFFF0000"/>
          </stop>
        </gradientFill>
      </fill>
    </dxf>
    <dxf>
      <font>
        <color auto="1"/>
      </font>
      <fill>
        <gradientFill degree="45">
          <stop position="0">
            <color theme="0"/>
          </stop>
          <stop position="1">
            <color rgb="FF92D050"/>
          </stop>
        </gradientFill>
      </fill>
    </dxf>
    <dxf>
      <font>
        <color auto="1"/>
      </font>
      <fill>
        <gradientFill degree="45">
          <stop position="0">
            <color theme="0"/>
          </stop>
          <stop position="1">
            <color theme="4"/>
          </stop>
        </gradientFill>
      </fill>
    </dxf>
    <dxf>
      <font>
        <color auto="1"/>
      </font>
      <fill>
        <gradientFill degree="45">
          <stop position="0">
            <color theme="0"/>
          </stop>
          <stop position="1">
            <color rgb="FFFF0000"/>
          </stop>
        </gradientFill>
      </fill>
    </dxf>
    <dxf>
      <font>
        <color auto="1"/>
      </font>
      <fill>
        <gradientFill degree="45">
          <stop position="0">
            <color theme="0"/>
          </stop>
          <stop position="1">
            <color rgb="FF92D050"/>
          </stop>
        </gradientFill>
      </fill>
    </dxf>
    <dxf>
      <font>
        <color auto="1"/>
      </font>
      <fill>
        <gradientFill degree="45">
          <stop position="0">
            <color theme="0"/>
          </stop>
          <stop position="1">
            <color theme="4"/>
          </stop>
        </gradientFill>
      </fill>
    </dxf>
    <dxf>
      <font>
        <color auto="1"/>
      </font>
      <fill>
        <gradientFill degree="45">
          <stop position="0">
            <color theme="0"/>
          </stop>
          <stop position="1">
            <color rgb="FFFF0000"/>
          </stop>
        </gradientFill>
      </fill>
    </dxf>
    <dxf>
      <font>
        <color auto="1"/>
      </font>
      <fill>
        <gradientFill degree="45">
          <stop position="0">
            <color theme="0"/>
          </stop>
          <stop position="1">
            <color rgb="FF92D050"/>
          </stop>
        </gradientFill>
      </fill>
    </dxf>
    <dxf>
      <font>
        <color auto="1"/>
      </font>
      <fill>
        <gradientFill degree="45">
          <stop position="0">
            <color theme="0"/>
          </stop>
          <stop position="1">
            <color theme="4"/>
          </stop>
        </gradientFill>
      </fill>
    </dxf>
    <dxf>
      <font>
        <condense val="0"/>
        <extend val="0"/>
        <color indexed="9"/>
      </font>
      <fill>
        <patternFill>
          <bgColor indexed="18"/>
        </patternFill>
      </fill>
    </dxf>
    <dxf>
      <font>
        <condense val="0"/>
        <extend val="0"/>
        <color indexed="9"/>
      </font>
      <fill>
        <patternFill>
          <bgColor indexed="17"/>
        </patternFill>
      </fill>
    </dxf>
    <dxf>
      <font>
        <condense val="0"/>
        <extend val="0"/>
        <color indexed="9"/>
      </font>
      <fill>
        <patternFill>
          <bgColor indexed="10"/>
        </patternFill>
      </fill>
    </dxf>
    <dxf>
      <font>
        <condense val="0"/>
        <extend val="0"/>
        <color indexed="9"/>
      </font>
      <fill>
        <patternFill>
          <bgColor indexed="18"/>
        </patternFill>
      </fill>
    </dxf>
    <dxf>
      <font>
        <condense val="0"/>
        <extend val="0"/>
        <color indexed="9"/>
      </font>
      <fill>
        <patternFill>
          <bgColor indexed="17"/>
        </patternFill>
      </fill>
    </dxf>
    <dxf>
      <font>
        <condense val="0"/>
        <extend val="0"/>
        <color indexed="9"/>
      </font>
      <fill>
        <patternFill>
          <bgColor indexed="10"/>
        </patternFill>
      </fill>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lor auto="1"/>
      </font>
      <fill>
        <gradientFill degree="45">
          <stop position="0">
            <color theme="0"/>
          </stop>
          <stop position="1">
            <color rgb="FFFF0000"/>
          </stop>
        </gradientFill>
      </fill>
    </dxf>
    <dxf>
      <font>
        <color auto="1"/>
      </font>
      <fill>
        <gradientFill degree="45">
          <stop position="0">
            <color theme="0"/>
          </stop>
          <stop position="1">
            <color theme="9" tint="-0.25098422193060094"/>
          </stop>
        </gradientFill>
      </fill>
    </dxf>
    <dxf>
      <font>
        <color auto="1"/>
      </font>
      <fill>
        <gradientFill degree="45">
          <stop position="0">
            <color theme="0"/>
          </stop>
          <stop position="1">
            <color theme="4"/>
          </stop>
        </gradientFill>
      </fill>
    </dxf>
    <dxf>
      <font>
        <color auto="1"/>
      </font>
    </dxf>
    <dxf>
      <font>
        <condense val="0"/>
        <extend val="0"/>
        <color indexed="9"/>
      </font>
      <fill>
        <patternFill>
          <bgColor indexed="18"/>
        </patternFill>
      </fill>
    </dxf>
    <dxf>
      <font>
        <condense val="0"/>
        <extend val="0"/>
        <color indexed="9"/>
      </font>
      <fill>
        <patternFill>
          <bgColor indexed="17"/>
        </patternFill>
      </fill>
    </dxf>
    <dxf>
      <font>
        <condense val="0"/>
        <extend val="0"/>
        <color indexed="9"/>
      </font>
      <fill>
        <patternFill>
          <bgColor indexed="10"/>
        </patternFill>
      </fill>
    </dxf>
    <dxf>
      <font>
        <condense val="0"/>
        <extend val="0"/>
        <color indexed="9"/>
      </font>
      <fill>
        <patternFill>
          <bgColor indexed="18"/>
        </patternFill>
      </fill>
    </dxf>
    <dxf>
      <font>
        <condense val="0"/>
        <extend val="0"/>
        <color indexed="9"/>
      </font>
      <fill>
        <patternFill>
          <bgColor indexed="17"/>
        </patternFill>
      </fill>
    </dxf>
    <dxf>
      <font>
        <condense val="0"/>
        <extend val="0"/>
        <color indexed="9"/>
      </font>
      <fill>
        <patternFill>
          <bgColor indexed="10"/>
        </patternFill>
      </fill>
    </dxf>
    <dxf>
      <numFmt numFmtId="168" formatCode="_(* #,##0_);_(* \(#,##0\);_(* &quot;-&quot;??_);_(@_)"/>
    </dxf>
    <dxf>
      <numFmt numFmtId="176" formatCode="_(* #,##0.0_);_(* \(#,##0.0\);_(* &quot;-&quot;??_);_(@_)"/>
    </dxf>
    <dxf>
      <numFmt numFmtId="35" formatCode="_(* #,##0.00_);_(* \(#,##0.00\);_(* &quot;-&quot;??_);_(@_)"/>
    </dxf>
    <dxf>
      <numFmt numFmtId="168" formatCode="_(* #,##0_);_(* \(#,##0\);_(* &quot;-&quot;??_);_(@_)"/>
    </dxf>
    <dxf>
      <numFmt numFmtId="176" formatCode="_(* #,##0.0_);_(* \(#,##0.0\);_(* &quot;-&quot;??_);_(@_)"/>
    </dxf>
    <dxf>
      <numFmt numFmtId="35" formatCode="_(* #,##0.00_);_(* \(#,##0.00\);_(* &quot;-&quot;??_);_(@_)"/>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DDDDDD"/>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99FF"/>
      <color rgb="FFA3E78B"/>
      <color rgb="FFFFFF99"/>
      <color rgb="FF009900"/>
      <color rgb="FF0000FF"/>
      <color rgb="FFFFCCFF"/>
      <color rgb="FF99FF33"/>
      <color rgb="FFFFFF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2.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6.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5.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2025%20ICP%20Composite%20Scores%20Workbook%206.26.2025%20v2.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218703" refreshedDate="44868.418176157407" createdVersion="6" refreshedVersion="7" minRefreshableVersion="3" recordCount="2078" xr:uid="{00000000-000A-0000-FFFF-FFFF00000000}">
  <cacheSource type="worksheet">
    <worksheetSource name="TgtByFourthLevelNodeByGrade_EC" sheet="2019 Cash Flow Estimate"/>
  </cacheSource>
  <cacheFields count="22">
    <cacheField name="EC" numFmtId="0">
      <sharedItems containsBlank="1"/>
    </cacheField>
    <cacheField name="WAM" numFmtId="0">
      <sharedItems containsSemiMixedTypes="0" containsString="0" containsNumber="1" containsInteger="1" minValue="0" maxValue="0"/>
    </cacheField>
    <cacheField name="FirstNum" numFmtId="0">
      <sharedItems containsSemiMixedTypes="0" containsString="0" containsNumber="1" containsInteger="1" minValue="424" maxValue="1984350261"/>
    </cacheField>
    <cacheField name="SecondNum" numFmtId="0">
      <sharedItems containsSemiMixedTypes="0" containsString="0" containsNumber="1" containsInteger="1" minValue="424" maxValue="1984350261"/>
    </cacheField>
    <cacheField name="ThirdNum" numFmtId="0">
      <sharedItems containsSemiMixedTypes="0" containsString="0" containsNumber="1" containsInteger="1" minValue="424" maxValue="1984350261"/>
    </cacheField>
    <cacheField name="FourthNum" numFmtId="0">
      <sharedItems containsSemiMixedTypes="0" containsString="0" containsNumber="1" containsInteger="1" minValue="424" maxValue="1984350261"/>
    </cacheField>
    <cacheField name="TopNode" numFmtId="0">
      <sharedItems/>
    </cacheField>
    <cacheField name="TopNodeDescr" numFmtId="0">
      <sharedItems/>
    </cacheField>
    <cacheField name="2ndLevelNode" numFmtId="0">
      <sharedItems containsBlank="1"/>
    </cacheField>
    <cacheField name="2ndLevelNodeDescr" numFmtId="0">
      <sharedItems containsBlank="1"/>
    </cacheField>
    <cacheField name="3rdLevelNode" numFmtId="0">
      <sharedItems containsBlank="1"/>
    </cacheField>
    <cacheField name="3rdLevelNodeDescr" numFmtId="0">
      <sharedItems containsBlank="1"/>
    </cacheField>
    <cacheField name="4thLevelNode" numFmtId="0">
      <sharedItems containsBlank="1"/>
    </cacheField>
    <cacheField name="4thLevelNodeDescr" numFmtId="0">
      <sharedItems containsBlank="1"/>
    </cacheField>
    <cacheField name="ICP Business Unit" numFmtId="0">
      <sharedItems/>
    </cacheField>
    <cacheField name="Score" numFmtId="0">
      <sharedItems containsSemiMixedTypes="0" containsString="0" containsNumber="1" minValue="1.5940000000000001" maxValue="1.984"/>
    </cacheField>
    <cacheField name="GLBU" numFmtId="0">
      <sharedItems count="30">
        <s v="140"/>
        <s v="230"/>
        <s v="103"/>
        <s v="210"/>
        <s v="250"/>
        <s v="211"/>
        <s v="159"/>
        <s v="161"/>
        <s v="167"/>
        <s v="110"/>
        <s v="119"/>
        <s v="170"/>
        <s v="190"/>
        <s v="132"/>
        <s v="117"/>
        <s v="215"/>
        <s v="168"/>
        <s v="198"/>
        <s v="114"/>
        <s v="169"/>
        <s v="192"/>
        <s v="194"/>
        <s v="160"/>
        <s v="175"/>
        <s v="419"/>
        <s v="181"/>
        <s v="245"/>
        <s v="280"/>
        <s v="270"/>
        <s v="120"/>
      </sharedItems>
    </cacheField>
    <cacheField name="SG" numFmtId="0">
      <sharedItems/>
    </cacheField>
    <cacheField name="SumOfTargetAward" numFmtId="4">
      <sharedItems containsSemiMixedTypes="0" containsString="0" containsNumber="1" minValue="0" maxValue="2897197.9785000002"/>
    </cacheField>
    <cacheField name="Award" numFmtId="4">
      <sharedItems containsSemiMixedTypes="0" containsString="0" containsNumber="1" minValue="0" maxValue="4933928.1573855001"/>
    </cacheField>
    <cacheField name="SumOfEligibleEarnings" numFmtId="4">
      <sharedItems containsSemiMixedTypes="0" containsString="0" containsNumber="1" minValue="4461.53923076923" maxValue="57943959.57"/>
    </cacheField>
    <cacheField name="SumOfNoOfEEs" numFmtId="3">
      <sharedItems containsSemiMixedTypes="0" containsString="0" containsNumber="1" containsInteger="1" minValue="1" maxValue="70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205266" refreshedDate="45715.667147800923" createdVersion="6" refreshedVersion="8" minRefreshableVersion="3" recordCount="4763" xr:uid="{00000000-000A-0000-FFFF-FFFF01000000}">
  <cacheSource type="worksheet">
    <worksheetSource ref="A1:O1048576" sheet="HR Master" r:id="rId2"/>
  </cacheSource>
  <cacheFields count="20">
    <cacheField name="EC" numFmtId="0">
      <sharedItems containsBlank="1"/>
    </cacheField>
    <cacheField name="WAM" numFmtId="0">
      <sharedItems containsString="0" containsBlank="1" containsNumber="1" containsInteger="1" minValue="0" maxValue="0"/>
    </cacheField>
    <cacheField name="FirstNum" numFmtId="0">
      <sharedItems containsString="0" containsBlank="1" containsNumber="1" containsInteger="1" minValue="1000000000" maxValue="1999877929"/>
    </cacheField>
    <cacheField name="SecondNum" numFmtId="0">
      <sharedItems containsString="0" containsBlank="1" containsNumber="1" containsInteger="1" minValue="1000000000" maxValue="1999877929"/>
    </cacheField>
    <cacheField name="ThirdNum" numFmtId="0">
      <sharedItems containsString="0" containsBlank="1" containsNumber="1" containsInteger="1" minValue="1000000000" maxValue="1999877929"/>
    </cacheField>
    <cacheField name="FourthNum" numFmtId="0">
      <sharedItems containsString="0" containsBlank="1" containsNumber="1" containsInteger="1" minValue="1000000000" maxValue="1999877929"/>
    </cacheField>
    <cacheField name="TopNode" numFmtId="0">
      <sharedItems containsBlank="1"/>
    </cacheField>
    <cacheField name="TopNodeDescr" numFmtId="0">
      <sharedItems containsBlank="1"/>
    </cacheField>
    <cacheField name="2ndLevelNode" numFmtId="0">
      <sharedItems containsBlank="1"/>
    </cacheField>
    <cacheField name="2ndLevelNodeDescr" numFmtId="0">
      <sharedItems containsBlank="1"/>
    </cacheField>
    <cacheField name="3rdLevelNode" numFmtId="0">
      <sharedItems containsBlank="1"/>
    </cacheField>
    <cacheField name="3rdLevelNodeDescr" numFmtId="0">
      <sharedItems containsBlank="1"/>
    </cacheField>
    <cacheField name="4thLevelNode" numFmtId="0">
      <sharedItems containsBlank="1"/>
    </cacheField>
    <cacheField name="4thLevelNodeDescr" numFmtId="0">
      <sharedItems containsBlank="1"/>
    </cacheField>
    <cacheField name="ICP Business Unit" numFmtId="0">
      <sharedItems containsBlank="1" count="19">
        <s v="Corporate"/>
        <s v="Generation"/>
        <s v="Transmission"/>
        <s v="Gen and Marketing"/>
        <s v="Texas"/>
        <s v="PSO"/>
        <s v="SWEPCo"/>
        <s v="APCo"/>
        <s v="Customer Ops"/>
        <s v="Ohio"/>
        <s v="I&amp;M"/>
        <s v="KY"/>
        <s v="Nuclear"/>
        <s v="EC"/>
        <m/>
        <s v="Traders &amp; Market" u="1"/>
        <s v="Energy Supply" u="1"/>
        <s v="OnSight" u="1"/>
        <s v="KYPCo" u="1"/>
      </sharedItems>
    </cacheField>
    <cacheField name="GLBU" numFmtId="0">
      <sharedItems containsBlank="1"/>
    </cacheField>
    <cacheField name="GL_PAY_TYPE" numFmtId="0">
      <sharedItems containsBlank="1"/>
    </cacheField>
    <cacheField name="SG" numFmtId="0">
      <sharedItems containsBlank="1"/>
    </cacheField>
    <cacheField name="SumOfTargetAward" numFmtId="0">
      <sharedItems containsString="0" containsBlank="1" containsNumber="1" minValue="126.58499999999999" maxValue="2325000.0572307701"/>
    </cacheField>
    <cacheField name="SumOfEligibleEarnings" numFmtId="0">
      <sharedItems containsString="0" containsBlank="1" containsNumber="1" minValue="1265.8499999999999" maxValue="21080912.57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78">
  <r>
    <m/>
    <n v="0"/>
    <n v="847"/>
    <n v="1276"/>
    <n v="1278"/>
    <n v="1280"/>
    <s v="13263R"/>
    <s v="Utilities"/>
    <s v="12358XR"/>
    <s v="Utility Operations Appalachian"/>
    <s v="12358R"/>
    <s v="Utility Operations Appalachian"/>
    <s v="13174R"/>
    <s v="APCo External Affairs"/>
    <s v="APCO"/>
    <n v="1.6970000000000001"/>
    <x v="0"/>
    <s v="SP20 / 004"/>
    <n v="14413.6605230769"/>
    <n v="24459.981907661499"/>
    <n v="240227.67538461499"/>
    <n v="4"/>
  </r>
  <r>
    <m/>
    <n v="0"/>
    <n v="847"/>
    <n v="1276"/>
    <n v="1278"/>
    <n v="1280"/>
    <s v="13263R"/>
    <s v="Utilities"/>
    <s v="12358XR"/>
    <s v="Utility Operations Appalachian"/>
    <s v="12358R"/>
    <s v="Utility Operations Appalachian"/>
    <s v="13174R"/>
    <s v="APCo External Affairs"/>
    <s v="APCO"/>
    <n v="1.6970000000000001"/>
    <x v="0"/>
    <s v="SP20 / 005"/>
    <n v="44966.588430769203"/>
    <n v="76308.300567015336"/>
    <n v="562082.35538461502"/>
    <n v="9"/>
  </r>
  <r>
    <m/>
    <n v="0"/>
    <n v="847"/>
    <n v="1276"/>
    <n v="1278"/>
    <n v="1280"/>
    <s v="13263R"/>
    <s v="Utilities"/>
    <s v="12358XR"/>
    <s v="Utility Operations Appalachian"/>
    <s v="12358R"/>
    <s v="Utility Operations Appalachian"/>
    <s v="13174R"/>
    <s v="APCo External Affairs"/>
    <s v="APCO"/>
    <n v="1.6970000000000001"/>
    <x v="0"/>
    <s v="SP20 / 006"/>
    <n v="56589.633865384603"/>
    <n v="96032.608669557681"/>
    <n v="628773.70961538504"/>
    <n v="9"/>
  </r>
  <r>
    <m/>
    <n v="0"/>
    <n v="847"/>
    <n v="1276"/>
    <n v="1278"/>
    <n v="1280"/>
    <s v="13263R"/>
    <s v="Utilities"/>
    <s v="12358XR"/>
    <s v="Utility Operations Appalachian"/>
    <s v="12358R"/>
    <s v="Utility Operations Appalachian"/>
    <s v="13174R"/>
    <s v="APCo External Affairs"/>
    <s v="APCO"/>
    <n v="1.6970000000000001"/>
    <x v="0"/>
    <s v="SP20 / 007"/>
    <n v="88502.570076923104"/>
    <n v="150188.86142053851"/>
    <n v="885025.70076923096"/>
    <n v="10"/>
  </r>
  <r>
    <m/>
    <n v="0"/>
    <n v="847"/>
    <n v="1276"/>
    <n v="1278"/>
    <n v="1280"/>
    <s v="13263R"/>
    <s v="Utilities"/>
    <s v="12358XR"/>
    <s v="Utility Operations Appalachian"/>
    <s v="12358R"/>
    <s v="Utility Operations Appalachian"/>
    <s v="13174R"/>
    <s v="APCo External Affairs"/>
    <s v="APCO"/>
    <n v="1.6970000000000001"/>
    <x v="0"/>
    <s v="SP20 / 008"/>
    <n v="77493.538615384503"/>
    <n v="131506.53503030751"/>
    <n v="774935.38615384605"/>
    <n v="7"/>
  </r>
  <r>
    <m/>
    <n v="0"/>
    <n v="847"/>
    <n v="1276"/>
    <n v="1278"/>
    <n v="1280"/>
    <s v="13263R"/>
    <s v="Utilities"/>
    <s v="12358XR"/>
    <s v="Utility Operations Appalachian"/>
    <s v="12358R"/>
    <s v="Utility Operations Appalachian"/>
    <s v="13174R"/>
    <s v="APCo External Affairs"/>
    <s v="APCO"/>
    <n v="1.6970000000000001"/>
    <x v="0"/>
    <s v="SP20 / 009"/>
    <n v="347542.49976923101"/>
    <n v="589779.62210838508"/>
    <n v="2316949.9984615399"/>
    <n v="19"/>
  </r>
  <r>
    <m/>
    <n v="0"/>
    <n v="847"/>
    <n v="1276"/>
    <n v="1278"/>
    <n v="1280"/>
    <s v="13263R"/>
    <s v="Utilities"/>
    <s v="12358XR"/>
    <s v="Utility Operations Appalachian"/>
    <s v="12358R"/>
    <s v="Utility Operations Appalachian"/>
    <s v="13174R"/>
    <s v="APCo External Affairs"/>
    <s v="APCO"/>
    <n v="1.6970000000000001"/>
    <x v="0"/>
    <s v="SP20 / 010"/>
    <n v="232282.20430769201"/>
    <n v="394182.90071015334"/>
    <n v="1161411.0215384599"/>
    <n v="7"/>
  </r>
  <r>
    <m/>
    <n v="0"/>
    <n v="847"/>
    <n v="1276"/>
    <n v="1278"/>
    <n v="1280"/>
    <s v="13263R"/>
    <s v="Utilities"/>
    <s v="12358XR"/>
    <s v="Utility Operations Appalachian"/>
    <s v="12358R"/>
    <s v="Utility Operations Appalachian"/>
    <s v="13174R"/>
    <s v="APCo External Affairs"/>
    <s v="APCO"/>
    <n v="1.6970000000000001"/>
    <x v="0"/>
    <s v="SP20 / 011"/>
    <n v="44492.382692307801"/>
    <n v="75503.573428846343"/>
    <n v="177969.530769231"/>
    <n v="1"/>
  </r>
  <r>
    <m/>
    <n v="0"/>
    <n v="847"/>
    <n v="1276"/>
    <n v="1278"/>
    <n v="1280"/>
    <s v="13263R"/>
    <s v="Utilities"/>
    <s v="12358XR"/>
    <s v="Utility Operations Appalachian"/>
    <s v="12358R"/>
    <s v="Utility Operations Appalachian"/>
    <s v="13174R"/>
    <s v="APCo External Affairs"/>
    <s v="APCO"/>
    <n v="1.6970000000000001"/>
    <x v="0"/>
    <s v="SP20 / 012"/>
    <n v="54566.052692307603"/>
    <n v="92598.591418846001"/>
    <n v="181886.84230769199"/>
    <n v="1"/>
  </r>
  <r>
    <m/>
    <n v="0"/>
    <n v="847"/>
    <n v="1276"/>
    <n v="1278"/>
    <n v="1280"/>
    <s v="13263R"/>
    <s v="Utilities"/>
    <s v="12358XR"/>
    <s v="Utility Operations Appalachian"/>
    <s v="12358R"/>
    <s v="Utility Operations Appalachian"/>
    <s v="13174R"/>
    <s v="APCo External Affairs"/>
    <s v="APCO"/>
    <n v="1.6970000000000001"/>
    <x v="1"/>
    <s v="SP20 / 005"/>
    <n v="5688.7931692307702"/>
    <n v="9653.882008184617"/>
    <n v="71109.914615384594"/>
    <n v="1"/>
  </r>
  <r>
    <m/>
    <n v="0"/>
    <n v="847"/>
    <n v="1276"/>
    <n v="1278"/>
    <n v="1280"/>
    <s v="13263R"/>
    <s v="Utilities"/>
    <s v="12358XR"/>
    <s v="Utility Operations Appalachian"/>
    <s v="12358R"/>
    <s v="Utility Operations Appalachian"/>
    <s v="13174R"/>
    <s v="APCo External Affairs"/>
    <s v="APCO"/>
    <n v="1.6970000000000001"/>
    <x v="1"/>
    <s v="SP20 / 006"/>
    <n v="2127.0654"/>
    <n v="3609.6299838"/>
    <n v="23634.06"/>
    <n v="1"/>
  </r>
  <r>
    <m/>
    <n v="0"/>
    <n v="847"/>
    <n v="1276"/>
    <n v="1278"/>
    <n v="1280"/>
    <s v="13263R"/>
    <s v="Utilities"/>
    <s v="12358XR"/>
    <s v="Utility Operations Appalachian"/>
    <s v="12358R"/>
    <s v="Utility Operations Appalachian"/>
    <s v="13174R"/>
    <s v="APCo External Affairs"/>
    <s v="APCO"/>
    <n v="1.6970000000000001"/>
    <x v="1"/>
    <s v="SP20 / 007"/>
    <n v="9038.7045384615394"/>
    <n v="15338.681601769233"/>
    <n v="90387.045384615398"/>
    <n v="1"/>
  </r>
  <r>
    <m/>
    <n v="0"/>
    <n v="847"/>
    <n v="1276"/>
    <n v="1278"/>
    <n v="1290"/>
    <s v="13263R"/>
    <s v="Utilities"/>
    <s v="12358XR"/>
    <s v="Utility Operations Appalachian"/>
    <s v="12358R"/>
    <s v="Utility Operations Appalachian"/>
    <s v="13172R"/>
    <s v="APCo Regulatory &amp; Finance"/>
    <s v="APCO"/>
    <n v="1.6970000000000001"/>
    <x v="2"/>
    <s v="SP20 / 009"/>
    <n v="22274.122384615399"/>
    <n v="37799.185686692334"/>
    <n v="148494.14923076899"/>
    <n v="1"/>
  </r>
  <r>
    <m/>
    <n v="0"/>
    <n v="847"/>
    <n v="1276"/>
    <n v="1278"/>
    <n v="1290"/>
    <s v="13263R"/>
    <s v="Utilities"/>
    <s v="12358XR"/>
    <s v="Utility Operations Appalachian"/>
    <s v="12358R"/>
    <s v="Utility Operations Appalachian"/>
    <s v="13172R"/>
    <s v="APCo Regulatory &amp; Finance"/>
    <s v="APCO"/>
    <n v="1.6970000000000001"/>
    <x v="0"/>
    <s v="SP20 / 003"/>
    <n v="2164.4774230769199"/>
    <n v="3673.118186961533"/>
    <n v="43289.548461538499"/>
    <n v="1"/>
  </r>
  <r>
    <m/>
    <n v="0"/>
    <n v="847"/>
    <n v="1276"/>
    <n v="1278"/>
    <n v="1290"/>
    <s v="13263R"/>
    <s v="Utilities"/>
    <s v="12358XR"/>
    <s v="Utility Operations Appalachian"/>
    <s v="12358R"/>
    <s v="Utility Operations Appalachian"/>
    <s v="13172R"/>
    <s v="APCo Regulatory &amp; Finance"/>
    <s v="APCO"/>
    <n v="1.6970000000000001"/>
    <x v="0"/>
    <s v="SP20 / 004"/>
    <n v="23061.234784615299"/>
    <n v="39134.915429492161"/>
    <n v="384353.913076923"/>
    <n v="7"/>
  </r>
  <r>
    <m/>
    <n v="0"/>
    <n v="847"/>
    <n v="1276"/>
    <n v="1278"/>
    <n v="1290"/>
    <s v="13263R"/>
    <s v="Utilities"/>
    <s v="12358XR"/>
    <s v="Utility Operations Appalachian"/>
    <s v="12358R"/>
    <s v="Utility Operations Appalachian"/>
    <s v="13172R"/>
    <s v="APCo Regulatory &amp; Finance"/>
    <s v="APCO"/>
    <n v="1.6970000000000001"/>
    <x v="0"/>
    <s v="SP20 / 005"/>
    <n v="4576.7712615384598"/>
    <n v="7766.7808308307667"/>
    <n v="57209.640769230798"/>
    <n v="1"/>
  </r>
  <r>
    <m/>
    <n v="0"/>
    <n v="847"/>
    <n v="1276"/>
    <n v="1278"/>
    <n v="1290"/>
    <s v="13263R"/>
    <s v="Utilities"/>
    <s v="12358XR"/>
    <s v="Utility Operations Appalachian"/>
    <s v="12358R"/>
    <s v="Utility Operations Appalachian"/>
    <s v="13172R"/>
    <s v="APCo Regulatory &amp; Finance"/>
    <s v="APCO"/>
    <n v="1.6970000000000001"/>
    <x v="0"/>
    <s v="SP20 / 006"/>
    <n v="12867.7190538462"/>
    <n v="21836.519234377003"/>
    <n v="142974.65615384601"/>
    <n v="2"/>
  </r>
  <r>
    <m/>
    <n v="0"/>
    <n v="847"/>
    <n v="1276"/>
    <n v="1278"/>
    <n v="1290"/>
    <s v="13263R"/>
    <s v="Utilities"/>
    <s v="12358XR"/>
    <s v="Utility Operations Appalachian"/>
    <s v="12358R"/>
    <s v="Utility Operations Appalachian"/>
    <s v="13172R"/>
    <s v="APCo Regulatory &amp; Finance"/>
    <s v="APCO"/>
    <n v="1.6970000000000001"/>
    <x v="0"/>
    <s v="SP20 / 007"/>
    <n v="34512.553500000002"/>
    <n v="58567.803289500007"/>
    <n v="345125.53499999997"/>
    <n v="4"/>
  </r>
  <r>
    <m/>
    <n v="0"/>
    <n v="847"/>
    <n v="1276"/>
    <n v="1278"/>
    <n v="1290"/>
    <s v="13263R"/>
    <s v="Utilities"/>
    <s v="12358XR"/>
    <s v="Utility Operations Appalachian"/>
    <s v="12358R"/>
    <s v="Utility Operations Appalachian"/>
    <s v="13172R"/>
    <s v="APCo Regulatory &amp; Finance"/>
    <s v="APCO"/>
    <n v="1.6970000000000001"/>
    <x v="0"/>
    <s v="SP20 / 008"/>
    <n v="57927.6467692308"/>
    <n v="98303.216567384676"/>
    <n v="579276.46769230801"/>
    <n v="6"/>
  </r>
  <r>
    <m/>
    <n v="0"/>
    <n v="847"/>
    <n v="1276"/>
    <n v="1278"/>
    <n v="1290"/>
    <s v="13263R"/>
    <s v="Utilities"/>
    <s v="12358XR"/>
    <s v="Utility Operations Appalachian"/>
    <s v="12358R"/>
    <s v="Utility Operations Appalachian"/>
    <s v="13172R"/>
    <s v="APCo Regulatory &amp; Finance"/>
    <s v="APCO"/>
    <n v="1.6970000000000001"/>
    <x v="0"/>
    <s v="SP20 / 009"/>
    <n v="35434.237384615401"/>
    <n v="60131.900841692339"/>
    <n v="236228.249230769"/>
    <n v="2"/>
  </r>
  <r>
    <m/>
    <n v="0"/>
    <n v="847"/>
    <n v="1276"/>
    <n v="1278"/>
    <n v="1290"/>
    <s v="13263R"/>
    <s v="Utilities"/>
    <s v="12358XR"/>
    <s v="Utility Operations Appalachian"/>
    <s v="12358R"/>
    <s v="Utility Operations Appalachian"/>
    <s v="13172R"/>
    <s v="APCo Regulatory &amp; Finance"/>
    <s v="APCO"/>
    <n v="1.6970000000000001"/>
    <x v="0"/>
    <s v="SP20 / 010"/>
    <n v="24597.123076922999"/>
    <n v="41741.317861538329"/>
    <n v="122985.615384615"/>
    <n v="1"/>
  </r>
  <r>
    <m/>
    <n v="0"/>
    <n v="847"/>
    <n v="1276"/>
    <n v="1278"/>
    <n v="1290"/>
    <s v="13263R"/>
    <s v="Utilities"/>
    <s v="12358XR"/>
    <s v="Utility Operations Appalachian"/>
    <s v="12358R"/>
    <s v="Utility Operations Appalachian"/>
    <s v="13172R"/>
    <s v="APCo Regulatory &amp; Finance"/>
    <s v="APCO"/>
    <n v="1.6970000000000001"/>
    <x v="0"/>
    <s v="SP20 / 011"/>
    <n v="93773.103076923202"/>
    <n v="159132.95592153867"/>
    <n v="375092.41230769199"/>
    <n v="2"/>
  </r>
  <r>
    <m/>
    <n v="0"/>
    <n v="847"/>
    <n v="1276"/>
    <n v="1278"/>
    <n v="1290"/>
    <s v="13263R"/>
    <s v="Utilities"/>
    <s v="12358XR"/>
    <s v="Utility Operations Appalachian"/>
    <s v="12358R"/>
    <s v="Utility Operations Appalachian"/>
    <s v="13172R"/>
    <s v="APCo Regulatory &amp; Finance"/>
    <s v="APCO"/>
    <n v="1.6970000000000001"/>
    <x v="0"/>
    <s v="SP20 / 012"/>
    <n v="64344.798230769302"/>
    <n v="109193.12259761551"/>
    <n v="214482.66076923101"/>
    <n v="1"/>
  </r>
  <r>
    <m/>
    <n v="0"/>
    <n v="847"/>
    <n v="1276"/>
    <n v="1278"/>
    <n v="1290"/>
    <s v="13263R"/>
    <s v="Utilities"/>
    <s v="12358XR"/>
    <s v="Utility Operations Appalachian"/>
    <s v="12358R"/>
    <s v="Utility Operations Appalachian"/>
    <s v="13172R"/>
    <s v="APCo Regulatory &amp; Finance"/>
    <s v="APCO"/>
    <n v="1.6970000000000001"/>
    <x v="0"/>
    <s v="SP20 / 013"/>
    <n v="84474.890365384796"/>
    <n v="143353.888950058"/>
    <n v="241356.82961538501"/>
    <n v="1"/>
  </r>
  <r>
    <m/>
    <n v="0"/>
    <n v="847"/>
    <n v="1276"/>
    <n v="1278"/>
    <n v="1296"/>
    <s v="13263R"/>
    <s v="Utilities"/>
    <s v="12358XR"/>
    <s v="Utility Operations Appalachian"/>
    <s v="12358R"/>
    <s v="Utility Operations Appalachian"/>
    <s v="12359R"/>
    <s v="APCo Distr Reg Ops"/>
    <s v="APCO"/>
    <n v="1.6970000000000001"/>
    <x v="2"/>
    <s v="SP20 / 010"/>
    <n v="28974.686769230801"/>
    <n v="49170.043447384669"/>
    <n v="144873.43384615399"/>
    <n v="1"/>
  </r>
  <r>
    <m/>
    <n v="0"/>
    <n v="847"/>
    <n v="1276"/>
    <n v="1278"/>
    <n v="1296"/>
    <s v="13263R"/>
    <s v="Utilities"/>
    <s v="12358XR"/>
    <s v="Utility Operations Appalachian"/>
    <s v="12358R"/>
    <s v="Utility Operations Appalachian"/>
    <s v="12359R"/>
    <s v="APCo Distr Reg Ops"/>
    <s v="APCO"/>
    <n v="1.6970000000000001"/>
    <x v="0"/>
    <s v="Nonsal"/>
    <n v="1783282.3430000001"/>
    <n v="3026230.1360710002"/>
    <n v="35665646.859999999"/>
    <n v="399"/>
  </r>
  <r>
    <m/>
    <n v="0"/>
    <n v="847"/>
    <n v="1276"/>
    <n v="1278"/>
    <n v="1296"/>
    <s v="13263R"/>
    <s v="Utilities"/>
    <s v="12358XR"/>
    <s v="Utility Operations Appalachian"/>
    <s v="12358R"/>
    <s v="Utility Operations Appalachian"/>
    <s v="12359R"/>
    <s v="APCo Distr Reg Ops"/>
    <s v="APCO"/>
    <n v="1.6970000000000001"/>
    <x v="0"/>
    <s v="SP20 / 002"/>
    <n v="8037.2000192307696"/>
    <n v="13639.128432634616"/>
    <n v="160744.00038461501"/>
    <n v="4"/>
  </r>
  <r>
    <m/>
    <n v="0"/>
    <n v="847"/>
    <n v="1276"/>
    <n v="1278"/>
    <n v="1296"/>
    <s v="13263R"/>
    <s v="Utilities"/>
    <s v="12358XR"/>
    <s v="Utility Operations Appalachian"/>
    <s v="12358R"/>
    <s v="Utility Operations Appalachian"/>
    <s v="12359R"/>
    <s v="APCo Distr Reg Ops"/>
    <s v="APCO"/>
    <n v="1.6970000000000001"/>
    <x v="0"/>
    <s v="SP20 / 003"/>
    <n v="7570.7918846153798"/>
    <n v="12847.6338281923"/>
    <n v="151415.83769230801"/>
    <n v="4"/>
  </r>
  <r>
    <m/>
    <n v="0"/>
    <n v="847"/>
    <n v="1276"/>
    <n v="1278"/>
    <n v="1296"/>
    <s v="13263R"/>
    <s v="Utilities"/>
    <s v="12358XR"/>
    <s v="Utility Operations Appalachian"/>
    <s v="12358R"/>
    <s v="Utility Operations Appalachian"/>
    <s v="12359R"/>
    <s v="APCo Distr Reg Ops"/>
    <s v="APCO"/>
    <n v="1.6970000000000001"/>
    <x v="0"/>
    <s v="SP20 / 004"/>
    <n v="134892.85128"/>
    <n v="228913.16862216001"/>
    <n v="2248214.1880000001"/>
    <n v="42"/>
  </r>
  <r>
    <m/>
    <n v="0"/>
    <n v="847"/>
    <n v="1276"/>
    <n v="1278"/>
    <n v="1296"/>
    <s v="13263R"/>
    <s v="Utilities"/>
    <s v="12358XR"/>
    <s v="Utility Operations Appalachian"/>
    <s v="12358R"/>
    <s v="Utility Operations Appalachian"/>
    <s v="12359R"/>
    <s v="APCo Distr Reg Ops"/>
    <s v="APCO"/>
    <n v="1.6970000000000001"/>
    <x v="0"/>
    <s v="SP20 / 005"/>
    <n v="237222.137230769"/>
    <n v="402565.96688061499"/>
    <n v="2965276.7153846198"/>
    <n v="48"/>
  </r>
  <r>
    <m/>
    <n v="0"/>
    <n v="847"/>
    <n v="1276"/>
    <n v="1278"/>
    <n v="1296"/>
    <s v="13263R"/>
    <s v="Utilities"/>
    <s v="12358XR"/>
    <s v="Utility Operations Appalachian"/>
    <s v="12358R"/>
    <s v="Utility Operations Appalachian"/>
    <s v="12359R"/>
    <s v="APCo Distr Reg Ops"/>
    <s v="APCO"/>
    <n v="1.6970000000000001"/>
    <x v="0"/>
    <s v="SP20 / 006"/>
    <n v="347312.109946154"/>
    <n v="589388.6505786234"/>
    <n v="3859023.4438461498"/>
    <n v="50"/>
  </r>
  <r>
    <m/>
    <n v="0"/>
    <n v="847"/>
    <n v="1276"/>
    <n v="1278"/>
    <n v="1296"/>
    <s v="13263R"/>
    <s v="Utilities"/>
    <s v="12358XR"/>
    <s v="Utility Operations Appalachian"/>
    <s v="12358R"/>
    <s v="Utility Operations Appalachian"/>
    <s v="12359R"/>
    <s v="APCo Distr Reg Ops"/>
    <s v="APCO"/>
    <n v="1.6970000000000001"/>
    <x v="0"/>
    <s v="SP20 / 007"/>
    <n v="2065593.34123846"/>
    <n v="3505311.9000816667"/>
    <n v="20655933.412384599"/>
    <n v="198"/>
  </r>
  <r>
    <m/>
    <n v="0"/>
    <n v="847"/>
    <n v="1276"/>
    <n v="1278"/>
    <n v="1296"/>
    <s v="13263R"/>
    <s v="Utilities"/>
    <s v="12358XR"/>
    <s v="Utility Operations Appalachian"/>
    <s v="12358R"/>
    <s v="Utility Operations Appalachian"/>
    <s v="12359R"/>
    <s v="APCo Distr Reg Ops"/>
    <s v="APCO"/>
    <n v="1.6970000000000001"/>
    <x v="0"/>
    <s v="SP20 / 008"/>
    <n v="631168.32823076902"/>
    <n v="1071092.6530076151"/>
    <n v="6311683.28230769"/>
    <n v="59"/>
  </r>
  <r>
    <m/>
    <n v="0"/>
    <n v="847"/>
    <n v="1276"/>
    <n v="1278"/>
    <n v="1296"/>
    <s v="13263R"/>
    <s v="Utilities"/>
    <s v="12358XR"/>
    <s v="Utility Operations Appalachian"/>
    <s v="12358R"/>
    <s v="Utility Operations Appalachian"/>
    <s v="12359R"/>
    <s v="APCo Distr Reg Ops"/>
    <s v="APCO"/>
    <n v="1.6970000000000001"/>
    <x v="0"/>
    <s v="SP20 / 009"/>
    <n v="432371.305730769"/>
    <n v="733734.105825115"/>
    <n v="2882475.3715384598"/>
    <n v="24"/>
  </r>
  <r>
    <m/>
    <n v="0"/>
    <n v="847"/>
    <n v="1276"/>
    <n v="1278"/>
    <n v="1296"/>
    <s v="13263R"/>
    <s v="Utilities"/>
    <s v="12358XR"/>
    <s v="Utility Operations Appalachian"/>
    <s v="12358R"/>
    <s v="Utility Operations Appalachian"/>
    <s v="12359R"/>
    <s v="APCo Distr Reg Ops"/>
    <s v="APCO"/>
    <n v="1.6970000000000001"/>
    <x v="0"/>
    <s v="SP20 / 010"/>
    <n v="291984.35076923098"/>
    <n v="495497.44325538498"/>
    <n v="1459921.7538461499"/>
    <n v="10"/>
  </r>
  <r>
    <m/>
    <n v="0"/>
    <n v="847"/>
    <n v="1276"/>
    <n v="1278"/>
    <n v="1296"/>
    <s v="13263R"/>
    <s v="Utilities"/>
    <s v="12358XR"/>
    <s v="Utility Operations Appalachian"/>
    <s v="12358R"/>
    <s v="Utility Operations Appalachian"/>
    <s v="12359R"/>
    <s v="APCo Distr Reg Ops"/>
    <s v="APCO"/>
    <n v="1.6970000000000001"/>
    <x v="0"/>
    <s v="SP20 / 011"/>
    <n v="96254.350865384506"/>
    <n v="163343.63341855753"/>
    <n v="385017.40346153802"/>
    <n v="3"/>
  </r>
  <r>
    <m/>
    <n v="0"/>
    <n v="847"/>
    <n v="1276"/>
    <n v="1278"/>
    <n v="1296"/>
    <s v="13263R"/>
    <s v="Utilities"/>
    <s v="12358XR"/>
    <s v="Utility Operations Appalachian"/>
    <s v="12358R"/>
    <s v="Utility Operations Appalachian"/>
    <s v="12359R"/>
    <s v="APCo Distr Reg Ops"/>
    <s v="APCO"/>
    <n v="1.6970000000000001"/>
    <x v="0"/>
    <s v="SP20 / 013"/>
    <n v="89692.092403846094"/>
    <n v="152207.48080932684"/>
    <n v="256263.121153846"/>
    <n v="1"/>
  </r>
  <r>
    <m/>
    <n v="0"/>
    <n v="847"/>
    <n v="1276"/>
    <n v="1278"/>
    <n v="1296"/>
    <s v="13263R"/>
    <s v="Utilities"/>
    <s v="12358XR"/>
    <s v="Utility Operations Appalachian"/>
    <s v="12358R"/>
    <s v="Utility Operations Appalachian"/>
    <s v="12359R"/>
    <s v="APCo Distr Reg Ops"/>
    <s v="APCO"/>
    <n v="1.6970000000000001"/>
    <x v="3"/>
    <s v="Nonsal"/>
    <n v="126430.425"/>
    <n v="214552.43122500001"/>
    <n v="2528608.5"/>
    <n v="28"/>
  </r>
  <r>
    <m/>
    <n v="0"/>
    <n v="847"/>
    <n v="1276"/>
    <n v="1278"/>
    <n v="1296"/>
    <s v="13263R"/>
    <s v="Utilities"/>
    <s v="12358XR"/>
    <s v="Utility Operations Appalachian"/>
    <s v="12358R"/>
    <s v="Utility Operations Appalachian"/>
    <s v="12359R"/>
    <s v="APCo Distr Reg Ops"/>
    <s v="APCO"/>
    <n v="1.6970000000000001"/>
    <x v="3"/>
    <s v="SP20 / 004"/>
    <n v="9819.2258769230793"/>
    <n v="16663.226313138468"/>
    <n v="163653.76461538501"/>
    <n v="2"/>
  </r>
  <r>
    <m/>
    <n v="0"/>
    <n v="847"/>
    <n v="1276"/>
    <n v="1278"/>
    <n v="1296"/>
    <s v="13263R"/>
    <s v="Utilities"/>
    <s v="12358XR"/>
    <s v="Utility Operations Appalachian"/>
    <s v="12358R"/>
    <s v="Utility Operations Appalachian"/>
    <s v="12359R"/>
    <s v="APCo Distr Reg Ops"/>
    <s v="APCO"/>
    <n v="1.6970000000000001"/>
    <x v="3"/>
    <s v="SP20 / 005"/>
    <n v="5229.3296923076996"/>
    <n v="8874.1724878461664"/>
    <n v="65366.621153846201"/>
    <n v="1"/>
  </r>
  <r>
    <m/>
    <n v="0"/>
    <n v="847"/>
    <n v="1276"/>
    <n v="1278"/>
    <n v="1296"/>
    <s v="13263R"/>
    <s v="Utilities"/>
    <s v="12358XR"/>
    <s v="Utility Operations Appalachian"/>
    <s v="12358R"/>
    <s v="Utility Operations Appalachian"/>
    <s v="12359R"/>
    <s v="APCo Distr Reg Ops"/>
    <s v="APCO"/>
    <n v="1.6970000000000001"/>
    <x v="3"/>
    <s v="SP20 / 006"/>
    <n v="20814.445800000001"/>
    <n v="35322.114522600001"/>
    <n v="231271.62"/>
    <n v="3"/>
  </r>
  <r>
    <m/>
    <n v="0"/>
    <n v="847"/>
    <n v="1276"/>
    <n v="1278"/>
    <n v="1296"/>
    <s v="13263R"/>
    <s v="Utilities"/>
    <s v="12358XR"/>
    <s v="Utility Operations Appalachian"/>
    <s v="12358R"/>
    <s v="Utility Operations Appalachian"/>
    <s v="12359R"/>
    <s v="APCo Distr Reg Ops"/>
    <s v="APCO"/>
    <n v="1.6970000000000001"/>
    <x v="3"/>
    <s v="SP20 / 007"/>
    <n v="120942.841884615"/>
    <n v="205240.00267819167"/>
    <n v="1209428.4188461499"/>
    <n v="13"/>
  </r>
  <r>
    <m/>
    <n v="0"/>
    <n v="847"/>
    <n v="1276"/>
    <n v="1278"/>
    <n v="1296"/>
    <s v="13263R"/>
    <s v="Utilities"/>
    <s v="12358XR"/>
    <s v="Utility Operations Appalachian"/>
    <s v="12358R"/>
    <s v="Utility Operations Appalachian"/>
    <s v="12359R"/>
    <s v="APCo Distr Reg Ops"/>
    <s v="APCO"/>
    <n v="1.6970000000000001"/>
    <x v="3"/>
    <s v="SP20 / 008"/>
    <n v="32229.4776153846"/>
    <n v="54693.423513307665"/>
    <n v="322294.776153846"/>
    <n v="3"/>
  </r>
  <r>
    <m/>
    <n v="0"/>
    <n v="847"/>
    <n v="1276"/>
    <n v="1278"/>
    <n v="1296"/>
    <s v="13263R"/>
    <s v="Utilities"/>
    <s v="12358XR"/>
    <s v="Utility Operations Appalachian"/>
    <s v="12358R"/>
    <s v="Utility Operations Appalachian"/>
    <s v="12359R"/>
    <s v="APCo Distr Reg Ops"/>
    <s v="APCO"/>
    <n v="1.6970000000000001"/>
    <x v="1"/>
    <s v="Nonsal"/>
    <n v="98812.752999999997"/>
    <n v="167685.24184100001"/>
    <n v="1976255.06"/>
    <n v="23"/>
  </r>
  <r>
    <m/>
    <n v="0"/>
    <n v="847"/>
    <n v="1276"/>
    <n v="1278"/>
    <n v="1296"/>
    <s v="13263R"/>
    <s v="Utilities"/>
    <s v="12358XR"/>
    <s v="Utility Operations Appalachian"/>
    <s v="12358R"/>
    <s v="Utility Operations Appalachian"/>
    <s v="12359R"/>
    <s v="APCo Distr Reg Ops"/>
    <s v="APCO"/>
    <n v="1.6970000000000001"/>
    <x v="1"/>
    <s v="SP20 / 002"/>
    <n v="4088.4133461538399"/>
    <n v="6938.037448423067"/>
    <n v="81768.266923076895"/>
    <n v="2"/>
  </r>
  <r>
    <m/>
    <n v="0"/>
    <n v="847"/>
    <n v="1276"/>
    <n v="1278"/>
    <n v="1296"/>
    <s v="13263R"/>
    <s v="Utilities"/>
    <s v="12358XR"/>
    <s v="Utility Operations Appalachian"/>
    <s v="12358R"/>
    <s v="Utility Operations Appalachian"/>
    <s v="12359R"/>
    <s v="APCo Distr Reg Ops"/>
    <s v="APCO"/>
    <n v="1.6970000000000001"/>
    <x v="1"/>
    <s v="SP20 / 003"/>
    <n v="2369.3796923076902"/>
    <n v="4020.8373378461506"/>
    <n v="47387.593846153803"/>
    <n v="1"/>
  </r>
  <r>
    <m/>
    <n v="0"/>
    <n v="847"/>
    <n v="1276"/>
    <n v="1278"/>
    <n v="1296"/>
    <s v="13263R"/>
    <s v="Utilities"/>
    <s v="12358XR"/>
    <s v="Utility Operations Appalachian"/>
    <s v="12358R"/>
    <s v="Utility Operations Appalachian"/>
    <s v="12359R"/>
    <s v="APCo Distr Reg Ops"/>
    <s v="APCO"/>
    <n v="1.6970000000000001"/>
    <x v="1"/>
    <s v="SP20 / 004"/>
    <n v="8739.0964384615399"/>
    <n v="14830.246656069234"/>
    <n v="145651.607307692"/>
    <n v="3"/>
  </r>
  <r>
    <m/>
    <n v="0"/>
    <n v="847"/>
    <n v="1276"/>
    <n v="1278"/>
    <n v="1296"/>
    <s v="13263R"/>
    <s v="Utilities"/>
    <s v="12358XR"/>
    <s v="Utility Operations Appalachian"/>
    <s v="12358R"/>
    <s v="Utility Operations Appalachian"/>
    <s v="12359R"/>
    <s v="APCo Distr Reg Ops"/>
    <s v="APCO"/>
    <n v="1.6970000000000001"/>
    <x v="1"/>
    <s v="SP20 / 005"/>
    <n v="20656.769230769201"/>
    <n v="35054.537384615338"/>
    <n v="258209.615384615"/>
    <n v="4"/>
  </r>
  <r>
    <m/>
    <n v="0"/>
    <n v="847"/>
    <n v="1276"/>
    <n v="1278"/>
    <n v="1296"/>
    <s v="13263R"/>
    <s v="Utilities"/>
    <s v="12358XR"/>
    <s v="Utility Operations Appalachian"/>
    <s v="12358R"/>
    <s v="Utility Operations Appalachian"/>
    <s v="12359R"/>
    <s v="APCo Distr Reg Ops"/>
    <s v="APCO"/>
    <n v="1.6970000000000001"/>
    <x v="1"/>
    <s v="SP20 / 006"/>
    <n v="15208.2081934615"/>
    <n v="25808.329304304167"/>
    <n v="168980.09103846201"/>
    <n v="2"/>
  </r>
  <r>
    <m/>
    <n v="0"/>
    <n v="847"/>
    <n v="1276"/>
    <n v="1278"/>
    <n v="1296"/>
    <s v="13263R"/>
    <s v="Utilities"/>
    <s v="12358XR"/>
    <s v="Utility Operations Appalachian"/>
    <s v="12358R"/>
    <s v="Utility Operations Appalachian"/>
    <s v="12359R"/>
    <s v="APCo Distr Reg Ops"/>
    <s v="APCO"/>
    <n v="1.6970000000000001"/>
    <x v="1"/>
    <s v="SP20 / 007"/>
    <n v="95013.203307692398"/>
    <n v="161237.40601315402"/>
    <n v="950132.03307692299"/>
    <n v="8"/>
  </r>
  <r>
    <m/>
    <n v="0"/>
    <n v="847"/>
    <n v="1276"/>
    <n v="1278"/>
    <n v="1296"/>
    <s v="13263R"/>
    <s v="Utilities"/>
    <s v="12358XR"/>
    <s v="Utility Operations Appalachian"/>
    <s v="12358R"/>
    <s v="Utility Operations Appalachian"/>
    <s v="12359R"/>
    <s v="APCo Distr Reg Ops"/>
    <s v="APCO"/>
    <n v="1.6970000000000001"/>
    <x v="1"/>
    <s v="SP20 / 008"/>
    <n v="47010.370692307697"/>
    <n v="79776.599064846159"/>
    <n v="470103.706923077"/>
    <n v="6"/>
  </r>
  <r>
    <m/>
    <n v="0"/>
    <n v="847"/>
    <n v="1276"/>
    <n v="1278"/>
    <n v="1296"/>
    <s v="13263R"/>
    <s v="Utilities"/>
    <s v="12358XR"/>
    <s v="Utility Operations Appalachian"/>
    <s v="12358R"/>
    <s v="Utility Operations Appalachian"/>
    <s v="12359R"/>
    <s v="APCo Distr Reg Ops"/>
    <s v="APCO"/>
    <n v="1.6970000000000001"/>
    <x v="1"/>
    <s v="SP20 / 009"/>
    <n v="19291.764692307799"/>
    <n v="32738.124682846337"/>
    <n v="128611.76461538499"/>
    <n v="1"/>
  </r>
  <r>
    <m/>
    <n v="0"/>
    <n v="424"/>
    <n v="424"/>
    <n v="424"/>
    <n v="424"/>
    <s v="13535R"/>
    <s v="External Affairs"/>
    <m/>
    <m/>
    <m/>
    <m/>
    <m/>
    <m/>
    <s v="Corporate"/>
    <n v="1.73"/>
    <x v="2"/>
    <s v="SP20 / 004"/>
    <n v="3381.67460769231"/>
    <n v="5850.2970713076966"/>
    <n v="56361.243461538499"/>
    <n v="1"/>
  </r>
  <r>
    <m/>
    <n v="0"/>
    <n v="424"/>
    <n v="424"/>
    <n v="424"/>
    <n v="424"/>
    <s v="13535R"/>
    <s v="External Affairs"/>
    <m/>
    <m/>
    <m/>
    <m/>
    <m/>
    <m/>
    <s v="Corporate"/>
    <n v="1.73"/>
    <x v="2"/>
    <s v="SP20 / 005"/>
    <n v="4647.4033846153798"/>
    <n v="8040.007855384607"/>
    <n v="58092.542307692303"/>
    <n v="1"/>
  </r>
  <r>
    <m/>
    <n v="0"/>
    <n v="424"/>
    <n v="424"/>
    <n v="424"/>
    <n v="424"/>
    <s v="13535R"/>
    <s v="External Affairs"/>
    <m/>
    <m/>
    <m/>
    <m/>
    <m/>
    <m/>
    <s v="Corporate"/>
    <n v="1.73"/>
    <x v="2"/>
    <s v="SP20 / 006"/>
    <n v="2362.5"/>
    <n v="4087.125"/>
    <n v="26250"/>
    <n v="1"/>
  </r>
  <r>
    <m/>
    <n v="0"/>
    <n v="424"/>
    <n v="424"/>
    <n v="424"/>
    <n v="424"/>
    <s v="13535R"/>
    <s v="External Affairs"/>
    <m/>
    <m/>
    <m/>
    <m/>
    <m/>
    <m/>
    <s v="Corporate"/>
    <n v="1.73"/>
    <x v="2"/>
    <s v="SP20 / 007"/>
    <n v="7152.52"/>
    <n v="12373.8596"/>
    <n v="71525.2"/>
    <n v="1"/>
  </r>
  <r>
    <m/>
    <n v="0"/>
    <n v="424"/>
    <n v="424"/>
    <n v="424"/>
    <n v="424"/>
    <s v="13535R"/>
    <s v="External Affairs"/>
    <m/>
    <m/>
    <m/>
    <m/>
    <m/>
    <m/>
    <s v="Corporate"/>
    <n v="1.73"/>
    <x v="2"/>
    <s v="SP20 / 008"/>
    <n v="61764.288653846197"/>
    <n v="106852.21937115391"/>
    <n v="617642.88653846201"/>
    <n v="7"/>
  </r>
  <r>
    <m/>
    <n v="0"/>
    <n v="424"/>
    <n v="424"/>
    <n v="424"/>
    <n v="424"/>
    <s v="13535R"/>
    <s v="External Affairs"/>
    <m/>
    <m/>
    <m/>
    <m/>
    <m/>
    <m/>
    <s v="Corporate"/>
    <n v="1.73"/>
    <x v="2"/>
    <s v="SP20 / 009"/>
    <n v="97021.496480769201"/>
    <n v="167847.18891173071"/>
    <n v="646809.97653846198"/>
    <n v="6"/>
  </r>
  <r>
    <m/>
    <n v="0"/>
    <n v="424"/>
    <n v="424"/>
    <n v="424"/>
    <n v="424"/>
    <s v="13535R"/>
    <s v="External Affairs"/>
    <m/>
    <m/>
    <m/>
    <m/>
    <m/>
    <m/>
    <s v="Corporate"/>
    <n v="1.73"/>
    <x v="2"/>
    <s v="SP20 / 010"/>
    <n v="255791.41200000001"/>
    <n v="442519.14276000002"/>
    <n v="1278957.06"/>
    <n v="10"/>
  </r>
  <r>
    <m/>
    <n v="0"/>
    <n v="424"/>
    <n v="424"/>
    <n v="424"/>
    <n v="424"/>
    <s v="13535R"/>
    <s v="External Affairs"/>
    <m/>
    <m/>
    <m/>
    <m/>
    <m/>
    <m/>
    <s v="Corporate"/>
    <n v="1.73"/>
    <x v="2"/>
    <s v="SP20 / 011"/>
    <n v="243821.95038461499"/>
    <n v="421811.9741653839"/>
    <n v="975287.80153846205"/>
    <n v="6"/>
  </r>
  <r>
    <m/>
    <n v="0"/>
    <n v="424"/>
    <n v="424"/>
    <n v="424"/>
    <n v="424"/>
    <s v="13535R"/>
    <s v="External Affairs"/>
    <m/>
    <m/>
    <m/>
    <m/>
    <m/>
    <m/>
    <s v="Corporate"/>
    <n v="1.73"/>
    <x v="2"/>
    <s v="SP20 / 012"/>
    <n v="70234.124423076893"/>
    <n v="121505.03525192302"/>
    <n v="234113.74807692299"/>
    <n v="1"/>
  </r>
  <r>
    <m/>
    <n v="0"/>
    <n v="424"/>
    <n v="424"/>
    <n v="424"/>
    <n v="424"/>
    <s v="13535R"/>
    <s v="External Affairs"/>
    <m/>
    <m/>
    <m/>
    <m/>
    <m/>
    <m/>
    <s v="Corporate"/>
    <n v="1.73"/>
    <x v="2"/>
    <s v="SP20 / 013"/>
    <n v="166342.04798076901"/>
    <n v="287771.74300673039"/>
    <n v="475262.99423076899"/>
    <n v="2"/>
  </r>
  <r>
    <m/>
    <n v="0"/>
    <n v="424"/>
    <n v="424"/>
    <n v="424"/>
    <n v="424"/>
    <s v="13535R"/>
    <s v="External Affairs"/>
    <m/>
    <m/>
    <m/>
    <m/>
    <m/>
    <m/>
    <s v="Corporate"/>
    <n v="1.73"/>
    <x v="2"/>
    <s v="SP20 / 016"/>
    <n v="205746.111923077"/>
    <n v="355940.77362692321"/>
    <n v="411492.223846154"/>
    <n v="1"/>
  </r>
  <r>
    <m/>
    <n v="0"/>
    <n v="424"/>
    <n v="425"/>
    <n v="425"/>
    <n v="425"/>
    <s v="13535R"/>
    <s v="External Affairs"/>
    <s v="10811R"/>
    <s v="Regulatory Services"/>
    <m/>
    <m/>
    <m/>
    <m/>
    <s v="Corporate"/>
    <n v="1.73"/>
    <x v="2"/>
    <s v="SP20 / 004"/>
    <n v="3416.4060461538502"/>
    <n v="5910.3824598461606"/>
    <n v="56940.100769230798"/>
    <n v="1"/>
  </r>
  <r>
    <m/>
    <n v="0"/>
    <n v="424"/>
    <n v="425"/>
    <n v="425"/>
    <n v="425"/>
    <s v="13535R"/>
    <s v="External Affairs"/>
    <s v="10811R"/>
    <s v="Regulatory Services"/>
    <m/>
    <m/>
    <m/>
    <m/>
    <s v="Corporate"/>
    <n v="1.73"/>
    <x v="2"/>
    <s v="SP20 / 006"/>
    <n v="26150.086869230701"/>
    <n v="45239.650283769115"/>
    <n v="290556.52076923102"/>
    <n v="4"/>
  </r>
  <r>
    <m/>
    <n v="0"/>
    <n v="424"/>
    <n v="425"/>
    <n v="425"/>
    <n v="425"/>
    <s v="13535R"/>
    <s v="External Affairs"/>
    <s v="10811R"/>
    <s v="Regulatory Services"/>
    <m/>
    <m/>
    <m/>
    <m/>
    <s v="Corporate"/>
    <n v="1.73"/>
    <x v="2"/>
    <s v="SP20 / 007"/>
    <n v="64166.628084615499"/>
    <n v="111008.26658638481"/>
    <n v="641666.28084615397"/>
    <n v="7"/>
  </r>
  <r>
    <m/>
    <n v="0"/>
    <n v="424"/>
    <n v="425"/>
    <n v="425"/>
    <n v="425"/>
    <s v="13535R"/>
    <s v="External Affairs"/>
    <s v="10811R"/>
    <s v="Regulatory Services"/>
    <m/>
    <m/>
    <m/>
    <m/>
    <s v="Corporate"/>
    <n v="1.73"/>
    <x v="2"/>
    <s v="SP20 / 008"/>
    <n v="10854.840230769199"/>
    <n v="18778.873599230716"/>
    <n v="108548.402307692"/>
    <n v="1"/>
  </r>
  <r>
    <m/>
    <n v="0"/>
    <n v="424"/>
    <n v="425"/>
    <n v="425"/>
    <n v="425"/>
    <s v="13535R"/>
    <s v="External Affairs"/>
    <s v="10811R"/>
    <s v="Regulatory Services"/>
    <m/>
    <m/>
    <m/>
    <m/>
    <s v="Corporate"/>
    <n v="1.73"/>
    <x v="2"/>
    <s v="SP20 / 009"/>
    <n v="150549.040038462"/>
    <n v="260449.83926653926"/>
    <n v="1003660.26692308"/>
    <n v="8"/>
  </r>
  <r>
    <m/>
    <n v="0"/>
    <n v="424"/>
    <n v="425"/>
    <n v="425"/>
    <n v="425"/>
    <s v="13535R"/>
    <s v="External Affairs"/>
    <s v="10811R"/>
    <s v="Regulatory Services"/>
    <m/>
    <m/>
    <m/>
    <m/>
    <s v="Corporate"/>
    <n v="1.73"/>
    <x v="2"/>
    <s v="SP20 / 010"/>
    <n v="435015.66361538402"/>
    <n v="752577.09805461438"/>
    <n v="2175078.3180769202"/>
    <n v="14"/>
  </r>
  <r>
    <m/>
    <n v="0"/>
    <n v="424"/>
    <n v="425"/>
    <n v="425"/>
    <n v="425"/>
    <s v="13535R"/>
    <s v="External Affairs"/>
    <s v="10811R"/>
    <s v="Regulatory Services"/>
    <m/>
    <m/>
    <m/>
    <m/>
    <s v="Corporate"/>
    <n v="1.73"/>
    <x v="2"/>
    <s v="SP20 / 011"/>
    <n v="257662.57759615401"/>
    <n v="445756.25924134644"/>
    <n v="1030650.31038462"/>
    <n v="6"/>
  </r>
  <r>
    <m/>
    <n v="0"/>
    <n v="424"/>
    <n v="425"/>
    <n v="425"/>
    <n v="425"/>
    <s v="13535R"/>
    <s v="External Affairs"/>
    <s v="10811R"/>
    <s v="Regulatory Services"/>
    <m/>
    <m/>
    <m/>
    <m/>
    <s v="Corporate"/>
    <n v="1.73"/>
    <x v="2"/>
    <s v="SP20 / 012"/>
    <n v="126575.774307692"/>
    <n v="218976.08955230715"/>
    <n v="421919.24769230798"/>
    <n v="2"/>
  </r>
  <r>
    <m/>
    <n v="0"/>
    <n v="424"/>
    <n v="425"/>
    <n v="425"/>
    <n v="425"/>
    <s v="13535R"/>
    <s v="External Affairs"/>
    <s v="10811R"/>
    <s v="Regulatory Services"/>
    <m/>
    <m/>
    <m/>
    <m/>
    <s v="Corporate"/>
    <n v="1.73"/>
    <x v="2"/>
    <s v="SP20 / 013"/>
    <n v="87692.737730769106"/>
    <n v="151708.43627423054"/>
    <n v="250550.67923076899"/>
    <n v="1"/>
  </r>
  <r>
    <m/>
    <n v="0"/>
    <n v="424"/>
    <n v="425"/>
    <n v="425"/>
    <n v="425"/>
    <s v="13535R"/>
    <s v="External Affairs"/>
    <s v="10811R"/>
    <s v="Regulatory Services"/>
    <m/>
    <m/>
    <m/>
    <m/>
    <s v="Corporate"/>
    <n v="1.73"/>
    <x v="2"/>
    <s v="SP20 / 015"/>
    <n v="134238.44319230801"/>
    <n v="232232.50672269287"/>
    <n v="298307.65153846203"/>
    <n v="1"/>
  </r>
  <r>
    <m/>
    <n v="0"/>
    <n v="424"/>
    <n v="425"/>
    <n v="426"/>
    <n v="426"/>
    <s v="13535R"/>
    <s v="External Affairs"/>
    <s v="10811R"/>
    <s v="Regulatory Services"/>
    <s v="13068R"/>
    <s v="Pricing &amp; Analysis"/>
    <m/>
    <m/>
    <s v="Corporate"/>
    <n v="1.73"/>
    <x v="2"/>
    <s v="SP20 / 006"/>
    <n v="14439.1874538462"/>
    <n v="24979.794295153926"/>
    <n v="160435.41615384599"/>
    <n v="2"/>
  </r>
  <r>
    <m/>
    <n v="0"/>
    <n v="424"/>
    <n v="425"/>
    <n v="426"/>
    <n v="426"/>
    <s v="13535R"/>
    <s v="External Affairs"/>
    <s v="10811R"/>
    <s v="Regulatory Services"/>
    <s v="13068R"/>
    <s v="Pricing &amp; Analysis"/>
    <m/>
    <m/>
    <s v="Corporate"/>
    <n v="1.73"/>
    <x v="2"/>
    <s v="SP20 / 007"/>
    <n v="30399.171730769202"/>
    <n v="52590.567094230719"/>
    <n v="303991.71730769199"/>
    <n v="4"/>
  </r>
  <r>
    <m/>
    <n v="0"/>
    <n v="424"/>
    <n v="425"/>
    <n v="426"/>
    <n v="426"/>
    <s v="13535R"/>
    <s v="External Affairs"/>
    <s v="10811R"/>
    <s v="Regulatory Services"/>
    <s v="13068R"/>
    <s v="Pricing &amp; Analysis"/>
    <m/>
    <m/>
    <s v="Corporate"/>
    <n v="1.73"/>
    <x v="2"/>
    <s v="SP20 / 008"/>
    <n v="31094.036"/>
    <n v="53792.682280000001"/>
    <n v="310940.36"/>
    <n v="3"/>
  </r>
  <r>
    <m/>
    <n v="0"/>
    <n v="424"/>
    <n v="425"/>
    <n v="426"/>
    <n v="426"/>
    <s v="13535R"/>
    <s v="External Affairs"/>
    <s v="10811R"/>
    <s v="Regulatory Services"/>
    <s v="13068R"/>
    <s v="Pricing &amp; Analysis"/>
    <m/>
    <m/>
    <s v="Corporate"/>
    <n v="1.73"/>
    <x v="2"/>
    <s v="SP20 / 009"/>
    <n v="205850.18053846201"/>
    <n v="356120.81233153929"/>
    <n v="1372334.53692308"/>
    <n v="11"/>
  </r>
  <r>
    <m/>
    <n v="0"/>
    <n v="424"/>
    <n v="425"/>
    <n v="426"/>
    <n v="426"/>
    <s v="13535R"/>
    <s v="External Affairs"/>
    <s v="10811R"/>
    <s v="Regulatory Services"/>
    <s v="13068R"/>
    <s v="Pricing &amp; Analysis"/>
    <m/>
    <m/>
    <s v="Corporate"/>
    <n v="1.73"/>
    <x v="2"/>
    <s v="SP20 / 010"/>
    <n v="154641.63230769301"/>
    <n v="267530.02389230893"/>
    <n v="773208.16153846204"/>
    <n v="5"/>
  </r>
  <r>
    <m/>
    <n v="0"/>
    <n v="424"/>
    <n v="425"/>
    <n v="426"/>
    <n v="426"/>
    <s v="13535R"/>
    <s v="External Affairs"/>
    <s v="10811R"/>
    <s v="Regulatory Services"/>
    <s v="13068R"/>
    <s v="Pricing &amp; Analysis"/>
    <m/>
    <m/>
    <s v="Corporate"/>
    <n v="1.73"/>
    <x v="2"/>
    <s v="SP20 / 011"/>
    <n v="130681.951538462"/>
    <n v="226079.77616153925"/>
    <n v="522727.80615384597"/>
    <n v="3"/>
  </r>
  <r>
    <m/>
    <n v="0"/>
    <n v="424"/>
    <n v="431"/>
    <n v="431"/>
    <n v="431"/>
    <s v="13535R"/>
    <s v="External Affairs"/>
    <s v="13498R"/>
    <s v="Chief Customer Officer"/>
    <m/>
    <m/>
    <m/>
    <m/>
    <s v="Corporate"/>
    <n v="1.73"/>
    <x v="2"/>
    <s v="SP20 / 005"/>
    <n v="4810.3582153846201"/>
    <n v="8321.9197126153922"/>
    <n v="60129.477692307701"/>
    <n v="1"/>
  </r>
  <r>
    <m/>
    <n v="0"/>
    <n v="424"/>
    <n v="431"/>
    <n v="431"/>
    <n v="431"/>
    <s v="13535R"/>
    <s v="External Affairs"/>
    <s v="13498R"/>
    <s v="Chief Customer Officer"/>
    <m/>
    <m/>
    <m/>
    <m/>
    <s v="Corporate"/>
    <n v="1.73"/>
    <x v="2"/>
    <s v="SP20 / 009"/>
    <n v="52371.168288461602"/>
    <n v="90602.121139038572"/>
    <n v="349141.12192307698"/>
    <n v="3"/>
  </r>
  <r>
    <m/>
    <n v="0"/>
    <n v="424"/>
    <n v="431"/>
    <n v="431"/>
    <n v="431"/>
    <s v="13535R"/>
    <s v="External Affairs"/>
    <s v="13498R"/>
    <s v="Chief Customer Officer"/>
    <m/>
    <m/>
    <m/>
    <m/>
    <s v="Corporate"/>
    <n v="1.73"/>
    <x v="2"/>
    <s v="SP20 / 010"/>
    <n v="60225.735000000001"/>
    <n v="104190.52155"/>
    <n v="301128.67499999999"/>
    <n v="2"/>
  </r>
  <r>
    <m/>
    <n v="0"/>
    <n v="424"/>
    <n v="431"/>
    <n v="431"/>
    <n v="431"/>
    <s v="13535R"/>
    <s v="External Affairs"/>
    <s v="13498R"/>
    <s v="Chief Customer Officer"/>
    <m/>
    <m/>
    <m/>
    <m/>
    <s v="Corporate"/>
    <n v="1.73"/>
    <x v="2"/>
    <s v="SP20 / 016"/>
    <n v="370109.27961538499"/>
    <n v="640289.05373461603"/>
    <n v="740218.55923076905"/>
    <n v="2"/>
  </r>
  <r>
    <m/>
    <n v="0"/>
    <n v="424"/>
    <n v="431"/>
    <n v="431"/>
    <n v="431"/>
    <s v="13535R"/>
    <s v="External Affairs"/>
    <s v="13498R"/>
    <s v="Chief Customer Officer"/>
    <m/>
    <m/>
    <m/>
    <m/>
    <s v="Corporate"/>
    <n v="1.73"/>
    <x v="2"/>
    <s v="SP20 / 017"/>
    <n v="133771.57075000001"/>
    <n v="231424.81739750001"/>
    <n v="232646.21"/>
    <n v="1"/>
  </r>
  <r>
    <m/>
    <n v="0"/>
    <n v="424"/>
    <n v="431"/>
    <n v="437"/>
    <n v="437"/>
    <s v="13535R"/>
    <s v="External Affairs"/>
    <s v="13498R"/>
    <s v="Chief Customer Officer"/>
    <s v="12428R"/>
    <s v="Customer Services Support"/>
    <m/>
    <m/>
    <s v="Corporate"/>
    <n v="1.73"/>
    <x v="2"/>
    <s v="SP20 / 004"/>
    <n v="2360.1919384615398"/>
    <n v="4083.1320535384639"/>
    <n v="39336.532307692301"/>
    <n v="1"/>
  </r>
  <r>
    <m/>
    <n v="0"/>
    <n v="424"/>
    <n v="431"/>
    <n v="437"/>
    <n v="437"/>
    <s v="13535R"/>
    <s v="External Affairs"/>
    <s v="13498R"/>
    <s v="Chief Customer Officer"/>
    <s v="12428R"/>
    <s v="Customer Services Support"/>
    <m/>
    <m/>
    <s v="Corporate"/>
    <n v="1.73"/>
    <x v="2"/>
    <s v="SP20 / 005"/>
    <n v="28173.668123076899"/>
    <n v="48740.445852923032"/>
    <n v="352170.85153846198"/>
    <n v="6"/>
  </r>
  <r>
    <m/>
    <n v="0"/>
    <n v="424"/>
    <n v="431"/>
    <n v="437"/>
    <n v="437"/>
    <s v="13535R"/>
    <s v="External Affairs"/>
    <s v="13498R"/>
    <s v="Chief Customer Officer"/>
    <s v="12428R"/>
    <s v="Customer Services Support"/>
    <m/>
    <m/>
    <s v="Corporate"/>
    <n v="1.73"/>
    <x v="2"/>
    <s v="SP20 / 006"/>
    <n v="18269.3580230769"/>
    <n v="31605.989379923038"/>
    <n v="202992.866923077"/>
    <n v="3"/>
  </r>
  <r>
    <m/>
    <n v="0"/>
    <n v="424"/>
    <n v="431"/>
    <n v="437"/>
    <n v="437"/>
    <s v="13535R"/>
    <s v="External Affairs"/>
    <s v="13498R"/>
    <s v="Chief Customer Officer"/>
    <s v="12428R"/>
    <s v="Customer Services Support"/>
    <m/>
    <m/>
    <s v="Corporate"/>
    <n v="1.73"/>
    <x v="2"/>
    <s v="SP20 / 007"/>
    <n v="27431.844692307699"/>
    <n v="47457.09131769232"/>
    <n v="274318.44692307699"/>
    <n v="4"/>
  </r>
  <r>
    <m/>
    <n v="0"/>
    <n v="424"/>
    <n v="431"/>
    <n v="437"/>
    <n v="437"/>
    <s v="13535R"/>
    <s v="External Affairs"/>
    <s v="13498R"/>
    <s v="Chief Customer Officer"/>
    <s v="12428R"/>
    <s v="Customer Services Support"/>
    <m/>
    <m/>
    <s v="Corporate"/>
    <n v="1.73"/>
    <x v="2"/>
    <s v="SP20 / 008"/>
    <n v="53942.189461538401"/>
    <n v="93319.987768461433"/>
    <n v="539421.89461538498"/>
    <n v="5"/>
  </r>
  <r>
    <m/>
    <n v="0"/>
    <n v="424"/>
    <n v="431"/>
    <n v="437"/>
    <n v="437"/>
    <s v="13535R"/>
    <s v="External Affairs"/>
    <s v="13498R"/>
    <s v="Chief Customer Officer"/>
    <s v="12428R"/>
    <s v="Customer Services Support"/>
    <m/>
    <m/>
    <s v="Corporate"/>
    <n v="1.73"/>
    <x v="2"/>
    <s v="SP20 / 009"/>
    <n v="61294.143403846101"/>
    <n v="106038.86808865375"/>
    <n v="408627.62269230798"/>
    <n v="3"/>
  </r>
  <r>
    <m/>
    <n v="0"/>
    <n v="424"/>
    <n v="431"/>
    <n v="437"/>
    <n v="437"/>
    <s v="13535R"/>
    <s v="External Affairs"/>
    <s v="13498R"/>
    <s v="Chief Customer Officer"/>
    <s v="12428R"/>
    <s v="Customer Services Support"/>
    <m/>
    <m/>
    <s v="Corporate"/>
    <n v="1.73"/>
    <x v="2"/>
    <s v="SP20 / 010"/>
    <n v="56496.536769230799"/>
    <n v="97739.008610769277"/>
    <n v="282482.68384615402"/>
    <n v="2"/>
  </r>
  <r>
    <m/>
    <n v="0"/>
    <n v="424"/>
    <n v="431"/>
    <n v="437"/>
    <n v="437"/>
    <s v="13535R"/>
    <s v="External Affairs"/>
    <s v="13498R"/>
    <s v="Chief Customer Officer"/>
    <s v="12428R"/>
    <s v="Customer Services Support"/>
    <m/>
    <m/>
    <s v="Corporate"/>
    <n v="1.73"/>
    <x v="2"/>
    <s v="SP20 / 012"/>
    <n v="56803.220192307599"/>
    <n v="98269.57093269215"/>
    <n v="189344.06730769199"/>
    <n v="1"/>
  </r>
  <r>
    <m/>
    <n v="0"/>
    <n v="424"/>
    <n v="431"/>
    <n v="437"/>
    <n v="437"/>
    <s v="13535R"/>
    <s v="External Affairs"/>
    <s v="13498R"/>
    <s v="Chief Customer Officer"/>
    <s v="12428R"/>
    <s v="Customer Services Support"/>
    <m/>
    <m/>
    <s v="Corporate"/>
    <n v="1.73"/>
    <x v="4"/>
    <s v="SP20 / 008"/>
    <n v="10829.516538461499"/>
    <n v="18735.063611538393"/>
    <n v="108295.165384615"/>
    <n v="1"/>
  </r>
  <r>
    <m/>
    <n v="0"/>
    <n v="424"/>
    <n v="431"/>
    <n v="437"/>
    <n v="443"/>
    <s v="13535R"/>
    <s v="External Affairs"/>
    <s v="13498R"/>
    <s v="Chief Customer Officer"/>
    <s v="12428R"/>
    <s v="Customer Services Support"/>
    <s v="12934R"/>
    <s v="Advanced Metering Proc &amp; Sys"/>
    <s v="Corporate"/>
    <n v="1.73"/>
    <x v="2"/>
    <s v="SP20 / 005"/>
    <n v="14621.8296923077"/>
    <n v="25295.765367692318"/>
    <n v="182772.871153846"/>
    <n v="3"/>
  </r>
  <r>
    <m/>
    <n v="0"/>
    <n v="424"/>
    <n v="431"/>
    <n v="437"/>
    <n v="443"/>
    <s v="13535R"/>
    <s v="External Affairs"/>
    <s v="13498R"/>
    <s v="Chief Customer Officer"/>
    <s v="12428R"/>
    <s v="Customer Services Support"/>
    <s v="12934R"/>
    <s v="Advanced Metering Proc &amp; Sys"/>
    <s v="Corporate"/>
    <n v="1.73"/>
    <x v="2"/>
    <s v="SP20 / 006"/>
    <n v="20345.147757692299"/>
    <n v="35197.105620807677"/>
    <n v="226057.197307692"/>
    <n v="3"/>
  </r>
  <r>
    <m/>
    <n v="0"/>
    <n v="424"/>
    <n v="431"/>
    <n v="437"/>
    <n v="443"/>
    <s v="13535R"/>
    <s v="External Affairs"/>
    <s v="13498R"/>
    <s v="Chief Customer Officer"/>
    <s v="12428R"/>
    <s v="Customer Services Support"/>
    <s v="12934R"/>
    <s v="Advanced Metering Proc &amp; Sys"/>
    <s v="Corporate"/>
    <n v="1.73"/>
    <x v="2"/>
    <s v="SP20 / 007"/>
    <n v="36054.351807692299"/>
    <n v="62374.028627307678"/>
    <n v="360543.51807692298"/>
    <n v="4"/>
  </r>
  <r>
    <m/>
    <n v="0"/>
    <n v="424"/>
    <n v="431"/>
    <n v="437"/>
    <n v="443"/>
    <s v="13535R"/>
    <s v="External Affairs"/>
    <s v="13498R"/>
    <s v="Chief Customer Officer"/>
    <s v="12428R"/>
    <s v="Customer Services Support"/>
    <s v="12934R"/>
    <s v="Advanced Metering Proc &amp; Sys"/>
    <s v="Corporate"/>
    <n v="1.73"/>
    <x v="2"/>
    <s v="SP20 / 008"/>
    <n v="32716.129115384501"/>
    <n v="56598.903369615189"/>
    <n v="327161.29115384602"/>
    <n v="3"/>
  </r>
  <r>
    <m/>
    <n v="0"/>
    <n v="424"/>
    <n v="431"/>
    <n v="437"/>
    <n v="443"/>
    <s v="13535R"/>
    <s v="External Affairs"/>
    <s v="13498R"/>
    <s v="Chief Customer Officer"/>
    <s v="12428R"/>
    <s v="Customer Services Support"/>
    <s v="12934R"/>
    <s v="Advanced Metering Proc &amp; Sys"/>
    <s v="Corporate"/>
    <n v="1.73"/>
    <x v="2"/>
    <s v="SP20 / 009"/>
    <n v="41367.811384615401"/>
    <n v="71566.313695384641"/>
    <n v="275785.40923076897"/>
    <n v="2"/>
  </r>
  <r>
    <m/>
    <n v="0"/>
    <n v="424"/>
    <n v="431"/>
    <n v="437"/>
    <n v="443"/>
    <s v="13535R"/>
    <s v="External Affairs"/>
    <s v="13498R"/>
    <s v="Chief Customer Officer"/>
    <s v="12428R"/>
    <s v="Customer Services Support"/>
    <s v="12934R"/>
    <s v="Advanced Metering Proc &amp; Sys"/>
    <s v="Corporate"/>
    <n v="1.73"/>
    <x v="2"/>
    <s v="SP20 / 010"/>
    <n v="28082.515923077"/>
    <n v="48582.752546923213"/>
    <n v="140412.57961538501"/>
    <n v="1"/>
  </r>
  <r>
    <m/>
    <n v="0"/>
    <n v="424"/>
    <n v="431"/>
    <n v="437"/>
    <n v="449"/>
    <s v="13535R"/>
    <s v="External Affairs"/>
    <s v="13498R"/>
    <s v="Chief Customer Officer"/>
    <s v="12428R"/>
    <s v="Customer Services Support"/>
    <s v="12933R"/>
    <s v="Spec Billing &amp; Transl"/>
    <s v="Corporate"/>
    <n v="1.73"/>
    <x v="2"/>
    <s v="SP20 / 004"/>
    <n v="5722.2897461538396"/>
    <n v="9899.5612608461415"/>
    <n v="95371.495769230794"/>
    <n v="2"/>
  </r>
  <r>
    <m/>
    <n v="0"/>
    <n v="424"/>
    <n v="431"/>
    <n v="437"/>
    <n v="449"/>
    <s v="13535R"/>
    <s v="External Affairs"/>
    <s v="13498R"/>
    <s v="Chief Customer Officer"/>
    <s v="12428R"/>
    <s v="Customer Services Support"/>
    <s v="12933R"/>
    <s v="Spec Billing &amp; Transl"/>
    <s v="Corporate"/>
    <n v="1.73"/>
    <x v="2"/>
    <s v="SP20 / 005"/>
    <n v="24734.3588923077"/>
    <n v="42790.440883692325"/>
    <n v="309179.48615384602"/>
    <n v="5"/>
  </r>
  <r>
    <m/>
    <n v="0"/>
    <n v="424"/>
    <n v="431"/>
    <n v="437"/>
    <n v="449"/>
    <s v="13535R"/>
    <s v="External Affairs"/>
    <s v="13498R"/>
    <s v="Chief Customer Officer"/>
    <s v="12428R"/>
    <s v="Customer Services Support"/>
    <s v="12933R"/>
    <s v="Spec Billing &amp; Transl"/>
    <s v="Corporate"/>
    <n v="1.73"/>
    <x v="2"/>
    <s v="SP20 / 006"/>
    <n v="51664.581726923097"/>
    <n v="89379.726387576957"/>
    <n v="574050.90807692299"/>
    <n v="8"/>
  </r>
  <r>
    <m/>
    <n v="0"/>
    <n v="424"/>
    <n v="431"/>
    <n v="437"/>
    <n v="449"/>
    <s v="13535R"/>
    <s v="External Affairs"/>
    <s v="13498R"/>
    <s v="Chief Customer Officer"/>
    <s v="12428R"/>
    <s v="Customer Services Support"/>
    <s v="12933R"/>
    <s v="Spec Billing &amp; Transl"/>
    <s v="Corporate"/>
    <n v="1.73"/>
    <x v="2"/>
    <s v="SP20 / 007"/>
    <n v="18271.846384615401"/>
    <n v="31610.294245384644"/>
    <n v="182718.46384615399"/>
    <n v="2"/>
  </r>
  <r>
    <m/>
    <n v="0"/>
    <n v="424"/>
    <n v="431"/>
    <n v="437"/>
    <n v="449"/>
    <s v="13535R"/>
    <s v="External Affairs"/>
    <s v="13498R"/>
    <s v="Chief Customer Officer"/>
    <s v="12428R"/>
    <s v="Customer Services Support"/>
    <s v="12933R"/>
    <s v="Spec Billing &amp; Transl"/>
    <s v="Corporate"/>
    <n v="1.73"/>
    <x v="2"/>
    <s v="SP20 / 009"/>
    <n v="35098.090615384499"/>
    <n v="60719.696764615182"/>
    <n v="233987.27076923099"/>
    <n v="2"/>
  </r>
  <r>
    <m/>
    <n v="0"/>
    <n v="424"/>
    <n v="431"/>
    <n v="437"/>
    <n v="449"/>
    <s v="13535R"/>
    <s v="External Affairs"/>
    <s v="13498R"/>
    <s v="Chief Customer Officer"/>
    <s v="12428R"/>
    <s v="Customer Services Support"/>
    <s v="12933R"/>
    <s v="Spec Billing &amp; Transl"/>
    <s v="Corporate"/>
    <n v="1.73"/>
    <x v="2"/>
    <s v="SP20 / 010"/>
    <n v="27853.574615384601"/>
    <n v="48186.684084615357"/>
    <n v="139267.87307692299"/>
    <n v="1"/>
  </r>
  <r>
    <m/>
    <n v="0"/>
    <n v="424"/>
    <n v="431"/>
    <n v="437"/>
    <n v="455"/>
    <s v="13535R"/>
    <s v="External Affairs"/>
    <s v="13498R"/>
    <s v="Chief Customer Officer"/>
    <s v="12428R"/>
    <s v="Customer Services Support"/>
    <s v="11101R"/>
    <s v="CIS Implementation &amp; Support"/>
    <s v="Corporate"/>
    <n v="1.73"/>
    <x v="2"/>
    <s v="SP20 / 005"/>
    <n v="14367.547138461499"/>
    <n v="24855.856549538392"/>
    <n v="179594.33923076899"/>
    <n v="3"/>
  </r>
  <r>
    <m/>
    <n v="0"/>
    <n v="424"/>
    <n v="431"/>
    <n v="437"/>
    <n v="455"/>
    <s v="13535R"/>
    <s v="External Affairs"/>
    <s v="13498R"/>
    <s v="Chief Customer Officer"/>
    <s v="12428R"/>
    <s v="Customer Services Support"/>
    <s v="11101R"/>
    <s v="CIS Implementation &amp; Support"/>
    <s v="Corporate"/>
    <n v="1.73"/>
    <x v="2"/>
    <s v="SP20 / 006"/>
    <n v="21692.392823076902"/>
    <n v="37527.839583923036"/>
    <n v="241026.586923077"/>
    <n v="4"/>
  </r>
  <r>
    <m/>
    <n v="0"/>
    <n v="424"/>
    <n v="431"/>
    <n v="437"/>
    <n v="455"/>
    <s v="13535R"/>
    <s v="External Affairs"/>
    <s v="13498R"/>
    <s v="Chief Customer Officer"/>
    <s v="12428R"/>
    <s v="Customer Services Support"/>
    <s v="11101R"/>
    <s v="CIS Implementation &amp; Support"/>
    <s v="Corporate"/>
    <n v="1.73"/>
    <x v="2"/>
    <s v="SP20 / 007"/>
    <n v="69828.988884615406"/>
    <n v="120804.15077038466"/>
    <n v="698289.88884615398"/>
    <n v="8"/>
  </r>
  <r>
    <m/>
    <n v="0"/>
    <n v="424"/>
    <n v="431"/>
    <n v="437"/>
    <n v="455"/>
    <s v="13535R"/>
    <s v="External Affairs"/>
    <s v="13498R"/>
    <s v="Chief Customer Officer"/>
    <s v="12428R"/>
    <s v="Customer Services Support"/>
    <s v="11101R"/>
    <s v="CIS Implementation &amp; Support"/>
    <s v="Corporate"/>
    <n v="1.73"/>
    <x v="2"/>
    <s v="SP20 / 008"/>
    <n v="10025.1523846154"/>
    <n v="17343.513625384639"/>
    <n v="100251.523846154"/>
    <n v="1"/>
  </r>
  <r>
    <m/>
    <n v="0"/>
    <n v="424"/>
    <n v="431"/>
    <n v="437"/>
    <n v="455"/>
    <s v="13535R"/>
    <s v="External Affairs"/>
    <s v="13498R"/>
    <s v="Chief Customer Officer"/>
    <s v="12428R"/>
    <s v="Customer Services Support"/>
    <s v="11101R"/>
    <s v="CIS Implementation &amp; Support"/>
    <s v="Corporate"/>
    <n v="1.73"/>
    <x v="2"/>
    <s v="SP20 / 009"/>
    <n v="17924.625"/>
    <n v="31009.60125"/>
    <n v="119497.5"/>
    <n v="1"/>
  </r>
  <r>
    <m/>
    <n v="0"/>
    <n v="424"/>
    <n v="431"/>
    <n v="437"/>
    <n v="455"/>
    <s v="13535R"/>
    <s v="External Affairs"/>
    <s v="13498R"/>
    <s v="Chief Customer Officer"/>
    <s v="12428R"/>
    <s v="Customer Services Support"/>
    <s v="11101R"/>
    <s v="CIS Implementation &amp; Support"/>
    <s v="Corporate"/>
    <n v="1.73"/>
    <x v="2"/>
    <s v="SP20 / 010"/>
    <n v="24845.392"/>
    <n v="42982.528160000002"/>
    <n v="124226.96"/>
    <n v="1"/>
  </r>
  <r>
    <m/>
    <n v="0"/>
    <n v="424"/>
    <n v="431"/>
    <n v="473"/>
    <n v="473"/>
    <s v="13535R"/>
    <s v="External Affairs"/>
    <s v="13498R"/>
    <s v="Chief Customer Officer"/>
    <s v="10357R"/>
    <s v="Customer Operations"/>
    <m/>
    <m/>
    <s v="Corporate"/>
    <n v="1.73"/>
    <x v="2"/>
    <s v="Nonsal"/>
    <n v="387912.09"/>
    <n v="671087.91570000001"/>
    <n v="7758241.7999999998"/>
    <n v="252"/>
  </r>
  <r>
    <m/>
    <n v="0"/>
    <n v="424"/>
    <n v="431"/>
    <n v="473"/>
    <n v="473"/>
    <s v="13535R"/>
    <s v="External Affairs"/>
    <s v="13498R"/>
    <s v="Chief Customer Officer"/>
    <s v="10357R"/>
    <s v="Customer Operations"/>
    <m/>
    <m/>
    <s v="Corporate"/>
    <n v="1.73"/>
    <x v="2"/>
    <s v="SP20 / 003"/>
    <n v="523586.51539808302"/>
    <n v="905804.67163868365"/>
    <n v="10471730.307961499"/>
    <n v="235"/>
  </r>
  <r>
    <m/>
    <n v="0"/>
    <n v="424"/>
    <n v="431"/>
    <n v="473"/>
    <n v="473"/>
    <s v="13535R"/>
    <s v="External Affairs"/>
    <s v="13498R"/>
    <s v="Chief Customer Officer"/>
    <s v="10357R"/>
    <s v="Customer Operations"/>
    <m/>
    <m/>
    <s v="Corporate"/>
    <n v="1.73"/>
    <x v="2"/>
    <s v="SP20 / 004"/>
    <n v="239453.40520153899"/>
    <n v="414254.39099866245"/>
    <n v="3990890.0866923099"/>
    <n v="76"/>
  </r>
  <r>
    <m/>
    <n v="0"/>
    <n v="424"/>
    <n v="431"/>
    <n v="473"/>
    <n v="473"/>
    <s v="13535R"/>
    <s v="External Affairs"/>
    <s v="13498R"/>
    <s v="Chief Customer Officer"/>
    <s v="10357R"/>
    <s v="Customer Operations"/>
    <m/>
    <m/>
    <s v="Corporate"/>
    <n v="1.73"/>
    <x v="2"/>
    <s v="SP20 / 005"/>
    <n v="84784.551261538698"/>
    <n v="146677.27368246194"/>
    <n v="1059806.89076923"/>
    <n v="18"/>
  </r>
  <r>
    <m/>
    <n v="0"/>
    <n v="424"/>
    <n v="431"/>
    <n v="473"/>
    <n v="473"/>
    <s v="13535R"/>
    <s v="External Affairs"/>
    <s v="13498R"/>
    <s v="Chief Customer Officer"/>
    <s v="10357R"/>
    <s v="Customer Operations"/>
    <m/>
    <m/>
    <s v="Corporate"/>
    <n v="1.73"/>
    <x v="2"/>
    <s v="SP20 / 006"/>
    <n v="118377.219807692"/>
    <n v="204792.59026730715"/>
    <n v="1315302.4423076899"/>
    <n v="19"/>
  </r>
  <r>
    <m/>
    <n v="0"/>
    <n v="424"/>
    <n v="431"/>
    <n v="473"/>
    <n v="473"/>
    <s v="13535R"/>
    <s v="External Affairs"/>
    <s v="13498R"/>
    <s v="Chief Customer Officer"/>
    <s v="10357R"/>
    <s v="Customer Operations"/>
    <m/>
    <m/>
    <s v="Corporate"/>
    <n v="1.73"/>
    <x v="2"/>
    <s v="SP20 / 007"/>
    <n v="213790.74900000001"/>
    <n v="369857.99577000004"/>
    <n v="2137907.4900000002"/>
    <n v="24"/>
  </r>
  <r>
    <m/>
    <n v="0"/>
    <n v="424"/>
    <n v="431"/>
    <n v="473"/>
    <n v="473"/>
    <s v="13535R"/>
    <s v="External Affairs"/>
    <s v="13498R"/>
    <s v="Chief Customer Officer"/>
    <s v="10357R"/>
    <s v="Customer Operations"/>
    <m/>
    <m/>
    <s v="Corporate"/>
    <n v="1.73"/>
    <x v="2"/>
    <s v="SP20 / 008"/>
    <n v="42043.796153846197"/>
    <n v="72735.767346153923"/>
    <n v="420437.96153846203"/>
    <n v="4"/>
  </r>
  <r>
    <m/>
    <n v="0"/>
    <n v="424"/>
    <n v="431"/>
    <n v="473"/>
    <n v="473"/>
    <s v="13535R"/>
    <s v="External Affairs"/>
    <s v="13498R"/>
    <s v="Chief Customer Officer"/>
    <s v="10357R"/>
    <s v="Customer Operations"/>
    <m/>
    <m/>
    <s v="Corporate"/>
    <n v="1.73"/>
    <x v="2"/>
    <s v="SP20 / 009"/>
    <n v="18298.556884615398"/>
    <n v="31656.503410384637"/>
    <n v="121990.379230769"/>
    <n v="1"/>
  </r>
  <r>
    <m/>
    <n v="0"/>
    <n v="424"/>
    <n v="431"/>
    <n v="473"/>
    <n v="473"/>
    <s v="13535R"/>
    <s v="External Affairs"/>
    <s v="13498R"/>
    <s v="Chief Customer Officer"/>
    <s v="10357R"/>
    <s v="Customer Operations"/>
    <m/>
    <m/>
    <s v="Corporate"/>
    <n v="1.73"/>
    <x v="2"/>
    <s v="SP20 / 010"/>
    <n v="149543.861846154"/>
    <n v="258710.88099384643"/>
    <n v="747719.30923076905"/>
    <n v="5"/>
  </r>
  <r>
    <m/>
    <n v="0"/>
    <n v="424"/>
    <n v="431"/>
    <n v="473"/>
    <n v="473"/>
    <s v="13535R"/>
    <s v="External Affairs"/>
    <s v="13498R"/>
    <s v="Chief Customer Officer"/>
    <s v="10357R"/>
    <s v="Customer Operations"/>
    <m/>
    <m/>
    <s v="Corporate"/>
    <n v="1.73"/>
    <x v="2"/>
    <s v="SP20 / 013"/>
    <n v="88166.732769230803"/>
    <n v="152528.44769076927"/>
    <n v="251904.95076923101"/>
    <n v="1"/>
  </r>
  <r>
    <m/>
    <n v="0"/>
    <n v="424"/>
    <n v="431"/>
    <n v="473"/>
    <n v="479"/>
    <s v="13535R"/>
    <s v="External Affairs"/>
    <s v="13498R"/>
    <s v="Chief Customer Officer"/>
    <s v="10357R"/>
    <s v="Customer Operations"/>
    <s v="11142R"/>
    <s v="Credit Policy &amp; Payment"/>
    <s v="Corporate"/>
    <n v="1.73"/>
    <x v="2"/>
    <s v="SP20 / 003"/>
    <n v="8693.2236346153895"/>
    <n v="15039.276887884624"/>
    <n v="173864.47269230799"/>
    <n v="4"/>
  </r>
  <r>
    <m/>
    <n v="0"/>
    <n v="424"/>
    <n v="431"/>
    <n v="473"/>
    <n v="479"/>
    <s v="13535R"/>
    <s v="External Affairs"/>
    <s v="13498R"/>
    <s v="Chief Customer Officer"/>
    <s v="10357R"/>
    <s v="Customer Operations"/>
    <s v="11142R"/>
    <s v="Credit Policy &amp; Payment"/>
    <s v="Corporate"/>
    <n v="1.73"/>
    <x v="2"/>
    <s v="SP20 / 004"/>
    <n v="12224.6661230769"/>
    <n v="21148.672392923039"/>
    <n v="203744.435384615"/>
    <n v="4"/>
  </r>
  <r>
    <m/>
    <n v="0"/>
    <n v="424"/>
    <n v="431"/>
    <n v="473"/>
    <n v="479"/>
    <s v="13535R"/>
    <s v="External Affairs"/>
    <s v="13498R"/>
    <s v="Chief Customer Officer"/>
    <s v="10357R"/>
    <s v="Customer Operations"/>
    <s v="11142R"/>
    <s v="Credit Policy &amp; Payment"/>
    <s v="Corporate"/>
    <n v="1.73"/>
    <x v="2"/>
    <s v="SP20 / 005"/>
    <n v="8632.2408615384593"/>
    <n v="14933.776690461535"/>
    <n v="107903.010769231"/>
    <n v="2"/>
  </r>
  <r>
    <m/>
    <n v="0"/>
    <n v="424"/>
    <n v="431"/>
    <n v="473"/>
    <n v="479"/>
    <s v="13535R"/>
    <s v="External Affairs"/>
    <s v="13498R"/>
    <s v="Chief Customer Officer"/>
    <s v="10357R"/>
    <s v="Customer Operations"/>
    <s v="11142R"/>
    <s v="Credit Policy &amp; Payment"/>
    <s v="Corporate"/>
    <n v="1.73"/>
    <x v="2"/>
    <s v="SP20 / 007"/>
    <n v="48133.000846153802"/>
    <n v="83270.091463846082"/>
    <n v="481330.008461538"/>
    <n v="5"/>
  </r>
  <r>
    <m/>
    <n v="0"/>
    <n v="424"/>
    <n v="431"/>
    <n v="473"/>
    <n v="479"/>
    <s v="13535R"/>
    <s v="External Affairs"/>
    <s v="13498R"/>
    <s v="Chief Customer Officer"/>
    <s v="10357R"/>
    <s v="Customer Operations"/>
    <s v="11142R"/>
    <s v="Credit Policy &amp; Payment"/>
    <s v="Corporate"/>
    <n v="1.73"/>
    <x v="2"/>
    <s v="SP20 / 008"/>
    <n v="20563.580923076901"/>
    <n v="35574.994996923037"/>
    <n v="205635.80923076899"/>
    <n v="2"/>
  </r>
  <r>
    <m/>
    <n v="0"/>
    <n v="424"/>
    <n v="431"/>
    <n v="473"/>
    <n v="479"/>
    <s v="13535R"/>
    <s v="External Affairs"/>
    <s v="13498R"/>
    <s v="Chief Customer Officer"/>
    <s v="10357R"/>
    <s v="Customer Operations"/>
    <s v="11142R"/>
    <s v="Credit Policy &amp; Payment"/>
    <s v="Corporate"/>
    <n v="1.73"/>
    <x v="2"/>
    <s v="SP20 / 010"/>
    <n v="32171.155999999999"/>
    <n v="55656.099879999994"/>
    <n v="160855.78"/>
    <n v="1"/>
  </r>
  <r>
    <m/>
    <n v="0"/>
    <n v="424"/>
    <n v="431"/>
    <n v="497"/>
    <n v="497"/>
    <s v="13535R"/>
    <s v="External Affairs"/>
    <s v="13498R"/>
    <s v="Chief Customer Officer"/>
    <s v="12630R"/>
    <s v="Economic &amp; Business Developmnt"/>
    <m/>
    <m/>
    <s v="Corporate"/>
    <n v="1.73"/>
    <x v="2"/>
    <s v="SP20 / 004"/>
    <n v="4085.0211923076899"/>
    <n v="7067.0866626923034"/>
    <n v="68083.686538461494"/>
    <n v="1"/>
  </r>
  <r>
    <m/>
    <n v="0"/>
    <n v="424"/>
    <n v="431"/>
    <n v="497"/>
    <n v="497"/>
    <s v="13535R"/>
    <s v="External Affairs"/>
    <s v="13498R"/>
    <s v="Chief Customer Officer"/>
    <s v="12630R"/>
    <s v="Economic &amp; Business Developmnt"/>
    <m/>
    <m/>
    <s v="Corporate"/>
    <n v="1.73"/>
    <x v="2"/>
    <s v="SP20 / 005"/>
    <n v="4850.9201846153801"/>
    <n v="8392.0919193846075"/>
    <n v="60636.502307692303"/>
    <n v="1"/>
  </r>
  <r>
    <m/>
    <n v="0"/>
    <n v="424"/>
    <n v="431"/>
    <n v="497"/>
    <n v="497"/>
    <s v="13535R"/>
    <s v="External Affairs"/>
    <s v="13498R"/>
    <s v="Chief Customer Officer"/>
    <s v="12630R"/>
    <s v="Economic &amp; Business Developmnt"/>
    <m/>
    <m/>
    <s v="Corporate"/>
    <n v="1.73"/>
    <x v="2"/>
    <s v="SP20 / 007"/>
    <n v="8036.94769230769"/>
    <n v="13903.919507692304"/>
    <n v="80369.476923076902"/>
    <n v="1"/>
  </r>
  <r>
    <m/>
    <n v="0"/>
    <n v="424"/>
    <n v="431"/>
    <n v="497"/>
    <n v="497"/>
    <s v="13535R"/>
    <s v="External Affairs"/>
    <s v="13498R"/>
    <s v="Chief Customer Officer"/>
    <s v="12630R"/>
    <s v="Economic &amp; Business Developmnt"/>
    <m/>
    <m/>
    <s v="Corporate"/>
    <n v="1.73"/>
    <x v="2"/>
    <s v="SP20 / 008"/>
    <n v="30113.462384615399"/>
    <n v="52096.289925384641"/>
    <n v="301134.62384615402"/>
    <n v="3"/>
  </r>
  <r>
    <m/>
    <n v="0"/>
    <n v="424"/>
    <n v="431"/>
    <n v="497"/>
    <n v="497"/>
    <s v="13535R"/>
    <s v="External Affairs"/>
    <s v="13498R"/>
    <s v="Chief Customer Officer"/>
    <s v="12630R"/>
    <s v="Economic &amp; Business Developmnt"/>
    <m/>
    <m/>
    <s v="Corporate"/>
    <n v="1.73"/>
    <x v="2"/>
    <s v="SP20 / 009"/>
    <n v="210566.425961539"/>
    <n v="364279.91691346245"/>
    <n v="1403776.17307692"/>
    <n v="11"/>
  </r>
  <r>
    <m/>
    <n v="0"/>
    <n v="424"/>
    <n v="431"/>
    <n v="497"/>
    <n v="497"/>
    <s v="13535R"/>
    <s v="External Affairs"/>
    <s v="13498R"/>
    <s v="Chief Customer Officer"/>
    <s v="12630R"/>
    <s v="Economic &amp; Business Developmnt"/>
    <m/>
    <m/>
    <s v="Corporate"/>
    <n v="1.73"/>
    <x v="2"/>
    <s v="SP20 / 010"/>
    <n v="125804.004230769"/>
    <n v="217640.92731923037"/>
    <n v="629020.02115384606"/>
    <n v="4"/>
  </r>
  <r>
    <m/>
    <n v="0"/>
    <n v="424"/>
    <n v="431"/>
    <n v="497"/>
    <n v="497"/>
    <s v="13535R"/>
    <s v="External Affairs"/>
    <s v="13498R"/>
    <s v="Chief Customer Officer"/>
    <s v="12630R"/>
    <s v="Economic &amp; Business Developmnt"/>
    <m/>
    <m/>
    <s v="Corporate"/>
    <n v="1.73"/>
    <x v="2"/>
    <s v="SP20 / 011"/>
    <n v="35455.279903846204"/>
    <n v="61337.634233653931"/>
    <n v="141821.11961538499"/>
    <n v="1"/>
  </r>
  <r>
    <m/>
    <n v="0"/>
    <n v="424"/>
    <n v="431"/>
    <n v="497"/>
    <n v="497"/>
    <s v="13535R"/>
    <s v="External Affairs"/>
    <s v="13498R"/>
    <s v="Chief Customer Officer"/>
    <s v="12630R"/>
    <s v="Economic &amp; Business Developmnt"/>
    <m/>
    <m/>
    <s v="Corporate"/>
    <n v="1.73"/>
    <x v="2"/>
    <s v="SP20 / 013"/>
    <n v="82660.437596153904"/>
    <n v="143002.55704134624"/>
    <n v="236172.67884615401"/>
    <n v="1"/>
  </r>
  <r>
    <m/>
    <n v="0"/>
    <n v="424"/>
    <n v="431"/>
    <n v="497"/>
    <n v="503"/>
    <s v="13535R"/>
    <s v="External Affairs"/>
    <s v="13498R"/>
    <s v="Chief Customer Officer"/>
    <s v="12630R"/>
    <s v="Economic &amp; Business Developmnt"/>
    <s v="10344R"/>
    <s v="National Accounts"/>
    <s v="Corporate"/>
    <n v="1.73"/>
    <x v="2"/>
    <s v="SP20 / 008"/>
    <n v="9702.7891538461499"/>
    <n v="16785.82523615384"/>
    <n v="97027.891538461496"/>
    <n v="1"/>
  </r>
  <r>
    <m/>
    <n v="0"/>
    <n v="424"/>
    <n v="431"/>
    <n v="497"/>
    <n v="503"/>
    <s v="13535R"/>
    <s v="External Affairs"/>
    <s v="13498R"/>
    <s v="Chief Customer Officer"/>
    <s v="12630R"/>
    <s v="Economic &amp; Business Developmnt"/>
    <s v="10344R"/>
    <s v="National Accounts"/>
    <s v="Corporate"/>
    <n v="1.73"/>
    <x v="2"/>
    <s v="SP20 / 009"/>
    <n v="120639.494134615"/>
    <n v="208706.32485288396"/>
    <n v="804263.29423076904"/>
    <n v="6"/>
  </r>
  <r>
    <m/>
    <n v="0"/>
    <n v="424"/>
    <n v="431"/>
    <n v="497"/>
    <n v="503"/>
    <s v="13535R"/>
    <s v="External Affairs"/>
    <s v="13498R"/>
    <s v="Chief Customer Officer"/>
    <s v="12630R"/>
    <s v="Economic &amp; Business Developmnt"/>
    <s v="10344R"/>
    <s v="National Accounts"/>
    <s v="Corporate"/>
    <n v="1.73"/>
    <x v="2"/>
    <s v="SP20 / 011"/>
    <n v="37498.276153846302"/>
    <n v="64872.017746154102"/>
    <n v="149993.104615385"/>
    <n v="1"/>
  </r>
  <r>
    <m/>
    <n v="0"/>
    <n v="424"/>
    <n v="431"/>
    <n v="515"/>
    <n v="515"/>
    <s v="13535R"/>
    <s v="External Affairs"/>
    <s v="13498R"/>
    <s v="Chief Customer Officer"/>
    <s v="12425R"/>
    <s v="Cust Initiatives PMO"/>
    <m/>
    <m/>
    <s v="Corporate"/>
    <n v="1.73"/>
    <x v="2"/>
    <s v="SP20 / 012"/>
    <n v="58751.455730769303"/>
    <n v="101640.01841423089"/>
    <n v="195838.185769231"/>
    <n v="1"/>
  </r>
  <r>
    <m/>
    <n v="0"/>
    <n v="424"/>
    <n v="431"/>
    <n v="533"/>
    <n v="533"/>
    <s v="13535R"/>
    <s v="External Affairs"/>
    <s v="13498R"/>
    <s v="Chief Customer Officer"/>
    <s v="11149R"/>
    <s v="Cust Strategy &amp; Insights"/>
    <m/>
    <m/>
    <s v="Corporate"/>
    <n v="1.73"/>
    <x v="2"/>
    <s v="SP20 / 004"/>
    <n v="4060.1497846153902"/>
    <n v="7024.0591273846248"/>
    <n v="67669.163076923098"/>
    <n v="1"/>
  </r>
  <r>
    <m/>
    <n v="0"/>
    <n v="424"/>
    <n v="431"/>
    <n v="533"/>
    <n v="533"/>
    <s v="13535R"/>
    <s v="External Affairs"/>
    <s v="13498R"/>
    <s v="Chief Customer Officer"/>
    <s v="11149R"/>
    <s v="Cust Strategy &amp; Insights"/>
    <m/>
    <m/>
    <s v="Corporate"/>
    <n v="1.73"/>
    <x v="2"/>
    <s v="SP20 / 005"/>
    <n v="28103.347507692299"/>
    <n v="48618.791188307674"/>
    <n v="351291.84384615399"/>
    <n v="6"/>
  </r>
  <r>
    <m/>
    <n v="0"/>
    <n v="424"/>
    <n v="431"/>
    <n v="533"/>
    <n v="533"/>
    <s v="13535R"/>
    <s v="External Affairs"/>
    <s v="13498R"/>
    <s v="Chief Customer Officer"/>
    <s v="11149R"/>
    <s v="Cust Strategy &amp; Insights"/>
    <m/>
    <m/>
    <s v="Corporate"/>
    <n v="1.73"/>
    <x v="2"/>
    <s v="SP20 / 006"/>
    <n v="23873.925115384602"/>
    <n v="41301.890449615363"/>
    <n v="265265.83461538499"/>
    <n v="4"/>
  </r>
  <r>
    <m/>
    <n v="0"/>
    <n v="424"/>
    <n v="431"/>
    <n v="533"/>
    <n v="533"/>
    <s v="13535R"/>
    <s v="External Affairs"/>
    <s v="13498R"/>
    <s v="Chief Customer Officer"/>
    <s v="11149R"/>
    <s v="Cust Strategy &amp; Insights"/>
    <m/>
    <m/>
    <s v="Corporate"/>
    <n v="1.73"/>
    <x v="2"/>
    <s v="SP20 / 007"/>
    <n v="28139.563576923101"/>
    <n v="48681.444988076968"/>
    <n v="281395.63576923101"/>
    <n v="3"/>
  </r>
  <r>
    <m/>
    <n v="0"/>
    <n v="424"/>
    <n v="431"/>
    <n v="533"/>
    <n v="533"/>
    <s v="13535R"/>
    <s v="External Affairs"/>
    <s v="13498R"/>
    <s v="Chief Customer Officer"/>
    <s v="11149R"/>
    <s v="Cust Strategy &amp; Insights"/>
    <m/>
    <m/>
    <s v="Corporate"/>
    <n v="1.73"/>
    <x v="2"/>
    <s v="SP20 / 008"/>
    <n v="62006.202269230802"/>
    <n v="107270.72992576928"/>
    <n v="620062.02269230795"/>
    <n v="6"/>
  </r>
  <r>
    <m/>
    <n v="0"/>
    <n v="424"/>
    <n v="431"/>
    <n v="533"/>
    <n v="533"/>
    <s v="13535R"/>
    <s v="External Affairs"/>
    <s v="13498R"/>
    <s v="Chief Customer Officer"/>
    <s v="11149R"/>
    <s v="Cust Strategy &amp; Insights"/>
    <m/>
    <m/>
    <s v="Corporate"/>
    <n v="1.73"/>
    <x v="2"/>
    <s v="SP20 / 009"/>
    <n v="5138.8919999999998"/>
    <n v="8890.283159999999"/>
    <n v="34259.279999999999"/>
    <n v="1"/>
  </r>
  <r>
    <m/>
    <n v="0"/>
    <n v="424"/>
    <n v="431"/>
    <n v="533"/>
    <n v="533"/>
    <s v="13535R"/>
    <s v="External Affairs"/>
    <s v="13498R"/>
    <s v="Chief Customer Officer"/>
    <s v="11149R"/>
    <s v="Cust Strategy &amp; Insights"/>
    <m/>
    <m/>
    <s v="Corporate"/>
    <n v="1.73"/>
    <x v="2"/>
    <s v="SP20 / 010"/>
    <n v="86009.653307692395"/>
    <n v="148796.70022230785"/>
    <n v="430048.26653846202"/>
    <n v="3"/>
  </r>
  <r>
    <m/>
    <n v="0"/>
    <n v="424"/>
    <n v="431"/>
    <n v="533"/>
    <n v="533"/>
    <s v="13535R"/>
    <s v="External Affairs"/>
    <s v="13498R"/>
    <s v="Chief Customer Officer"/>
    <s v="11149R"/>
    <s v="Cust Strategy &amp; Insights"/>
    <m/>
    <m/>
    <s v="Corporate"/>
    <n v="1.73"/>
    <x v="2"/>
    <s v="SP20 / 012"/>
    <n v="51744.012230769302"/>
    <n v="89517.141159230887"/>
    <n v="172480.04076923101"/>
    <n v="1"/>
  </r>
  <r>
    <m/>
    <n v="0"/>
    <n v="424"/>
    <n v="767"/>
    <n v="774"/>
    <n v="774"/>
    <s v="13535R"/>
    <s v="External Affairs"/>
    <s v="10243R"/>
    <s v="Corporate Communications"/>
    <s v="11423R"/>
    <s v="External Communications"/>
    <m/>
    <m/>
    <s v="Corporate"/>
    <n v="1.73"/>
    <x v="2"/>
    <s v="SP20 / 005"/>
    <n v="9951.2518769230701"/>
    <n v="17215.66574707691"/>
    <n v="124390.648461538"/>
    <n v="2"/>
  </r>
  <r>
    <m/>
    <n v="0"/>
    <n v="424"/>
    <n v="767"/>
    <n v="774"/>
    <n v="774"/>
    <s v="13535R"/>
    <s v="External Affairs"/>
    <s v="10243R"/>
    <s v="Corporate Communications"/>
    <s v="11423R"/>
    <s v="External Communications"/>
    <m/>
    <m/>
    <s v="Corporate"/>
    <n v="1.73"/>
    <x v="2"/>
    <s v="SP20 / 007"/>
    <n v="8885.7118461538503"/>
    <n v="15372.281493846162"/>
    <n v="88857.118461538499"/>
    <n v="1"/>
  </r>
  <r>
    <m/>
    <n v="0"/>
    <n v="424"/>
    <n v="767"/>
    <n v="774"/>
    <n v="774"/>
    <s v="13535R"/>
    <s v="External Affairs"/>
    <s v="10243R"/>
    <s v="Corporate Communications"/>
    <s v="11423R"/>
    <s v="External Communications"/>
    <m/>
    <m/>
    <s v="Corporate"/>
    <n v="1.73"/>
    <x v="2"/>
    <s v="SP20 / 008"/>
    <n v="38956.182653846103"/>
    <n v="67394.195991153756"/>
    <n v="389561.82653846202"/>
    <n v="4"/>
  </r>
  <r>
    <m/>
    <n v="0"/>
    <n v="424"/>
    <n v="767"/>
    <n v="774"/>
    <n v="774"/>
    <s v="13535R"/>
    <s v="External Affairs"/>
    <s v="10243R"/>
    <s v="Corporate Communications"/>
    <s v="11423R"/>
    <s v="External Communications"/>
    <m/>
    <m/>
    <s v="Corporate"/>
    <n v="1.73"/>
    <x v="2"/>
    <s v="SP20 / 009"/>
    <n v="61177.463711538498"/>
    <n v="105837.01222096159"/>
    <n v="407849.75807692303"/>
    <n v="3"/>
  </r>
  <r>
    <m/>
    <n v="0"/>
    <n v="424"/>
    <n v="767"/>
    <n v="774"/>
    <n v="774"/>
    <s v="13535R"/>
    <s v="External Affairs"/>
    <s v="10243R"/>
    <s v="Corporate Communications"/>
    <s v="11423R"/>
    <s v="External Communications"/>
    <m/>
    <m/>
    <s v="Corporate"/>
    <n v="1.73"/>
    <x v="2"/>
    <s v="SP20 / 012"/>
    <n v="61823.705769230699"/>
    <n v="106955.0109807691"/>
    <n v="206079.01923076899"/>
    <n v="1"/>
  </r>
  <r>
    <m/>
    <n v="0"/>
    <n v="424"/>
    <n v="767"/>
    <n v="781"/>
    <n v="781"/>
    <s v="13535R"/>
    <s v="External Affairs"/>
    <s v="10243R"/>
    <s v="Corporate Communications"/>
    <s v="12830R"/>
    <s v="Corporate Communications Admin"/>
    <m/>
    <m/>
    <s v="Corporate"/>
    <n v="1.73"/>
    <x v="2"/>
    <s v="SP20 / 005"/>
    <n v="7093.5460307692301"/>
    <n v="12271.834633230768"/>
    <n v="88669.325384615397"/>
    <n v="2"/>
  </r>
  <r>
    <m/>
    <n v="0"/>
    <n v="424"/>
    <n v="767"/>
    <n v="781"/>
    <n v="781"/>
    <s v="13535R"/>
    <s v="External Affairs"/>
    <s v="10243R"/>
    <s v="Corporate Communications"/>
    <s v="12830R"/>
    <s v="Corporate Communications Admin"/>
    <m/>
    <m/>
    <s v="Corporate"/>
    <n v="1.73"/>
    <x v="2"/>
    <s v="SP20 / 015"/>
    <n v="160125.480519231"/>
    <n v="277017.08129826962"/>
    <n v="355834.401153846"/>
    <n v="1"/>
  </r>
  <r>
    <m/>
    <n v="0"/>
    <n v="424"/>
    <n v="767"/>
    <n v="802"/>
    <n v="802"/>
    <s v="13535R"/>
    <s v="External Affairs"/>
    <s v="10243R"/>
    <s v="Corporate Communications"/>
    <s v="10509R"/>
    <s v="Community Rel. &amp; Mktg. Comms."/>
    <m/>
    <m/>
    <s v="Corporate"/>
    <n v="1.73"/>
    <x v="2"/>
    <s v="SP20 / 004"/>
    <n v="3875.26700769231"/>
    <n v="6704.2119233076965"/>
    <n v="64587.7834615385"/>
    <n v="1"/>
  </r>
  <r>
    <m/>
    <n v="0"/>
    <n v="424"/>
    <n v="767"/>
    <n v="802"/>
    <n v="802"/>
    <s v="13535R"/>
    <s v="External Affairs"/>
    <s v="10243R"/>
    <s v="Corporate Communications"/>
    <s v="10509R"/>
    <s v="Community Rel. &amp; Mktg. Comms."/>
    <m/>
    <m/>
    <s v="Corporate"/>
    <n v="1.73"/>
    <x v="2"/>
    <s v="SP20 / 008"/>
    <n v="35163.789730769196"/>
    <n v="60833.356234230712"/>
    <n v="351637.89730769198"/>
    <n v="3"/>
  </r>
  <r>
    <m/>
    <n v="0"/>
    <n v="424"/>
    <n v="767"/>
    <n v="802"/>
    <n v="802"/>
    <s v="13535R"/>
    <s v="External Affairs"/>
    <s v="10243R"/>
    <s v="Corporate Communications"/>
    <s v="10509R"/>
    <s v="Community Rel. &amp; Mktg. Comms."/>
    <m/>
    <m/>
    <s v="Corporate"/>
    <n v="1.73"/>
    <x v="2"/>
    <s v="SP20 / 009"/>
    <n v="19150.230461538398"/>
    <n v="33129.898698461431"/>
    <n v="127668.203076923"/>
    <n v="1"/>
  </r>
  <r>
    <m/>
    <n v="0"/>
    <n v="424"/>
    <n v="767"/>
    <n v="802"/>
    <n v="802"/>
    <s v="13535R"/>
    <s v="External Affairs"/>
    <s v="10243R"/>
    <s v="Corporate Communications"/>
    <s v="10509R"/>
    <s v="Community Rel. &amp; Mktg. Comms."/>
    <m/>
    <m/>
    <s v="Corporate"/>
    <n v="1.73"/>
    <x v="2"/>
    <s v="SP20 / 011"/>
    <n v="54418.638557692197"/>
    <n v="94144.244704807497"/>
    <n v="217674.55423076899"/>
    <n v="1"/>
  </r>
  <r>
    <m/>
    <n v="0"/>
    <n v="424"/>
    <n v="767"/>
    <n v="809"/>
    <n v="809"/>
    <s v="13535R"/>
    <s v="External Affairs"/>
    <s v="10243R"/>
    <s v="Corporate Communications"/>
    <s v="11418R"/>
    <s v="Creative Services"/>
    <m/>
    <m/>
    <s v="Corporate"/>
    <n v="1.73"/>
    <x v="2"/>
    <s v="SP20 / 005"/>
    <n v="4324.6154153846201"/>
    <n v="7481.5846686153927"/>
    <n v="54057.692692307697"/>
    <n v="1"/>
  </r>
  <r>
    <m/>
    <n v="0"/>
    <n v="424"/>
    <n v="767"/>
    <n v="809"/>
    <n v="809"/>
    <s v="13535R"/>
    <s v="External Affairs"/>
    <s v="10243R"/>
    <s v="Corporate Communications"/>
    <s v="11418R"/>
    <s v="Creative Services"/>
    <m/>
    <m/>
    <s v="Corporate"/>
    <n v="1.73"/>
    <x v="2"/>
    <s v="SP20 / 006"/>
    <n v="2301.9252923076901"/>
    <n v="3982.3307556923037"/>
    <n v="25576.947692307702"/>
    <n v="1"/>
  </r>
  <r>
    <m/>
    <n v="0"/>
    <n v="424"/>
    <n v="767"/>
    <n v="809"/>
    <n v="809"/>
    <s v="13535R"/>
    <s v="External Affairs"/>
    <s v="10243R"/>
    <s v="Corporate Communications"/>
    <s v="11418R"/>
    <s v="Creative Services"/>
    <m/>
    <m/>
    <s v="Corporate"/>
    <n v="1.73"/>
    <x v="2"/>
    <s v="SP20 / 007"/>
    <n v="29089.6442307693"/>
    <n v="50325.084519230884"/>
    <n v="290896.44230769202"/>
    <n v="3"/>
  </r>
  <r>
    <m/>
    <n v="0"/>
    <n v="424"/>
    <n v="767"/>
    <n v="809"/>
    <n v="809"/>
    <s v="13535R"/>
    <s v="External Affairs"/>
    <s v="10243R"/>
    <s v="Corporate Communications"/>
    <s v="11418R"/>
    <s v="Creative Services"/>
    <m/>
    <m/>
    <s v="Corporate"/>
    <n v="1.73"/>
    <x v="2"/>
    <s v="SP20 / 008"/>
    <n v="31542.349615384599"/>
    <n v="54568.264834615358"/>
    <n v="315423.49615384598"/>
    <n v="3"/>
  </r>
  <r>
    <m/>
    <n v="0"/>
    <n v="424"/>
    <n v="767"/>
    <n v="809"/>
    <n v="809"/>
    <s v="13535R"/>
    <s v="External Affairs"/>
    <s v="10243R"/>
    <s v="Corporate Communications"/>
    <s v="11418R"/>
    <s v="Creative Services"/>
    <m/>
    <m/>
    <s v="Corporate"/>
    <n v="1.73"/>
    <x v="2"/>
    <s v="SP20 / 009"/>
    <n v="39967.8821538462"/>
    <n v="69144.436126153931"/>
    <n v="266452.54769230803"/>
    <n v="2"/>
  </r>
  <r>
    <m/>
    <n v="0"/>
    <n v="424"/>
    <n v="767"/>
    <n v="809"/>
    <n v="809"/>
    <s v="13535R"/>
    <s v="External Affairs"/>
    <s v="10243R"/>
    <s v="Corporate Communications"/>
    <s v="11418R"/>
    <s v="Creative Services"/>
    <m/>
    <m/>
    <s v="Corporate"/>
    <n v="1.73"/>
    <x v="2"/>
    <s v="SP20 / 010"/>
    <n v="31723.245153846201"/>
    <n v="54881.214116153926"/>
    <n v="158616.22576923101"/>
    <n v="1"/>
  </r>
  <r>
    <m/>
    <n v="0"/>
    <n v="424"/>
    <n v="767"/>
    <n v="816"/>
    <n v="816"/>
    <s v="13535R"/>
    <s v="External Affairs"/>
    <s v="10243R"/>
    <s v="Corporate Communications"/>
    <s v="12084R"/>
    <s v="Internal Comm &amp; Comm Svcs"/>
    <m/>
    <m/>
    <s v="Corporate"/>
    <n v="1.73"/>
    <x v="2"/>
    <s v="SP20 / 007"/>
    <n v="40733.251923076903"/>
    <n v="70468.52582692304"/>
    <n v="407332.51923076902"/>
    <n v="5"/>
  </r>
  <r>
    <m/>
    <n v="0"/>
    <n v="424"/>
    <n v="767"/>
    <n v="816"/>
    <n v="816"/>
    <s v="13535R"/>
    <s v="External Affairs"/>
    <s v="10243R"/>
    <s v="Corporate Communications"/>
    <s v="12084R"/>
    <s v="Internal Comm &amp; Comm Svcs"/>
    <m/>
    <m/>
    <s v="Corporate"/>
    <n v="1.73"/>
    <x v="2"/>
    <s v="SP20 / 008"/>
    <n v="14162.281153846199"/>
    <n v="24500.746396153925"/>
    <n v="141622.811538462"/>
    <n v="2"/>
  </r>
  <r>
    <m/>
    <n v="0"/>
    <n v="424"/>
    <n v="767"/>
    <n v="816"/>
    <n v="816"/>
    <s v="13535R"/>
    <s v="External Affairs"/>
    <s v="10243R"/>
    <s v="Corporate Communications"/>
    <s v="12084R"/>
    <s v="Internal Comm &amp; Comm Svcs"/>
    <m/>
    <m/>
    <s v="Corporate"/>
    <n v="1.73"/>
    <x v="2"/>
    <s v="SP20 / 009"/>
    <n v="61774.370826923099"/>
    <n v="106869.66153057697"/>
    <n v="411829.13884615398"/>
    <n v="4"/>
  </r>
  <r>
    <m/>
    <n v="0"/>
    <n v="424"/>
    <n v="767"/>
    <n v="816"/>
    <n v="816"/>
    <s v="13535R"/>
    <s v="External Affairs"/>
    <s v="10243R"/>
    <s v="Corporate Communications"/>
    <s v="12084R"/>
    <s v="Internal Comm &amp; Comm Svcs"/>
    <m/>
    <m/>
    <s v="Corporate"/>
    <n v="1.73"/>
    <x v="2"/>
    <s v="SP20 / 011"/>
    <n v="41957.401346153798"/>
    <n v="72586.304328846076"/>
    <n v="167829.60538461499"/>
    <n v="1"/>
  </r>
  <r>
    <m/>
    <n v="0"/>
    <n v="847"/>
    <n v="851"/>
    <n v="851"/>
    <n v="851"/>
    <s v="13263R"/>
    <s v="Utilities"/>
    <s v="12905R"/>
    <s v="Performance Management"/>
    <m/>
    <m/>
    <m/>
    <m/>
    <s v="Corporate"/>
    <n v="1.73"/>
    <x v="2"/>
    <s v="SP20 / 014"/>
    <n v="103494.255076923"/>
    <n v="179045.06128307679"/>
    <n v="258735.637692308"/>
    <n v="1"/>
  </r>
  <r>
    <m/>
    <n v="0"/>
    <n v="118935821"/>
    <n v="118935821"/>
    <n v="118935821"/>
    <n v="118935821"/>
    <s v="10370R"/>
    <s v="Chief Administrative Officer"/>
    <m/>
    <m/>
    <m/>
    <m/>
    <m/>
    <m/>
    <s v="Corporate"/>
    <n v="1.73"/>
    <x v="2"/>
    <s v="SP20 / 005"/>
    <n v="10341.527938461501"/>
    <n v="17890.843333538396"/>
    <n v="129269.099230769"/>
    <n v="3"/>
  </r>
  <r>
    <m/>
    <n v="0"/>
    <n v="118935821"/>
    <n v="118935821"/>
    <n v="118935821"/>
    <n v="118935821"/>
    <s v="10370R"/>
    <s v="Chief Administrative Officer"/>
    <m/>
    <m/>
    <m/>
    <m/>
    <m/>
    <m/>
    <s v="Corporate"/>
    <n v="1.73"/>
    <x v="2"/>
    <s v="SP20 / 006"/>
    <n v="17329.255130769201"/>
    <n v="29979.611376230718"/>
    <n v="192547.279230769"/>
    <n v="3"/>
  </r>
  <r>
    <m/>
    <n v="0"/>
    <n v="118935821"/>
    <n v="118935821"/>
    <n v="118935821"/>
    <n v="118935821"/>
    <s v="10370R"/>
    <s v="Chief Administrative Officer"/>
    <m/>
    <m/>
    <m/>
    <m/>
    <m/>
    <m/>
    <s v="Corporate"/>
    <n v="1.73"/>
    <x v="2"/>
    <s v="SP20 / 007"/>
    <n v="22923.700153846101"/>
    <n v="39658.001266153755"/>
    <n v="229237.00153846201"/>
    <n v="7"/>
  </r>
  <r>
    <m/>
    <n v="0"/>
    <n v="118935821"/>
    <n v="118935821"/>
    <n v="118935821"/>
    <n v="118935821"/>
    <s v="10370R"/>
    <s v="Chief Administrative Officer"/>
    <m/>
    <m/>
    <m/>
    <m/>
    <m/>
    <m/>
    <s v="Corporate"/>
    <n v="1.73"/>
    <x v="2"/>
    <s v="SP20 / 008"/>
    <n v="42349.995076922998"/>
    <n v="73265.491483076781"/>
    <n v="423499.95076923101"/>
    <n v="5"/>
  </r>
  <r>
    <m/>
    <n v="0"/>
    <n v="118935821"/>
    <n v="118935821"/>
    <n v="118935821"/>
    <n v="118935821"/>
    <s v="10370R"/>
    <s v="Chief Administrative Officer"/>
    <m/>
    <m/>
    <m/>
    <m/>
    <m/>
    <m/>
    <s v="Corporate"/>
    <n v="1.73"/>
    <x v="2"/>
    <s v="SP20 / 009"/>
    <n v="101657.15376923099"/>
    <n v="175866.87602076962"/>
    <n v="677714.35846153798"/>
    <n v="8"/>
  </r>
  <r>
    <m/>
    <n v="0"/>
    <n v="118935821"/>
    <n v="118935821"/>
    <n v="118935821"/>
    <n v="118935821"/>
    <s v="10370R"/>
    <s v="Chief Administrative Officer"/>
    <m/>
    <m/>
    <m/>
    <m/>
    <m/>
    <m/>
    <s v="Corporate"/>
    <n v="1.73"/>
    <x v="2"/>
    <s v="SP20 / 010"/>
    <n v="56108.512923077004"/>
    <n v="97067.72735692322"/>
    <n v="280542.56461538502"/>
    <n v="2"/>
  </r>
  <r>
    <m/>
    <n v="0"/>
    <n v="118935821"/>
    <n v="118935821"/>
    <n v="118935821"/>
    <n v="118935821"/>
    <s v="10370R"/>
    <s v="Chief Administrative Officer"/>
    <m/>
    <m/>
    <m/>
    <m/>
    <m/>
    <m/>
    <s v="Corporate"/>
    <n v="1.73"/>
    <x v="2"/>
    <s v="SP20 / 011"/>
    <n v="84269.359423076996"/>
    <n v="145785.9918019232"/>
    <n v="337077.43769230798"/>
    <n v="2"/>
  </r>
  <r>
    <m/>
    <n v="0"/>
    <n v="118935821"/>
    <n v="118935821"/>
    <n v="118935821"/>
    <n v="118935821"/>
    <s v="10370R"/>
    <s v="Chief Administrative Officer"/>
    <m/>
    <m/>
    <m/>
    <m/>
    <m/>
    <m/>
    <s v="Corporate"/>
    <n v="1.73"/>
    <x v="2"/>
    <s v="SP20 / 012"/>
    <n v="95760.558461538603"/>
    <n v="165665.76613846177"/>
    <n v="319201.86153846199"/>
    <n v="2"/>
  </r>
  <r>
    <m/>
    <n v="0"/>
    <n v="118935821"/>
    <n v="118935821"/>
    <n v="118935821"/>
    <n v="118935821"/>
    <s v="10370R"/>
    <s v="Chief Administrative Officer"/>
    <m/>
    <m/>
    <m/>
    <m/>
    <m/>
    <m/>
    <s v="Corporate"/>
    <n v="1.73"/>
    <x v="2"/>
    <s v="SP20 / 015"/>
    <n v="159092.31565384599"/>
    <n v="275229.70608115353"/>
    <n v="353538.47923076898"/>
    <n v="1"/>
  </r>
  <r>
    <m/>
    <n v="0"/>
    <n v="118935821"/>
    <n v="118938496"/>
    <n v="118938496"/>
    <n v="118938496"/>
    <s v="10370R"/>
    <s v="Chief Administrative Officer"/>
    <s v="12497R"/>
    <s v="Telecommunications"/>
    <m/>
    <m/>
    <m/>
    <m/>
    <s v="Corporate"/>
    <n v="1.73"/>
    <x v="2"/>
    <s v="SP20 / 012"/>
    <n v="55854.1885384614"/>
    <n v="96627.746171538223"/>
    <n v="186180.628461538"/>
    <n v="1"/>
  </r>
  <r>
    <m/>
    <n v="0"/>
    <n v="118935821"/>
    <n v="118938496"/>
    <n v="118938496"/>
    <n v="118938496"/>
    <s v="10370R"/>
    <s v="Chief Administrative Officer"/>
    <s v="12497R"/>
    <s v="Telecommunications"/>
    <m/>
    <m/>
    <m/>
    <m/>
    <s v="Corporate"/>
    <n v="1.73"/>
    <x v="2"/>
    <s v="SP20 / 013"/>
    <n v="82906.170307692199"/>
    <n v="143427.67463230749"/>
    <n v="236874.77230769201"/>
    <n v="1"/>
  </r>
  <r>
    <m/>
    <n v="0"/>
    <n v="118935821"/>
    <n v="118938496"/>
    <n v="118941171"/>
    <n v="118941171"/>
    <s v="10370R"/>
    <s v="Chief Administrative Officer"/>
    <s v="12497R"/>
    <s v="Telecommunications"/>
    <s v="13373R"/>
    <s v="Telecom Business Office"/>
    <m/>
    <m/>
    <s v="Corporate"/>
    <n v="1.73"/>
    <x v="2"/>
    <s v="SP20 / 003"/>
    <n v="1557.6939615384599"/>
    <n v="2694.8105534615356"/>
    <n v="31153.879230769198"/>
    <n v="1"/>
  </r>
  <r>
    <m/>
    <n v="0"/>
    <n v="118935821"/>
    <n v="118938496"/>
    <n v="118941171"/>
    <n v="118941171"/>
    <s v="10370R"/>
    <s v="Chief Administrative Officer"/>
    <s v="12497R"/>
    <s v="Telecommunications"/>
    <s v="13373R"/>
    <s v="Telecom Business Office"/>
    <m/>
    <m/>
    <s v="Corporate"/>
    <n v="1.73"/>
    <x v="2"/>
    <s v="SP20 / 004"/>
    <n v="6250.1389615384596"/>
    <n v="10812.740403461536"/>
    <n v="104168.982692308"/>
    <n v="2"/>
  </r>
  <r>
    <m/>
    <n v="0"/>
    <n v="118935821"/>
    <n v="118938496"/>
    <n v="118941171"/>
    <n v="118941171"/>
    <s v="10370R"/>
    <s v="Chief Administrative Officer"/>
    <s v="12497R"/>
    <s v="Telecommunications"/>
    <s v="13373R"/>
    <s v="Telecom Business Office"/>
    <m/>
    <m/>
    <s v="Corporate"/>
    <n v="1.73"/>
    <x v="2"/>
    <s v="SP20 / 006"/>
    <n v="25094.847011538401"/>
    <n v="43414.085329961432"/>
    <n v="278831.633461538"/>
    <n v="4"/>
  </r>
  <r>
    <m/>
    <n v="0"/>
    <n v="118935821"/>
    <n v="118938496"/>
    <n v="118941171"/>
    <n v="118941171"/>
    <s v="10370R"/>
    <s v="Chief Administrative Officer"/>
    <s v="12497R"/>
    <s v="Telecommunications"/>
    <s v="13373R"/>
    <s v="Telecom Business Office"/>
    <m/>
    <m/>
    <s v="Corporate"/>
    <n v="1.73"/>
    <x v="2"/>
    <s v="SP20 / 007"/>
    <n v="17257.0518076923"/>
    <n v="29854.69962730768"/>
    <n v="172570.51807692301"/>
    <n v="2"/>
  </r>
  <r>
    <m/>
    <n v="0"/>
    <n v="118935821"/>
    <n v="118938496"/>
    <n v="118941171"/>
    <n v="118941171"/>
    <s v="10370R"/>
    <s v="Chief Administrative Officer"/>
    <s v="12497R"/>
    <s v="Telecommunications"/>
    <s v="13373R"/>
    <s v="Telecom Business Office"/>
    <m/>
    <m/>
    <s v="Corporate"/>
    <n v="1.73"/>
    <x v="2"/>
    <s v="SP20 / 008"/>
    <n v="10827.855192307699"/>
    <n v="18732.18948269232"/>
    <n v="108278.551923077"/>
    <n v="1"/>
  </r>
  <r>
    <m/>
    <n v="0"/>
    <n v="118935821"/>
    <n v="118938496"/>
    <n v="118941171"/>
    <n v="118941171"/>
    <s v="10370R"/>
    <s v="Chief Administrative Officer"/>
    <s v="12497R"/>
    <s v="Telecommunications"/>
    <s v="13373R"/>
    <s v="Telecom Business Office"/>
    <m/>
    <m/>
    <s v="Corporate"/>
    <n v="1.73"/>
    <x v="2"/>
    <s v="SP20 / 009"/>
    <n v="40604.834365384602"/>
    <n v="70246.363452115358"/>
    <n v="270698.89576923102"/>
    <n v="2"/>
  </r>
  <r>
    <m/>
    <n v="0"/>
    <n v="118935821"/>
    <n v="118938496"/>
    <n v="118941171"/>
    <n v="118941171"/>
    <s v="10370R"/>
    <s v="Chief Administrative Officer"/>
    <s v="12497R"/>
    <s v="Telecommunications"/>
    <s v="13373R"/>
    <s v="Telecom Business Office"/>
    <m/>
    <m/>
    <s v="Corporate"/>
    <n v="1.73"/>
    <x v="2"/>
    <s v="SP20 / 010"/>
    <n v="28668.769846153798"/>
    <n v="49596.971833846073"/>
    <n v="143343.849230769"/>
    <n v="1"/>
  </r>
  <r>
    <m/>
    <n v="0"/>
    <n v="118935821"/>
    <n v="118938496"/>
    <n v="118946521"/>
    <n v="118946521"/>
    <s v="10370R"/>
    <s v="Chief Administrative Officer"/>
    <s v="12497R"/>
    <s v="Telecommunications"/>
    <s v="12557R"/>
    <s v="Telecom Enterprise Ops"/>
    <m/>
    <m/>
    <s v="Corporate"/>
    <n v="1.73"/>
    <x v="2"/>
    <s v="SP20 / 004"/>
    <n v="12272.1971538462"/>
    <n v="21230.901076153925"/>
    <n v="204536.61923076899"/>
    <n v="4"/>
  </r>
  <r>
    <m/>
    <n v="0"/>
    <n v="118935821"/>
    <n v="118938496"/>
    <n v="118946521"/>
    <n v="118946521"/>
    <s v="10370R"/>
    <s v="Chief Administrative Officer"/>
    <s v="12497R"/>
    <s v="Telecommunications"/>
    <s v="12557R"/>
    <s v="Telecom Enterprise Ops"/>
    <m/>
    <m/>
    <s v="Corporate"/>
    <n v="1.73"/>
    <x v="2"/>
    <s v="SP20 / 005"/>
    <n v="41384.151039999997"/>
    <n v="71594.581299199999"/>
    <n v="517301.88799999998"/>
    <n v="8"/>
  </r>
  <r>
    <m/>
    <n v="0"/>
    <n v="118935821"/>
    <n v="118938496"/>
    <n v="118946521"/>
    <n v="118946521"/>
    <s v="10370R"/>
    <s v="Chief Administrative Officer"/>
    <s v="12497R"/>
    <s v="Telecommunications"/>
    <s v="12557R"/>
    <s v="Telecom Enterprise Ops"/>
    <m/>
    <m/>
    <s v="Corporate"/>
    <n v="1.73"/>
    <x v="2"/>
    <s v="SP20 / 006"/>
    <n v="46559.044280769202"/>
    <n v="80547.146605730712"/>
    <n v="517322.71423076902"/>
    <n v="7"/>
  </r>
  <r>
    <m/>
    <n v="0"/>
    <n v="118935821"/>
    <n v="118938496"/>
    <n v="118946521"/>
    <n v="118946521"/>
    <s v="10370R"/>
    <s v="Chief Administrative Officer"/>
    <s v="12497R"/>
    <s v="Telecommunications"/>
    <s v="12557R"/>
    <s v="Telecom Enterprise Ops"/>
    <m/>
    <m/>
    <s v="Corporate"/>
    <n v="1.73"/>
    <x v="2"/>
    <s v="SP20 / 007"/>
    <n v="108373.889692308"/>
    <n v="187486.82916769283"/>
    <n v="1083738.8969230801"/>
    <n v="14"/>
  </r>
  <r>
    <m/>
    <n v="0"/>
    <n v="118935821"/>
    <n v="118938496"/>
    <n v="118946521"/>
    <n v="118946521"/>
    <s v="10370R"/>
    <s v="Chief Administrative Officer"/>
    <s v="12497R"/>
    <s v="Telecommunications"/>
    <s v="12557R"/>
    <s v="Telecom Enterprise Ops"/>
    <m/>
    <m/>
    <s v="Corporate"/>
    <n v="1.73"/>
    <x v="2"/>
    <s v="SP20 / 008"/>
    <n v="77236.588384615403"/>
    <n v="133619.29790538465"/>
    <n v="772365.88384615397"/>
    <n v="8"/>
  </r>
  <r>
    <m/>
    <n v="0"/>
    <n v="118935821"/>
    <n v="118938496"/>
    <n v="118946521"/>
    <n v="118946521"/>
    <s v="10370R"/>
    <s v="Chief Administrative Officer"/>
    <s v="12497R"/>
    <s v="Telecommunications"/>
    <s v="12557R"/>
    <s v="Telecom Enterprise Ops"/>
    <m/>
    <m/>
    <s v="Corporate"/>
    <n v="1.73"/>
    <x v="2"/>
    <s v="SP20 / 009"/>
    <n v="126635.29078846201"/>
    <n v="219079.05306403927"/>
    <n v="844235.27192307694"/>
    <n v="7"/>
  </r>
  <r>
    <m/>
    <n v="0"/>
    <n v="118935821"/>
    <n v="118938496"/>
    <n v="118946521"/>
    <n v="118946521"/>
    <s v="10370R"/>
    <s v="Chief Administrative Officer"/>
    <s v="12497R"/>
    <s v="Telecommunications"/>
    <s v="12557R"/>
    <s v="Telecom Enterprise Ops"/>
    <m/>
    <m/>
    <s v="Corporate"/>
    <n v="1.73"/>
    <x v="2"/>
    <s v="SP20 / 010"/>
    <n v="79670.996923076804"/>
    <n v="137830.82467692287"/>
    <n v="398354.98461538501"/>
    <n v="3"/>
  </r>
  <r>
    <m/>
    <n v="0"/>
    <n v="118935821"/>
    <n v="118938496"/>
    <n v="118946521"/>
    <n v="118946521"/>
    <s v="10370R"/>
    <s v="Chief Administrative Officer"/>
    <s v="12497R"/>
    <s v="Telecommunications"/>
    <s v="12557R"/>
    <s v="Telecom Enterprise Ops"/>
    <m/>
    <m/>
    <s v="Corporate"/>
    <n v="1.73"/>
    <x v="2"/>
    <s v="SP20 / 011"/>
    <n v="40618.832211538502"/>
    <n v="70270.579725961608"/>
    <n v="162475.32884615401"/>
    <n v="1"/>
  </r>
  <r>
    <m/>
    <n v="0"/>
    <n v="118935821"/>
    <n v="118938496"/>
    <n v="118949196"/>
    <n v="118949196"/>
    <s v="10370R"/>
    <s v="Chief Administrative Officer"/>
    <s v="12497R"/>
    <s v="Telecommunications"/>
    <s v="13370R"/>
    <s v="Telecom Projects"/>
    <m/>
    <m/>
    <s v="Corporate"/>
    <n v="1.73"/>
    <x v="2"/>
    <s v="SP20 / 005"/>
    <n v="609.23052307692296"/>
    <n v="1053.9688049230767"/>
    <n v="7615.38153846154"/>
    <n v="1"/>
  </r>
  <r>
    <m/>
    <n v="0"/>
    <n v="118935821"/>
    <n v="118938496"/>
    <n v="118949196"/>
    <n v="118949196"/>
    <s v="10370R"/>
    <s v="Chief Administrative Officer"/>
    <s v="12497R"/>
    <s v="Telecommunications"/>
    <s v="13370R"/>
    <s v="Telecom Projects"/>
    <m/>
    <m/>
    <s v="Corporate"/>
    <n v="1.73"/>
    <x v="2"/>
    <s v="SP20 / 006"/>
    <n v="44226.547546153903"/>
    <n v="76511.927254846247"/>
    <n v="491406.08384615398"/>
    <n v="9"/>
  </r>
  <r>
    <m/>
    <n v="0"/>
    <n v="118935821"/>
    <n v="118938496"/>
    <n v="118949196"/>
    <n v="118949196"/>
    <s v="10370R"/>
    <s v="Chief Administrative Officer"/>
    <s v="12497R"/>
    <s v="Telecommunications"/>
    <s v="13370R"/>
    <s v="Telecom Projects"/>
    <m/>
    <m/>
    <s v="Corporate"/>
    <n v="1.73"/>
    <x v="2"/>
    <s v="SP20 / 007"/>
    <n v="45464.344961538503"/>
    <n v="78653.316783461603"/>
    <n v="454643.44961538498"/>
    <n v="6"/>
  </r>
  <r>
    <m/>
    <n v="0"/>
    <n v="118935821"/>
    <n v="118938496"/>
    <n v="118949196"/>
    <n v="118949196"/>
    <s v="10370R"/>
    <s v="Chief Administrative Officer"/>
    <s v="12497R"/>
    <s v="Telecommunications"/>
    <s v="13370R"/>
    <s v="Telecom Projects"/>
    <m/>
    <m/>
    <s v="Corporate"/>
    <n v="1.73"/>
    <x v="2"/>
    <s v="SP20 / 008"/>
    <n v="102128.88638461501"/>
    <n v="176682.97344538395"/>
    <n v="1021288.86384615"/>
    <n v="12"/>
  </r>
  <r>
    <m/>
    <n v="0"/>
    <n v="118935821"/>
    <n v="118938496"/>
    <n v="118949196"/>
    <n v="118949196"/>
    <s v="10370R"/>
    <s v="Chief Administrative Officer"/>
    <s v="12497R"/>
    <s v="Telecommunications"/>
    <s v="13370R"/>
    <s v="Telecom Projects"/>
    <m/>
    <m/>
    <s v="Corporate"/>
    <n v="1.73"/>
    <x v="2"/>
    <s v="SP20 / 009"/>
    <n v="157640.89546153799"/>
    <n v="272718.74914846075"/>
    <n v="1050939.3030769201"/>
    <n v="9"/>
  </r>
  <r>
    <m/>
    <n v="0"/>
    <n v="118935821"/>
    <n v="118938496"/>
    <n v="118949196"/>
    <n v="118949196"/>
    <s v="10370R"/>
    <s v="Chief Administrative Officer"/>
    <s v="12497R"/>
    <s v="Telecommunications"/>
    <s v="13370R"/>
    <s v="Telecom Projects"/>
    <m/>
    <m/>
    <s v="Corporate"/>
    <n v="1.73"/>
    <x v="2"/>
    <s v="SP20 / 010"/>
    <n v="83039.011384615398"/>
    <n v="143657.48969538463"/>
    <n v="415195.05692307698"/>
    <n v="3"/>
  </r>
  <r>
    <m/>
    <n v="0"/>
    <n v="118935821"/>
    <n v="118938496"/>
    <n v="118949196"/>
    <n v="118949196"/>
    <s v="10370R"/>
    <s v="Chief Administrative Officer"/>
    <s v="12497R"/>
    <s v="Telecommunications"/>
    <s v="13370R"/>
    <s v="Telecom Projects"/>
    <m/>
    <m/>
    <s v="Corporate"/>
    <n v="1.73"/>
    <x v="2"/>
    <s v="SP20 / 011"/>
    <n v="41353.214230769197"/>
    <n v="71541.060619230717"/>
    <n v="165412.85692307699"/>
    <n v="1"/>
  </r>
  <r>
    <m/>
    <n v="0"/>
    <n v="118935821"/>
    <n v="118938496"/>
    <n v="118951871"/>
    <n v="118951871"/>
    <s v="10370R"/>
    <s v="Chief Administrative Officer"/>
    <s v="12497R"/>
    <s v="Telecommunications"/>
    <s v="13429R"/>
    <s v="Telecom Construction"/>
    <m/>
    <m/>
    <s v="Corporate"/>
    <n v="1.73"/>
    <x v="2"/>
    <s v="SP20 / 005"/>
    <n v="6127.5415384615399"/>
    <n v="10600.646861538464"/>
    <n v="76594.269230769205"/>
    <n v="2"/>
  </r>
  <r>
    <m/>
    <n v="0"/>
    <n v="118935821"/>
    <n v="118938496"/>
    <n v="118951871"/>
    <n v="118951871"/>
    <s v="10370R"/>
    <s v="Chief Administrative Officer"/>
    <s v="12497R"/>
    <s v="Telecommunications"/>
    <s v="13429R"/>
    <s v="Telecom Construction"/>
    <m/>
    <m/>
    <s v="Corporate"/>
    <n v="1.73"/>
    <x v="2"/>
    <s v="SP20 / 006"/>
    <n v="6566.8669615384697"/>
    <n v="11360.679843461552"/>
    <n v="72965.188461538506"/>
    <n v="1"/>
  </r>
  <r>
    <m/>
    <n v="0"/>
    <n v="118935821"/>
    <n v="118938496"/>
    <n v="118951871"/>
    <n v="118951871"/>
    <s v="10370R"/>
    <s v="Chief Administrative Officer"/>
    <s v="12497R"/>
    <s v="Telecommunications"/>
    <s v="13429R"/>
    <s v="Telecom Construction"/>
    <m/>
    <m/>
    <s v="Corporate"/>
    <n v="1.73"/>
    <x v="2"/>
    <s v="SP20 / 007"/>
    <n v="70035.874076923006"/>
    <n v="121162.0621530768"/>
    <n v="700358.74076923099"/>
    <n v="9"/>
  </r>
  <r>
    <m/>
    <n v="0"/>
    <n v="118935821"/>
    <n v="118938496"/>
    <n v="118951871"/>
    <n v="118951871"/>
    <s v="10370R"/>
    <s v="Chief Administrative Officer"/>
    <s v="12497R"/>
    <s v="Telecommunications"/>
    <s v="13429R"/>
    <s v="Telecom Construction"/>
    <m/>
    <m/>
    <s v="Corporate"/>
    <n v="1.73"/>
    <x v="2"/>
    <s v="SP20 / 008"/>
    <n v="109052.507153846"/>
    <n v="188660.83737615359"/>
    <n v="1090525.07153846"/>
    <n v="12"/>
  </r>
  <r>
    <m/>
    <n v="0"/>
    <n v="118935821"/>
    <n v="118938496"/>
    <n v="118951871"/>
    <n v="118951871"/>
    <s v="10370R"/>
    <s v="Chief Administrative Officer"/>
    <s v="12497R"/>
    <s v="Telecommunications"/>
    <s v="13429R"/>
    <s v="Telecom Construction"/>
    <m/>
    <m/>
    <s v="Corporate"/>
    <n v="1.73"/>
    <x v="2"/>
    <s v="SP20 / 009"/>
    <n v="49286.6443846154"/>
    <n v="85265.894785384648"/>
    <n v="328577.629230769"/>
    <n v="3"/>
  </r>
  <r>
    <m/>
    <n v="0"/>
    <n v="118935821"/>
    <n v="118938496"/>
    <n v="118951871"/>
    <n v="118951871"/>
    <s v="10370R"/>
    <s v="Chief Administrative Officer"/>
    <s v="12497R"/>
    <s v="Telecommunications"/>
    <s v="13429R"/>
    <s v="Telecom Construction"/>
    <m/>
    <m/>
    <s v="Corporate"/>
    <n v="1.73"/>
    <x v="2"/>
    <s v="SP20 / 010"/>
    <n v="107062.958615385"/>
    <n v="185218.91840461604"/>
    <n v="535314.793076923"/>
    <n v="4"/>
  </r>
  <r>
    <m/>
    <n v="0"/>
    <n v="118935821"/>
    <n v="118938496"/>
    <n v="118951871"/>
    <n v="118951871"/>
    <s v="10370R"/>
    <s v="Chief Administrative Officer"/>
    <s v="12497R"/>
    <s v="Telecommunications"/>
    <s v="13429R"/>
    <s v="Telecom Construction"/>
    <m/>
    <m/>
    <s v="Corporate"/>
    <n v="1.73"/>
    <x v="2"/>
    <s v="SP20 / 011"/>
    <n v="44230.265576922997"/>
    <n v="76518.359448076779"/>
    <n v="176921.06230769199"/>
    <n v="1"/>
  </r>
  <r>
    <m/>
    <n v="0"/>
    <n v="118935821"/>
    <n v="118938496"/>
    <n v="118951871"/>
    <n v="118951871"/>
    <s v="10370R"/>
    <s v="Chief Administrative Officer"/>
    <s v="12497R"/>
    <s v="Telecommunications"/>
    <s v="13429R"/>
    <s v="Telecom Construction"/>
    <m/>
    <m/>
    <s v="Corporate"/>
    <n v="1.73"/>
    <x v="5"/>
    <s v="SP20 / 005"/>
    <n v="892.30793846153597"/>
    <n v="1543.6927335384571"/>
    <n v="11153.849230769199"/>
    <n v="1"/>
  </r>
  <r>
    <m/>
    <n v="0"/>
    <n v="118935821"/>
    <n v="118938496"/>
    <n v="118951871"/>
    <n v="118951871"/>
    <s v="10370R"/>
    <s v="Chief Administrative Officer"/>
    <s v="12497R"/>
    <s v="Telecommunications"/>
    <s v="13429R"/>
    <s v="Telecom Construction"/>
    <m/>
    <m/>
    <s v="Corporate"/>
    <n v="1.73"/>
    <x v="5"/>
    <s v="SP20 / 007"/>
    <n v="17447.611076923102"/>
    <n v="30184.367163076964"/>
    <n v="174476.11076923099"/>
    <n v="2"/>
  </r>
  <r>
    <m/>
    <n v="0"/>
    <n v="118935821"/>
    <n v="118938496"/>
    <n v="118951871"/>
    <n v="118951871"/>
    <s v="10370R"/>
    <s v="Chief Administrative Officer"/>
    <s v="12497R"/>
    <s v="Telecommunications"/>
    <s v="13429R"/>
    <s v="Telecom Construction"/>
    <m/>
    <m/>
    <s v="Corporate"/>
    <n v="1.73"/>
    <x v="5"/>
    <s v="SP20 / 008"/>
    <n v="19183.981076923101"/>
    <n v="33188.287263076963"/>
    <n v="191839.810769231"/>
    <n v="2"/>
  </r>
  <r>
    <m/>
    <n v="0"/>
    <n v="118935821"/>
    <n v="118938496"/>
    <n v="118951871"/>
    <n v="118951871"/>
    <s v="10370R"/>
    <s v="Chief Administrative Officer"/>
    <s v="12497R"/>
    <s v="Telecommunications"/>
    <s v="13429R"/>
    <s v="Telecom Construction"/>
    <m/>
    <m/>
    <s v="Corporate"/>
    <n v="1.73"/>
    <x v="5"/>
    <s v="SP20 / 009"/>
    <n v="15350.4447692307"/>
    <n v="26556.269450769112"/>
    <n v="102336.298461538"/>
    <n v="1"/>
  </r>
  <r>
    <m/>
    <n v="0"/>
    <n v="118935821"/>
    <n v="118938496"/>
    <n v="118951871"/>
    <n v="118951871"/>
    <s v="10370R"/>
    <s v="Chief Administrative Officer"/>
    <s v="12497R"/>
    <s v="Telecommunications"/>
    <s v="13429R"/>
    <s v="Telecom Construction"/>
    <m/>
    <m/>
    <s v="Corporate"/>
    <n v="1.73"/>
    <x v="5"/>
    <s v="SP20 / 010"/>
    <n v="26050.4093076924"/>
    <n v="45067.20810230785"/>
    <n v="130252.046538462"/>
    <n v="1"/>
  </r>
  <r>
    <m/>
    <n v="0"/>
    <n v="118935821"/>
    <n v="118938496"/>
    <n v="118954546"/>
    <n v="118954546"/>
    <s v="10370R"/>
    <s v="Chief Administrative Officer"/>
    <s v="12497R"/>
    <s v="Telecommunications"/>
    <s v="12548R"/>
    <s v="Telecom Engineering"/>
    <m/>
    <m/>
    <s v="Corporate"/>
    <n v="1.73"/>
    <x v="2"/>
    <s v="SP20 / 003"/>
    <n v="3423.4286153846201"/>
    <n v="5922.5315046153928"/>
    <n v="68468.572307692302"/>
    <n v="2"/>
  </r>
  <r>
    <m/>
    <n v="0"/>
    <n v="118935821"/>
    <n v="118938496"/>
    <n v="118954546"/>
    <n v="118954546"/>
    <s v="10370R"/>
    <s v="Chief Administrative Officer"/>
    <s v="12497R"/>
    <s v="Telecommunications"/>
    <s v="12548R"/>
    <s v="Telecom Engineering"/>
    <m/>
    <m/>
    <s v="Corporate"/>
    <n v="1.73"/>
    <x v="2"/>
    <s v="SP20 / 004"/>
    <n v="16801.523676923101"/>
    <n v="29066.635961076965"/>
    <n v="280025.39461538498"/>
    <n v="5"/>
  </r>
  <r>
    <m/>
    <n v="0"/>
    <n v="118935821"/>
    <n v="118938496"/>
    <n v="118954546"/>
    <n v="118954546"/>
    <s v="10370R"/>
    <s v="Chief Administrative Officer"/>
    <s v="12497R"/>
    <s v="Telecommunications"/>
    <s v="12548R"/>
    <s v="Telecom Engineering"/>
    <m/>
    <m/>
    <s v="Corporate"/>
    <n v="1.73"/>
    <x v="2"/>
    <s v="SP20 / 005"/>
    <n v="19609.218953846099"/>
    <n v="33923.94879015375"/>
    <n v="245115.236923077"/>
    <n v="4"/>
  </r>
  <r>
    <m/>
    <n v="0"/>
    <n v="118935821"/>
    <n v="118938496"/>
    <n v="118954546"/>
    <n v="118954546"/>
    <s v="10370R"/>
    <s v="Chief Administrative Officer"/>
    <s v="12497R"/>
    <s v="Telecommunications"/>
    <s v="12548R"/>
    <s v="Telecom Engineering"/>
    <m/>
    <m/>
    <s v="Corporate"/>
    <n v="1.73"/>
    <x v="2"/>
    <s v="SP20 / 006"/>
    <n v="51368.964507692297"/>
    <n v="88868.308598307674"/>
    <n v="570766.27230769198"/>
    <n v="9"/>
  </r>
  <r>
    <m/>
    <n v="0"/>
    <n v="118935821"/>
    <n v="118938496"/>
    <n v="118954546"/>
    <n v="118954546"/>
    <s v="10370R"/>
    <s v="Chief Administrative Officer"/>
    <s v="12497R"/>
    <s v="Telecommunications"/>
    <s v="12548R"/>
    <s v="Telecom Engineering"/>
    <m/>
    <m/>
    <s v="Corporate"/>
    <n v="1.73"/>
    <x v="2"/>
    <s v="SP20 / 007"/>
    <n v="233419.51715384601"/>
    <n v="403815.7646761536"/>
    <n v="2334195.1715384601"/>
    <n v="29"/>
  </r>
  <r>
    <m/>
    <n v="0"/>
    <n v="118935821"/>
    <n v="118938496"/>
    <n v="118954546"/>
    <n v="118954546"/>
    <s v="10370R"/>
    <s v="Chief Administrative Officer"/>
    <s v="12497R"/>
    <s v="Telecommunications"/>
    <s v="12548R"/>
    <s v="Telecom Engineering"/>
    <m/>
    <m/>
    <s v="Corporate"/>
    <n v="1.73"/>
    <x v="2"/>
    <s v="SP20 / 008"/>
    <n v="168184.06992307701"/>
    <n v="290958.44096692326"/>
    <n v="1681840.6992307701"/>
    <n v="17"/>
  </r>
  <r>
    <m/>
    <n v="0"/>
    <n v="118935821"/>
    <n v="118938496"/>
    <n v="118954546"/>
    <n v="118954546"/>
    <s v="10370R"/>
    <s v="Chief Administrative Officer"/>
    <s v="12497R"/>
    <s v="Telecommunications"/>
    <s v="12548R"/>
    <s v="Telecom Engineering"/>
    <m/>
    <m/>
    <s v="Corporate"/>
    <n v="1.73"/>
    <x v="2"/>
    <s v="SP20 / 009"/>
    <n v="384277.66562307702"/>
    <n v="664800.36152792326"/>
    <n v="2561851.1041538501"/>
    <n v="21"/>
  </r>
  <r>
    <m/>
    <n v="0"/>
    <n v="118935821"/>
    <n v="118938496"/>
    <n v="118954546"/>
    <n v="118954546"/>
    <s v="10370R"/>
    <s v="Chief Administrative Officer"/>
    <s v="12497R"/>
    <s v="Telecommunications"/>
    <s v="12548R"/>
    <s v="Telecom Engineering"/>
    <m/>
    <m/>
    <s v="Corporate"/>
    <n v="1.73"/>
    <x v="2"/>
    <s v="SP20 / 010"/>
    <n v="265299.555692308"/>
    <n v="458968.23134769284"/>
    <n v="1326497.7784615399"/>
    <n v="9"/>
  </r>
  <r>
    <m/>
    <n v="0"/>
    <n v="118935821"/>
    <n v="118938496"/>
    <n v="118954546"/>
    <n v="118954546"/>
    <s v="10370R"/>
    <s v="Chief Administrative Officer"/>
    <s v="12497R"/>
    <s v="Telecommunications"/>
    <s v="12548R"/>
    <s v="Telecom Engineering"/>
    <m/>
    <m/>
    <s v="Corporate"/>
    <n v="1.73"/>
    <x v="2"/>
    <s v="SP20 / 011"/>
    <n v="36298.069038461501"/>
    <n v="62795.659436538393"/>
    <n v="145192.276153846"/>
    <n v="1"/>
  </r>
  <r>
    <m/>
    <n v="0"/>
    <n v="118935821"/>
    <n v="118938496"/>
    <n v="118954546"/>
    <n v="118954546"/>
    <s v="10370R"/>
    <s v="Chief Administrative Officer"/>
    <s v="12497R"/>
    <s v="Telecommunications"/>
    <s v="12548R"/>
    <s v="Telecom Engineering"/>
    <m/>
    <m/>
    <s v="Corporate"/>
    <n v="1.73"/>
    <x v="5"/>
    <s v="SP20 / 009"/>
    <n v="17163.719134615301"/>
    <n v="29693.234102884471"/>
    <n v="114424.794230769"/>
    <n v="1"/>
  </r>
  <r>
    <m/>
    <n v="0"/>
    <n v="118935821"/>
    <n v="118938496"/>
    <n v="118957221"/>
    <n v="118957221"/>
    <s v="10370R"/>
    <s v="Chief Administrative Officer"/>
    <s v="12497R"/>
    <s v="Telecommunications"/>
    <s v="13160R"/>
    <s v="PSO &amp; SWEPCO Telecom Ops"/>
    <m/>
    <m/>
    <s v="Corporate"/>
    <n v="1.73"/>
    <x v="6"/>
    <s v="Nonsal"/>
    <n v="43871.76"/>
    <n v="75898.144800000009"/>
    <n v="877435.2"/>
    <n v="10"/>
  </r>
  <r>
    <m/>
    <n v="0"/>
    <n v="118935821"/>
    <n v="118938496"/>
    <n v="118957221"/>
    <n v="118957221"/>
    <s v="10370R"/>
    <s v="Chief Administrative Officer"/>
    <s v="12497R"/>
    <s v="Telecommunications"/>
    <s v="13160R"/>
    <s v="PSO &amp; SWEPCO Telecom Ops"/>
    <m/>
    <m/>
    <s v="Corporate"/>
    <n v="1.73"/>
    <x v="6"/>
    <s v="SP20 / 004"/>
    <n v="3589.5776307692299"/>
    <n v="6209.969301230768"/>
    <n v="59826.2938461538"/>
    <n v="1"/>
  </r>
  <r>
    <m/>
    <n v="0"/>
    <n v="118935821"/>
    <n v="118938496"/>
    <n v="118957221"/>
    <n v="118957221"/>
    <s v="10370R"/>
    <s v="Chief Administrative Officer"/>
    <s v="12497R"/>
    <s v="Telecommunications"/>
    <s v="13160R"/>
    <s v="PSO &amp; SWEPCO Telecom Ops"/>
    <m/>
    <m/>
    <s v="Corporate"/>
    <n v="1.73"/>
    <x v="6"/>
    <s v="SP20 / 007"/>
    <n v="9444.6667692307692"/>
    <n v="16339.27351076923"/>
    <n v="94446.667692307703"/>
    <n v="1"/>
  </r>
  <r>
    <m/>
    <n v="0"/>
    <n v="118935821"/>
    <n v="118938496"/>
    <n v="118957221"/>
    <n v="118957221"/>
    <s v="10370R"/>
    <s v="Chief Administrative Officer"/>
    <s v="12497R"/>
    <s v="Telecommunications"/>
    <s v="13160R"/>
    <s v="PSO &amp; SWEPCO Telecom Ops"/>
    <m/>
    <m/>
    <s v="Corporate"/>
    <n v="1.73"/>
    <x v="6"/>
    <s v="SP20 / 008"/>
    <n v="2813.94"/>
    <n v="4868.1162000000004"/>
    <n v="28139.4"/>
    <n v="1"/>
  </r>
  <r>
    <m/>
    <n v="0"/>
    <n v="118935821"/>
    <n v="118938496"/>
    <n v="118957221"/>
    <n v="118957221"/>
    <s v="10370R"/>
    <s v="Chief Administrative Officer"/>
    <s v="12497R"/>
    <s v="Telecommunications"/>
    <s v="13160R"/>
    <s v="PSO &amp; SWEPCO Telecom Ops"/>
    <m/>
    <m/>
    <s v="Corporate"/>
    <n v="1.73"/>
    <x v="6"/>
    <s v="SP20 / 009"/>
    <n v="35097.728019230897"/>
    <n v="60719.069473269454"/>
    <n v="233984.853461538"/>
    <n v="2"/>
  </r>
  <r>
    <m/>
    <n v="0"/>
    <n v="118935821"/>
    <n v="118938496"/>
    <n v="118957221"/>
    <n v="118957221"/>
    <s v="10370R"/>
    <s v="Chief Administrative Officer"/>
    <s v="12497R"/>
    <s v="Telecommunications"/>
    <s v="13160R"/>
    <s v="PSO &amp; SWEPCO Telecom Ops"/>
    <m/>
    <m/>
    <s v="Corporate"/>
    <n v="1.73"/>
    <x v="7"/>
    <s v="Nonsal"/>
    <n v="32536.454000000002"/>
    <n v="56288.065419999999"/>
    <n v="650729.07999999996"/>
    <n v="7"/>
  </r>
  <r>
    <m/>
    <n v="0"/>
    <n v="118935821"/>
    <n v="118938496"/>
    <n v="118957221"/>
    <n v="118957221"/>
    <s v="10370R"/>
    <s v="Chief Administrative Officer"/>
    <s v="12497R"/>
    <s v="Telecommunications"/>
    <s v="13160R"/>
    <s v="PSO &amp; SWEPCO Telecom Ops"/>
    <m/>
    <m/>
    <s v="Corporate"/>
    <n v="1.73"/>
    <x v="7"/>
    <s v="SP20 / 007"/>
    <n v="8932.2628461538498"/>
    <n v="15452.814723846161"/>
    <n v="89322.628461538494"/>
    <n v="1"/>
  </r>
  <r>
    <m/>
    <n v="0"/>
    <n v="118935821"/>
    <n v="118938496"/>
    <n v="118957221"/>
    <n v="118957221"/>
    <s v="10370R"/>
    <s v="Chief Administrative Officer"/>
    <s v="12497R"/>
    <s v="Telecommunications"/>
    <s v="13160R"/>
    <s v="PSO &amp; SWEPCO Telecom Ops"/>
    <m/>
    <m/>
    <s v="Corporate"/>
    <n v="1.73"/>
    <x v="7"/>
    <s v="SP20 / 009"/>
    <n v="17444.834999999999"/>
    <n v="30179.564549999999"/>
    <n v="116298.9"/>
    <n v="1"/>
  </r>
  <r>
    <m/>
    <n v="0"/>
    <n v="118935821"/>
    <n v="118938496"/>
    <n v="118957221"/>
    <n v="118957221"/>
    <s v="10370R"/>
    <s v="Chief Administrative Officer"/>
    <s v="12497R"/>
    <s v="Telecommunications"/>
    <s v="13160R"/>
    <s v="PSO &amp; SWEPCO Telecom Ops"/>
    <m/>
    <m/>
    <s v="Corporate"/>
    <n v="1.73"/>
    <x v="8"/>
    <s v="SP20 / 003"/>
    <n v="538.65023076923001"/>
    <n v="931.86489923076795"/>
    <n v="10773.0046153846"/>
    <n v="1"/>
  </r>
  <r>
    <m/>
    <n v="0"/>
    <n v="118935821"/>
    <n v="118938496"/>
    <n v="118957221"/>
    <n v="118957221"/>
    <s v="10370R"/>
    <s v="Chief Administrative Officer"/>
    <s v="12497R"/>
    <s v="Telecommunications"/>
    <s v="13160R"/>
    <s v="PSO &amp; SWEPCO Telecom Ops"/>
    <m/>
    <m/>
    <s v="Corporate"/>
    <n v="1.73"/>
    <x v="8"/>
    <s v="SP20 / 004"/>
    <n v="21175.282684615398"/>
    <n v="36633.239044384638"/>
    <n v="352921.37807692302"/>
    <n v="6"/>
  </r>
  <r>
    <m/>
    <n v="0"/>
    <n v="118935821"/>
    <n v="118938496"/>
    <n v="118957221"/>
    <n v="118957221"/>
    <s v="10370R"/>
    <s v="Chief Administrative Officer"/>
    <s v="12497R"/>
    <s v="Telecommunications"/>
    <s v="13160R"/>
    <s v="PSO &amp; SWEPCO Telecom Ops"/>
    <m/>
    <m/>
    <s v="Corporate"/>
    <n v="1.73"/>
    <x v="8"/>
    <s v="SP20 / 005"/>
    <n v="26746.020246153799"/>
    <n v="46270.615025846069"/>
    <n v="334325.25307692302"/>
    <n v="5"/>
  </r>
  <r>
    <m/>
    <n v="0"/>
    <n v="118935821"/>
    <n v="118938496"/>
    <n v="118957221"/>
    <n v="118957221"/>
    <s v="10370R"/>
    <s v="Chief Administrative Officer"/>
    <s v="12497R"/>
    <s v="Telecommunications"/>
    <s v="13160R"/>
    <s v="PSO &amp; SWEPCO Telecom Ops"/>
    <m/>
    <m/>
    <s v="Corporate"/>
    <n v="1.73"/>
    <x v="8"/>
    <s v="SP20 / 006"/>
    <n v="34203.696438461498"/>
    <n v="59172.394838538392"/>
    <n v="380041.07153846201"/>
    <n v="5"/>
  </r>
  <r>
    <m/>
    <n v="0"/>
    <n v="118935821"/>
    <n v="118938496"/>
    <n v="118957221"/>
    <n v="118957221"/>
    <s v="10370R"/>
    <s v="Chief Administrative Officer"/>
    <s v="12497R"/>
    <s v="Telecommunications"/>
    <s v="13160R"/>
    <s v="PSO &amp; SWEPCO Telecom Ops"/>
    <m/>
    <m/>
    <s v="Corporate"/>
    <n v="1.73"/>
    <x v="8"/>
    <s v="SP20 / 007"/>
    <n v="53247.174076923096"/>
    <n v="92117.611153076956"/>
    <n v="532471.74076923099"/>
    <n v="6"/>
  </r>
  <r>
    <m/>
    <n v="0"/>
    <n v="118935821"/>
    <n v="118938496"/>
    <n v="118957221"/>
    <n v="118957221"/>
    <s v="10370R"/>
    <s v="Chief Administrative Officer"/>
    <s v="12497R"/>
    <s v="Telecommunications"/>
    <s v="13160R"/>
    <s v="PSO &amp; SWEPCO Telecom Ops"/>
    <m/>
    <m/>
    <s v="Corporate"/>
    <n v="1.73"/>
    <x v="8"/>
    <s v="SP20 / 008"/>
    <n v="10259.4295384615"/>
    <n v="17748.813101538395"/>
    <n v="102594.295384615"/>
    <n v="1"/>
  </r>
  <r>
    <m/>
    <n v="0"/>
    <n v="118935821"/>
    <n v="118938496"/>
    <n v="118957221"/>
    <n v="118957221"/>
    <s v="10370R"/>
    <s v="Chief Administrative Officer"/>
    <s v="12497R"/>
    <s v="Telecommunications"/>
    <s v="13160R"/>
    <s v="PSO &amp; SWEPCO Telecom Ops"/>
    <m/>
    <m/>
    <s v="Corporate"/>
    <n v="1.73"/>
    <x v="8"/>
    <s v="SP20 / 009"/>
    <n v="51679.897499999999"/>
    <n v="89406.222674999997"/>
    <n v="344532.65"/>
    <n v="3"/>
  </r>
  <r>
    <m/>
    <n v="0"/>
    <n v="118935821"/>
    <n v="118938496"/>
    <n v="118957221"/>
    <n v="118957221"/>
    <s v="10370R"/>
    <s v="Chief Administrative Officer"/>
    <s v="12497R"/>
    <s v="Telecommunications"/>
    <s v="13160R"/>
    <s v="PSO &amp; SWEPCO Telecom Ops"/>
    <m/>
    <m/>
    <s v="Corporate"/>
    <n v="1.73"/>
    <x v="8"/>
    <s v="SP20 / 011"/>
    <n v="45697.701826923003"/>
    <n v="79057.024160576795"/>
    <n v="182790.80730769201"/>
    <n v="1"/>
  </r>
  <r>
    <m/>
    <n v="0"/>
    <n v="118935821"/>
    <n v="118938496"/>
    <n v="118959896"/>
    <n v="118959896"/>
    <s v="10370R"/>
    <s v="Chief Administrative Officer"/>
    <s v="12497R"/>
    <s v="Telecommunications"/>
    <s v="13158R"/>
    <s v="AppalachnKentuckyPwrTelecomOps"/>
    <m/>
    <m/>
    <s v="Corporate"/>
    <n v="1.73"/>
    <x v="9"/>
    <s v="SP20 / 003"/>
    <n v="8963.1516923076797"/>
    <n v="15506.252427692285"/>
    <n v="179263.03384615399"/>
    <n v="4"/>
  </r>
  <r>
    <m/>
    <n v="0"/>
    <n v="118935821"/>
    <n v="118938496"/>
    <n v="118959896"/>
    <n v="118959896"/>
    <s v="10370R"/>
    <s v="Chief Administrative Officer"/>
    <s v="12497R"/>
    <s v="Telecommunications"/>
    <s v="13158R"/>
    <s v="AppalachnKentuckyPwrTelecomOps"/>
    <m/>
    <m/>
    <s v="Corporate"/>
    <n v="1.73"/>
    <x v="9"/>
    <s v="SP20 / 004"/>
    <n v="6921.0596538461596"/>
    <n v="11973.433201153855"/>
    <n v="115350.99423076901"/>
    <n v="2"/>
  </r>
  <r>
    <m/>
    <n v="0"/>
    <n v="118935821"/>
    <n v="118938496"/>
    <n v="118959896"/>
    <n v="118959896"/>
    <s v="10370R"/>
    <s v="Chief Administrative Officer"/>
    <s v="12497R"/>
    <s v="Telecommunications"/>
    <s v="13158R"/>
    <s v="AppalachnKentuckyPwrTelecomOps"/>
    <m/>
    <m/>
    <s v="Corporate"/>
    <n v="1.73"/>
    <x v="9"/>
    <s v="SP20 / 006"/>
    <n v="8340.7011230769203"/>
    <n v="14429.412942923072"/>
    <n v="92674.456923076898"/>
    <n v="1"/>
  </r>
  <r>
    <m/>
    <n v="0"/>
    <n v="118935821"/>
    <n v="118938496"/>
    <n v="118959896"/>
    <n v="118959896"/>
    <s v="10370R"/>
    <s v="Chief Administrative Officer"/>
    <s v="12497R"/>
    <s v="Telecommunications"/>
    <s v="13158R"/>
    <s v="AppalachnKentuckyPwrTelecomOps"/>
    <m/>
    <m/>
    <s v="Corporate"/>
    <n v="1.73"/>
    <x v="9"/>
    <s v="SP20 / 007"/>
    <n v="37624.114576922999"/>
    <n v="65089.718218076785"/>
    <n v="376241.14576923102"/>
    <n v="5"/>
  </r>
  <r>
    <m/>
    <n v="0"/>
    <n v="118935821"/>
    <n v="118938496"/>
    <n v="118959896"/>
    <n v="118959896"/>
    <s v="10370R"/>
    <s v="Chief Administrative Officer"/>
    <s v="12497R"/>
    <s v="Telecommunications"/>
    <s v="13158R"/>
    <s v="AppalachnKentuckyPwrTelecomOps"/>
    <m/>
    <m/>
    <s v="Corporate"/>
    <n v="1.73"/>
    <x v="9"/>
    <s v="SP20 / 008"/>
    <n v="8855.0683846153806"/>
    <n v="15319.268305384609"/>
    <n v="88550.683846153799"/>
    <n v="1"/>
  </r>
  <r>
    <m/>
    <n v="0"/>
    <n v="118935821"/>
    <n v="118938496"/>
    <n v="118959896"/>
    <n v="118959896"/>
    <s v="10370R"/>
    <s v="Chief Administrative Officer"/>
    <s v="12497R"/>
    <s v="Telecommunications"/>
    <s v="13158R"/>
    <s v="AppalachnKentuckyPwrTelecomOps"/>
    <m/>
    <m/>
    <s v="Corporate"/>
    <n v="1.73"/>
    <x v="9"/>
    <s v="SP20 / 009"/>
    <n v="34641.070673076902"/>
    <n v="59929.052264423037"/>
    <n v="230940.47115384601"/>
    <n v="2"/>
  </r>
  <r>
    <m/>
    <n v="0"/>
    <n v="118935821"/>
    <n v="118938496"/>
    <n v="118959896"/>
    <n v="118959896"/>
    <s v="10370R"/>
    <s v="Chief Administrative Officer"/>
    <s v="12497R"/>
    <s v="Telecommunications"/>
    <s v="13158R"/>
    <s v="AppalachnKentuckyPwrTelecomOps"/>
    <m/>
    <m/>
    <s v="Corporate"/>
    <n v="1.73"/>
    <x v="0"/>
    <s v="SP20 / 003"/>
    <n v="14421.395"/>
    <n v="24949.013350000001"/>
    <n v="288427.90000000002"/>
    <n v="6"/>
  </r>
  <r>
    <m/>
    <n v="0"/>
    <n v="118935821"/>
    <n v="118938496"/>
    <n v="118959896"/>
    <n v="118959896"/>
    <s v="10370R"/>
    <s v="Chief Administrative Officer"/>
    <s v="12497R"/>
    <s v="Telecommunications"/>
    <s v="13158R"/>
    <s v="AppalachnKentuckyPwrTelecomOps"/>
    <m/>
    <m/>
    <s v="Corporate"/>
    <n v="1.73"/>
    <x v="0"/>
    <s v="SP20 / 004"/>
    <n v="22247.3770615385"/>
    <n v="38487.962316461606"/>
    <n v="370789.61769230798"/>
    <n v="7"/>
  </r>
  <r>
    <m/>
    <n v="0"/>
    <n v="118935821"/>
    <n v="118938496"/>
    <n v="118959896"/>
    <n v="118959896"/>
    <s v="10370R"/>
    <s v="Chief Administrative Officer"/>
    <s v="12497R"/>
    <s v="Telecommunications"/>
    <s v="13158R"/>
    <s v="AppalachnKentuckyPwrTelecomOps"/>
    <m/>
    <m/>
    <s v="Corporate"/>
    <n v="1.73"/>
    <x v="0"/>
    <s v="SP20 / 005"/>
    <n v="5545.0123384615399"/>
    <n v="9592.8713455384641"/>
    <n v="69312.6542307692"/>
    <n v="1"/>
  </r>
  <r>
    <m/>
    <n v="0"/>
    <n v="118935821"/>
    <n v="118938496"/>
    <n v="118959896"/>
    <n v="118959896"/>
    <s v="10370R"/>
    <s v="Chief Administrative Officer"/>
    <s v="12497R"/>
    <s v="Telecommunications"/>
    <s v="13158R"/>
    <s v="AppalachnKentuckyPwrTelecomOps"/>
    <m/>
    <m/>
    <s v="Corporate"/>
    <n v="1.73"/>
    <x v="0"/>
    <s v="SP20 / 006"/>
    <n v="29272.871007692302"/>
    <n v="50642.066843307679"/>
    <n v="325254.12230769201"/>
    <n v="4"/>
  </r>
  <r>
    <m/>
    <n v="0"/>
    <n v="118935821"/>
    <n v="118938496"/>
    <n v="118959896"/>
    <n v="118959896"/>
    <s v="10370R"/>
    <s v="Chief Administrative Officer"/>
    <s v="12497R"/>
    <s v="Telecommunications"/>
    <s v="13158R"/>
    <s v="AppalachnKentuckyPwrTelecomOps"/>
    <m/>
    <m/>
    <s v="Corporate"/>
    <n v="1.73"/>
    <x v="0"/>
    <s v="SP20 / 007"/>
    <n v="124237.76365384601"/>
    <n v="214931.33112115358"/>
    <n v="1242377.6365384599"/>
    <n v="13"/>
  </r>
  <r>
    <m/>
    <n v="0"/>
    <n v="118935821"/>
    <n v="118938496"/>
    <n v="118959896"/>
    <n v="118959896"/>
    <s v="10370R"/>
    <s v="Chief Administrative Officer"/>
    <s v="12497R"/>
    <s v="Telecommunications"/>
    <s v="13158R"/>
    <s v="AppalachnKentuckyPwrTelecomOps"/>
    <m/>
    <m/>
    <s v="Corporate"/>
    <n v="1.73"/>
    <x v="0"/>
    <s v="SP20 / 008"/>
    <n v="9925.4086923076902"/>
    <n v="17170.957037692304"/>
    <n v="99254.086923076902"/>
    <n v="1"/>
  </r>
  <r>
    <m/>
    <n v="0"/>
    <n v="118935821"/>
    <n v="118938496"/>
    <n v="118959896"/>
    <n v="118959896"/>
    <s v="10370R"/>
    <s v="Chief Administrative Officer"/>
    <s v="12497R"/>
    <s v="Telecommunications"/>
    <s v="13158R"/>
    <s v="AppalachnKentuckyPwrTelecomOps"/>
    <m/>
    <m/>
    <s v="Corporate"/>
    <n v="1.73"/>
    <x v="0"/>
    <s v="SP20 / 009"/>
    <n v="100660.573846154"/>
    <n v="174142.79275384641"/>
    <n v="671070.49230769195"/>
    <n v="6"/>
  </r>
  <r>
    <m/>
    <n v="0"/>
    <n v="118935821"/>
    <n v="118938496"/>
    <n v="118959896"/>
    <n v="118959896"/>
    <s v="10370R"/>
    <s v="Chief Administrative Officer"/>
    <s v="12497R"/>
    <s v="Telecommunications"/>
    <s v="13158R"/>
    <s v="AppalachnKentuckyPwrTelecomOps"/>
    <m/>
    <m/>
    <s v="Corporate"/>
    <n v="1.73"/>
    <x v="0"/>
    <s v="SP20 / 010"/>
    <n v="53220.995000000003"/>
    <n v="92072.321349999998"/>
    <n v="266104.97499999998"/>
    <n v="2"/>
  </r>
  <r>
    <m/>
    <n v="0"/>
    <n v="118935821"/>
    <n v="118938496"/>
    <n v="118959896"/>
    <n v="118959896"/>
    <s v="10370R"/>
    <s v="Chief Administrative Officer"/>
    <s v="12497R"/>
    <s v="Telecommunications"/>
    <s v="13158R"/>
    <s v="AppalachnKentuckyPwrTelecomOps"/>
    <m/>
    <m/>
    <s v="Corporate"/>
    <n v="1.73"/>
    <x v="0"/>
    <s v="SP20 / 011"/>
    <n v="45752.187692307802"/>
    <n v="79151.284707692495"/>
    <n v="183008.750769231"/>
    <n v="1"/>
  </r>
  <r>
    <m/>
    <n v="0"/>
    <n v="118935821"/>
    <n v="118938496"/>
    <n v="118959896"/>
    <n v="118959896"/>
    <s v="10370R"/>
    <s v="Chief Administrative Officer"/>
    <s v="12497R"/>
    <s v="Telecommunications"/>
    <s v="13158R"/>
    <s v="AppalachnKentuckyPwrTelecomOps"/>
    <m/>
    <m/>
    <s v="Corporate"/>
    <n v="1.73"/>
    <x v="1"/>
    <s v="SP20 / 003"/>
    <n v="2639.4810000000002"/>
    <n v="4566.30213"/>
    <n v="52789.62"/>
    <n v="1"/>
  </r>
  <r>
    <m/>
    <n v="0"/>
    <n v="118935821"/>
    <n v="118938496"/>
    <n v="118962571"/>
    <n v="118962571"/>
    <s v="10370R"/>
    <s v="Chief Administrative Officer"/>
    <s v="12497R"/>
    <s v="Telecommunications"/>
    <s v="13161R"/>
    <s v="AEP Texas Field Ops"/>
    <m/>
    <m/>
    <s v="Corporate"/>
    <n v="1.73"/>
    <x v="10"/>
    <s v="SP20 / 004"/>
    <n v="6992.3984769230701"/>
    <n v="12096.849365076911"/>
    <n v="116539.974615385"/>
    <n v="2"/>
  </r>
  <r>
    <m/>
    <n v="0"/>
    <n v="118935821"/>
    <n v="118938496"/>
    <n v="118962571"/>
    <n v="118962571"/>
    <s v="10370R"/>
    <s v="Chief Administrative Officer"/>
    <s v="12497R"/>
    <s v="Telecommunications"/>
    <s v="13161R"/>
    <s v="AEP Texas Field Ops"/>
    <m/>
    <m/>
    <s v="Corporate"/>
    <n v="1.73"/>
    <x v="10"/>
    <s v="SP20 / 005"/>
    <n v="9315.2089538461496"/>
    <n v="16115.311490153839"/>
    <n v="116440.111923077"/>
    <n v="2"/>
  </r>
  <r>
    <m/>
    <n v="0"/>
    <n v="118935821"/>
    <n v="118938496"/>
    <n v="118962571"/>
    <n v="118962571"/>
    <s v="10370R"/>
    <s v="Chief Administrative Officer"/>
    <s v="12497R"/>
    <s v="Telecommunications"/>
    <s v="13161R"/>
    <s v="AEP Texas Field Ops"/>
    <m/>
    <m/>
    <s v="Corporate"/>
    <n v="1.73"/>
    <x v="10"/>
    <s v="SP20 / 006"/>
    <n v="31425.697176923099"/>
    <n v="54366.456116076959"/>
    <n v="349174.413076923"/>
    <n v="4"/>
  </r>
  <r>
    <m/>
    <n v="0"/>
    <n v="118935821"/>
    <n v="118938496"/>
    <n v="118962571"/>
    <n v="118962571"/>
    <s v="10370R"/>
    <s v="Chief Administrative Officer"/>
    <s v="12497R"/>
    <s v="Telecommunications"/>
    <s v="13161R"/>
    <s v="AEP Texas Field Ops"/>
    <m/>
    <m/>
    <s v="Corporate"/>
    <n v="1.73"/>
    <x v="10"/>
    <s v="SP20 / 007"/>
    <n v="85064.125730769301"/>
    <n v="147160.9375142309"/>
    <n v="850641.25730769197"/>
    <n v="8"/>
  </r>
  <r>
    <m/>
    <n v="0"/>
    <n v="118935821"/>
    <n v="118938496"/>
    <n v="118962571"/>
    <n v="118962571"/>
    <s v="10370R"/>
    <s v="Chief Administrative Officer"/>
    <s v="12497R"/>
    <s v="Telecommunications"/>
    <s v="13161R"/>
    <s v="AEP Texas Field Ops"/>
    <m/>
    <m/>
    <s v="Corporate"/>
    <n v="1.73"/>
    <x v="10"/>
    <s v="SP20 / 009"/>
    <n v="17082.377826923101"/>
    <n v="29552.513640576963"/>
    <n v="113882.51884615399"/>
    <n v="1"/>
  </r>
  <r>
    <m/>
    <n v="0"/>
    <n v="118935821"/>
    <n v="118938496"/>
    <n v="118962571"/>
    <n v="118962571"/>
    <s v="10370R"/>
    <s v="Chief Administrative Officer"/>
    <s v="12497R"/>
    <s v="Telecommunications"/>
    <s v="13161R"/>
    <s v="AEP Texas Field Ops"/>
    <m/>
    <m/>
    <s v="Corporate"/>
    <n v="1.73"/>
    <x v="10"/>
    <s v="SP20 / 010"/>
    <n v="27687.6236153846"/>
    <n v="47899.588854615358"/>
    <n v="138438.11807692301"/>
    <n v="1"/>
  </r>
  <r>
    <m/>
    <n v="0"/>
    <n v="118935821"/>
    <n v="118938496"/>
    <n v="118962571"/>
    <n v="118962571"/>
    <s v="10370R"/>
    <s v="Chief Administrative Officer"/>
    <s v="12497R"/>
    <s v="Telecommunications"/>
    <s v="13161R"/>
    <s v="AEP Texas Field Ops"/>
    <m/>
    <m/>
    <s v="Corporate"/>
    <n v="1.73"/>
    <x v="5"/>
    <s v="SP20 / 004"/>
    <n v="9347.99370000001"/>
    <n v="16172.029101000016"/>
    <n v="155799.89499999999"/>
    <n v="4"/>
  </r>
  <r>
    <m/>
    <n v="0"/>
    <n v="118935821"/>
    <n v="118938496"/>
    <n v="118962571"/>
    <n v="118962571"/>
    <s v="10370R"/>
    <s v="Chief Administrative Officer"/>
    <s v="12497R"/>
    <s v="Telecommunications"/>
    <s v="13161R"/>
    <s v="AEP Texas Field Ops"/>
    <m/>
    <m/>
    <s v="Corporate"/>
    <n v="1.73"/>
    <x v="5"/>
    <s v="SP20 / 005"/>
    <n v="25555.5873538462"/>
    <n v="44211.166122153925"/>
    <n v="319444.84192307701"/>
    <n v="5"/>
  </r>
  <r>
    <m/>
    <n v="0"/>
    <n v="118935821"/>
    <n v="118938496"/>
    <n v="118962571"/>
    <n v="118962571"/>
    <s v="10370R"/>
    <s v="Chief Administrative Officer"/>
    <s v="12497R"/>
    <s v="Telecommunications"/>
    <s v="13161R"/>
    <s v="AEP Texas Field Ops"/>
    <m/>
    <m/>
    <s v="Corporate"/>
    <n v="1.73"/>
    <x v="5"/>
    <s v="SP20 / 006"/>
    <n v="71352.857561538505"/>
    <n v="123440.44358146162"/>
    <n v="792809.52846153802"/>
    <n v="9"/>
  </r>
  <r>
    <m/>
    <n v="0"/>
    <n v="118935821"/>
    <n v="118938496"/>
    <n v="118962571"/>
    <n v="118962571"/>
    <s v="10370R"/>
    <s v="Chief Administrative Officer"/>
    <s v="12497R"/>
    <s v="Telecommunications"/>
    <s v="13161R"/>
    <s v="AEP Texas Field Ops"/>
    <m/>
    <m/>
    <s v="Corporate"/>
    <n v="1.73"/>
    <x v="5"/>
    <s v="SP20 / 007"/>
    <n v="110150.742461538"/>
    <n v="190560.78445846075"/>
    <n v="1101507.4246153799"/>
    <n v="12"/>
  </r>
  <r>
    <m/>
    <n v="0"/>
    <n v="118935821"/>
    <n v="118938496"/>
    <n v="118962571"/>
    <n v="118962571"/>
    <s v="10370R"/>
    <s v="Chief Administrative Officer"/>
    <s v="12497R"/>
    <s v="Telecommunications"/>
    <s v="13161R"/>
    <s v="AEP Texas Field Ops"/>
    <m/>
    <m/>
    <s v="Corporate"/>
    <n v="1.73"/>
    <x v="5"/>
    <s v="SP20 / 009"/>
    <n v="33566.685923076897"/>
    <n v="58070.36664692303"/>
    <n v="223777.90615384601"/>
    <n v="2"/>
  </r>
  <r>
    <m/>
    <n v="0"/>
    <n v="118935821"/>
    <n v="118938496"/>
    <n v="118962571"/>
    <n v="118962571"/>
    <s v="10370R"/>
    <s v="Chief Administrative Officer"/>
    <s v="12497R"/>
    <s v="Telecommunications"/>
    <s v="13161R"/>
    <s v="AEP Texas Field Ops"/>
    <m/>
    <m/>
    <s v="Corporate"/>
    <n v="1.73"/>
    <x v="5"/>
    <s v="SP20 / 010"/>
    <n v="24009.634230769199"/>
    <n v="41536.667219230716"/>
    <n v="120048.17115384599"/>
    <n v="1"/>
  </r>
  <r>
    <m/>
    <n v="0"/>
    <n v="118935821"/>
    <n v="118938496"/>
    <n v="118962571"/>
    <n v="118962571"/>
    <s v="10370R"/>
    <s v="Chief Administrative Officer"/>
    <s v="12497R"/>
    <s v="Telecommunications"/>
    <s v="13161R"/>
    <s v="AEP Texas Field Ops"/>
    <m/>
    <m/>
    <s v="Corporate"/>
    <n v="1.73"/>
    <x v="5"/>
    <s v="SP20 / 011"/>
    <n v="41970.177884615499"/>
    <n v="72608.407740384806"/>
    <n v="167880.711538462"/>
    <n v="1"/>
  </r>
  <r>
    <m/>
    <n v="0"/>
    <n v="118935821"/>
    <n v="118938496"/>
    <n v="118965246"/>
    <n v="118965246"/>
    <s v="10370R"/>
    <s v="Chief Administrative Officer"/>
    <s v="12497R"/>
    <s v="Telecommunications"/>
    <s v="10124R"/>
    <s v="Corp AEPOH &amp; I&amp;M Telecom Ops"/>
    <m/>
    <m/>
    <s v="Corporate"/>
    <n v="1.73"/>
    <x v="2"/>
    <s v="SP20 / 004"/>
    <n v="2860.7379230769202"/>
    <n v="4949.0766069230722"/>
    <n v="47678.965384615403"/>
    <n v="1"/>
  </r>
  <r>
    <m/>
    <n v="0"/>
    <n v="118935821"/>
    <n v="118938496"/>
    <n v="118965246"/>
    <n v="118965246"/>
    <s v="10370R"/>
    <s v="Chief Administrative Officer"/>
    <s v="12497R"/>
    <s v="Telecommunications"/>
    <s v="10124R"/>
    <s v="Corp AEPOH &amp; I&amp;M Telecom Ops"/>
    <m/>
    <m/>
    <s v="Corporate"/>
    <n v="1.73"/>
    <x v="2"/>
    <s v="SP20 / 005"/>
    <n v="10606.8552"/>
    <n v="18349.859496000001"/>
    <n v="132585.69"/>
    <n v="2"/>
  </r>
  <r>
    <m/>
    <n v="0"/>
    <n v="118935821"/>
    <n v="118938496"/>
    <n v="118965246"/>
    <n v="118965246"/>
    <s v="10370R"/>
    <s v="Chief Administrative Officer"/>
    <s v="12497R"/>
    <s v="Telecommunications"/>
    <s v="10124R"/>
    <s v="Corp AEPOH &amp; I&amp;M Telecom Ops"/>
    <m/>
    <m/>
    <s v="Corporate"/>
    <n v="1.73"/>
    <x v="2"/>
    <s v="SP20 / 007"/>
    <n v="60456.457153846102"/>
    <n v="104589.67087615376"/>
    <n v="604564.57153846195"/>
    <n v="6"/>
  </r>
  <r>
    <m/>
    <n v="0"/>
    <n v="118935821"/>
    <n v="118938496"/>
    <n v="118965246"/>
    <n v="118965246"/>
    <s v="10370R"/>
    <s v="Chief Administrative Officer"/>
    <s v="12497R"/>
    <s v="Telecommunications"/>
    <s v="10124R"/>
    <s v="Corp AEPOH &amp; I&amp;M Telecom Ops"/>
    <m/>
    <m/>
    <s v="Corporate"/>
    <n v="1.73"/>
    <x v="2"/>
    <s v="SP20 / 009"/>
    <n v="49856.569499999998"/>
    <n v="86251.86523499999"/>
    <n v="332377.13"/>
    <n v="3"/>
  </r>
  <r>
    <m/>
    <n v="0"/>
    <n v="118935821"/>
    <n v="118938496"/>
    <n v="118965246"/>
    <n v="118965246"/>
    <s v="10370R"/>
    <s v="Chief Administrative Officer"/>
    <s v="12497R"/>
    <s v="Telecommunications"/>
    <s v="10124R"/>
    <s v="Corp AEPOH &amp; I&amp;M Telecom Ops"/>
    <m/>
    <m/>
    <s v="Corporate"/>
    <n v="1.73"/>
    <x v="2"/>
    <s v="SP20 / 011"/>
    <n v="41927.132211538497"/>
    <n v="72533.938725961605"/>
    <n v="167708.52884615399"/>
    <n v="1"/>
  </r>
  <r>
    <m/>
    <n v="0"/>
    <n v="118935821"/>
    <n v="118938496"/>
    <n v="118965246"/>
    <n v="118965246"/>
    <s v="10370R"/>
    <s v="Chief Administrative Officer"/>
    <s v="12497R"/>
    <s v="Telecommunications"/>
    <s v="10124R"/>
    <s v="Corp AEPOH &amp; I&amp;M Telecom Ops"/>
    <m/>
    <m/>
    <s v="Corporate"/>
    <n v="1.73"/>
    <x v="4"/>
    <s v="SP20 / 004"/>
    <n v="10011.5699146154"/>
    <n v="17320.015952284641"/>
    <n v="166859.49857692301"/>
    <n v="4"/>
  </r>
  <r>
    <m/>
    <n v="0"/>
    <n v="118935821"/>
    <n v="118938496"/>
    <n v="118965246"/>
    <n v="118965246"/>
    <s v="10370R"/>
    <s v="Chief Administrative Officer"/>
    <s v="12497R"/>
    <s v="Telecommunications"/>
    <s v="10124R"/>
    <s v="Corp AEPOH &amp; I&amp;M Telecom Ops"/>
    <m/>
    <m/>
    <s v="Corporate"/>
    <n v="1.73"/>
    <x v="4"/>
    <s v="SP20 / 005"/>
    <n v="41821.5415876923"/>
    <n v="72351.266946707678"/>
    <n v="522769.26984615403"/>
    <n v="7"/>
  </r>
  <r>
    <m/>
    <n v="0"/>
    <n v="118935821"/>
    <n v="118938496"/>
    <n v="118965246"/>
    <n v="118965246"/>
    <s v="10370R"/>
    <s v="Chief Administrative Officer"/>
    <s v="12497R"/>
    <s v="Telecommunications"/>
    <s v="10124R"/>
    <s v="Corp AEPOH &amp; I&amp;M Telecom Ops"/>
    <m/>
    <m/>
    <s v="Corporate"/>
    <n v="1.73"/>
    <x v="4"/>
    <s v="SP20 / 006"/>
    <n v="48559.645696153901"/>
    <n v="84008.187054346243"/>
    <n v="539551.61884615396"/>
    <n v="6"/>
  </r>
  <r>
    <m/>
    <n v="0"/>
    <n v="118935821"/>
    <n v="118938496"/>
    <n v="118965246"/>
    <n v="118965246"/>
    <s v="10370R"/>
    <s v="Chief Administrative Officer"/>
    <s v="12497R"/>
    <s v="Telecommunications"/>
    <s v="10124R"/>
    <s v="Corp AEPOH &amp; I&amp;M Telecom Ops"/>
    <m/>
    <m/>
    <s v="Corporate"/>
    <n v="1.73"/>
    <x v="4"/>
    <s v="SP20 / 007"/>
    <n v="78747.963923076895"/>
    <n v="136233.97758692302"/>
    <n v="787479.63923076901"/>
    <n v="8"/>
  </r>
  <r>
    <m/>
    <n v="0"/>
    <n v="118935821"/>
    <n v="118938496"/>
    <n v="118965246"/>
    <n v="118965246"/>
    <s v="10370R"/>
    <s v="Chief Administrative Officer"/>
    <s v="12497R"/>
    <s v="Telecommunications"/>
    <s v="10124R"/>
    <s v="Corp AEPOH &amp; I&amp;M Telecom Ops"/>
    <m/>
    <m/>
    <s v="Corporate"/>
    <n v="1.73"/>
    <x v="4"/>
    <s v="SP20 / 009"/>
    <n v="52754.210596153804"/>
    <n v="91264.784331346076"/>
    <n v="351694.737307692"/>
    <n v="3"/>
  </r>
  <r>
    <m/>
    <n v="0"/>
    <n v="118935821"/>
    <n v="118938496"/>
    <n v="118965246"/>
    <n v="118967921"/>
    <s v="10370R"/>
    <s v="Chief Administrative Officer"/>
    <s v="12497R"/>
    <s v="Telecommunications"/>
    <s v="10124R"/>
    <s v="Corp AEPOH &amp; I&amp;M Telecom Ops"/>
    <s v="13159R"/>
    <s v="Indiana Michigan Field Ops"/>
    <s v="Corporate"/>
    <n v="1.73"/>
    <x v="11"/>
    <s v="SP20 / 003"/>
    <n v="2651.4002692307699"/>
    <n v="4586.9224657692321"/>
    <n v="53028.005384615397"/>
    <n v="1"/>
  </r>
  <r>
    <m/>
    <n v="0"/>
    <n v="118935821"/>
    <n v="118938496"/>
    <n v="118965246"/>
    <n v="118967921"/>
    <s v="10370R"/>
    <s v="Chief Administrative Officer"/>
    <s v="12497R"/>
    <s v="Telecommunications"/>
    <s v="10124R"/>
    <s v="Corp AEPOH &amp; I&amp;M Telecom Ops"/>
    <s v="13159R"/>
    <s v="Indiana Michigan Field Ops"/>
    <s v="Corporate"/>
    <n v="1.73"/>
    <x v="11"/>
    <s v="SP20 / 005"/>
    <n v="18020.941846153801"/>
    <n v="31176.229393846075"/>
    <n v="225261.77307692301"/>
    <n v="4"/>
  </r>
  <r>
    <m/>
    <n v="0"/>
    <n v="118935821"/>
    <n v="118938496"/>
    <n v="118965246"/>
    <n v="118967921"/>
    <s v="10370R"/>
    <s v="Chief Administrative Officer"/>
    <s v="12497R"/>
    <s v="Telecommunications"/>
    <s v="10124R"/>
    <s v="Corp AEPOH &amp; I&amp;M Telecom Ops"/>
    <s v="13159R"/>
    <s v="Indiana Michigan Field Ops"/>
    <s v="Corporate"/>
    <n v="1.73"/>
    <x v="11"/>
    <s v="SP20 / 006"/>
    <n v="32233.975511538501"/>
    <n v="55764.777634961603"/>
    <n v="358155.28346153803"/>
    <n v="5"/>
  </r>
  <r>
    <m/>
    <n v="0"/>
    <n v="118935821"/>
    <n v="118938496"/>
    <n v="118965246"/>
    <n v="118967921"/>
    <s v="10370R"/>
    <s v="Chief Administrative Officer"/>
    <s v="12497R"/>
    <s v="Telecommunications"/>
    <s v="10124R"/>
    <s v="Corp AEPOH &amp; I&amp;M Telecom Ops"/>
    <s v="13159R"/>
    <s v="Indiana Michigan Field Ops"/>
    <s v="Corporate"/>
    <n v="1.73"/>
    <x v="11"/>
    <s v="SP20 / 007"/>
    <n v="87866.166846153996"/>
    <n v="152008.4686438464"/>
    <n v="878661.66846153804"/>
    <n v="9"/>
  </r>
  <r>
    <m/>
    <n v="0"/>
    <n v="118935821"/>
    <n v="118938496"/>
    <n v="118965246"/>
    <n v="118967921"/>
    <s v="10370R"/>
    <s v="Chief Administrative Officer"/>
    <s v="12497R"/>
    <s v="Telecommunications"/>
    <s v="10124R"/>
    <s v="Corp AEPOH &amp; I&amp;M Telecom Ops"/>
    <s v="13159R"/>
    <s v="Indiana Michigan Field Ops"/>
    <s v="Corporate"/>
    <n v="1.73"/>
    <x v="11"/>
    <s v="SP20 / 009"/>
    <n v="37391.720711538503"/>
    <n v="64687.676830961609"/>
    <n v="249278.138076923"/>
    <n v="2"/>
  </r>
  <r>
    <m/>
    <n v="0"/>
    <n v="118935821"/>
    <n v="118938496"/>
    <n v="118965246"/>
    <n v="118967921"/>
    <s v="10370R"/>
    <s v="Chief Administrative Officer"/>
    <s v="12497R"/>
    <s v="Telecommunications"/>
    <s v="10124R"/>
    <s v="Corp AEPOH &amp; I&amp;M Telecom Ops"/>
    <s v="13159R"/>
    <s v="Indiana Michigan Field Ops"/>
    <s v="Corporate"/>
    <n v="1.73"/>
    <x v="11"/>
    <s v="SP20 / 010"/>
    <n v="26776.726153846201"/>
    <n v="46323.736246153923"/>
    <n v="133883.63076923101"/>
    <n v="1"/>
  </r>
  <r>
    <m/>
    <n v="0"/>
    <n v="118935821"/>
    <n v="118938496"/>
    <n v="118965246"/>
    <n v="118967921"/>
    <s v="10370R"/>
    <s v="Chief Administrative Officer"/>
    <s v="12497R"/>
    <s v="Telecommunications"/>
    <s v="10124R"/>
    <s v="Corp AEPOH &amp; I&amp;M Telecom Ops"/>
    <s v="13159R"/>
    <s v="Indiana Michigan Field Ops"/>
    <s v="Corporate"/>
    <n v="1.73"/>
    <x v="4"/>
    <s v="SP20 / 005"/>
    <n v="9755.1898461538494"/>
    <n v="16876.478433846158"/>
    <n v="121939.873076923"/>
    <n v="2"/>
  </r>
  <r>
    <m/>
    <n v="0"/>
    <n v="118935821"/>
    <n v="118938496"/>
    <n v="118965246"/>
    <n v="118967921"/>
    <s v="10370R"/>
    <s v="Chief Administrative Officer"/>
    <s v="12497R"/>
    <s v="Telecommunications"/>
    <s v="10124R"/>
    <s v="Corp AEPOH &amp; I&amp;M Telecom Ops"/>
    <s v="13159R"/>
    <s v="Indiana Michigan Field Ops"/>
    <s v="Corporate"/>
    <n v="1.73"/>
    <x v="4"/>
    <s v="SP20 / 007"/>
    <n v="10356.664653846199"/>
    <n v="17917.029851153926"/>
    <n v="103566.646538462"/>
    <n v="1"/>
  </r>
  <r>
    <m/>
    <n v="0"/>
    <n v="118935821"/>
    <n v="118970597"/>
    <n v="118970597"/>
    <n v="118970597"/>
    <s v="10370R"/>
    <s v="Chief Administrative Officer"/>
    <s v="10683R"/>
    <s v="Real Estate &amp; Workplace Svcs"/>
    <m/>
    <m/>
    <m/>
    <m/>
    <s v="Corporate"/>
    <n v="1.73"/>
    <x v="2"/>
    <s v="SP20 / 004"/>
    <n v="3233.1887076923099"/>
    <n v="5593.4164643076956"/>
    <n v="53886.4784615385"/>
    <n v="1"/>
  </r>
  <r>
    <m/>
    <n v="0"/>
    <n v="118935821"/>
    <n v="118970597"/>
    <n v="118970597"/>
    <n v="118970597"/>
    <s v="10370R"/>
    <s v="Chief Administrative Officer"/>
    <s v="10683R"/>
    <s v="Real Estate &amp; Workplace Svcs"/>
    <m/>
    <m/>
    <m/>
    <m/>
    <s v="Corporate"/>
    <n v="1.73"/>
    <x v="2"/>
    <s v="SP20 / 012"/>
    <n v="64075.1178461538"/>
    <n v="110849.95387384607"/>
    <n v="213583.72615384599"/>
    <n v="1"/>
  </r>
  <r>
    <m/>
    <n v="0"/>
    <n v="118935821"/>
    <n v="118970597"/>
    <n v="118970597"/>
    <n v="118970597"/>
    <s v="10370R"/>
    <s v="Chief Administrative Officer"/>
    <s v="10683R"/>
    <s v="Real Estate &amp; Workplace Svcs"/>
    <m/>
    <m/>
    <m/>
    <m/>
    <s v="Corporate"/>
    <n v="1.73"/>
    <x v="10"/>
    <s v="SP20 / 004"/>
    <n v="3286.1713846153898"/>
    <n v="5685.0764953846246"/>
    <n v="54769.523076923098"/>
    <n v="1"/>
  </r>
  <r>
    <m/>
    <n v="0"/>
    <n v="118935821"/>
    <n v="118970597"/>
    <n v="118970597"/>
    <n v="118970597"/>
    <s v="10370R"/>
    <s v="Chief Administrative Officer"/>
    <s v="10683R"/>
    <s v="Real Estate &amp; Workplace Svcs"/>
    <m/>
    <m/>
    <m/>
    <m/>
    <s v="Corporate"/>
    <n v="1.73"/>
    <x v="10"/>
    <s v="SP20 / 005"/>
    <n v="9747.1686461538502"/>
    <n v="16862.601757846161"/>
    <n v="121839.608076923"/>
    <n v="2"/>
  </r>
  <r>
    <m/>
    <n v="0"/>
    <n v="118935821"/>
    <n v="118970597"/>
    <n v="118970597"/>
    <n v="118970597"/>
    <s v="10370R"/>
    <s v="Chief Administrative Officer"/>
    <s v="10683R"/>
    <s v="Real Estate &amp; Workplace Svcs"/>
    <m/>
    <m/>
    <m/>
    <m/>
    <s v="Corporate"/>
    <n v="1.73"/>
    <x v="10"/>
    <s v="SP20 / 007"/>
    <n v="8426.1099230769196"/>
    <n v="14577.170166923072"/>
    <n v="84261.099230769207"/>
    <n v="1"/>
  </r>
  <r>
    <m/>
    <n v="0"/>
    <n v="118935821"/>
    <n v="118970597"/>
    <n v="118970597"/>
    <n v="118970597"/>
    <s v="10370R"/>
    <s v="Chief Administrative Officer"/>
    <s v="10683R"/>
    <s v="Real Estate &amp; Workplace Svcs"/>
    <m/>
    <m/>
    <m/>
    <m/>
    <s v="Corporate"/>
    <n v="1.73"/>
    <x v="10"/>
    <s v="SP20 / 008"/>
    <n v="11009.338730769199"/>
    <n v="19046.156004230714"/>
    <n v="110093.387307692"/>
    <n v="1"/>
  </r>
  <r>
    <m/>
    <n v="0"/>
    <n v="118935821"/>
    <n v="118970597"/>
    <n v="118970597"/>
    <n v="118970597"/>
    <s v="10370R"/>
    <s v="Chief Administrative Officer"/>
    <s v="10683R"/>
    <s v="Real Estate &amp; Workplace Svcs"/>
    <m/>
    <m/>
    <m/>
    <m/>
    <s v="Corporate"/>
    <n v="1.73"/>
    <x v="8"/>
    <s v="SP20 / 005"/>
    <n v="4662.7424615384598"/>
    <n v="8066.5444584615352"/>
    <n v="58284.280769230798"/>
    <n v="1"/>
  </r>
  <r>
    <m/>
    <n v="0"/>
    <n v="118935821"/>
    <n v="118970597"/>
    <n v="118970597"/>
    <n v="118970597"/>
    <s v="10370R"/>
    <s v="Chief Administrative Officer"/>
    <s v="10683R"/>
    <s v="Real Estate &amp; Workplace Svcs"/>
    <m/>
    <m/>
    <m/>
    <m/>
    <s v="Corporate"/>
    <n v="1.73"/>
    <x v="5"/>
    <s v="SP20 / 002"/>
    <n v="1736.28615384616"/>
    <n v="3003.7750461538567"/>
    <n v="34725.723076923103"/>
    <n v="1"/>
  </r>
  <r>
    <m/>
    <n v="0"/>
    <n v="118935821"/>
    <n v="118970597"/>
    <n v="118970597"/>
    <n v="118970597"/>
    <s v="10370R"/>
    <s v="Chief Administrative Officer"/>
    <s v="10683R"/>
    <s v="Real Estate &amp; Workplace Svcs"/>
    <m/>
    <m/>
    <m/>
    <m/>
    <s v="Corporate"/>
    <n v="1.73"/>
    <x v="5"/>
    <s v="SP20 / 003"/>
    <n v="6044.6273461538403"/>
    <n v="10457.205308846143"/>
    <n v="120892.546923077"/>
    <n v="3"/>
  </r>
  <r>
    <m/>
    <n v="0"/>
    <n v="118935821"/>
    <n v="118970597"/>
    <n v="118970597"/>
    <n v="118970597"/>
    <s v="10370R"/>
    <s v="Chief Administrative Officer"/>
    <s v="10683R"/>
    <s v="Real Estate &amp; Workplace Svcs"/>
    <m/>
    <m/>
    <m/>
    <m/>
    <s v="Corporate"/>
    <n v="1.73"/>
    <x v="5"/>
    <s v="SP20 / 004"/>
    <n v="29829.253523076899"/>
    <n v="51604.608594923033"/>
    <n v="497154.22538461501"/>
    <n v="10"/>
  </r>
  <r>
    <m/>
    <n v="0"/>
    <n v="118935821"/>
    <n v="118970597"/>
    <n v="118970597"/>
    <n v="118970597"/>
    <s v="10370R"/>
    <s v="Chief Administrative Officer"/>
    <s v="10683R"/>
    <s v="Real Estate &amp; Workplace Svcs"/>
    <m/>
    <m/>
    <m/>
    <m/>
    <s v="Corporate"/>
    <n v="1.73"/>
    <x v="5"/>
    <s v="SP20 / 005"/>
    <n v="11263.674000000001"/>
    <n v="19486.156020000002"/>
    <n v="140795.92499999999"/>
    <n v="2"/>
  </r>
  <r>
    <m/>
    <n v="0"/>
    <n v="118935821"/>
    <n v="118970597"/>
    <n v="118970597"/>
    <n v="118970597"/>
    <s v="10370R"/>
    <s v="Chief Administrative Officer"/>
    <s v="10683R"/>
    <s v="Real Estate &amp; Workplace Svcs"/>
    <m/>
    <m/>
    <m/>
    <m/>
    <s v="Corporate"/>
    <n v="1.73"/>
    <x v="5"/>
    <s v="SP20 / 006"/>
    <n v="7893.99"/>
    <n v="13656.602699999999"/>
    <n v="87711"/>
    <n v="1"/>
  </r>
  <r>
    <m/>
    <n v="0"/>
    <n v="118935821"/>
    <n v="118970597"/>
    <n v="118970597"/>
    <n v="118970597"/>
    <s v="10370R"/>
    <s v="Chief Administrative Officer"/>
    <s v="10683R"/>
    <s v="Real Estate &amp; Workplace Svcs"/>
    <m/>
    <m/>
    <m/>
    <m/>
    <s v="Corporate"/>
    <n v="1.73"/>
    <x v="5"/>
    <s v="SP20 / 007"/>
    <n v="8072.5371538461504"/>
    <n v="13965.489276153839"/>
    <n v="80725.371538461506"/>
    <n v="1"/>
  </r>
  <r>
    <m/>
    <n v="0"/>
    <n v="118935821"/>
    <n v="118970597"/>
    <n v="118970597"/>
    <n v="118970597"/>
    <s v="10370R"/>
    <s v="Chief Administrative Officer"/>
    <s v="10683R"/>
    <s v="Real Estate &amp; Workplace Svcs"/>
    <m/>
    <m/>
    <m/>
    <m/>
    <s v="Corporate"/>
    <n v="1.73"/>
    <x v="5"/>
    <s v="SP20 / 008"/>
    <n v="19604.3613846154"/>
    <n v="33915.545195384642"/>
    <n v="196043.61384615401"/>
    <n v="2"/>
  </r>
  <r>
    <m/>
    <n v="0"/>
    <n v="118935821"/>
    <n v="118970597"/>
    <n v="118970597"/>
    <n v="118970597"/>
    <s v="10370R"/>
    <s v="Chief Administrative Officer"/>
    <s v="10683R"/>
    <s v="Real Estate &amp; Workplace Svcs"/>
    <m/>
    <m/>
    <m/>
    <m/>
    <s v="Corporate"/>
    <n v="1.73"/>
    <x v="5"/>
    <s v="SP20 / 010"/>
    <n v="30679.1583076924"/>
    <n v="53074.943872307849"/>
    <n v="153395.79153846201"/>
    <n v="1"/>
  </r>
  <r>
    <m/>
    <n v="0"/>
    <n v="118935821"/>
    <n v="118970597"/>
    <n v="119040149"/>
    <n v="119040149"/>
    <s v="10370R"/>
    <s v="Chief Administrative Officer"/>
    <s v="10683R"/>
    <s v="Real Estate &amp; Workplace Svcs"/>
    <s v="10940R"/>
    <s v="Workplace Services IN/MI"/>
    <m/>
    <m/>
    <s v="Corporate"/>
    <n v="1.73"/>
    <x v="2"/>
    <s v="Nonsal"/>
    <n v="2920.02"/>
    <n v="5051.6346000000003"/>
    <n v="58400.4"/>
    <n v="2"/>
  </r>
  <r>
    <m/>
    <n v="0"/>
    <n v="118935821"/>
    <n v="118970597"/>
    <n v="119040149"/>
    <n v="119040149"/>
    <s v="10370R"/>
    <s v="Chief Administrative Officer"/>
    <s v="10683R"/>
    <s v="Real Estate &amp; Workplace Svcs"/>
    <s v="10940R"/>
    <s v="Workplace Services IN/MI"/>
    <m/>
    <m/>
    <s v="Corporate"/>
    <n v="1.73"/>
    <x v="2"/>
    <s v="SP20 / 002"/>
    <n v="5911.3648846153801"/>
    <n v="10226.661250384608"/>
    <n v="118227.297692308"/>
    <n v="3"/>
  </r>
  <r>
    <m/>
    <n v="0"/>
    <n v="118935821"/>
    <n v="118970597"/>
    <n v="119040149"/>
    <n v="119040149"/>
    <s v="10370R"/>
    <s v="Chief Administrative Officer"/>
    <s v="10683R"/>
    <s v="Real Estate &amp; Workplace Svcs"/>
    <s v="10940R"/>
    <s v="Workplace Services IN/MI"/>
    <m/>
    <m/>
    <s v="Corporate"/>
    <n v="1.73"/>
    <x v="2"/>
    <s v="SP20 / 003"/>
    <n v="2259.5754615384599"/>
    <n v="3909.0655484615354"/>
    <n v="45191.509230769203"/>
    <n v="1"/>
  </r>
  <r>
    <m/>
    <n v="0"/>
    <n v="118935821"/>
    <n v="118970597"/>
    <n v="119040149"/>
    <n v="119040149"/>
    <s v="10370R"/>
    <s v="Chief Administrative Officer"/>
    <s v="10683R"/>
    <s v="Real Estate &amp; Workplace Svcs"/>
    <s v="10940R"/>
    <s v="Workplace Services IN/MI"/>
    <m/>
    <m/>
    <s v="Corporate"/>
    <n v="1.73"/>
    <x v="2"/>
    <s v="SP20 / 004"/>
    <n v="9284.27141538461"/>
    <n v="16061.789548615376"/>
    <n v="154737.85692307699"/>
    <n v="3"/>
  </r>
  <r>
    <m/>
    <n v="0"/>
    <n v="118935821"/>
    <n v="118970597"/>
    <n v="119040149"/>
    <n v="119040149"/>
    <s v="10370R"/>
    <s v="Chief Administrative Officer"/>
    <s v="10683R"/>
    <s v="Real Estate &amp; Workplace Svcs"/>
    <s v="10940R"/>
    <s v="Workplace Services IN/MI"/>
    <m/>
    <m/>
    <s v="Corporate"/>
    <n v="1.73"/>
    <x v="2"/>
    <s v="SP20 / 005"/>
    <n v="5345.2731999999996"/>
    <n v="9247.322635999999"/>
    <n v="66815.914999999994"/>
    <n v="1"/>
  </r>
  <r>
    <m/>
    <n v="0"/>
    <n v="118935821"/>
    <n v="118970597"/>
    <n v="119040149"/>
    <n v="119040149"/>
    <s v="10370R"/>
    <s v="Chief Administrative Officer"/>
    <s v="10683R"/>
    <s v="Real Estate &amp; Workplace Svcs"/>
    <s v="10940R"/>
    <s v="Workplace Services IN/MI"/>
    <m/>
    <m/>
    <s v="Corporate"/>
    <n v="1.73"/>
    <x v="2"/>
    <s v="SP20 / 007"/>
    <n v="10344.6212307692"/>
    <n v="17896.194729230716"/>
    <n v="103446.212307692"/>
    <n v="1"/>
  </r>
  <r>
    <m/>
    <n v="0"/>
    <n v="118935821"/>
    <n v="118970597"/>
    <n v="119040149"/>
    <n v="119040149"/>
    <s v="10370R"/>
    <s v="Chief Administrative Officer"/>
    <s v="10683R"/>
    <s v="Real Estate &amp; Workplace Svcs"/>
    <s v="10940R"/>
    <s v="Workplace Services IN/MI"/>
    <m/>
    <m/>
    <s v="Corporate"/>
    <n v="1.73"/>
    <x v="2"/>
    <s v="SP20 / 010"/>
    <n v="24400.0115384616"/>
    <n v="42212.019961538565"/>
    <n v="122000.05769230799"/>
    <n v="1"/>
  </r>
  <r>
    <m/>
    <n v="0"/>
    <n v="118935821"/>
    <n v="118970597"/>
    <n v="119040149"/>
    <n v="119040149"/>
    <s v="10370R"/>
    <s v="Chief Administrative Officer"/>
    <s v="10683R"/>
    <s v="Real Estate &amp; Workplace Svcs"/>
    <s v="10940R"/>
    <s v="Workplace Services IN/MI"/>
    <m/>
    <m/>
    <s v="Corporate"/>
    <n v="1.73"/>
    <x v="11"/>
    <s v="Nonsal"/>
    <n v="15871.5165"/>
    <n v="27457.723545000001"/>
    <n v="317430.33"/>
    <n v="5"/>
  </r>
  <r>
    <m/>
    <n v="0"/>
    <n v="118935821"/>
    <n v="118970597"/>
    <n v="119040149"/>
    <n v="119040149"/>
    <s v="10370R"/>
    <s v="Chief Administrative Officer"/>
    <s v="10683R"/>
    <s v="Real Estate &amp; Workplace Svcs"/>
    <s v="10940R"/>
    <s v="Workplace Services IN/MI"/>
    <m/>
    <m/>
    <s v="Corporate"/>
    <n v="1.73"/>
    <x v="11"/>
    <s v="SP20 / 002"/>
    <n v="284.61584807692299"/>
    <n v="492.38541717307675"/>
    <n v="5692.3169615384604"/>
    <n v="1"/>
  </r>
  <r>
    <m/>
    <n v="0"/>
    <n v="118935821"/>
    <n v="118970597"/>
    <n v="119040149"/>
    <n v="119040149"/>
    <s v="10370R"/>
    <s v="Chief Administrative Officer"/>
    <s v="10683R"/>
    <s v="Real Estate &amp; Workplace Svcs"/>
    <s v="10940R"/>
    <s v="Workplace Services IN/MI"/>
    <m/>
    <m/>
    <s v="Corporate"/>
    <n v="1.73"/>
    <x v="11"/>
    <s v="SP20 / 004"/>
    <n v="3249.9142153846101"/>
    <n v="5622.351592615375"/>
    <n v="54165.236923076904"/>
    <n v="1"/>
  </r>
  <r>
    <m/>
    <n v="0"/>
    <n v="118935821"/>
    <n v="118970597"/>
    <n v="119040149"/>
    <n v="119040149"/>
    <s v="10370R"/>
    <s v="Chief Administrative Officer"/>
    <s v="10683R"/>
    <s v="Real Estate &amp; Workplace Svcs"/>
    <s v="10940R"/>
    <s v="Workplace Services IN/MI"/>
    <m/>
    <m/>
    <s v="Corporate"/>
    <n v="1.73"/>
    <x v="11"/>
    <s v="SP20 / 006"/>
    <n v="8979.4397423076898"/>
    <n v="15534.430754192303"/>
    <n v="99771.552692307698"/>
    <n v="1"/>
  </r>
  <r>
    <m/>
    <n v="0"/>
    <n v="118935821"/>
    <n v="118970597"/>
    <n v="119040149"/>
    <n v="119040149"/>
    <s v="10370R"/>
    <s v="Chief Administrative Officer"/>
    <s v="10683R"/>
    <s v="Real Estate &amp; Workplace Svcs"/>
    <s v="10940R"/>
    <s v="Workplace Services IN/MI"/>
    <m/>
    <m/>
    <s v="Corporate"/>
    <n v="1.73"/>
    <x v="11"/>
    <s v="SP20 / 007"/>
    <n v="7918.7299230769204"/>
    <n v="13699.402766923073"/>
    <n v="79187.299230769204"/>
    <n v="1"/>
  </r>
  <r>
    <m/>
    <n v="0"/>
    <n v="118935821"/>
    <n v="118970597"/>
    <n v="119040149"/>
    <n v="119040149"/>
    <s v="10370R"/>
    <s v="Chief Administrative Officer"/>
    <s v="10683R"/>
    <s v="Real Estate &amp; Workplace Svcs"/>
    <s v="10940R"/>
    <s v="Workplace Services IN/MI"/>
    <m/>
    <m/>
    <s v="Corporate"/>
    <n v="1.73"/>
    <x v="11"/>
    <s v="SP20 / 008"/>
    <n v="10051.7474615385"/>
    <n v="17389.523108461606"/>
    <n v="100517.474615385"/>
    <n v="1"/>
  </r>
  <r>
    <m/>
    <n v="0"/>
    <n v="118935821"/>
    <n v="118970597"/>
    <n v="119074925"/>
    <n v="119074925"/>
    <s v="10370R"/>
    <s v="Chief Administrative Officer"/>
    <s v="10683R"/>
    <s v="Real Estate &amp; Workplace Svcs"/>
    <s v="11213R"/>
    <s v="Workplace Svcs WV/VA/KY"/>
    <m/>
    <m/>
    <s v="Corporate"/>
    <n v="1.73"/>
    <x v="2"/>
    <s v="Nonsal"/>
    <n v="18046.155999999999"/>
    <n v="31219.849879999998"/>
    <n v="360923.12"/>
    <n v="6"/>
  </r>
  <r>
    <m/>
    <n v="0"/>
    <n v="118935821"/>
    <n v="118970597"/>
    <n v="119074925"/>
    <n v="119074925"/>
    <s v="10370R"/>
    <s v="Chief Administrative Officer"/>
    <s v="10683R"/>
    <s v="Real Estate &amp; Workplace Svcs"/>
    <s v="11213R"/>
    <s v="Workplace Svcs WV/VA/KY"/>
    <m/>
    <m/>
    <s v="Corporate"/>
    <n v="1.73"/>
    <x v="2"/>
    <s v="SP20 / 002"/>
    <n v="3603.11863461539"/>
    <n v="6233.3952378846243"/>
    <n v="72062.372692307705"/>
    <n v="2"/>
  </r>
  <r>
    <m/>
    <n v="0"/>
    <n v="118935821"/>
    <n v="118970597"/>
    <n v="119074925"/>
    <n v="119074925"/>
    <s v="10370R"/>
    <s v="Chief Administrative Officer"/>
    <s v="10683R"/>
    <s v="Real Estate &amp; Workplace Svcs"/>
    <s v="11213R"/>
    <s v="Workplace Svcs WV/VA/KY"/>
    <m/>
    <m/>
    <s v="Corporate"/>
    <n v="1.73"/>
    <x v="2"/>
    <s v="SP20 / 003"/>
    <n v="4386.4542884615403"/>
    <n v="7588.5659190384649"/>
    <n v="87729.085769230805"/>
    <n v="2"/>
  </r>
  <r>
    <m/>
    <n v="0"/>
    <n v="118935821"/>
    <n v="118970597"/>
    <n v="119074925"/>
    <n v="119074925"/>
    <s v="10370R"/>
    <s v="Chief Administrative Officer"/>
    <s v="10683R"/>
    <s v="Real Estate &amp; Workplace Svcs"/>
    <s v="11213R"/>
    <s v="Workplace Svcs WV/VA/KY"/>
    <m/>
    <m/>
    <s v="Corporate"/>
    <n v="1.73"/>
    <x v="2"/>
    <s v="SP20 / 004"/>
    <n v="3100.52464615385"/>
    <n v="5363.9076378461605"/>
    <n v="51675.410769230803"/>
    <n v="1"/>
  </r>
  <r>
    <m/>
    <n v="0"/>
    <n v="118935821"/>
    <n v="118970597"/>
    <n v="119074925"/>
    <n v="119074925"/>
    <s v="10370R"/>
    <s v="Chief Administrative Officer"/>
    <s v="10683R"/>
    <s v="Real Estate &amp; Workplace Svcs"/>
    <s v="11213R"/>
    <s v="Workplace Svcs WV/VA/KY"/>
    <m/>
    <m/>
    <s v="Corporate"/>
    <n v="1.73"/>
    <x v="2"/>
    <s v="SP20 / 005"/>
    <n v="4753.4907076923"/>
    <n v="8223.5389243076788"/>
    <n v="59418.633846153803"/>
    <n v="1"/>
  </r>
  <r>
    <m/>
    <n v="0"/>
    <n v="118935821"/>
    <n v="118970597"/>
    <n v="119074925"/>
    <n v="119074925"/>
    <s v="10370R"/>
    <s v="Chief Administrative Officer"/>
    <s v="10683R"/>
    <s v="Real Estate &amp; Workplace Svcs"/>
    <s v="11213R"/>
    <s v="Workplace Svcs WV/VA/KY"/>
    <m/>
    <m/>
    <s v="Corporate"/>
    <n v="1.73"/>
    <x v="2"/>
    <s v="SP20 / 006"/>
    <n v="14249.306007692299"/>
    <n v="24651.299393307676"/>
    <n v="158325.62230769201"/>
    <n v="2"/>
  </r>
  <r>
    <m/>
    <n v="0"/>
    <n v="118935821"/>
    <n v="118970597"/>
    <n v="119074925"/>
    <n v="119074925"/>
    <s v="10370R"/>
    <s v="Chief Administrative Officer"/>
    <s v="10683R"/>
    <s v="Real Estate &amp; Workplace Svcs"/>
    <s v="11213R"/>
    <s v="Workplace Svcs WV/VA/KY"/>
    <m/>
    <m/>
    <s v="Corporate"/>
    <n v="1.73"/>
    <x v="2"/>
    <s v="SP20 / 008"/>
    <n v="20907.765230769201"/>
    <n v="36170.433849230714"/>
    <n v="209077.65230769201"/>
    <n v="2"/>
  </r>
  <r>
    <m/>
    <n v="0"/>
    <n v="118935821"/>
    <n v="118970597"/>
    <n v="119074925"/>
    <n v="119074925"/>
    <s v="10370R"/>
    <s v="Chief Administrative Officer"/>
    <s v="10683R"/>
    <s v="Real Estate &amp; Workplace Svcs"/>
    <s v="11213R"/>
    <s v="Workplace Svcs WV/VA/KY"/>
    <m/>
    <m/>
    <s v="Corporate"/>
    <n v="1.73"/>
    <x v="2"/>
    <s v="SP20 / 010"/>
    <n v="30505.7924615384"/>
    <n v="52775.020958461435"/>
    <n v="152528.96230769201"/>
    <n v="1"/>
  </r>
  <r>
    <m/>
    <n v="0"/>
    <n v="118935821"/>
    <n v="118970597"/>
    <n v="119074925"/>
    <n v="119074925"/>
    <s v="10370R"/>
    <s v="Chief Administrative Officer"/>
    <s v="10683R"/>
    <s v="Real Estate &amp; Workplace Svcs"/>
    <s v="11213R"/>
    <s v="Workplace Svcs WV/VA/KY"/>
    <m/>
    <m/>
    <s v="Corporate"/>
    <n v="1.73"/>
    <x v="0"/>
    <s v="Nonsal"/>
    <n v="23396.626"/>
    <n v="40476.162980000001"/>
    <n v="467932.52"/>
    <n v="8"/>
  </r>
  <r>
    <m/>
    <n v="0"/>
    <n v="118935821"/>
    <n v="118970597"/>
    <n v="119074925"/>
    <n v="119074925"/>
    <s v="10370R"/>
    <s v="Chief Administrative Officer"/>
    <s v="10683R"/>
    <s v="Real Estate &amp; Workplace Svcs"/>
    <s v="11213R"/>
    <s v="Workplace Svcs WV/VA/KY"/>
    <m/>
    <m/>
    <s v="Corporate"/>
    <n v="1.73"/>
    <x v="0"/>
    <s v="SP20 / 008"/>
    <n v="8892.7782692307701"/>
    <n v="15384.506405769233"/>
    <n v="88927.782692307694"/>
    <n v="1"/>
  </r>
  <r>
    <m/>
    <n v="0"/>
    <n v="118935821"/>
    <n v="118970597"/>
    <n v="119109701"/>
    <n v="119109701"/>
    <s v="10370R"/>
    <s v="Chief Administrative Officer"/>
    <s v="10683R"/>
    <s v="Real Estate &amp; Workplace Svcs"/>
    <s v="11295R"/>
    <s v="Workplace Svcs OK/LA/AR"/>
    <m/>
    <m/>
    <s v="Corporate"/>
    <n v="1.73"/>
    <x v="2"/>
    <s v="SP20 / 002"/>
    <n v="2143.3630384615399"/>
    <n v="3708.018056538464"/>
    <n v="42867.260769230801"/>
    <n v="1"/>
  </r>
  <r>
    <m/>
    <n v="0"/>
    <n v="118935821"/>
    <n v="118970597"/>
    <n v="119109701"/>
    <n v="119109701"/>
    <s v="10370R"/>
    <s v="Chief Administrative Officer"/>
    <s v="10683R"/>
    <s v="Real Estate &amp; Workplace Svcs"/>
    <s v="11295R"/>
    <s v="Workplace Svcs OK/LA/AR"/>
    <m/>
    <m/>
    <s v="Corporate"/>
    <n v="1.73"/>
    <x v="2"/>
    <s v="SP20 / 003"/>
    <n v="2163.51201923077"/>
    <n v="3742.875793269232"/>
    <n v="43270.240384615397"/>
    <n v="1"/>
  </r>
  <r>
    <m/>
    <n v="0"/>
    <n v="118935821"/>
    <n v="118970597"/>
    <n v="119109701"/>
    <n v="119109701"/>
    <s v="10370R"/>
    <s v="Chief Administrative Officer"/>
    <s v="10683R"/>
    <s v="Real Estate &amp; Workplace Svcs"/>
    <s v="11295R"/>
    <s v="Workplace Svcs OK/LA/AR"/>
    <m/>
    <m/>
    <s v="Corporate"/>
    <n v="1.73"/>
    <x v="2"/>
    <s v="SP20 / 004"/>
    <n v="6366.3915230769198"/>
    <n v="11013.857334923072"/>
    <n v="106106.525384615"/>
    <n v="2"/>
  </r>
  <r>
    <m/>
    <n v="0"/>
    <n v="118935821"/>
    <n v="118970597"/>
    <n v="119109701"/>
    <n v="119109701"/>
    <s v="10370R"/>
    <s v="Chief Administrative Officer"/>
    <s v="10683R"/>
    <s v="Real Estate &amp; Workplace Svcs"/>
    <s v="11295R"/>
    <s v="Workplace Svcs OK/LA/AR"/>
    <m/>
    <m/>
    <s v="Corporate"/>
    <n v="1.73"/>
    <x v="2"/>
    <s v="SP20 / 006"/>
    <n v="12183.3406730769"/>
    <n v="21077.179364423038"/>
    <n v="135370.45192307699"/>
    <n v="2"/>
  </r>
  <r>
    <m/>
    <n v="0"/>
    <n v="118935821"/>
    <n v="118970597"/>
    <n v="119109701"/>
    <n v="119109701"/>
    <s v="10370R"/>
    <s v="Chief Administrative Officer"/>
    <s v="10683R"/>
    <s v="Real Estate &amp; Workplace Svcs"/>
    <s v="11295R"/>
    <s v="Workplace Svcs OK/LA/AR"/>
    <m/>
    <m/>
    <s v="Corporate"/>
    <n v="1.73"/>
    <x v="2"/>
    <s v="SP20 / 007"/>
    <n v="8170.7660769230797"/>
    <n v="14135.425313076928"/>
    <n v="81707.660769230803"/>
    <n v="1"/>
  </r>
  <r>
    <m/>
    <n v="0"/>
    <n v="118935821"/>
    <n v="118970597"/>
    <n v="119109701"/>
    <n v="119109701"/>
    <s v="10370R"/>
    <s v="Chief Administrative Officer"/>
    <s v="10683R"/>
    <s v="Real Estate &amp; Workplace Svcs"/>
    <s v="11295R"/>
    <s v="Workplace Svcs OK/LA/AR"/>
    <m/>
    <m/>
    <s v="Corporate"/>
    <n v="1.73"/>
    <x v="2"/>
    <s v="SP20 / 008"/>
    <n v="9299.0491923076897"/>
    <n v="16087.355102692303"/>
    <n v="92990.491923076901"/>
    <n v="1"/>
  </r>
  <r>
    <m/>
    <n v="0"/>
    <n v="118935821"/>
    <n v="118970597"/>
    <n v="119109701"/>
    <n v="119109701"/>
    <s v="10370R"/>
    <s v="Chief Administrative Officer"/>
    <s v="10683R"/>
    <s v="Real Estate &amp; Workplace Svcs"/>
    <s v="11295R"/>
    <s v="Workplace Svcs OK/LA/AR"/>
    <m/>
    <m/>
    <s v="Corporate"/>
    <n v="1.73"/>
    <x v="2"/>
    <s v="SP20 / 010"/>
    <n v="29801.306230769202"/>
    <n v="51556.259779230721"/>
    <n v="149006.53115384601"/>
    <n v="1"/>
  </r>
  <r>
    <m/>
    <n v="0"/>
    <n v="118935821"/>
    <n v="118970597"/>
    <n v="119109701"/>
    <n v="119109701"/>
    <s v="10370R"/>
    <s v="Chief Administrative Officer"/>
    <s v="10683R"/>
    <s v="Real Estate &amp; Workplace Svcs"/>
    <s v="11295R"/>
    <s v="Workplace Svcs OK/LA/AR"/>
    <m/>
    <m/>
    <s v="Corporate"/>
    <n v="1.73"/>
    <x v="6"/>
    <s v="SP20 / 003"/>
    <n v="2232.2054423076902"/>
    <n v="3861.7154151923041"/>
    <n v="44644.108846153802"/>
    <n v="1"/>
  </r>
  <r>
    <m/>
    <n v="0"/>
    <n v="118935821"/>
    <n v="118970597"/>
    <n v="119109701"/>
    <n v="119109701"/>
    <s v="10370R"/>
    <s v="Chief Administrative Officer"/>
    <s v="10683R"/>
    <s v="Real Estate &amp; Workplace Svcs"/>
    <s v="11295R"/>
    <s v="Workplace Svcs OK/LA/AR"/>
    <m/>
    <m/>
    <s v="Corporate"/>
    <n v="1.73"/>
    <x v="6"/>
    <s v="SP20 / 004"/>
    <n v="9719.88916153846"/>
    <n v="16815.408249461536"/>
    <n v="161998.15269230801"/>
    <n v="3"/>
  </r>
  <r>
    <m/>
    <n v="0"/>
    <n v="118935821"/>
    <n v="118970597"/>
    <n v="119109701"/>
    <n v="119109701"/>
    <s v="10370R"/>
    <s v="Chief Administrative Officer"/>
    <s v="10683R"/>
    <s v="Real Estate &amp; Workplace Svcs"/>
    <s v="11295R"/>
    <s v="Workplace Svcs OK/LA/AR"/>
    <m/>
    <m/>
    <s v="Corporate"/>
    <n v="1.73"/>
    <x v="6"/>
    <s v="SP20 / 005"/>
    <n v="4961.2751384615403"/>
    <n v="8583.0059895384638"/>
    <n v="62015.939230769203"/>
    <n v="1"/>
  </r>
  <r>
    <m/>
    <n v="0"/>
    <n v="118935821"/>
    <n v="118970597"/>
    <n v="119109701"/>
    <n v="119109701"/>
    <s v="10370R"/>
    <s v="Chief Administrative Officer"/>
    <s v="10683R"/>
    <s v="Real Estate &amp; Workplace Svcs"/>
    <s v="11295R"/>
    <s v="Workplace Svcs OK/LA/AR"/>
    <m/>
    <m/>
    <s v="Corporate"/>
    <n v="1.73"/>
    <x v="6"/>
    <s v="SP20 / 008"/>
    <n v="9317.2223461538506"/>
    <n v="16118.794658846162"/>
    <n v="93172.223461538495"/>
    <n v="1"/>
  </r>
  <r>
    <m/>
    <n v="0"/>
    <n v="118935821"/>
    <n v="118970597"/>
    <n v="119109701"/>
    <n v="119109701"/>
    <s v="10370R"/>
    <s v="Chief Administrative Officer"/>
    <s v="10683R"/>
    <s v="Real Estate &amp; Workplace Svcs"/>
    <s v="11295R"/>
    <s v="Workplace Svcs OK/LA/AR"/>
    <m/>
    <m/>
    <s v="Corporate"/>
    <n v="1.73"/>
    <x v="8"/>
    <s v="Nonsal"/>
    <n v="7221.9690000000001"/>
    <n v="12494.006369999999"/>
    <n v="144439.38"/>
    <n v="2"/>
  </r>
  <r>
    <m/>
    <n v="0"/>
    <n v="118935821"/>
    <n v="118970597"/>
    <n v="119109701"/>
    <n v="119109701"/>
    <s v="10370R"/>
    <s v="Chief Administrative Officer"/>
    <s v="10683R"/>
    <s v="Real Estate &amp; Workplace Svcs"/>
    <s v="11295R"/>
    <s v="Workplace Svcs OK/LA/AR"/>
    <m/>
    <m/>
    <s v="Corporate"/>
    <n v="1.73"/>
    <x v="8"/>
    <s v="SP20 / 002"/>
    <n v="912"/>
    <n v="1577.76"/>
    <n v="18240"/>
    <n v="1"/>
  </r>
  <r>
    <m/>
    <n v="0"/>
    <n v="118935821"/>
    <n v="118970597"/>
    <n v="119109701"/>
    <n v="119109701"/>
    <s v="10370R"/>
    <s v="Chief Administrative Officer"/>
    <s v="10683R"/>
    <s v="Real Estate &amp; Workplace Svcs"/>
    <s v="11295R"/>
    <s v="Workplace Svcs OK/LA/AR"/>
    <m/>
    <m/>
    <s v="Corporate"/>
    <n v="1.73"/>
    <x v="8"/>
    <s v="SP20 / 004"/>
    <n v="3661.1496000000002"/>
    <n v="6333.7888080000002"/>
    <n v="61019.16"/>
    <n v="1"/>
  </r>
  <r>
    <m/>
    <n v="0"/>
    <n v="118935821"/>
    <n v="118970597"/>
    <n v="119109701"/>
    <n v="119109701"/>
    <s v="10370R"/>
    <s v="Chief Administrative Officer"/>
    <s v="10683R"/>
    <s v="Real Estate &amp; Workplace Svcs"/>
    <s v="11295R"/>
    <s v="Workplace Svcs OK/LA/AR"/>
    <m/>
    <m/>
    <s v="Corporate"/>
    <n v="1.73"/>
    <x v="8"/>
    <s v="SP20 / 005"/>
    <n v="10662.609292307699"/>
    <n v="18446.31407569232"/>
    <n v="133282.616153846"/>
    <n v="2"/>
  </r>
  <r>
    <m/>
    <n v="0"/>
    <n v="118935821"/>
    <n v="118970597"/>
    <n v="119109701"/>
    <n v="119109701"/>
    <s v="10370R"/>
    <s v="Chief Administrative Officer"/>
    <s v="10683R"/>
    <s v="Real Estate &amp; Workplace Svcs"/>
    <s v="11295R"/>
    <s v="Workplace Svcs OK/LA/AR"/>
    <m/>
    <m/>
    <s v="Corporate"/>
    <n v="1.73"/>
    <x v="8"/>
    <s v="SP20 / 008"/>
    <n v="10319.1253846154"/>
    <n v="17852.08691538464"/>
    <n v="103191.253846154"/>
    <n v="1"/>
  </r>
  <r>
    <m/>
    <n v="0"/>
    <n v="118935821"/>
    <n v="118970597"/>
    <n v="119144477"/>
    <n v="119144477"/>
    <s v="10370R"/>
    <s v="Chief Administrative Officer"/>
    <s v="10683R"/>
    <s v="Real Estate &amp; Workplace Svcs"/>
    <s v="11470R"/>
    <s v="Workplace Services OH"/>
    <m/>
    <m/>
    <s v="Corporate"/>
    <n v="1.73"/>
    <x v="2"/>
    <s v="Nonsal"/>
    <n v="2716.91"/>
    <n v="4700.2542999999996"/>
    <n v="54338.2"/>
    <n v="1"/>
  </r>
  <r>
    <m/>
    <n v="0"/>
    <n v="118935821"/>
    <n v="118970597"/>
    <n v="119144477"/>
    <n v="119144477"/>
    <s v="10370R"/>
    <s v="Chief Administrative Officer"/>
    <s v="10683R"/>
    <s v="Real Estate &amp; Workplace Svcs"/>
    <s v="11470R"/>
    <s v="Workplace Services OH"/>
    <m/>
    <m/>
    <s v="Corporate"/>
    <n v="1.73"/>
    <x v="2"/>
    <s v="SP20 / 002"/>
    <n v="3949.8154038461498"/>
    <n v="6833.1806486538389"/>
    <n v="78996.308076923102"/>
    <n v="2"/>
  </r>
  <r>
    <m/>
    <n v="0"/>
    <n v="118935821"/>
    <n v="118970597"/>
    <n v="119144477"/>
    <n v="119144477"/>
    <s v="10370R"/>
    <s v="Chief Administrative Officer"/>
    <s v="10683R"/>
    <s v="Real Estate &amp; Workplace Svcs"/>
    <s v="11470R"/>
    <s v="Workplace Services OH"/>
    <m/>
    <m/>
    <s v="Corporate"/>
    <n v="1.73"/>
    <x v="2"/>
    <s v="SP20 / 003"/>
    <n v="4535.42832692308"/>
    <n v="7846.291005576928"/>
    <n v="90708.566538461499"/>
    <n v="2"/>
  </r>
  <r>
    <m/>
    <n v="0"/>
    <n v="118935821"/>
    <n v="118970597"/>
    <n v="119144477"/>
    <n v="119144477"/>
    <s v="10370R"/>
    <s v="Chief Administrative Officer"/>
    <s v="10683R"/>
    <s v="Real Estate &amp; Workplace Svcs"/>
    <s v="11470R"/>
    <s v="Workplace Services OH"/>
    <m/>
    <m/>
    <s v="Corporate"/>
    <n v="1.73"/>
    <x v="2"/>
    <s v="SP20 / 004"/>
    <n v="3004.46679230769"/>
    <n v="5197.7275506923033"/>
    <n v="50074.446538461503"/>
    <n v="1"/>
  </r>
  <r>
    <m/>
    <n v="0"/>
    <n v="118935821"/>
    <n v="118970597"/>
    <n v="119144477"/>
    <n v="119144477"/>
    <s v="10370R"/>
    <s v="Chief Administrative Officer"/>
    <s v="10683R"/>
    <s v="Real Estate &amp; Workplace Svcs"/>
    <s v="11470R"/>
    <s v="Workplace Services OH"/>
    <m/>
    <m/>
    <s v="Corporate"/>
    <n v="1.73"/>
    <x v="2"/>
    <s v="SP20 / 006"/>
    <n v="57945.897692307801"/>
    <n v="100246.4030076925"/>
    <n v="643843.30769230798"/>
    <n v="7"/>
  </r>
  <r>
    <m/>
    <n v="0"/>
    <n v="118935821"/>
    <n v="118970597"/>
    <n v="119144477"/>
    <n v="119144477"/>
    <s v="10370R"/>
    <s v="Chief Administrative Officer"/>
    <s v="10683R"/>
    <s v="Real Estate &amp; Workplace Svcs"/>
    <s v="11470R"/>
    <s v="Workplace Services OH"/>
    <m/>
    <m/>
    <s v="Corporate"/>
    <n v="1.73"/>
    <x v="2"/>
    <s v="SP20 / 007"/>
    <n v="26607.363499999901"/>
    <n v="46030.738854999829"/>
    <n v="266073.63500000001"/>
    <n v="3"/>
  </r>
  <r>
    <m/>
    <n v="0"/>
    <n v="118935821"/>
    <n v="118970597"/>
    <n v="119144477"/>
    <n v="119144477"/>
    <s v="10370R"/>
    <s v="Chief Administrative Officer"/>
    <s v="10683R"/>
    <s v="Real Estate &amp; Workplace Svcs"/>
    <s v="11470R"/>
    <s v="Workplace Services OH"/>
    <m/>
    <m/>
    <s v="Corporate"/>
    <n v="1.73"/>
    <x v="2"/>
    <s v="SP20 / 008"/>
    <n v="40503.444730769203"/>
    <n v="70070.959384230722"/>
    <n v="405034.44730769203"/>
    <n v="4"/>
  </r>
  <r>
    <m/>
    <n v="0"/>
    <n v="118935821"/>
    <n v="118970597"/>
    <n v="119144477"/>
    <n v="119144477"/>
    <s v="10370R"/>
    <s v="Chief Administrative Officer"/>
    <s v="10683R"/>
    <s v="Real Estate &amp; Workplace Svcs"/>
    <s v="11470R"/>
    <s v="Workplace Services OH"/>
    <m/>
    <m/>
    <s v="Corporate"/>
    <n v="1.73"/>
    <x v="2"/>
    <s v="SP20 / 010"/>
    <n v="33045.642153846202"/>
    <n v="57168.96092615393"/>
    <n v="165228.21076923099"/>
    <n v="1"/>
  </r>
  <r>
    <m/>
    <n v="0"/>
    <n v="118935821"/>
    <n v="118970597"/>
    <n v="119144477"/>
    <n v="119144477"/>
    <s v="10370R"/>
    <s v="Chief Administrative Officer"/>
    <s v="10683R"/>
    <s v="Real Estate &amp; Workplace Svcs"/>
    <s v="11470R"/>
    <s v="Workplace Services OH"/>
    <m/>
    <m/>
    <s v="Corporate"/>
    <n v="1.73"/>
    <x v="3"/>
    <s v="Nonsal"/>
    <n v="1919.53"/>
    <n v="3320.7869000000001"/>
    <n v="38390.6"/>
    <n v="1"/>
  </r>
  <r>
    <m/>
    <n v="0"/>
    <n v="118935821"/>
    <n v="118970597"/>
    <n v="119144477"/>
    <n v="119144477"/>
    <s v="10370R"/>
    <s v="Chief Administrative Officer"/>
    <s v="10683R"/>
    <s v="Real Estate &amp; Workplace Svcs"/>
    <s v="11470R"/>
    <s v="Workplace Services OH"/>
    <m/>
    <m/>
    <s v="Corporate"/>
    <n v="1.73"/>
    <x v="4"/>
    <s v="Nonsal"/>
    <n v="65009.932999999997"/>
    <n v="112467.18409"/>
    <n v="1300198.6599999999"/>
    <n v="19"/>
  </r>
  <r>
    <m/>
    <n v="0"/>
    <n v="118935821"/>
    <n v="118970597"/>
    <n v="119144477"/>
    <n v="119144477"/>
    <s v="10370R"/>
    <s v="Chief Administrative Officer"/>
    <s v="10683R"/>
    <s v="Real Estate &amp; Workplace Svcs"/>
    <s v="11470R"/>
    <s v="Workplace Services OH"/>
    <m/>
    <m/>
    <s v="Corporate"/>
    <n v="1.73"/>
    <x v="4"/>
    <s v="SP20 / 003"/>
    <n v="2267.7464038461599"/>
    <n v="3923.2012786538567"/>
    <n v="45354.928076923097"/>
    <n v="1"/>
  </r>
  <r>
    <m/>
    <n v="0"/>
    <n v="118935821"/>
    <n v="118970597"/>
    <n v="119144477"/>
    <n v="119144477"/>
    <s v="10370R"/>
    <s v="Chief Administrative Officer"/>
    <s v="10683R"/>
    <s v="Real Estate &amp; Workplace Svcs"/>
    <s v="11470R"/>
    <s v="Workplace Services OH"/>
    <m/>
    <m/>
    <s v="Corporate"/>
    <n v="1.73"/>
    <x v="4"/>
    <s v="SP20 / 004"/>
    <n v="4006.7353846153901"/>
    <n v="6931.6522153846245"/>
    <n v="66778.923076923107"/>
    <n v="1"/>
  </r>
  <r>
    <m/>
    <n v="0"/>
    <n v="118935821"/>
    <n v="118970597"/>
    <n v="119144477"/>
    <n v="119144477"/>
    <s v="10370R"/>
    <s v="Chief Administrative Officer"/>
    <s v="10683R"/>
    <s v="Real Estate &amp; Workplace Svcs"/>
    <s v="11470R"/>
    <s v="Workplace Services OH"/>
    <m/>
    <m/>
    <s v="Corporate"/>
    <n v="1.73"/>
    <x v="4"/>
    <s v="SP20 / 006"/>
    <n v="7603.4053038461598"/>
    <n v="13153.891175653856"/>
    <n v="84482.281153846197"/>
    <n v="1"/>
  </r>
  <r>
    <m/>
    <n v="0"/>
    <n v="118935821"/>
    <n v="118970597"/>
    <n v="119144477"/>
    <n v="119144477"/>
    <s v="10370R"/>
    <s v="Chief Administrative Officer"/>
    <s v="10683R"/>
    <s v="Real Estate &amp; Workplace Svcs"/>
    <s v="11470R"/>
    <s v="Workplace Services OH"/>
    <m/>
    <m/>
    <s v="Corporate"/>
    <n v="1.73"/>
    <x v="4"/>
    <s v="SP20 / 008"/>
    <n v="13087.0951153846"/>
    <n v="22640.674549615356"/>
    <n v="130870.95115384601"/>
    <n v="2"/>
  </r>
  <r>
    <m/>
    <n v="0"/>
    <n v="118935821"/>
    <n v="118970597"/>
    <n v="119179253"/>
    <n v="119179253"/>
    <s v="10370R"/>
    <s v="Chief Administrative Officer"/>
    <s v="10683R"/>
    <s v="Real Estate &amp; Workplace Svcs"/>
    <s v="10863R"/>
    <s v="Real Estate Asset Management"/>
    <m/>
    <m/>
    <s v="Corporate"/>
    <n v="1.73"/>
    <x v="2"/>
    <s v="SP20 / 004"/>
    <n v="5331.2637230769196"/>
    <n v="9223.0862409230704"/>
    <n v="88854.395384615404"/>
    <n v="2"/>
  </r>
  <r>
    <m/>
    <n v="0"/>
    <n v="118935821"/>
    <n v="118970597"/>
    <n v="119179253"/>
    <n v="119179253"/>
    <s v="10370R"/>
    <s v="Chief Administrative Officer"/>
    <s v="10683R"/>
    <s v="Real Estate &amp; Workplace Svcs"/>
    <s v="10863R"/>
    <s v="Real Estate Asset Management"/>
    <m/>
    <m/>
    <s v="Corporate"/>
    <n v="1.73"/>
    <x v="2"/>
    <s v="SP20 / 005"/>
    <n v="25546.6505846154"/>
    <n v="44195.705511384644"/>
    <n v="319333.13230769202"/>
    <n v="7"/>
  </r>
  <r>
    <m/>
    <n v="0"/>
    <n v="118935821"/>
    <n v="118970597"/>
    <n v="119179253"/>
    <n v="119179253"/>
    <s v="10370R"/>
    <s v="Chief Administrative Officer"/>
    <s v="10683R"/>
    <s v="Real Estate &amp; Workplace Svcs"/>
    <s v="10863R"/>
    <s v="Real Estate Asset Management"/>
    <m/>
    <m/>
    <s v="Corporate"/>
    <n v="1.73"/>
    <x v="2"/>
    <s v="SP20 / 006"/>
    <n v="57007.737346153903"/>
    <n v="98623.385608846249"/>
    <n v="633419.30384615401"/>
    <n v="10"/>
  </r>
  <r>
    <m/>
    <n v="0"/>
    <n v="118935821"/>
    <n v="118970597"/>
    <n v="119179253"/>
    <n v="119179253"/>
    <s v="10370R"/>
    <s v="Chief Administrative Officer"/>
    <s v="10683R"/>
    <s v="Real Estate &amp; Workplace Svcs"/>
    <s v="10863R"/>
    <s v="Real Estate Asset Management"/>
    <m/>
    <m/>
    <s v="Corporate"/>
    <n v="1.73"/>
    <x v="2"/>
    <s v="SP20 / 007"/>
    <n v="71896.413019230895"/>
    <n v="124380.79452326945"/>
    <n v="718964.13019230799"/>
    <n v="9"/>
  </r>
  <r>
    <m/>
    <n v="0"/>
    <n v="118935821"/>
    <n v="118970597"/>
    <n v="119179253"/>
    <n v="119179253"/>
    <s v="10370R"/>
    <s v="Chief Administrative Officer"/>
    <s v="10683R"/>
    <s v="Real Estate &amp; Workplace Svcs"/>
    <s v="10863R"/>
    <s v="Real Estate Asset Management"/>
    <m/>
    <m/>
    <s v="Corporate"/>
    <n v="1.73"/>
    <x v="2"/>
    <s v="SP20 / 008"/>
    <n v="9926.7238846153905"/>
    <n v="17173.232320384624"/>
    <n v="99267.238846153894"/>
    <n v="1"/>
  </r>
  <r>
    <m/>
    <n v="0"/>
    <n v="118935821"/>
    <n v="118970597"/>
    <n v="119179253"/>
    <n v="119179253"/>
    <s v="10370R"/>
    <s v="Chief Administrative Officer"/>
    <s v="10683R"/>
    <s v="Real Estate &amp; Workplace Svcs"/>
    <s v="10863R"/>
    <s v="Real Estate Asset Management"/>
    <m/>
    <m/>
    <s v="Corporate"/>
    <n v="1.73"/>
    <x v="2"/>
    <s v="SP20 / 009"/>
    <n v="54931.1604807693"/>
    <n v="95030.907631730894"/>
    <n v="366207.73653846199"/>
    <n v="4"/>
  </r>
  <r>
    <m/>
    <n v="0"/>
    <n v="118935821"/>
    <n v="118970597"/>
    <n v="119179253"/>
    <n v="119179253"/>
    <s v="10370R"/>
    <s v="Chief Administrative Officer"/>
    <s v="10683R"/>
    <s v="Real Estate &amp; Workplace Svcs"/>
    <s v="10863R"/>
    <s v="Real Estate Asset Management"/>
    <m/>
    <m/>
    <s v="Corporate"/>
    <n v="1.73"/>
    <x v="2"/>
    <s v="SP20 / 010"/>
    <n v="28813.2445384616"/>
    <n v="49846.91305153857"/>
    <n v="144066.22269230799"/>
    <n v="1"/>
  </r>
  <r>
    <m/>
    <n v="0"/>
    <n v="118935821"/>
    <n v="118970597"/>
    <n v="119214029"/>
    <n v="119214029"/>
    <s v="10370R"/>
    <s v="Chief Administrative Officer"/>
    <s v="10683R"/>
    <s v="Real Estate &amp; Workplace Svcs"/>
    <s v="11368R"/>
    <s v="Workplace Services WP Programs"/>
    <m/>
    <m/>
    <s v="Corporate"/>
    <n v="1.73"/>
    <x v="2"/>
    <s v="SP20 / 004"/>
    <n v="3303.8373461538499"/>
    <n v="5715.6386088461604"/>
    <n v="55063.955769230801"/>
    <n v="1"/>
  </r>
  <r>
    <m/>
    <n v="0"/>
    <n v="118935821"/>
    <n v="118970597"/>
    <n v="119214029"/>
    <n v="119214029"/>
    <s v="10370R"/>
    <s v="Chief Administrative Officer"/>
    <s v="10683R"/>
    <s v="Real Estate &amp; Workplace Svcs"/>
    <s v="11368R"/>
    <s v="Workplace Services WP Programs"/>
    <m/>
    <m/>
    <s v="Corporate"/>
    <n v="1.73"/>
    <x v="2"/>
    <s v="SP20 / 005"/>
    <n v="5299.9643999999998"/>
    <n v="9168.9384119999995"/>
    <n v="66249.554999999993"/>
    <n v="1"/>
  </r>
  <r>
    <m/>
    <n v="0"/>
    <n v="118935821"/>
    <n v="118970597"/>
    <n v="119214029"/>
    <n v="119214029"/>
    <s v="10370R"/>
    <s v="Chief Administrative Officer"/>
    <s v="10683R"/>
    <s v="Real Estate &amp; Workplace Svcs"/>
    <s v="11368R"/>
    <s v="Workplace Services WP Programs"/>
    <m/>
    <m/>
    <s v="Corporate"/>
    <n v="1.73"/>
    <x v="2"/>
    <s v="SP20 / 007"/>
    <n v="26794.293615384599"/>
    <n v="46354.127954615353"/>
    <n v="267942.93615384598"/>
    <n v="3"/>
  </r>
  <r>
    <m/>
    <n v="0"/>
    <n v="118935821"/>
    <n v="118970597"/>
    <n v="119214029"/>
    <n v="119214029"/>
    <s v="10370R"/>
    <s v="Chief Administrative Officer"/>
    <s v="10683R"/>
    <s v="Real Estate &amp; Workplace Svcs"/>
    <s v="11368R"/>
    <s v="Workplace Services WP Programs"/>
    <m/>
    <m/>
    <s v="Corporate"/>
    <n v="1.73"/>
    <x v="2"/>
    <s v="SP20 / 008"/>
    <n v="58472.083042307597"/>
    <n v="101156.70366319214"/>
    <n v="584720.83042307699"/>
    <n v="6"/>
  </r>
  <r>
    <m/>
    <n v="0"/>
    <n v="118935821"/>
    <n v="118970597"/>
    <n v="119214029"/>
    <n v="119214029"/>
    <s v="10370R"/>
    <s v="Chief Administrative Officer"/>
    <s v="10683R"/>
    <s v="Real Estate &amp; Workplace Svcs"/>
    <s v="11368R"/>
    <s v="Workplace Services WP Programs"/>
    <m/>
    <m/>
    <s v="Corporate"/>
    <n v="1.73"/>
    <x v="2"/>
    <s v="SP20 / 009"/>
    <n v="26084.701557692199"/>
    <n v="45126.533694807506"/>
    <n v="173898.01038461499"/>
    <n v="2"/>
  </r>
  <r>
    <m/>
    <n v="0"/>
    <n v="118935821"/>
    <n v="118970597"/>
    <n v="119214029"/>
    <n v="119214029"/>
    <s v="10370R"/>
    <s v="Chief Administrative Officer"/>
    <s v="10683R"/>
    <s v="Real Estate &amp; Workplace Svcs"/>
    <s v="11368R"/>
    <s v="Workplace Services WP Programs"/>
    <m/>
    <m/>
    <s v="Corporate"/>
    <n v="1.73"/>
    <x v="2"/>
    <s v="SP20 / 010"/>
    <n v="31777.6043076924"/>
    <n v="54975.255452307851"/>
    <n v="158888.021538462"/>
    <n v="1"/>
  </r>
  <r>
    <m/>
    <n v="0"/>
    <n v="118935821"/>
    <n v="118970597"/>
    <n v="119248805"/>
    <n v="119248805"/>
    <s v="10370R"/>
    <s v="Chief Administrative Officer"/>
    <s v="10683R"/>
    <s v="Real Estate &amp; Workplace Svcs"/>
    <s v="12618R"/>
    <s v="Workplace Services HQ"/>
    <m/>
    <m/>
    <s v="Corporate"/>
    <n v="1.73"/>
    <x v="2"/>
    <s v="SP20 / 003"/>
    <n v="4994.2446153846104"/>
    <n v="8640.0431846153751"/>
    <n v="99884.892307692295"/>
    <n v="2"/>
  </r>
  <r>
    <m/>
    <n v="0"/>
    <n v="118935821"/>
    <n v="118970597"/>
    <n v="119248805"/>
    <n v="119248805"/>
    <s v="10370R"/>
    <s v="Chief Administrative Officer"/>
    <s v="10683R"/>
    <s v="Real Estate &amp; Workplace Svcs"/>
    <s v="12618R"/>
    <s v="Workplace Services HQ"/>
    <m/>
    <m/>
    <s v="Corporate"/>
    <n v="1.73"/>
    <x v="2"/>
    <s v="SP20 / 004"/>
    <n v="802.49953846153801"/>
    <n v="1388.3242015384608"/>
    <n v="13374.992307692301"/>
    <n v="1"/>
  </r>
  <r>
    <m/>
    <n v="0"/>
    <n v="118935821"/>
    <n v="118970597"/>
    <n v="119248805"/>
    <n v="119248805"/>
    <s v="10370R"/>
    <s v="Chief Administrative Officer"/>
    <s v="10683R"/>
    <s v="Real Estate &amp; Workplace Svcs"/>
    <s v="12618R"/>
    <s v="Workplace Services HQ"/>
    <m/>
    <m/>
    <s v="Corporate"/>
    <n v="1.73"/>
    <x v="2"/>
    <s v="SP20 / 005"/>
    <n v="10441.352800000001"/>
    <n v="18063.540344000001"/>
    <n v="130516.91"/>
    <n v="2"/>
  </r>
  <r>
    <m/>
    <n v="0"/>
    <n v="118935821"/>
    <n v="118970597"/>
    <n v="119248805"/>
    <n v="119248805"/>
    <s v="10370R"/>
    <s v="Chief Administrative Officer"/>
    <s v="10683R"/>
    <s v="Real Estate &amp; Workplace Svcs"/>
    <s v="12618R"/>
    <s v="Workplace Services HQ"/>
    <m/>
    <m/>
    <s v="Corporate"/>
    <n v="1.73"/>
    <x v="2"/>
    <s v="SP20 / 007"/>
    <n v="9947.0659615384593"/>
    <n v="17208.424113461533"/>
    <n v="99470.659615384604"/>
    <n v="1"/>
  </r>
  <r>
    <m/>
    <n v="0"/>
    <n v="118935821"/>
    <n v="118970597"/>
    <n v="119248805"/>
    <n v="119248805"/>
    <s v="10370R"/>
    <s v="Chief Administrative Officer"/>
    <s v="10683R"/>
    <s v="Real Estate &amp; Workplace Svcs"/>
    <s v="12618R"/>
    <s v="Workplace Services HQ"/>
    <m/>
    <m/>
    <s v="Corporate"/>
    <n v="1.73"/>
    <x v="2"/>
    <s v="SP20 / 008"/>
    <n v="11281.7373076923"/>
    <n v="19517.405542307679"/>
    <n v="112817.373076923"/>
    <n v="1"/>
  </r>
  <r>
    <m/>
    <n v="0"/>
    <n v="118935821"/>
    <n v="118970597"/>
    <n v="119248805"/>
    <n v="119248805"/>
    <s v="10370R"/>
    <s v="Chief Administrative Officer"/>
    <s v="10683R"/>
    <s v="Real Estate &amp; Workplace Svcs"/>
    <s v="12618R"/>
    <s v="Workplace Services HQ"/>
    <m/>
    <m/>
    <s v="Corporate"/>
    <n v="1.73"/>
    <x v="2"/>
    <s v="SP20 / 010"/>
    <n v="29609.428230769201"/>
    <n v="51224.310839230719"/>
    <n v="148047.14115384599"/>
    <n v="1"/>
  </r>
  <r>
    <m/>
    <n v="0"/>
    <n v="118935821"/>
    <n v="122065711"/>
    <n v="122065711"/>
    <n v="122065711"/>
    <s v="10370R"/>
    <s v="Chief Administrative Officer"/>
    <s v="10727R"/>
    <s v="Corp Labor Relations"/>
    <m/>
    <m/>
    <m/>
    <m/>
    <s v="Corporate"/>
    <n v="1.73"/>
    <x v="2"/>
    <s v="SP20 / 010"/>
    <n v="121574.99446153799"/>
    <n v="210324.74041846071"/>
    <n v="607874.97230769205"/>
    <n v="4"/>
  </r>
  <r>
    <m/>
    <n v="0"/>
    <n v="118935821"/>
    <n v="122065711"/>
    <n v="122065711"/>
    <n v="122065711"/>
    <s v="10370R"/>
    <s v="Chief Administrative Officer"/>
    <s v="10727R"/>
    <s v="Corp Labor Relations"/>
    <m/>
    <m/>
    <m/>
    <m/>
    <s v="Corporate"/>
    <n v="1.73"/>
    <x v="2"/>
    <s v="SP20 / 013"/>
    <n v="96270.764153846103"/>
    <n v="166548.42198615376"/>
    <n v="275059.32615384599"/>
    <n v="1"/>
  </r>
  <r>
    <m/>
    <n v="0"/>
    <n v="118935821"/>
    <n v="140845051"/>
    <n v="140845051"/>
    <n v="140845051"/>
    <s v="10370R"/>
    <s v="Chief Administrative Officer"/>
    <s v="11057R"/>
    <s v="Information Technology"/>
    <m/>
    <m/>
    <m/>
    <m/>
    <s v="Corporate"/>
    <n v="1.73"/>
    <x v="2"/>
    <s v="SP20 / 005"/>
    <n v="7990.4318153846198"/>
    <n v="13823.447040615392"/>
    <n v="99880.397692307699"/>
    <n v="2"/>
  </r>
  <r>
    <m/>
    <n v="0"/>
    <n v="118935821"/>
    <n v="140845051"/>
    <n v="140845051"/>
    <n v="140845051"/>
    <s v="10370R"/>
    <s v="Chief Administrative Officer"/>
    <s v="11057R"/>
    <s v="Information Technology"/>
    <m/>
    <m/>
    <m/>
    <m/>
    <s v="Corporate"/>
    <n v="1.73"/>
    <x v="2"/>
    <s v="SP20 / 009"/>
    <n v="19594.4139230769"/>
    <n v="33898.336086923038"/>
    <n v="130629.426153846"/>
    <n v="1"/>
  </r>
  <r>
    <m/>
    <n v="0"/>
    <n v="118935821"/>
    <n v="140845051"/>
    <n v="140845051"/>
    <n v="140845051"/>
    <s v="10370R"/>
    <s v="Chief Administrative Officer"/>
    <s v="11057R"/>
    <s v="Information Technology"/>
    <m/>
    <m/>
    <m/>
    <m/>
    <s v="Corporate"/>
    <n v="1.73"/>
    <x v="2"/>
    <s v="SP20 / 014"/>
    <n v="112839.27046153801"/>
    <n v="195211.93789846075"/>
    <n v="282098.17615384603"/>
    <n v="1"/>
  </r>
  <r>
    <m/>
    <n v="0"/>
    <n v="118935821"/>
    <n v="140845051"/>
    <n v="140869503"/>
    <n v="140869503"/>
    <s v="10370R"/>
    <s v="Chief Administrative Officer"/>
    <s v="11057R"/>
    <s v="Information Technology"/>
    <s v="13422R"/>
    <s v="Ent &amp; Corp Apps/Programs"/>
    <m/>
    <m/>
    <s v="Corporate"/>
    <n v="1.73"/>
    <x v="2"/>
    <s v="SP20 / 005"/>
    <n v="356.92313846153797"/>
    <n v="617.47702953846067"/>
    <n v="4461.53923076923"/>
    <n v="1"/>
  </r>
  <r>
    <m/>
    <n v="0"/>
    <n v="118935821"/>
    <n v="140845051"/>
    <n v="140869503"/>
    <n v="140869503"/>
    <s v="10370R"/>
    <s v="Chief Administrative Officer"/>
    <s v="11057R"/>
    <s v="Information Technology"/>
    <s v="13422R"/>
    <s v="Ent &amp; Corp Apps/Programs"/>
    <m/>
    <m/>
    <s v="Corporate"/>
    <n v="1.73"/>
    <x v="2"/>
    <s v="SP20 / 006"/>
    <n v="5933.4195461538502"/>
    <n v="10264.815814846161"/>
    <n v="65926.883846153898"/>
    <n v="1"/>
  </r>
  <r>
    <m/>
    <n v="0"/>
    <n v="118935821"/>
    <n v="140845051"/>
    <n v="140869503"/>
    <n v="140869503"/>
    <s v="10370R"/>
    <s v="Chief Administrative Officer"/>
    <s v="11057R"/>
    <s v="Information Technology"/>
    <s v="13422R"/>
    <s v="Ent &amp; Corp Apps/Programs"/>
    <m/>
    <m/>
    <s v="Corporate"/>
    <n v="1.73"/>
    <x v="2"/>
    <s v="SP20 / 007"/>
    <n v="42041.030038461497"/>
    <n v="72730.981966538384"/>
    <n v="420410.30038461502"/>
    <n v="5"/>
  </r>
  <r>
    <m/>
    <n v="0"/>
    <n v="118935821"/>
    <n v="140845051"/>
    <n v="140869503"/>
    <n v="140869503"/>
    <s v="10370R"/>
    <s v="Chief Administrative Officer"/>
    <s v="11057R"/>
    <s v="Information Technology"/>
    <s v="13422R"/>
    <s v="Ent &amp; Corp Apps/Programs"/>
    <m/>
    <m/>
    <s v="Corporate"/>
    <n v="1.73"/>
    <x v="2"/>
    <s v="SP20 / 008"/>
    <n v="80275.582307692297"/>
    <n v="138876.75739230769"/>
    <n v="802755.82307692303"/>
    <n v="7"/>
  </r>
  <r>
    <m/>
    <n v="0"/>
    <n v="118935821"/>
    <n v="140845051"/>
    <n v="140869503"/>
    <n v="140869503"/>
    <s v="10370R"/>
    <s v="Chief Administrative Officer"/>
    <s v="11057R"/>
    <s v="Information Technology"/>
    <s v="13422R"/>
    <s v="Ent &amp; Corp Apps/Programs"/>
    <m/>
    <m/>
    <s v="Corporate"/>
    <n v="1.73"/>
    <x v="2"/>
    <s v="SP20 / 009"/>
    <n v="193538.501307692"/>
    <n v="334821.60726230714"/>
    <n v="1290256.67538462"/>
    <n v="10"/>
  </r>
  <r>
    <m/>
    <n v="0"/>
    <n v="118935821"/>
    <n v="140845051"/>
    <n v="140869503"/>
    <n v="140869503"/>
    <s v="10370R"/>
    <s v="Chief Administrative Officer"/>
    <s v="11057R"/>
    <s v="Information Technology"/>
    <s v="13422R"/>
    <s v="Ent &amp; Corp Apps/Programs"/>
    <m/>
    <m/>
    <s v="Corporate"/>
    <n v="1.73"/>
    <x v="2"/>
    <s v="SP20 / 010"/>
    <n v="131719.63938461599"/>
    <n v="227874.97613538566"/>
    <n v="658598.19692307699"/>
    <n v="4"/>
  </r>
  <r>
    <m/>
    <n v="0"/>
    <n v="118935821"/>
    <n v="140845051"/>
    <n v="140869503"/>
    <n v="140869503"/>
    <s v="10370R"/>
    <s v="Chief Administrative Officer"/>
    <s v="11057R"/>
    <s v="Information Technology"/>
    <s v="13422R"/>
    <s v="Ent &amp; Corp Apps/Programs"/>
    <m/>
    <m/>
    <s v="Corporate"/>
    <n v="1.73"/>
    <x v="2"/>
    <s v="SP20 / 011"/>
    <n v="42802.419038461499"/>
    <n v="74048.184936538397"/>
    <n v="171209.676153846"/>
    <n v="1"/>
  </r>
  <r>
    <m/>
    <n v="0"/>
    <n v="118935821"/>
    <n v="140845051"/>
    <n v="140869503"/>
    <n v="140869503"/>
    <s v="10370R"/>
    <s v="Chief Administrative Officer"/>
    <s v="11057R"/>
    <s v="Information Technology"/>
    <s v="13422R"/>
    <s v="Ent &amp; Corp Apps/Programs"/>
    <m/>
    <m/>
    <s v="Corporate"/>
    <n v="1.73"/>
    <x v="2"/>
    <s v="SP20 / 013"/>
    <n v="76543.236538461701"/>
    <n v="132419.79921153875"/>
    <n v="218694.961538462"/>
    <n v="1"/>
  </r>
  <r>
    <m/>
    <n v="0"/>
    <n v="118935821"/>
    <n v="140845051"/>
    <n v="140869503"/>
    <n v="140875616"/>
    <s v="10370R"/>
    <s v="Chief Administrative Officer"/>
    <s v="11057R"/>
    <s v="Information Technology"/>
    <s v="13422R"/>
    <s v="Ent &amp; Corp Apps/Programs"/>
    <s v="13443R"/>
    <s v="Analytics Services"/>
    <s v="Corporate"/>
    <n v="1.73"/>
    <x v="2"/>
    <s v="SP20 / 005"/>
    <n v="19541.384000000198"/>
    <n v="33806.594320000346"/>
    <n v="244267.3"/>
    <n v="9"/>
  </r>
  <r>
    <m/>
    <n v="0"/>
    <n v="118935821"/>
    <n v="140845051"/>
    <n v="140869503"/>
    <n v="140875616"/>
    <s v="10370R"/>
    <s v="Chief Administrative Officer"/>
    <s v="11057R"/>
    <s v="Information Technology"/>
    <s v="13422R"/>
    <s v="Ent &amp; Corp Apps/Programs"/>
    <s v="13443R"/>
    <s v="Analytics Services"/>
    <s v="Corporate"/>
    <n v="1.73"/>
    <x v="2"/>
    <s v="SP20 / 006"/>
    <n v="31433.899776923099"/>
    <n v="54380.646614076963"/>
    <n v="349265.55307692301"/>
    <n v="6"/>
  </r>
  <r>
    <m/>
    <n v="0"/>
    <n v="118935821"/>
    <n v="140845051"/>
    <n v="140869503"/>
    <n v="140875616"/>
    <s v="10370R"/>
    <s v="Chief Administrative Officer"/>
    <s v="11057R"/>
    <s v="Information Technology"/>
    <s v="13422R"/>
    <s v="Ent &amp; Corp Apps/Programs"/>
    <s v="13443R"/>
    <s v="Analytics Services"/>
    <s v="Corporate"/>
    <n v="1.73"/>
    <x v="2"/>
    <s v="SP20 / 007"/>
    <n v="64313.646307692303"/>
    <n v="111262.60811230769"/>
    <n v="643136.46307692304"/>
    <n v="8"/>
  </r>
  <r>
    <m/>
    <n v="0"/>
    <n v="118935821"/>
    <n v="140845051"/>
    <n v="140869503"/>
    <n v="140875616"/>
    <s v="10370R"/>
    <s v="Chief Administrative Officer"/>
    <s v="11057R"/>
    <s v="Information Technology"/>
    <s v="13422R"/>
    <s v="Ent &amp; Corp Apps/Programs"/>
    <s v="13443R"/>
    <s v="Analytics Services"/>
    <s v="Corporate"/>
    <n v="1.73"/>
    <x v="2"/>
    <s v="SP20 / 008"/>
    <n v="115398.113961539"/>
    <n v="199638.73715346245"/>
    <n v="1153981.13961538"/>
    <n v="11"/>
  </r>
  <r>
    <m/>
    <n v="0"/>
    <n v="118935821"/>
    <n v="140845051"/>
    <n v="140869503"/>
    <n v="140875616"/>
    <s v="10370R"/>
    <s v="Chief Administrative Officer"/>
    <s v="11057R"/>
    <s v="Information Technology"/>
    <s v="13422R"/>
    <s v="Ent &amp; Corp Apps/Programs"/>
    <s v="13443R"/>
    <s v="Analytics Services"/>
    <s v="Corporate"/>
    <n v="1.73"/>
    <x v="2"/>
    <s v="SP20 / 009"/>
    <n v="168627.918923077"/>
    <n v="291726.29973692319"/>
    <n v="1124186.12615385"/>
    <n v="9"/>
  </r>
  <r>
    <m/>
    <n v="0"/>
    <n v="118935821"/>
    <n v="140845051"/>
    <n v="140869503"/>
    <n v="140875616"/>
    <s v="10370R"/>
    <s v="Chief Administrative Officer"/>
    <s v="11057R"/>
    <s v="Information Technology"/>
    <s v="13422R"/>
    <s v="Ent &amp; Corp Apps/Programs"/>
    <s v="13443R"/>
    <s v="Analytics Services"/>
    <s v="Corporate"/>
    <n v="1.73"/>
    <x v="2"/>
    <s v="SP20 / 010"/>
    <n v="26723.07"/>
    <n v="46230.911099999998"/>
    <n v="133615.35"/>
    <n v="1"/>
  </r>
  <r>
    <m/>
    <n v="0"/>
    <n v="118935821"/>
    <n v="140845051"/>
    <n v="140869503"/>
    <n v="140875616"/>
    <s v="10370R"/>
    <s v="Chief Administrative Officer"/>
    <s v="11057R"/>
    <s v="Information Technology"/>
    <s v="13422R"/>
    <s v="Ent &amp; Corp Apps/Programs"/>
    <s v="13443R"/>
    <s v="Analytics Services"/>
    <s v="Corporate"/>
    <n v="1.73"/>
    <x v="2"/>
    <s v="SP20 / 011"/>
    <n v="90570.682115384494"/>
    <n v="156687.28005961518"/>
    <n v="362282.72846153798"/>
    <n v="2"/>
  </r>
  <r>
    <m/>
    <n v="0"/>
    <n v="118935821"/>
    <n v="140845051"/>
    <n v="140869503"/>
    <n v="140881729"/>
    <s v="10370R"/>
    <s v="Chief Administrative Officer"/>
    <s v="11057R"/>
    <s v="Information Technology"/>
    <s v="13422R"/>
    <s v="Ent &amp; Corp Apps/Programs"/>
    <s v="12549R"/>
    <s v="Apps Corporate &amp; Enterprise"/>
    <s v="Corporate"/>
    <n v="1.73"/>
    <x v="2"/>
    <s v="SP20 / 005"/>
    <n v="19118.640369230801"/>
    <n v="33075.247838769283"/>
    <n v="238983.004615385"/>
    <n v="5"/>
  </r>
  <r>
    <m/>
    <n v="0"/>
    <n v="118935821"/>
    <n v="140845051"/>
    <n v="140869503"/>
    <n v="140881729"/>
    <s v="10370R"/>
    <s v="Chief Administrative Officer"/>
    <s v="11057R"/>
    <s v="Information Technology"/>
    <s v="13422R"/>
    <s v="Ent &amp; Corp Apps/Programs"/>
    <s v="12549R"/>
    <s v="Apps Corporate &amp; Enterprise"/>
    <s v="Corporate"/>
    <n v="1.73"/>
    <x v="2"/>
    <s v="SP20 / 006"/>
    <n v="45525.932376923098"/>
    <n v="78759.863012076952"/>
    <n v="505843.69307692302"/>
    <n v="8"/>
  </r>
  <r>
    <m/>
    <n v="0"/>
    <n v="118935821"/>
    <n v="140845051"/>
    <n v="140869503"/>
    <n v="140881729"/>
    <s v="10370R"/>
    <s v="Chief Administrative Officer"/>
    <s v="11057R"/>
    <s v="Information Technology"/>
    <s v="13422R"/>
    <s v="Ent &amp; Corp Apps/Programs"/>
    <s v="12549R"/>
    <s v="Apps Corporate &amp; Enterprise"/>
    <s v="Corporate"/>
    <n v="1.73"/>
    <x v="2"/>
    <s v="SP20 / 007"/>
    <n v="88937.533384615293"/>
    <n v="153861.93275538445"/>
    <n v="889375.33384615404"/>
    <n v="9"/>
  </r>
  <r>
    <m/>
    <n v="0"/>
    <n v="118935821"/>
    <n v="140845051"/>
    <n v="140869503"/>
    <n v="140881729"/>
    <s v="10370R"/>
    <s v="Chief Administrative Officer"/>
    <s v="11057R"/>
    <s v="Information Technology"/>
    <s v="13422R"/>
    <s v="Ent &amp; Corp Apps/Programs"/>
    <s v="12549R"/>
    <s v="Apps Corporate &amp; Enterprise"/>
    <s v="Corporate"/>
    <n v="1.73"/>
    <x v="2"/>
    <s v="SP20 / 008"/>
    <n v="319344.34361538402"/>
    <n v="552465.71445461432"/>
    <n v="3193443.4361538501"/>
    <n v="30"/>
  </r>
  <r>
    <m/>
    <n v="0"/>
    <n v="118935821"/>
    <n v="140845051"/>
    <n v="140869503"/>
    <n v="140881729"/>
    <s v="10370R"/>
    <s v="Chief Administrative Officer"/>
    <s v="11057R"/>
    <s v="Information Technology"/>
    <s v="13422R"/>
    <s v="Ent &amp; Corp Apps/Programs"/>
    <s v="12549R"/>
    <s v="Apps Corporate &amp; Enterprise"/>
    <s v="Corporate"/>
    <n v="1.73"/>
    <x v="2"/>
    <s v="SP20 / 009"/>
    <n v="127561.244076923"/>
    <n v="220680.9522530768"/>
    <n v="850408.293846154"/>
    <n v="7"/>
  </r>
  <r>
    <m/>
    <n v="0"/>
    <n v="118935821"/>
    <n v="140845051"/>
    <n v="140869503"/>
    <n v="140881729"/>
    <s v="10370R"/>
    <s v="Chief Administrative Officer"/>
    <s v="11057R"/>
    <s v="Information Technology"/>
    <s v="13422R"/>
    <s v="Ent &amp; Corp Apps/Programs"/>
    <s v="12549R"/>
    <s v="Apps Corporate &amp; Enterprise"/>
    <s v="Corporate"/>
    <n v="1.73"/>
    <x v="2"/>
    <s v="SP20 / 010"/>
    <n v="82656.420153846004"/>
    <n v="142995.6068661536"/>
    <n v="413282.10076923098"/>
    <n v="3"/>
  </r>
  <r>
    <m/>
    <n v="0"/>
    <n v="118935821"/>
    <n v="140845051"/>
    <n v="140893955"/>
    <n v="140893955"/>
    <s v="10370R"/>
    <s v="Chief Administrative Officer"/>
    <s v="11057R"/>
    <s v="Information Technology"/>
    <s v="13662R"/>
    <s v="IT Major Projects"/>
    <m/>
    <m/>
    <s v="Corporate"/>
    <n v="1.73"/>
    <x v="2"/>
    <s v="SP20 / 008"/>
    <n v="35659.423692307697"/>
    <n v="61690.802987692317"/>
    <n v="356594.23692307703"/>
    <n v="4"/>
  </r>
  <r>
    <m/>
    <n v="0"/>
    <n v="118935821"/>
    <n v="140845051"/>
    <n v="140893955"/>
    <n v="140893955"/>
    <s v="10370R"/>
    <s v="Chief Administrative Officer"/>
    <s v="11057R"/>
    <s v="Information Technology"/>
    <s v="13662R"/>
    <s v="IT Major Projects"/>
    <m/>
    <m/>
    <s v="Corporate"/>
    <n v="1.73"/>
    <x v="2"/>
    <s v="SP20 / 009"/>
    <n v="131713.612673077"/>
    <n v="227864.54992442322"/>
    <n v="878090.75115384604"/>
    <n v="7"/>
  </r>
  <r>
    <m/>
    <n v="0"/>
    <n v="118935821"/>
    <n v="140845051"/>
    <n v="140893955"/>
    <n v="140893955"/>
    <s v="10370R"/>
    <s v="Chief Administrative Officer"/>
    <s v="11057R"/>
    <s v="Information Technology"/>
    <s v="13662R"/>
    <s v="IT Major Projects"/>
    <m/>
    <m/>
    <s v="Corporate"/>
    <n v="1.73"/>
    <x v="2"/>
    <s v="SP20 / 011"/>
    <n v="47237.269038461498"/>
    <n v="81720.475436538385"/>
    <n v="188949.07615384599"/>
    <n v="1"/>
  </r>
  <r>
    <m/>
    <n v="0"/>
    <n v="118935821"/>
    <n v="140845051"/>
    <n v="140893955"/>
    <n v="140893955"/>
    <s v="10370R"/>
    <s v="Chief Administrative Officer"/>
    <s v="11057R"/>
    <s v="Information Technology"/>
    <s v="13662R"/>
    <s v="IT Major Projects"/>
    <m/>
    <m/>
    <s v="Corporate"/>
    <n v="1.73"/>
    <x v="2"/>
    <s v="SP20 / 013"/>
    <n v="76119.899423076902"/>
    <n v="131687.42600192304"/>
    <n v="217485.426923077"/>
    <n v="1"/>
  </r>
  <r>
    <m/>
    <n v="0"/>
    <n v="118935821"/>
    <n v="140845051"/>
    <n v="140942860"/>
    <n v="140942860"/>
    <s v="10370R"/>
    <s v="Chief Administrative Officer"/>
    <s v="11057R"/>
    <s v="Information Technology"/>
    <s v="13458R"/>
    <s v="IT Risk Managment"/>
    <m/>
    <m/>
    <s v="Corporate"/>
    <n v="1.73"/>
    <x v="2"/>
    <s v="SP20 / 004"/>
    <n v="3170.1607846153902"/>
    <n v="5484.3781573846254"/>
    <n v="52836.013076923096"/>
    <n v="1"/>
  </r>
  <r>
    <m/>
    <n v="0"/>
    <n v="118935821"/>
    <n v="140845051"/>
    <n v="140942860"/>
    <n v="140942860"/>
    <s v="10370R"/>
    <s v="Chief Administrative Officer"/>
    <s v="11057R"/>
    <s v="Information Technology"/>
    <s v="13458R"/>
    <s v="IT Risk Managment"/>
    <m/>
    <m/>
    <s v="Corporate"/>
    <n v="1.73"/>
    <x v="2"/>
    <s v="SP20 / 006"/>
    <n v="36239.287499999999"/>
    <n v="62693.967375"/>
    <n v="402658.75"/>
    <n v="6"/>
  </r>
  <r>
    <m/>
    <n v="0"/>
    <n v="118935821"/>
    <n v="140845051"/>
    <n v="140942860"/>
    <n v="140942860"/>
    <s v="10370R"/>
    <s v="Chief Administrative Officer"/>
    <s v="11057R"/>
    <s v="Information Technology"/>
    <s v="13458R"/>
    <s v="IT Risk Managment"/>
    <m/>
    <m/>
    <s v="Corporate"/>
    <n v="1.73"/>
    <x v="2"/>
    <s v="SP20 / 008"/>
    <n v="101386.439461538"/>
    <n v="175398.54026846073"/>
    <n v="1013864.39461538"/>
    <n v="11"/>
  </r>
  <r>
    <m/>
    <n v="0"/>
    <n v="118935821"/>
    <n v="140845051"/>
    <n v="140942860"/>
    <n v="140942860"/>
    <s v="10370R"/>
    <s v="Chief Administrative Officer"/>
    <s v="11057R"/>
    <s v="Information Technology"/>
    <s v="13458R"/>
    <s v="IT Risk Managment"/>
    <m/>
    <m/>
    <s v="Corporate"/>
    <n v="1.73"/>
    <x v="2"/>
    <s v="SP20 / 009"/>
    <n v="108090.89503846101"/>
    <n v="186997.24841653754"/>
    <n v="720605.96692307701"/>
    <n v="6"/>
  </r>
  <r>
    <m/>
    <n v="0"/>
    <n v="118935821"/>
    <n v="140845051"/>
    <n v="140942860"/>
    <n v="140942860"/>
    <s v="10370R"/>
    <s v="Chief Administrative Officer"/>
    <s v="11057R"/>
    <s v="Information Technology"/>
    <s v="13458R"/>
    <s v="IT Risk Managment"/>
    <m/>
    <m/>
    <s v="Corporate"/>
    <n v="1.73"/>
    <x v="2"/>
    <s v="SP20 / 010"/>
    <n v="28842.8104615384"/>
    <n v="49898.062098461429"/>
    <n v="144214.05230769201"/>
    <n v="1"/>
  </r>
  <r>
    <m/>
    <n v="0"/>
    <n v="118935821"/>
    <n v="140845051"/>
    <n v="140942860"/>
    <n v="140942860"/>
    <s v="10370R"/>
    <s v="Chief Administrative Officer"/>
    <s v="11057R"/>
    <s v="Information Technology"/>
    <s v="13458R"/>
    <s v="IT Risk Managment"/>
    <m/>
    <m/>
    <s v="Corporate"/>
    <n v="1.73"/>
    <x v="2"/>
    <s v="SP20 / 011"/>
    <n v="43050.494230769204"/>
    <n v="74477.355019230716"/>
    <n v="172201.97692307699"/>
    <n v="1"/>
  </r>
  <r>
    <m/>
    <n v="0"/>
    <n v="118935821"/>
    <n v="140845051"/>
    <n v="141040669"/>
    <n v="141040669"/>
    <s v="10370R"/>
    <s v="Chief Administrative Officer"/>
    <s v="11057R"/>
    <s v="Information Technology"/>
    <s v="12551R"/>
    <s v="IT Demand Management"/>
    <m/>
    <m/>
    <s v="Corporate"/>
    <n v="1.73"/>
    <x v="2"/>
    <s v="SP20 / 006"/>
    <n v="9441.3457384615303"/>
    <n v="16333.528127538448"/>
    <n v="104903.841538462"/>
    <n v="2"/>
  </r>
  <r>
    <m/>
    <n v="0"/>
    <n v="118935821"/>
    <n v="140845051"/>
    <n v="141040669"/>
    <n v="141040669"/>
    <s v="10370R"/>
    <s v="Chief Administrative Officer"/>
    <s v="11057R"/>
    <s v="Information Technology"/>
    <s v="12551R"/>
    <s v="IT Demand Management"/>
    <m/>
    <m/>
    <s v="Corporate"/>
    <n v="1.73"/>
    <x v="2"/>
    <s v="SP20 / 007"/>
    <n v="29937.680230769201"/>
    <n v="51792.186799230716"/>
    <n v="299376.80230769201"/>
    <n v="3"/>
  </r>
  <r>
    <m/>
    <n v="0"/>
    <n v="118935821"/>
    <n v="140845051"/>
    <n v="141040669"/>
    <n v="141040669"/>
    <s v="10370R"/>
    <s v="Chief Administrative Officer"/>
    <s v="11057R"/>
    <s v="Information Technology"/>
    <s v="12551R"/>
    <s v="IT Demand Management"/>
    <m/>
    <m/>
    <s v="Corporate"/>
    <n v="1.73"/>
    <x v="2"/>
    <s v="SP20 / 008"/>
    <n v="64602.3680384615"/>
    <n v="111762.09670653839"/>
    <n v="646023.68038461497"/>
    <n v="6"/>
  </r>
  <r>
    <m/>
    <n v="0"/>
    <n v="118935821"/>
    <n v="140845051"/>
    <n v="141040669"/>
    <n v="141040669"/>
    <s v="10370R"/>
    <s v="Chief Administrative Officer"/>
    <s v="11057R"/>
    <s v="Information Technology"/>
    <s v="12551R"/>
    <s v="IT Demand Management"/>
    <m/>
    <m/>
    <s v="Corporate"/>
    <n v="1.73"/>
    <x v="2"/>
    <s v="SP20 / 009"/>
    <n v="93667.525846154094"/>
    <n v="162044.81971384658"/>
    <n v="624450.172307692"/>
    <n v="5"/>
  </r>
  <r>
    <m/>
    <n v="0"/>
    <n v="118935821"/>
    <n v="140845051"/>
    <n v="141040669"/>
    <n v="141040669"/>
    <s v="10370R"/>
    <s v="Chief Administrative Officer"/>
    <s v="11057R"/>
    <s v="Information Technology"/>
    <s v="12551R"/>
    <s v="IT Demand Management"/>
    <m/>
    <m/>
    <s v="Corporate"/>
    <n v="1.73"/>
    <x v="2"/>
    <s v="SP20 / 011"/>
    <n v="168822.04192307699"/>
    <n v="292062.1325269232"/>
    <n v="675288.16769230796"/>
    <n v="4"/>
  </r>
  <r>
    <m/>
    <n v="0"/>
    <n v="118935821"/>
    <n v="140845051"/>
    <n v="141627523"/>
    <n v="141627523"/>
    <s v="10370R"/>
    <s v="Chief Administrative Officer"/>
    <s v="11057R"/>
    <s v="Information Technology"/>
    <s v="10548R"/>
    <s v="IT Processes &amp; Methods"/>
    <m/>
    <m/>
    <s v="Corporate"/>
    <n v="1.73"/>
    <x v="2"/>
    <s v="SP20 / 005"/>
    <n v="2030.93938461538"/>
    <n v="3513.5251353846074"/>
    <n v="25386.742307692301"/>
    <n v="1"/>
  </r>
  <r>
    <m/>
    <n v="0"/>
    <n v="118935821"/>
    <n v="140845051"/>
    <n v="141627523"/>
    <n v="141627523"/>
    <s v="10370R"/>
    <s v="Chief Administrative Officer"/>
    <s v="11057R"/>
    <s v="Information Technology"/>
    <s v="10548R"/>
    <s v="IT Processes &amp; Methods"/>
    <m/>
    <m/>
    <s v="Corporate"/>
    <n v="1.73"/>
    <x v="2"/>
    <s v="SP20 / 006"/>
    <n v="32462.363907692299"/>
    <n v="56159.889560307674"/>
    <n v="360692.93230769201"/>
    <n v="5"/>
  </r>
  <r>
    <m/>
    <n v="0"/>
    <n v="118935821"/>
    <n v="140845051"/>
    <n v="141627523"/>
    <n v="141627523"/>
    <s v="10370R"/>
    <s v="Chief Administrative Officer"/>
    <s v="11057R"/>
    <s v="Information Technology"/>
    <s v="10548R"/>
    <s v="IT Processes &amp; Methods"/>
    <m/>
    <m/>
    <s v="Corporate"/>
    <n v="1.73"/>
    <x v="2"/>
    <s v="SP20 / 007"/>
    <n v="65307.434999999998"/>
    <n v="112981.86254999999"/>
    <n v="653074.35"/>
    <n v="8"/>
  </r>
  <r>
    <m/>
    <n v="0"/>
    <n v="118935821"/>
    <n v="140845051"/>
    <n v="141627523"/>
    <n v="141627523"/>
    <s v="10370R"/>
    <s v="Chief Administrative Officer"/>
    <s v="11057R"/>
    <s v="Information Technology"/>
    <s v="10548R"/>
    <s v="IT Processes &amp; Methods"/>
    <m/>
    <m/>
    <s v="Corporate"/>
    <n v="1.73"/>
    <x v="2"/>
    <s v="SP20 / 008"/>
    <n v="56458.033538461503"/>
    <n v="97672.398021538393"/>
    <n v="564580.335384615"/>
    <n v="6"/>
  </r>
  <r>
    <m/>
    <n v="0"/>
    <n v="118935821"/>
    <n v="140845051"/>
    <n v="141627523"/>
    <n v="141627523"/>
    <s v="10370R"/>
    <s v="Chief Administrative Officer"/>
    <s v="11057R"/>
    <s v="Information Technology"/>
    <s v="10548R"/>
    <s v="IT Processes &amp; Methods"/>
    <m/>
    <m/>
    <s v="Corporate"/>
    <n v="1.73"/>
    <x v="2"/>
    <s v="SP20 / 009"/>
    <n v="96040.8008076923"/>
    <n v="166150.58539730767"/>
    <n v="640272.00538461504"/>
    <n v="5"/>
  </r>
  <r>
    <m/>
    <n v="0"/>
    <n v="118935821"/>
    <n v="140845051"/>
    <n v="141627523"/>
    <n v="141627523"/>
    <s v="10370R"/>
    <s v="Chief Administrative Officer"/>
    <s v="11057R"/>
    <s v="Information Technology"/>
    <s v="10548R"/>
    <s v="IT Processes &amp; Methods"/>
    <m/>
    <m/>
    <s v="Corporate"/>
    <n v="1.73"/>
    <x v="2"/>
    <s v="SP20 / 010"/>
    <n v="93020.758769230801"/>
    <n v="160925.91267076929"/>
    <n v="465103.793846154"/>
    <n v="3"/>
  </r>
  <r>
    <m/>
    <n v="0"/>
    <n v="118935821"/>
    <n v="140845051"/>
    <n v="141627523"/>
    <n v="141627523"/>
    <s v="10370R"/>
    <s v="Chief Administrative Officer"/>
    <s v="11057R"/>
    <s v="Information Technology"/>
    <s v="10548R"/>
    <s v="IT Processes &amp; Methods"/>
    <m/>
    <m/>
    <s v="Corporate"/>
    <n v="1.73"/>
    <x v="2"/>
    <s v="SP20 / 011"/>
    <n v="47961.551730769301"/>
    <n v="82973.484494230885"/>
    <n v="191846.206923077"/>
    <n v="1"/>
  </r>
  <r>
    <m/>
    <n v="0"/>
    <n v="118935821"/>
    <n v="140845051"/>
    <n v="190923291"/>
    <n v="190923291"/>
    <s v="10370R"/>
    <s v="Chief Administrative Officer"/>
    <s v="11057R"/>
    <s v="Information Technology"/>
    <s v="10719R"/>
    <s v="Infrastructure &amp; Operations"/>
    <m/>
    <m/>
    <s v="Corporate"/>
    <n v="1.73"/>
    <x v="2"/>
    <s v="SP20 / 004"/>
    <n v="2516.34"/>
    <n v="4353.2682000000004"/>
    <n v="41939"/>
    <n v="1"/>
  </r>
  <r>
    <m/>
    <n v="0"/>
    <n v="118935821"/>
    <n v="140845051"/>
    <n v="190923291"/>
    <n v="190923291"/>
    <s v="10370R"/>
    <s v="Chief Administrative Officer"/>
    <s v="11057R"/>
    <s v="Information Technology"/>
    <s v="10719R"/>
    <s v="Infrastructure &amp; Operations"/>
    <m/>
    <m/>
    <s v="Corporate"/>
    <n v="1.73"/>
    <x v="2"/>
    <s v="SP20 / 005"/>
    <n v="9373.2161230769107"/>
    <n v="16215.663892923056"/>
    <n v="117165.201538462"/>
    <n v="2"/>
  </r>
  <r>
    <m/>
    <n v="0"/>
    <n v="118935821"/>
    <n v="140845051"/>
    <n v="190923291"/>
    <n v="190923291"/>
    <s v="10370R"/>
    <s v="Chief Administrative Officer"/>
    <s v="11057R"/>
    <s v="Information Technology"/>
    <s v="10719R"/>
    <s v="Infrastructure &amp; Operations"/>
    <m/>
    <m/>
    <s v="Corporate"/>
    <n v="1.73"/>
    <x v="2"/>
    <s v="SP20 / 006"/>
    <n v="63094.925111538403"/>
    <n v="109154.22044296144"/>
    <n v="701054.72346153797"/>
    <n v="9"/>
  </r>
  <r>
    <m/>
    <n v="0"/>
    <n v="118935821"/>
    <n v="140845051"/>
    <n v="190923291"/>
    <n v="190923291"/>
    <s v="10370R"/>
    <s v="Chief Administrative Officer"/>
    <s v="11057R"/>
    <s v="Information Technology"/>
    <s v="10719R"/>
    <s v="Infrastructure &amp; Operations"/>
    <m/>
    <m/>
    <s v="Corporate"/>
    <n v="1.73"/>
    <x v="2"/>
    <s v="SP20 / 007"/>
    <n v="34329.846884615399"/>
    <n v="59390.635110384639"/>
    <n v="343298.46884615399"/>
    <n v="4"/>
  </r>
  <r>
    <m/>
    <n v="0"/>
    <n v="118935821"/>
    <n v="140845051"/>
    <n v="190923291"/>
    <n v="190923291"/>
    <s v="10370R"/>
    <s v="Chief Administrative Officer"/>
    <s v="11057R"/>
    <s v="Information Technology"/>
    <s v="10719R"/>
    <s v="Infrastructure &amp; Operations"/>
    <m/>
    <m/>
    <s v="Corporate"/>
    <n v="1.73"/>
    <x v="2"/>
    <s v="SP20 / 008"/>
    <n v="85622.702461538298"/>
    <n v="148127.27525846125"/>
    <n v="856227.02461538499"/>
    <n v="9"/>
  </r>
  <r>
    <m/>
    <n v="0"/>
    <n v="118935821"/>
    <n v="140845051"/>
    <n v="190923291"/>
    <n v="190923291"/>
    <s v="10370R"/>
    <s v="Chief Administrative Officer"/>
    <s v="11057R"/>
    <s v="Information Technology"/>
    <s v="10719R"/>
    <s v="Infrastructure &amp; Operations"/>
    <m/>
    <m/>
    <s v="Corporate"/>
    <n v="1.73"/>
    <x v="2"/>
    <s v="SP20 / 009"/>
    <n v="97910.373403845893"/>
    <n v="169384.9459886534"/>
    <n v="652735.82269230799"/>
    <n v="5"/>
  </r>
  <r>
    <m/>
    <n v="0"/>
    <n v="118935821"/>
    <n v="140845051"/>
    <n v="190923291"/>
    <n v="190923291"/>
    <s v="10370R"/>
    <s v="Chief Administrative Officer"/>
    <s v="11057R"/>
    <s v="Information Technology"/>
    <s v="10719R"/>
    <s v="Infrastructure &amp; Operations"/>
    <m/>
    <m/>
    <s v="Corporate"/>
    <n v="1.73"/>
    <x v="2"/>
    <s v="SP20 / 010"/>
    <n v="92838.301461538504"/>
    <n v="160610.26152846162"/>
    <n v="464191.50730769202"/>
    <n v="4"/>
  </r>
  <r>
    <m/>
    <n v="0"/>
    <n v="118935821"/>
    <n v="140845051"/>
    <n v="190923291"/>
    <n v="190923291"/>
    <s v="10370R"/>
    <s v="Chief Administrative Officer"/>
    <s v="11057R"/>
    <s v="Information Technology"/>
    <s v="10719R"/>
    <s v="Infrastructure &amp; Operations"/>
    <m/>
    <m/>
    <s v="Corporate"/>
    <n v="1.73"/>
    <x v="2"/>
    <s v="SP20 / 013"/>
    <n v="77663.928461538293"/>
    <n v="134358.59623846124"/>
    <n v="221896.938461538"/>
    <n v="1"/>
  </r>
  <r>
    <m/>
    <n v="0"/>
    <n v="118935821"/>
    <n v="140845051"/>
    <n v="190923291"/>
    <n v="194053181"/>
    <s v="10370R"/>
    <s v="Chief Administrative Officer"/>
    <s v="11057R"/>
    <s v="Information Technology"/>
    <s v="10719R"/>
    <s v="Infrastructure &amp; Operations"/>
    <s v="12580R"/>
    <s v="Enterprise Arch &amp; Planning"/>
    <s v="Corporate"/>
    <n v="1.73"/>
    <x v="2"/>
    <s v="SP20 / 008"/>
    <n v="22217.176576923099"/>
    <n v="38435.715478076963"/>
    <n v="222171.76576923099"/>
    <n v="2"/>
  </r>
  <r>
    <m/>
    <n v="0"/>
    <n v="118935821"/>
    <n v="140845051"/>
    <n v="190923291"/>
    <n v="194053181"/>
    <s v="10370R"/>
    <s v="Chief Administrative Officer"/>
    <s v="11057R"/>
    <s v="Information Technology"/>
    <s v="10719R"/>
    <s v="Infrastructure &amp; Operations"/>
    <s v="12580R"/>
    <s v="Enterprise Arch &amp; Planning"/>
    <s v="Corporate"/>
    <n v="1.73"/>
    <x v="2"/>
    <s v="SP20 / 009"/>
    <n v="27273.4365"/>
    <n v="47183.045144999996"/>
    <n v="181822.91"/>
    <n v="2"/>
  </r>
  <r>
    <m/>
    <n v="0"/>
    <n v="118935821"/>
    <n v="140845051"/>
    <n v="190923291"/>
    <n v="194053181"/>
    <s v="10370R"/>
    <s v="Chief Administrative Officer"/>
    <s v="11057R"/>
    <s v="Information Technology"/>
    <s v="10719R"/>
    <s v="Infrastructure &amp; Operations"/>
    <s v="12580R"/>
    <s v="Enterprise Arch &amp; Planning"/>
    <s v="Corporate"/>
    <n v="1.73"/>
    <x v="2"/>
    <s v="SP20 / 010"/>
    <n v="32056.883230769199"/>
    <n v="55458.407989230713"/>
    <n v="160284.41615384599"/>
    <n v="1"/>
  </r>
  <r>
    <m/>
    <n v="0"/>
    <n v="118935821"/>
    <n v="140845051"/>
    <n v="190923291"/>
    <n v="194053181"/>
    <s v="10370R"/>
    <s v="Chief Administrative Officer"/>
    <s v="11057R"/>
    <s v="Information Technology"/>
    <s v="10719R"/>
    <s v="Infrastructure &amp; Operations"/>
    <s v="12580R"/>
    <s v="Enterprise Arch &amp; Planning"/>
    <s v="Corporate"/>
    <n v="1.73"/>
    <x v="2"/>
    <s v="SP20 / 011"/>
    <n v="39531.487500000003"/>
    <n v="68389.473375000001"/>
    <n v="158125.95000000001"/>
    <n v="1"/>
  </r>
  <r>
    <m/>
    <n v="0"/>
    <n v="118935821"/>
    <n v="140845051"/>
    <n v="190923291"/>
    <n v="197183071"/>
    <s v="10370R"/>
    <s v="Chief Administrative Officer"/>
    <s v="11057R"/>
    <s v="Information Technology"/>
    <s v="10719R"/>
    <s v="Infrastructure &amp; Operations"/>
    <s v="12232R"/>
    <s v="Infra Complex Services"/>
    <s v="Corporate"/>
    <n v="1.73"/>
    <x v="2"/>
    <s v="SP20 / 005"/>
    <n v="12194.9669538461"/>
    <n v="21097.292830153754"/>
    <n v="152437.086923077"/>
    <n v="3"/>
  </r>
  <r>
    <m/>
    <n v="0"/>
    <n v="118935821"/>
    <n v="140845051"/>
    <n v="190923291"/>
    <n v="197183071"/>
    <s v="10370R"/>
    <s v="Chief Administrative Officer"/>
    <s v="11057R"/>
    <s v="Information Technology"/>
    <s v="10719R"/>
    <s v="Infrastructure &amp; Operations"/>
    <s v="12232R"/>
    <s v="Infra Complex Services"/>
    <s v="Corporate"/>
    <n v="1.73"/>
    <x v="2"/>
    <s v="SP20 / 006"/>
    <n v="36043.852984615398"/>
    <n v="62355.86566338464"/>
    <n v="400487.25538461498"/>
    <n v="6"/>
  </r>
  <r>
    <m/>
    <n v="0"/>
    <n v="118935821"/>
    <n v="140845051"/>
    <n v="190923291"/>
    <n v="197183071"/>
    <s v="10370R"/>
    <s v="Chief Administrative Officer"/>
    <s v="11057R"/>
    <s v="Information Technology"/>
    <s v="10719R"/>
    <s v="Infrastructure &amp; Operations"/>
    <s v="12232R"/>
    <s v="Infra Complex Services"/>
    <s v="Corporate"/>
    <n v="1.73"/>
    <x v="2"/>
    <s v="SP20 / 007"/>
    <n v="108258.169692308"/>
    <n v="187286.63356769283"/>
    <n v="1082581.6969230799"/>
    <n v="12"/>
  </r>
  <r>
    <m/>
    <n v="0"/>
    <n v="118935821"/>
    <n v="140845051"/>
    <n v="190923291"/>
    <n v="197183071"/>
    <s v="10370R"/>
    <s v="Chief Administrative Officer"/>
    <s v="11057R"/>
    <s v="Information Technology"/>
    <s v="10719R"/>
    <s v="Infrastructure &amp; Operations"/>
    <s v="12232R"/>
    <s v="Infra Complex Services"/>
    <s v="Corporate"/>
    <n v="1.73"/>
    <x v="2"/>
    <s v="SP20 / 008"/>
    <n v="267853.90526923101"/>
    <n v="463387.25611576962"/>
    <n v="2678539.05269231"/>
    <n v="25"/>
  </r>
  <r>
    <m/>
    <n v="0"/>
    <n v="118935821"/>
    <n v="140845051"/>
    <n v="190923291"/>
    <n v="197183071"/>
    <s v="10370R"/>
    <s v="Chief Administrative Officer"/>
    <s v="11057R"/>
    <s v="Information Technology"/>
    <s v="10719R"/>
    <s v="Infrastructure &amp; Operations"/>
    <s v="12232R"/>
    <s v="Infra Complex Services"/>
    <s v="Corporate"/>
    <n v="1.73"/>
    <x v="2"/>
    <s v="SP20 / 009"/>
    <n v="693118.58209615399"/>
    <n v="1199095.1470263463"/>
    <n v="4620790.5473076897"/>
    <n v="37"/>
  </r>
  <r>
    <m/>
    <n v="0"/>
    <n v="118935821"/>
    <n v="140845051"/>
    <n v="190923291"/>
    <n v="197183071"/>
    <s v="10370R"/>
    <s v="Chief Administrative Officer"/>
    <s v="11057R"/>
    <s v="Information Technology"/>
    <s v="10719R"/>
    <s v="Infrastructure &amp; Operations"/>
    <s v="12232R"/>
    <s v="Infra Complex Services"/>
    <s v="Corporate"/>
    <n v="1.73"/>
    <x v="2"/>
    <s v="SP20 / 010"/>
    <n v="209116.18730769199"/>
    <n v="361771.00404230715"/>
    <n v="1045580.93653846"/>
    <n v="7"/>
  </r>
  <r>
    <m/>
    <n v="0"/>
    <n v="118935821"/>
    <n v="140845051"/>
    <n v="190923291"/>
    <n v="197183071"/>
    <s v="10370R"/>
    <s v="Chief Administrative Officer"/>
    <s v="11057R"/>
    <s v="Information Technology"/>
    <s v="10719R"/>
    <s v="Infrastructure &amp; Operations"/>
    <s v="12232R"/>
    <s v="Infra Complex Services"/>
    <s v="Corporate"/>
    <n v="1.73"/>
    <x v="2"/>
    <s v="SP20 / 011"/>
    <n v="43551.110384615502"/>
    <n v="75343.420965384823"/>
    <n v="174204.44153846201"/>
    <n v="1"/>
  </r>
  <r>
    <m/>
    <n v="0"/>
    <n v="118935821"/>
    <n v="140845051"/>
    <n v="190923291"/>
    <n v="200312961"/>
    <s v="10370R"/>
    <s v="Chief Administrative Officer"/>
    <s v="11057R"/>
    <s v="Information Technology"/>
    <s v="10719R"/>
    <s v="Infrastructure &amp; Operations"/>
    <s v="11804R"/>
    <s v="Service Management"/>
    <s v="Corporate"/>
    <n v="1.73"/>
    <x v="2"/>
    <s v="SP20 / 003"/>
    <n v="13249.9930384615"/>
    <n v="22922.487956538396"/>
    <n v="264999.86076923099"/>
    <n v="5"/>
  </r>
  <r>
    <m/>
    <n v="0"/>
    <n v="118935821"/>
    <n v="140845051"/>
    <n v="190923291"/>
    <n v="200312961"/>
    <s v="10370R"/>
    <s v="Chief Administrative Officer"/>
    <s v="11057R"/>
    <s v="Information Technology"/>
    <s v="10719R"/>
    <s v="Infrastructure &amp; Operations"/>
    <s v="11804R"/>
    <s v="Service Management"/>
    <s v="Corporate"/>
    <n v="1.73"/>
    <x v="2"/>
    <s v="SP20 / 004"/>
    <n v="28087.725761538401"/>
    <n v="48591.765567461429"/>
    <n v="468128.762692308"/>
    <n v="9"/>
  </r>
  <r>
    <m/>
    <n v="0"/>
    <n v="118935821"/>
    <n v="140845051"/>
    <n v="190923291"/>
    <n v="200312961"/>
    <s v="10370R"/>
    <s v="Chief Administrative Officer"/>
    <s v="11057R"/>
    <s v="Information Technology"/>
    <s v="10719R"/>
    <s v="Infrastructure &amp; Operations"/>
    <s v="11804R"/>
    <s v="Service Management"/>
    <s v="Corporate"/>
    <n v="1.73"/>
    <x v="2"/>
    <s v="SP20 / 005"/>
    <n v="17099.598399999999"/>
    <n v="29582.305231999999"/>
    <n v="213744.98"/>
    <n v="3"/>
  </r>
  <r>
    <m/>
    <n v="0"/>
    <n v="118935821"/>
    <n v="140845051"/>
    <n v="190923291"/>
    <n v="200312961"/>
    <s v="10370R"/>
    <s v="Chief Administrative Officer"/>
    <s v="11057R"/>
    <s v="Information Technology"/>
    <s v="10719R"/>
    <s v="Infrastructure &amp; Operations"/>
    <s v="11804R"/>
    <s v="Service Management"/>
    <s v="Corporate"/>
    <n v="1.73"/>
    <x v="2"/>
    <s v="SP20 / 006"/>
    <n v="67603.842103846197"/>
    <n v="116954.64683965391"/>
    <n v="751153.80115384597"/>
    <n v="10"/>
  </r>
  <r>
    <m/>
    <n v="0"/>
    <n v="118935821"/>
    <n v="140845051"/>
    <n v="190923291"/>
    <n v="200312961"/>
    <s v="10370R"/>
    <s v="Chief Administrative Officer"/>
    <s v="11057R"/>
    <s v="Information Technology"/>
    <s v="10719R"/>
    <s v="Infrastructure &amp; Operations"/>
    <s v="11804R"/>
    <s v="Service Management"/>
    <s v="Corporate"/>
    <n v="1.73"/>
    <x v="2"/>
    <s v="SP20 / 007"/>
    <n v="31082.4436153846"/>
    <n v="53772.627454615358"/>
    <n v="310824.43615384598"/>
    <n v="3"/>
  </r>
  <r>
    <m/>
    <n v="0"/>
    <n v="118935821"/>
    <n v="140845051"/>
    <n v="190923291"/>
    <n v="200312961"/>
    <s v="10370R"/>
    <s v="Chief Administrative Officer"/>
    <s v="11057R"/>
    <s v="Information Technology"/>
    <s v="10719R"/>
    <s v="Infrastructure &amp; Operations"/>
    <s v="11804R"/>
    <s v="Service Management"/>
    <s v="Corporate"/>
    <n v="1.73"/>
    <x v="2"/>
    <s v="SP20 / 008"/>
    <n v="20583.8459230769"/>
    <n v="35610.053446923041"/>
    <n v="205838.45923076899"/>
    <n v="2"/>
  </r>
  <r>
    <m/>
    <n v="0"/>
    <n v="118935821"/>
    <n v="140845051"/>
    <n v="190923291"/>
    <n v="200312961"/>
    <s v="10370R"/>
    <s v="Chief Administrative Officer"/>
    <s v="11057R"/>
    <s v="Information Technology"/>
    <s v="10719R"/>
    <s v="Infrastructure &amp; Operations"/>
    <s v="11804R"/>
    <s v="Service Management"/>
    <s v="Corporate"/>
    <n v="1.73"/>
    <x v="2"/>
    <s v="SP20 / 009"/>
    <n v="50725.4332499999"/>
    <n v="87754.999522499827"/>
    <n v="338169.55499999999"/>
    <n v="3"/>
  </r>
  <r>
    <m/>
    <n v="0"/>
    <n v="118935821"/>
    <n v="140845051"/>
    <n v="190923291"/>
    <n v="200312961"/>
    <s v="10370R"/>
    <s v="Chief Administrative Officer"/>
    <s v="11057R"/>
    <s v="Information Technology"/>
    <s v="10719R"/>
    <s v="Infrastructure &amp; Operations"/>
    <s v="11804R"/>
    <s v="Service Management"/>
    <s v="Corporate"/>
    <n v="1.73"/>
    <x v="2"/>
    <s v="SP20 / 010"/>
    <n v="25184.061384615401"/>
    <n v="43568.426195384644"/>
    <n v="125920.30692307701"/>
    <n v="1"/>
  </r>
  <r>
    <m/>
    <n v="0"/>
    <n v="118935821"/>
    <n v="140845051"/>
    <n v="190923291"/>
    <n v="200312961"/>
    <s v="10370R"/>
    <s v="Chief Administrative Officer"/>
    <s v="11057R"/>
    <s v="Information Technology"/>
    <s v="10719R"/>
    <s v="Infrastructure &amp; Operations"/>
    <s v="11804R"/>
    <s v="Service Management"/>
    <s v="Corporate"/>
    <n v="1.73"/>
    <x v="2"/>
    <s v="SP20 / 011"/>
    <n v="42638.825576923002"/>
    <n v="73765.168248076792"/>
    <n v="170555.30230769201"/>
    <n v="1"/>
  </r>
  <r>
    <m/>
    <n v="0"/>
    <n v="118935821"/>
    <n v="140845051"/>
    <n v="241001531"/>
    <n v="241001531"/>
    <s v="10370R"/>
    <s v="Chief Administrative Officer"/>
    <s v="11057R"/>
    <s v="Information Technology"/>
    <s v="12583R"/>
    <s v="IT Business Applications"/>
    <m/>
    <m/>
    <s v="Corporate"/>
    <n v="1.73"/>
    <x v="2"/>
    <s v="SP20 / 009"/>
    <n v="16616.836038461599"/>
    <n v="28747.126346538567"/>
    <n v="110778.906923077"/>
    <n v="1"/>
  </r>
  <r>
    <m/>
    <n v="0"/>
    <n v="118935821"/>
    <n v="140845051"/>
    <n v="241001531"/>
    <n v="241001531"/>
    <s v="10370R"/>
    <s v="Chief Administrative Officer"/>
    <s v="11057R"/>
    <s v="Information Technology"/>
    <s v="12583R"/>
    <s v="IT Business Applications"/>
    <m/>
    <m/>
    <s v="Corporate"/>
    <n v="1.73"/>
    <x v="2"/>
    <s v="SP20 / 010"/>
    <n v="27167.135384615402"/>
    <n v="46999.144215384644"/>
    <n v="135835.676923077"/>
    <n v="1"/>
  </r>
  <r>
    <m/>
    <n v="0"/>
    <n v="118935821"/>
    <n v="140845051"/>
    <n v="241001531"/>
    <n v="241001531"/>
    <s v="10370R"/>
    <s v="Chief Administrative Officer"/>
    <s v="11057R"/>
    <s v="Information Technology"/>
    <s v="12583R"/>
    <s v="IT Business Applications"/>
    <m/>
    <m/>
    <s v="Corporate"/>
    <n v="1.73"/>
    <x v="2"/>
    <s v="SP20 / 013"/>
    <n v="76543.236538461701"/>
    <n v="132419.79921153875"/>
    <n v="218694.961538462"/>
    <n v="1"/>
  </r>
  <r>
    <m/>
    <n v="0"/>
    <n v="118935821"/>
    <n v="140845051"/>
    <n v="241001531"/>
    <n v="253521091"/>
    <s v="10370R"/>
    <s v="Chief Administrative Officer"/>
    <s v="11057R"/>
    <s v="Information Technology"/>
    <s v="12583R"/>
    <s v="IT Business Applications"/>
    <s v="12585R"/>
    <s v="IT Apps Utilities"/>
    <s v="Corporate"/>
    <n v="1.73"/>
    <x v="2"/>
    <s v="SP20 / 005"/>
    <n v="32685.429738461498"/>
    <n v="56545.793447538388"/>
    <n v="408567.87173076899"/>
    <n v="9"/>
  </r>
  <r>
    <m/>
    <n v="0"/>
    <n v="118935821"/>
    <n v="140845051"/>
    <n v="241001531"/>
    <n v="253521091"/>
    <s v="10370R"/>
    <s v="Chief Administrative Officer"/>
    <s v="11057R"/>
    <s v="Information Technology"/>
    <s v="12583R"/>
    <s v="IT Business Applications"/>
    <s v="12585R"/>
    <s v="IT Apps Utilities"/>
    <s v="Corporate"/>
    <n v="1.73"/>
    <x v="2"/>
    <s v="SP20 / 006"/>
    <n v="60440.709253846202"/>
    <n v="104562.42700915392"/>
    <n v="671563.43615384598"/>
    <n v="10"/>
  </r>
  <r>
    <m/>
    <n v="0"/>
    <n v="118935821"/>
    <n v="140845051"/>
    <n v="241001531"/>
    <n v="253521091"/>
    <s v="10370R"/>
    <s v="Chief Administrative Officer"/>
    <s v="11057R"/>
    <s v="Information Technology"/>
    <s v="12583R"/>
    <s v="IT Business Applications"/>
    <s v="12585R"/>
    <s v="IT Apps Utilities"/>
    <s v="Corporate"/>
    <n v="1.73"/>
    <x v="2"/>
    <s v="SP20 / 007"/>
    <n v="152130.83080769199"/>
    <n v="263186.33729730715"/>
    <n v="1521308.30807692"/>
    <n v="16"/>
  </r>
  <r>
    <m/>
    <n v="0"/>
    <n v="118935821"/>
    <n v="140845051"/>
    <n v="241001531"/>
    <n v="253521091"/>
    <s v="10370R"/>
    <s v="Chief Administrative Officer"/>
    <s v="11057R"/>
    <s v="Information Technology"/>
    <s v="12583R"/>
    <s v="IT Business Applications"/>
    <s v="12585R"/>
    <s v="IT Apps Utilities"/>
    <s v="Corporate"/>
    <n v="1.73"/>
    <x v="2"/>
    <s v="SP20 / 008"/>
    <n v="449163.649911538"/>
    <n v="777053.11434696068"/>
    <n v="4491636.4991153805"/>
    <n v="42"/>
  </r>
  <r>
    <m/>
    <n v="0"/>
    <n v="118935821"/>
    <n v="140845051"/>
    <n v="241001531"/>
    <n v="253521091"/>
    <s v="10370R"/>
    <s v="Chief Administrative Officer"/>
    <s v="11057R"/>
    <s v="Information Technology"/>
    <s v="12583R"/>
    <s v="IT Business Applications"/>
    <s v="12585R"/>
    <s v="IT Apps Utilities"/>
    <s v="Corporate"/>
    <n v="1.73"/>
    <x v="2"/>
    <s v="SP20 / 009"/>
    <n v="367661.31426923099"/>
    <n v="636054.07368576957"/>
    <n v="2451075.42846154"/>
    <n v="19"/>
  </r>
  <r>
    <m/>
    <n v="0"/>
    <n v="118935821"/>
    <n v="140845051"/>
    <n v="241001531"/>
    <n v="253521091"/>
    <s v="10370R"/>
    <s v="Chief Administrative Officer"/>
    <s v="11057R"/>
    <s v="Information Technology"/>
    <s v="12583R"/>
    <s v="IT Business Applications"/>
    <s v="12585R"/>
    <s v="IT Apps Utilities"/>
    <s v="Corporate"/>
    <n v="1.73"/>
    <x v="2"/>
    <s v="SP20 / 010"/>
    <n v="155918.40907692301"/>
    <n v="269738.84770307678"/>
    <n v="779592.04538461496"/>
    <n v="5"/>
  </r>
  <r>
    <m/>
    <n v="0"/>
    <n v="118935821"/>
    <n v="140845051"/>
    <n v="241001531"/>
    <n v="253521091"/>
    <s v="10370R"/>
    <s v="Chief Administrative Officer"/>
    <s v="11057R"/>
    <s v="Information Technology"/>
    <s v="12583R"/>
    <s v="IT Business Applications"/>
    <s v="12585R"/>
    <s v="IT Apps Utilities"/>
    <s v="Corporate"/>
    <n v="1.73"/>
    <x v="2"/>
    <s v="SP20 / 011"/>
    <n v="41903.840384615498"/>
    <n v="72493.643865384816"/>
    <n v="167615.36153846199"/>
    <n v="1"/>
  </r>
  <r>
    <m/>
    <n v="0"/>
    <n v="118935821"/>
    <n v="140845051"/>
    <n v="241001531"/>
    <n v="262910761"/>
    <s v="10370R"/>
    <s v="Chief Administrative Officer"/>
    <s v="11057R"/>
    <s v="Information Technology"/>
    <s v="12583R"/>
    <s v="IT Business Applications"/>
    <s v="12596R"/>
    <s v="IT Apps Customer"/>
    <s v="Corporate"/>
    <n v="1.73"/>
    <x v="2"/>
    <s v="SP20 / 005"/>
    <n v="11805.9142769231"/>
    <n v="20424.231699076965"/>
    <n v="147573.92846153799"/>
    <n v="3"/>
  </r>
  <r>
    <m/>
    <n v="0"/>
    <n v="118935821"/>
    <n v="140845051"/>
    <n v="241001531"/>
    <n v="262910761"/>
    <s v="10370R"/>
    <s v="Chief Administrative Officer"/>
    <s v="11057R"/>
    <s v="Information Technology"/>
    <s v="12583R"/>
    <s v="IT Business Applications"/>
    <s v="12596R"/>
    <s v="IT Apps Customer"/>
    <s v="Corporate"/>
    <n v="1.73"/>
    <x v="2"/>
    <s v="SP20 / 006"/>
    <n v="39412.434738461503"/>
    <n v="68183.512097538405"/>
    <n v="437915.94153846201"/>
    <n v="6"/>
  </r>
  <r>
    <m/>
    <n v="0"/>
    <n v="118935821"/>
    <n v="140845051"/>
    <n v="241001531"/>
    <n v="262910761"/>
    <s v="10370R"/>
    <s v="Chief Administrative Officer"/>
    <s v="11057R"/>
    <s v="Information Technology"/>
    <s v="12583R"/>
    <s v="IT Business Applications"/>
    <s v="12596R"/>
    <s v="IT Apps Customer"/>
    <s v="Corporate"/>
    <n v="1.73"/>
    <x v="2"/>
    <s v="SP20 / 007"/>
    <n v="170915.46275384599"/>
    <n v="295683.75056415354"/>
    <n v="1709154.6275384601"/>
    <n v="17"/>
  </r>
  <r>
    <m/>
    <n v="0"/>
    <n v="118935821"/>
    <n v="140845051"/>
    <n v="241001531"/>
    <n v="262910761"/>
    <s v="10370R"/>
    <s v="Chief Administrative Officer"/>
    <s v="11057R"/>
    <s v="Information Technology"/>
    <s v="12583R"/>
    <s v="IT Business Applications"/>
    <s v="12596R"/>
    <s v="IT Apps Customer"/>
    <s v="Corporate"/>
    <n v="1.73"/>
    <x v="2"/>
    <s v="SP20 / 008"/>
    <n v="345548.717153846"/>
    <n v="597799.2806761536"/>
    <n v="3455487.1715384601"/>
    <n v="35"/>
  </r>
  <r>
    <m/>
    <n v="0"/>
    <n v="118935821"/>
    <n v="140845051"/>
    <n v="241001531"/>
    <n v="262910761"/>
    <s v="10370R"/>
    <s v="Chief Administrative Officer"/>
    <s v="11057R"/>
    <s v="Information Technology"/>
    <s v="12583R"/>
    <s v="IT Business Applications"/>
    <s v="12596R"/>
    <s v="IT Apps Customer"/>
    <s v="Corporate"/>
    <n v="1.73"/>
    <x v="2"/>
    <s v="SP20 / 009"/>
    <n v="298695.758307693"/>
    <n v="516743.66187230888"/>
    <n v="1991305.0553846201"/>
    <n v="16"/>
  </r>
  <r>
    <m/>
    <n v="0"/>
    <n v="118935821"/>
    <n v="140845051"/>
    <n v="241001531"/>
    <n v="262910761"/>
    <s v="10370R"/>
    <s v="Chief Administrative Officer"/>
    <s v="11057R"/>
    <s v="Information Technology"/>
    <s v="12583R"/>
    <s v="IT Business Applications"/>
    <s v="12596R"/>
    <s v="IT Apps Customer"/>
    <s v="Corporate"/>
    <n v="1.73"/>
    <x v="2"/>
    <s v="SP20 / 010"/>
    <n v="134223.83292307699"/>
    <n v="232207.23095692319"/>
    <n v="671119.164615385"/>
    <n v="6"/>
  </r>
  <r>
    <m/>
    <n v="0"/>
    <n v="118935821"/>
    <n v="140845051"/>
    <n v="241001531"/>
    <n v="262910761"/>
    <s v="10370R"/>
    <s v="Chief Administrative Officer"/>
    <s v="11057R"/>
    <s v="Information Technology"/>
    <s v="12583R"/>
    <s v="IT Business Applications"/>
    <s v="12596R"/>
    <s v="IT Apps Customer"/>
    <s v="Corporate"/>
    <n v="1.73"/>
    <x v="2"/>
    <s v="SP20 / 011"/>
    <n v="45265.394038461498"/>
    <n v="78309.131686538385"/>
    <n v="181061.57615384599"/>
    <n v="1"/>
  </r>
  <r>
    <m/>
    <n v="0"/>
    <n v="118935821"/>
    <n v="309859111"/>
    <n v="309859111"/>
    <n v="309859111"/>
    <s v="10370R"/>
    <s v="Chief Administrative Officer"/>
    <s v="10099R"/>
    <s v="Corporate Human Resources"/>
    <m/>
    <m/>
    <m/>
    <m/>
    <s v="Corporate"/>
    <n v="1.73"/>
    <x v="2"/>
    <s v="SP20 / 005"/>
    <n v="3899.53458461538"/>
    <n v="6746.1948313846078"/>
    <n v="48744.182307692303"/>
    <n v="2"/>
  </r>
  <r>
    <m/>
    <n v="0"/>
    <n v="118935821"/>
    <n v="309859111"/>
    <n v="309859111"/>
    <n v="309859111"/>
    <s v="10370R"/>
    <s v="Chief Administrative Officer"/>
    <s v="10099R"/>
    <s v="Corporate Human Resources"/>
    <m/>
    <m/>
    <m/>
    <m/>
    <s v="Corporate"/>
    <n v="1.73"/>
    <x v="2"/>
    <s v="SP20 / 010"/>
    <n v="15134.29"/>
    <n v="26182.3217"/>
    <n v="75671.45"/>
    <n v="1"/>
  </r>
  <r>
    <m/>
    <n v="0"/>
    <n v="118935821"/>
    <n v="309859111"/>
    <n v="309859111"/>
    <n v="309859111"/>
    <s v="10370R"/>
    <s v="Chief Administrative Officer"/>
    <s v="10099R"/>
    <s v="Corporate Human Resources"/>
    <m/>
    <m/>
    <m/>
    <m/>
    <s v="Corporate"/>
    <n v="1.73"/>
    <x v="2"/>
    <s v="SP20 / 011"/>
    <n v="41139.448846153799"/>
    <n v="71171.246503846065"/>
    <n v="164557.79538461499"/>
    <n v="1"/>
  </r>
  <r>
    <m/>
    <n v="0"/>
    <n v="118935821"/>
    <n v="309859111"/>
    <n v="309859111"/>
    <n v="309859111"/>
    <s v="10370R"/>
    <s v="Chief Administrative Officer"/>
    <s v="10099R"/>
    <s v="Corporate Human Resources"/>
    <m/>
    <m/>
    <m/>
    <m/>
    <s v="Corporate"/>
    <n v="1.73"/>
    <x v="2"/>
    <s v="SP20 / 016"/>
    <n v="253555.798115385"/>
    <n v="438651.53073961602"/>
    <n v="467653.89846153802"/>
    <n v="2"/>
  </r>
  <r>
    <m/>
    <n v="0"/>
    <n v="118935821"/>
    <n v="309859111"/>
    <n v="310902407"/>
    <n v="310902407"/>
    <s v="10370R"/>
    <s v="Chief Administrative Officer"/>
    <s v="10099R"/>
    <s v="Corporate Human Resources"/>
    <s v="11061R"/>
    <s v="Corp HR Information Systems"/>
    <m/>
    <m/>
    <s v="Corporate"/>
    <n v="1.73"/>
    <x v="2"/>
    <s v="SP20 / 006"/>
    <n v="7989.5999423076901"/>
    <n v="13822.007900192304"/>
    <n v="88773.332692307697"/>
    <n v="1"/>
  </r>
  <r>
    <m/>
    <n v="0"/>
    <n v="118935821"/>
    <n v="309859111"/>
    <n v="310902407"/>
    <n v="310902407"/>
    <s v="10370R"/>
    <s v="Chief Administrative Officer"/>
    <s v="10099R"/>
    <s v="Corporate Human Resources"/>
    <s v="11061R"/>
    <s v="Corp HR Information Systems"/>
    <m/>
    <m/>
    <s v="Corporate"/>
    <n v="1.73"/>
    <x v="2"/>
    <s v="SP20 / 007"/>
    <n v="18384.1322"/>
    <n v="31804.548706000001"/>
    <n v="183841.32199999999"/>
    <n v="3"/>
  </r>
  <r>
    <m/>
    <n v="0"/>
    <n v="118935821"/>
    <n v="309859111"/>
    <n v="310902407"/>
    <n v="310902407"/>
    <s v="10370R"/>
    <s v="Chief Administrative Officer"/>
    <s v="10099R"/>
    <s v="Corporate Human Resources"/>
    <s v="11061R"/>
    <s v="Corp HR Information Systems"/>
    <m/>
    <m/>
    <s v="Corporate"/>
    <n v="1.73"/>
    <x v="2"/>
    <s v="SP20 / 008"/>
    <n v="58446.4369615385"/>
    <n v="101112.3359434616"/>
    <n v="584464.36961538496"/>
    <n v="5"/>
  </r>
  <r>
    <m/>
    <n v="0"/>
    <n v="118935821"/>
    <n v="309859111"/>
    <n v="310902407"/>
    <n v="310902407"/>
    <s v="10370R"/>
    <s v="Chief Administrative Officer"/>
    <s v="10099R"/>
    <s v="Corporate Human Resources"/>
    <s v="11061R"/>
    <s v="Corp HR Information Systems"/>
    <m/>
    <m/>
    <s v="Corporate"/>
    <n v="1.73"/>
    <x v="2"/>
    <s v="SP20 / 011"/>
    <n v="76265.096153845996"/>
    <n v="131938.61634615358"/>
    <n v="305060.38461538497"/>
    <n v="2"/>
  </r>
  <r>
    <m/>
    <n v="0"/>
    <n v="118935821"/>
    <n v="309859111"/>
    <n v="310902407"/>
    <n v="311945703"/>
    <s v="10370R"/>
    <s v="Chief Administrative Officer"/>
    <s v="10099R"/>
    <s v="Corporate Human Resources"/>
    <s v="11061R"/>
    <s v="Corp HR Information Systems"/>
    <s v="10503R"/>
    <s v="Corp HR Service Center"/>
    <s v="Corporate"/>
    <n v="1.73"/>
    <x v="2"/>
    <s v="SP20 / 004"/>
    <n v="12321.571684615399"/>
    <n v="21316.31901438464"/>
    <n v="205359.52807692299"/>
    <n v="4"/>
  </r>
  <r>
    <m/>
    <n v="0"/>
    <n v="118935821"/>
    <n v="309859111"/>
    <n v="310902407"/>
    <n v="311945703"/>
    <s v="10370R"/>
    <s v="Chief Administrative Officer"/>
    <s v="10099R"/>
    <s v="Corporate Human Resources"/>
    <s v="11061R"/>
    <s v="Corp HR Information Systems"/>
    <s v="10503R"/>
    <s v="Corp HR Service Center"/>
    <s v="Corporate"/>
    <n v="1.73"/>
    <x v="2"/>
    <s v="SP20 / 008"/>
    <n v="10125.416846153799"/>
    <n v="17516.971143846073"/>
    <n v="101254.16846153801"/>
    <n v="1"/>
  </r>
  <r>
    <m/>
    <n v="0"/>
    <n v="118935821"/>
    <n v="309859111"/>
    <n v="325508561"/>
    <n v="328638451"/>
    <s v="10370R"/>
    <s v="Chief Administrative Officer"/>
    <s v="10099R"/>
    <s v="Corporate Human Resources"/>
    <s v="11445R"/>
    <s v="Talent Management"/>
    <s v="10948R"/>
    <s v="HR S&amp;D Learning Solutions"/>
    <s v="Corporate"/>
    <n v="1.73"/>
    <x v="2"/>
    <s v="SP20 / 003"/>
    <n v="2009.24384615384"/>
    <n v="3475.9918538461429"/>
    <n v="40184.876923076903"/>
    <n v="1"/>
  </r>
  <r>
    <m/>
    <n v="0"/>
    <n v="118935821"/>
    <n v="309859111"/>
    <n v="325508561"/>
    <n v="328638451"/>
    <s v="10370R"/>
    <s v="Chief Administrative Officer"/>
    <s v="10099R"/>
    <s v="Corporate Human Resources"/>
    <s v="11445R"/>
    <s v="Talent Management"/>
    <s v="10948R"/>
    <s v="HR S&amp;D Learning Solutions"/>
    <s v="Corporate"/>
    <n v="1.73"/>
    <x v="2"/>
    <s v="SP20 / 004"/>
    <n v="6825.1451769230798"/>
    <n v="11807.501156076927"/>
    <n v="113752.41961538501"/>
    <n v="2"/>
  </r>
  <r>
    <m/>
    <n v="0"/>
    <n v="118935821"/>
    <n v="309859111"/>
    <n v="325508561"/>
    <n v="328638451"/>
    <s v="10370R"/>
    <s v="Chief Administrative Officer"/>
    <s v="10099R"/>
    <s v="Corporate Human Resources"/>
    <s v="11445R"/>
    <s v="Talent Management"/>
    <s v="10948R"/>
    <s v="HR S&amp;D Learning Solutions"/>
    <s v="Corporate"/>
    <n v="1.73"/>
    <x v="2"/>
    <s v="SP20 / 005"/>
    <n v="35685.417723077"/>
    <n v="61735.772660923212"/>
    <n v="446067.72153846198"/>
    <n v="8"/>
  </r>
  <r>
    <m/>
    <n v="0"/>
    <n v="118935821"/>
    <n v="309859111"/>
    <n v="325508561"/>
    <n v="328638451"/>
    <s v="10370R"/>
    <s v="Chief Administrative Officer"/>
    <s v="10099R"/>
    <s v="Corporate Human Resources"/>
    <s v="11445R"/>
    <s v="Talent Management"/>
    <s v="10948R"/>
    <s v="HR S&amp;D Learning Solutions"/>
    <s v="Corporate"/>
    <n v="1.73"/>
    <x v="2"/>
    <s v="SP20 / 006"/>
    <n v="13994.4731538461"/>
    <n v="24210.438556153753"/>
    <n v="155494.146153846"/>
    <n v="2"/>
  </r>
  <r>
    <m/>
    <n v="0"/>
    <n v="118935821"/>
    <n v="309859111"/>
    <n v="325508561"/>
    <n v="328638451"/>
    <s v="10370R"/>
    <s v="Chief Administrative Officer"/>
    <s v="10099R"/>
    <s v="Corporate Human Resources"/>
    <s v="11445R"/>
    <s v="Talent Management"/>
    <s v="10948R"/>
    <s v="HR S&amp;D Learning Solutions"/>
    <s v="Corporate"/>
    <n v="1.73"/>
    <x v="2"/>
    <s v="SP20 / 007"/>
    <n v="34642.859730769298"/>
    <n v="59932.147334230882"/>
    <n v="346428.59730769199"/>
    <n v="4"/>
  </r>
  <r>
    <m/>
    <n v="0"/>
    <n v="118935821"/>
    <n v="309859111"/>
    <n v="325508561"/>
    <n v="328638451"/>
    <s v="10370R"/>
    <s v="Chief Administrative Officer"/>
    <s v="10099R"/>
    <s v="Corporate Human Resources"/>
    <s v="11445R"/>
    <s v="Talent Management"/>
    <s v="10948R"/>
    <s v="HR S&amp;D Learning Solutions"/>
    <s v="Corporate"/>
    <n v="1.73"/>
    <x v="2"/>
    <s v="SP20 / 008"/>
    <n v="98479.256730769295"/>
    <n v="170369.11414423087"/>
    <n v="984792.56730769202"/>
    <n v="9"/>
  </r>
  <r>
    <m/>
    <n v="0"/>
    <n v="118935821"/>
    <n v="309859111"/>
    <n v="325508561"/>
    <n v="328638451"/>
    <s v="10370R"/>
    <s v="Chief Administrative Officer"/>
    <s v="10099R"/>
    <s v="Corporate Human Resources"/>
    <s v="11445R"/>
    <s v="Talent Management"/>
    <s v="10948R"/>
    <s v="HR S&amp;D Learning Solutions"/>
    <s v="Corporate"/>
    <n v="1.73"/>
    <x v="2"/>
    <s v="SP20 / 010"/>
    <n v="25413.05"/>
    <n v="43964.576499999996"/>
    <n v="127065.25"/>
    <n v="1"/>
  </r>
  <r>
    <m/>
    <n v="0"/>
    <n v="118935821"/>
    <n v="309859111"/>
    <n v="325508561"/>
    <n v="328638451"/>
    <s v="10370R"/>
    <s v="Chief Administrative Officer"/>
    <s v="10099R"/>
    <s v="Corporate Human Resources"/>
    <s v="11445R"/>
    <s v="Talent Management"/>
    <s v="10948R"/>
    <s v="HR S&amp;D Learning Solutions"/>
    <s v="Corporate"/>
    <n v="1.73"/>
    <x v="2"/>
    <s v="SP20 / 012"/>
    <n v="60694.820538461398"/>
    <n v="105002.03953153822"/>
    <n v="202316.068461538"/>
    <n v="1"/>
  </r>
  <r>
    <m/>
    <n v="0"/>
    <n v="118935821"/>
    <n v="309859111"/>
    <n v="331768341"/>
    <n v="331768341"/>
    <s v="10370R"/>
    <s v="Chief Administrative Officer"/>
    <s v="10099R"/>
    <s v="Corporate Human Resources"/>
    <s v="11341R"/>
    <s v="Workforce Diversity"/>
    <m/>
    <m/>
    <s v="Corporate"/>
    <n v="1.73"/>
    <x v="2"/>
    <s v="SP20 / 008"/>
    <n v="4423.0733846153798"/>
    <n v="7651.9169553846068"/>
    <n v="44230.733846153802"/>
    <n v="1"/>
  </r>
  <r>
    <m/>
    <n v="0"/>
    <n v="118935821"/>
    <n v="309859111"/>
    <n v="331768341"/>
    <n v="331768341"/>
    <s v="10370R"/>
    <s v="Chief Administrative Officer"/>
    <s v="10099R"/>
    <s v="Corporate Human Resources"/>
    <s v="11341R"/>
    <s v="Workforce Diversity"/>
    <m/>
    <m/>
    <s v="Corporate"/>
    <n v="1.73"/>
    <x v="2"/>
    <s v="SP20 / 009"/>
    <n v="33414.957461538397"/>
    <n v="57807.876408461423"/>
    <n v="222766.383076923"/>
    <n v="2"/>
  </r>
  <r>
    <m/>
    <n v="0"/>
    <n v="118935821"/>
    <n v="309859111"/>
    <n v="331768341"/>
    <n v="331768341"/>
    <s v="10370R"/>
    <s v="Chief Administrative Officer"/>
    <s v="10099R"/>
    <s v="Corporate Human Resources"/>
    <s v="11341R"/>
    <s v="Workforce Diversity"/>
    <m/>
    <m/>
    <s v="Corporate"/>
    <n v="1.73"/>
    <x v="2"/>
    <s v="SP20 / 012"/>
    <n v="53792.330076923099"/>
    <n v="93060.731033076954"/>
    <n v="179307.766923077"/>
    <n v="1"/>
  </r>
  <r>
    <m/>
    <n v="0"/>
    <n v="118935821"/>
    <n v="309859111"/>
    <n v="347417791"/>
    <n v="347417791"/>
    <s v="10370R"/>
    <s v="Chief Administrative Officer"/>
    <s v="10099R"/>
    <s v="Corporate Human Resources"/>
    <s v="12210R"/>
    <s v="Corporate &amp; Field HR"/>
    <m/>
    <m/>
    <s v="Corporate"/>
    <n v="1.73"/>
    <x v="2"/>
    <s v="SP20 / 004"/>
    <n v="3281.3803384615398"/>
    <n v="5676.7879855384635"/>
    <n v="54689.672307692301"/>
    <n v="1"/>
  </r>
  <r>
    <m/>
    <n v="0"/>
    <n v="118935821"/>
    <n v="309859111"/>
    <n v="347417791"/>
    <n v="347417791"/>
    <s v="10370R"/>
    <s v="Chief Administrative Officer"/>
    <s v="10099R"/>
    <s v="Corporate Human Resources"/>
    <s v="12210R"/>
    <s v="Corporate &amp; Field HR"/>
    <m/>
    <m/>
    <s v="Corporate"/>
    <n v="1.73"/>
    <x v="2"/>
    <s v="SP20 / 005"/>
    <n v="3489.2349538461499"/>
    <n v="6036.3764701538394"/>
    <n v="43615.436923076901"/>
    <n v="1"/>
  </r>
  <r>
    <m/>
    <n v="0"/>
    <n v="118935821"/>
    <n v="309859111"/>
    <n v="347417791"/>
    <n v="347417791"/>
    <s v="10370R"/>
    <s v="Chief Administrative Officer"/>
    <s v="10099R"/>
    <s v="Corporate Human Resources"/>
    <s v="12210R"/>
    <s v="Corporate &amp; Field HR"/>
    <m/>
    <m/>
    <s v="Corporate"/>
    <n v="1.73"/>
    <x v="2"/>
    <s v="SP20 / 007"/>
    <n v="38320.8633076923"/>
    <n v="66295.093522307681"/>
    <n v="383208.63307692303"/>
    <n v="4"/>
  </r>
  <r>
    <m/>
    <n v="0"/>
    <n v="118935821"/>
    <n v="309859111"/>
    <n v="347417791"/>
    <n v="347417791"/>
    <s v="10370R"/>
    <s v="Chief Administrative Officer"/>
    <s v="10099R"/>
    <s v="Corporate Human Resources"/>
    <s v="12210R"/>
    <s v="Corporate &amp; Field HR"/>
    <m/>
    <m/>
    <s v="Corporate"/>
    <n v="1.73"/>
    <x v="2"/>
    <s v="SP20 / 010"/>
    <n v="31722.4015384616"/>
    <n v="54879.754661538565"/>
    <n v="158612.00769230799"/>
    <n v="1"/>
  </r>
  <r>
    <m/>
    <n v="0"/>
    <n v="118935821"/>
    <n v="309859111"/>
    <n v="347417791"/>
    <n v="347417791"/>
    <s v="10370R"/>
    <s v="Chief Administrative Officer"/>
    <s v="10099R"/>
    <s v="Corporate Human Resources"/>
    <s v="12210R"/>
    <s v="Corporate &amp; Field HR"/>
    <m/>
    <m/>
    <s v="Corporate"/>
    <n v="1.73"/>
    <x v="2"/>
    <s v="SP20 / 011"/>
    <n v="39358.157596153796"/>
    <n v="68089.612641346073"/>
    <n v="157432.63038461501"/>
    <n v="1"/>
  </r>
  <r>
    <m/>
    <n v="0"/>
    <n v="118935821"/>
    <n v="309859111"/>
    <n v="347417791"/>
    <n v="347417791"/>
    <s v="10370R"/>
    <s v="Chief Administrative Officer"/>
    <s v="10099R"/>
    <s v="Corporate Human Resources"/>
    <s v="12210R"/>
    <s v="Corporate &amp; Field HR"/>
    <m/>
    <m/>
    <s v="Corporate"/>
    <n v="1.73"/>
    <x v="2"/>
    <s v="SP20 / 012"/>
    <n v="61617.805153846202"/>
    <n v="106598.80291615393"/>
    <n v="205392.68384615399"/>
    <n v="1"/>
  </r>
  <r>
    <m/>
    <n v="0"/>
    <n v="118935821"/>
    <n v="309859111"/>
    <n v="347417791"/>
    <n v="348200263"/>
    <s v="10370R"/>
    <s v="Chief Administrative Officer"/>
    <s v="10099R"/>
    <s v="Corporate Human Resources"/>
    <s v="12210R"/>
    <s v="Corporate &amp; Field HR"/>
    <s v="11137R"/>
    <s v="HR Region (IN &amp; MI)"/>
    <s v="Corporate"/>
    <n v="1.73"/>
    <x v="2"/>
    <s v="SP20 / 004"/>
    <n v="3354.6135692307698"/>
    <n v="5803.4814747692317"/>
    <n v="55910.226153846197"/>
    <n v="1"/>
  </r>
  <r>
    <m/>
    <n v="0"/>
    <n v="118935821"/>
    <n v="309859111"/>
    <n v="347417791"/>
    <n v="348200263"/>
    <s v="10370R"/>
    <s v="Chief Administrative Officer"/>
    <s v="10099R"/>
    <s v="Corporate Human Resources"/>
    <s v="12210R"/>
    <s v="Corporate &amp; Field HR"/>
    <s v="11137R"/>
    <s v="HR Region (IN &amp; MI)"/>
    <s v="Corporate"/>
    <n v="1.73"/>
    <x v="2"/>
    <s v="SP20 / 007"/>
    <n v="15683.7193846154"/>
    <n v="27132.834535384642"/>
    <n v="156837.193846154"/>
    <n v="2"/>
  </r>
  <r>
    <m/>
    <n v="0"/>
    <n v="118935821"/>
    <n v="309859111"/>
    <n v="347417791"/>
    <n v="348200263"/>
    <s v="10370R"/>
    <s v="Chief Administrative Officer"/>
    <s v="10099R"/>
    <s v="Corporate Human Resources"/>
    <s v="12210R"/>
    <s v="Corporate &amp; Field HR"/>
    <s v="11137R"/>
    <s v="HR Region (IN &amp; MI)"/>
    <s v="Corporate"/>
    <n v="1.73"/>
    <x v="2"/>
    <s v="SP20 / 010"/>
    <n v="30280.080923076999"/>
    <n v="52384.539996923209"/>
    <n v="151400.40461538499"/>
    <n v="2"/>
  </r>
  <r>
    <m/>
    <n v="0"/>
    <n v="118935821"/>
    <n v="309859111"/>
    <n v="347417791"/>
    <n v="348982736"/>
    <s v="10370R"/>
    <s v="Chief Administrative Officer"/>
    <s v="10099R"/>
    <s v="Corporate Human Resources"/>
    <s v="12210R"/>
    <s v="Corporate &amp; Field HR"/>
    <s v="10055R"/>
    <s v="HR Region (OH)"/>
    <s v="Corporate"/>
    <n v="1.73"/>
    <x v="2"/>
    <s v="SP20 / 004"/>
    <n v="6896.3486307692301"/>
    <n v="11930.683131230768"/>
    <n v="114939.14384615399"/>
    <n v="3"/>
  </r>
  <r>
    <m/>
    <n v="0"/>
    <n v="118935821"/>
    <n v="309859111"/>
    <n v="347417791"/>
    <n v="348982736"/>
    <s v="10370R"/>
    <s v="Chief Administrative Officer"/>
    <s v="10099R"/>
    <s v="Corporate Human Resources"/>
    <s v="12210R"/>
    <s v="Corporate &amp; Field HR"/>
    <s v="10055R"/>
    <s v="HR Region (OH)"/>
    <s v="Corporate"/>
    <n v="1.73"/>
    <x v="2"/>
    <s v="SP20 / 005"/>
    <n v="14791.4828923077"/>
    <n v="25589.26540369232"/>
    <n v="184893.53615384601"/>
    <n v="3"/>
  </r>
  <r>
    <m/>
    <n v="0"/>
    <n v="118935821"/>
    <n v="309859111"/>
    <n v="347417791"/>
    <n v="348982736"/>
    <s v="10370R"/>
    <s v="Chief Administrative Officer"/>
    <s v="10099R"/>
    <s v="Corporate Human Resources"/>
    <s v="12210R"/>
    <s v="Corporate &amp; Field HR"/>
    <s v="10055R"/>
    <s v="HR Region (OH)"/>
    <s v="Corporate"/>
    <n v="1.73"/>
    <x v="2"/>
    <s v="SP20 / 007"/>
    <n v="7864.3854230769202"/>
    <n v="13605.386781923073"/>
    <n v="78643.854230769197"/>
    <n v="1"/>
  </r>
  <r>
    <m/>
    <n v="0"/>
    <n v="118935821"/>
    <n v="309859111"/>
    <n v="347417791"/>
    <n v="348982736"/>
    <s v="10370R"/>
    <s v="Chief Administrative Officer"/>
    <s v="10099R"/>
    <s v="Corporate Human Resources"/>
    <s v="12210R"/>
    <s v="Corporate &amp; Field HR"/>
    <s v="10055R"/>
    <s v="HR Region (OH)"/>
    <s v="Corporate"/>
    <n v="1.73"/>
    <x v="2"/>
    <s v="SP20 / 008"/>
    <n v="10259.4295384615"/>
    <n v="17748.813101538395"/>
    <n v="102594.295384615"/>
    <n v="1"/>
  </r>
  <r>
    <m/>
    <n v="0"/>
    <n v="118935821"/>
    <n v="309859111"/>
    <n v="347417791"/>
    <n v="348982736"/>
    <s v="10370R"/>
    <s v="Chief Administrative Officer"/>
    <s v="10099R"/>
    <s v="Corporate Human Resources"/>
    <s v="12210R"/>
    <s v="Corporate &amp; Field HR"/>
    <s v="10055R"/>
    <s v="HR Region (OH)"/>
    <s v="Corporate"/>
    <n v="1.73"/>
    <x v="2"/>
    <s v="SP20 / 010"/>
    <n v="29502.536538461602"/>
    <n v="51039.388211538571"/>
    <n v="147512.68269230801"/>
    <n v="1"/>
  </r>
  <r>
    <m/>
    <n v="0"/>
    <n v="118935821"/>
    <n v="309859111"/>
    <n v="347417791"/>
    <n v="350547681"/>
    <s v="10370R"/>
    <s v="Chief Administrative Officer"/>
    <s v="10099R"/>
    <s v="Corporate Human Resources"/>
    <s v="12210R"/>
    <s v="Corporate &amp; Field HR"/>
    <s v="10039R"/>
    <s v="Corporate HR &amp; Employment"/>
    <s v="Corporate"/>
    <n v="1.73"/>
    <x v="2"/>
    <s v="SP20 / 003"/>
    <n v="698.56126923076999"/>
    <n v="1208.5109957692321"/>
    <n v="13971.2253846154"/>
    <n v="1"/>
  </r>
  <r>
    <m/>
    <n v="0"/>
    <n v="118935821"/>
    <n v="309859111"/>
    <n v="347417791"/>
    <n v="350547681"/>
    <s v="10370R"/>
    <s v="Chief Administrative Officer"/>
    <s v="10099R"/>
    <s v="Corporate Human Resources"/>
    <s v="12210R"/>
    <s v="Corporate &amp; Field HR"/>
    <s v="10039R"/>
    <s v="Corporate HR &amp; Employment"/>
    <s v="Corporate"/>
    <n v="1.73"/>
    <x v="2"/>
    <s v="SP20 / 007"/>
    <n v="8295.2701923076893"/>
    <n v="14350.817432692302"/>
    <n v="82952.701923076893"/>
    <n v="1"/>
  </r>
  <r>
    <m/>
    <n v="0"/>
    <n v="118935821"/>
    <n v="309859111"/>
    <n v="347417791"/>
    <n v="350547681"/>
    <s v="10370R"/>
    <s v="Chief Administrative Officer"/>
    <s v="10099R"/>
    <s v="Corporate Human Resources"/>
    <s v="12210R"/>
    <s v="Corporate &amp; Field HR"/>
    <s v="10039R"/>
    <s v="Corporate HR &amp; Employment"/>
    <s v="Corporate"/>
    <n v="1.73"/>
    <x v="2"/>
    <s v="SP20 / 010"/>
    <n v="29873.9351538462"/>
    <n v="51681.907816153922"/>
    <n v="149369.67576923099"/>
    <n v="1"/>
  </r>
  <r>
    <m/>
    <n v="0"/>
    <n v="118935821"/>
    <n v="309859111"/>
    <n v="347417791"/>
    <n v="356807461"/>
    <s v="10370R"/>
    <s v="Chief Administrative Officer"/>
    <s v="10099R"/>
    <s v="Corporate Human Resources"/>
    <s v="12210R"/>
    <s v="Corporate &amp; Field HR"/>
    <s v="11085R"/>
    <s v="HR Region (South &amp; West Texas)"/>
    <s v="Corporate"/>
    <n v="1.73"/>
    <x v="2"/>
    <s v="SP20 / 004"/>
    <n v="3300.3400153846101"/>
    <n v="5709.5882266153758"/>
    <n v="55005.666923076897"/>
    <n v="1"/>
  </r>
  <r>
    <m/>
    <n v="0"/>
    <n v="118935821"/>
    <n v="309859111"/>
    <n v="347417791"/>
    <n v="356807461"/>
    <s v="10370R"/>
    <s v="Chief Administrative Officer"/>
    <s v="10099R"/>
    <s v="Corporate Human Resources"/>
    <s v="12210R"/>
    <s v="Corporate &amp; Field HR"/>
    <s v="11085R"/>
    <s v="HR Region (South &amp; West Texas)"/>
    <s v="Corporate"/>
    <n v="1.73"/>
    <x v="2"/>
    <s v="SP20 / 007"/>
    <n v="15969.3131923077"/>
    <n v="27626.91182269232"/>
    <n v="159693.13192307699"/>
    <n v="2"/>
  </r>
  <r>
    <m/>
    <n v="0"/>
    <n v="118935821"/>
    <n v="309859111"/>
    <n v="347417791"/>
    <n v="356807461"/>
    <s v="10370R"/>
    <s v="Chief Administrative Officer"/>
    <s v="10099R"/>
    <s v="Corporate Human Resources"/>
    <s v="12210R"/>
    <s v="Corporate &amp; Field HR"/>
    <s v="11085R"/>
    <s v="HR Region (South &amp; West Texas)"/>
    <s v="Corporate"/>
    <n v="1.73"/>
    <x v="2"/>
    <s v="SP20 / 008"/>
    <n v="19272.357923076899"/>
    <n v="33341.179206923036"/>
    <n v="192723.57923076901"/>
    <n v="2"/>
  </r>
  <r>
    <m/>
    <n v="0"/>
    <n v="118935821"/>
    <n v="309859111"/>
    <n v="347417791"/>
    <n v="356807461"/>
    <s v="10370R"/>
    <s v="Chief Administrative Officer"/>
    <s v="10099R"/>
    <s v="Corporate Human Resources"/>
    <s v="12210R"/>
    <s v="Corporate &amp; Field HR"/>
    <s v="11085R"/>
    <s v="HR Region (South &amp; West Texas)"/>
    <s v="Corporate"/>
    <n v="1.73"/>
    <x v="2"/>
    <s v="SP20 / 010"/>
    <n v="30747.390230769201"/>
    <n v="53192.985099230718"/>
    <n v="153736.95115384599"/>
    <n v="1"/>
  </r>
  <r>
    <m/>
    <n v="0"/>
    <n v="118935821"/>
    <n v="309859111"/>
    <n v="347417791"/>
    <n v="359937351"/>
    <s v="10370R"/>
    <s v="Chief Administrative Officer"/>
    <s v="10099R"/>
    <s v="Corporate Human Resources"/>
    <s v="12210R"/>
    <s v="Corporate &amp; Field HR"/>
    <s v="11440R"/>
    <s v="HR Region (OK)"/>
    <s v="Corporate"/>
    <n v="1.73"/>
    <x v="2"/>
    <s v="SP20 / 004"/>
    <n v="3317.98730769231"/>
    <n v="5740.1180423076958"/>
    <n v="55299.788461538497"/>
    <n v="1"/>
  </r>
  <r>
    <m/>
    <n v="0"/>
    <n v="118935821"/>
    <n v="309859111"/>
    <n v="347417791"/>
    <n v="359937351"/>
    <s v="10370R"/>
    <s v="Chief Administrative Officer"/>
    <s v="10099R"/>
    <s v="Corporate Human Resources"/>
    <s v="12210R"/>
    <s v="Corporate &amp; Field HR"/>
    <s v="11440R"/>
    <s v="HR Region (OK)"/>
    <s v="Corporate"/>
    <n v="1.73"/>
    <x v="2"/>
    <s v="SP20 / 007"/>
    <n v="18668.538423076901"/>
    <n v="32296.571471923038"/>
    <n v="186685.38423076901"/>
    <n v="2"/>
  </r>
  <r>
    <m/>
    <n v="0"/>
    <n v="118935821"/>
    <n v="309859111"/>
    <n v="347417791"/>
    <n v="359937351"/>
    <s v="10370R"/>
    <s v="Chief Administrative Officer"/>
    <s v="10099R"/>
    <s v="Corporate Human Resources"/>
    <s v="12210R"/>
    <s v="Corporate &amp; Field HR"/>
    <s v="11440R"/>
    <s v="HR Region (OK)"/>
    <s v="Corporate"/>
    <n v="1.73"/>
    <x v="2"/>
    <s v="SP20 / 008"/>
    <n v="11360.1054615385"/>
    <n v="19652.982448461604"/>
    <n v="113601.054615385"/>
    <n v="1"/>
  </r>
  <r>
    <m/>
    <n v="0"/>
    <n v="118935821"/>
    <n v="309859111"/>
    <n v="347417791"/>
    <n v="359937351"/>
    <s v="10370R"/>
    <s v="Chief Administrative Officer"/>
    <s v="10099R"/>
    <s v="Corporate Human Resources"/>
    <s v="12210R"/>
    <s v="Corporate &amp; Field HR"/>
    <s v="11440R"/>
    <s v="HR Region (OK)"/>
    <s v="Corporate"/>
    <n v="1.73"/>
    <x v="2"/>
    <s v="SP20 / 010"/>
    <n v="29520.470307692402"/>
    <n v="51070.413632307856"/>
    <n v="147602.35153846201"/>
    <n v="1"/>
  </r>
  <r>
    <m/>
    <n v="0"/>
    <n v="118935821"/>
    <n v="309859111"/>
    <n v="347417791"/>
    <n v="363067241"/>
    <s v="10370R"/>
    <s v="Chief Administrative Officer"/>
    <s v="10099R"/>
    <s v="Corporate Human Resources"/>
    <s v="12210R"/>
    <s v="Corporate &amp; Field HR"/>
    <s v="12440R"/>
    <s v="HR Region (LA/AR/NE Texas)"/>
    <s v="Corporate"/>
    <n v="1.73"/>
    <x v="2"/>
    <s v="SP20 / 004"/>
    <n v="3186.6012000000001"/>
    <n v="5512.820076"/>
    <n v="53110.02"/>
    <n v="1"/>
  </r>
  <r>
    <m/>
    <n v="0"/>
    <n v="118935821"/>
    <n v="309859111"/>
    <n v="347417791"/>
    <n v="363067241"/>
    <s v="10370R"/>
    <s v="Chief Administrative Officer"/>
    <s v="10099R"/>
    <s v="Corporate Human Resources"/>
    <s v="12210R"/>
    <s v="Corporate &amp; Field HR"/>
    <s v="12440R"/>
    <s v="HR Region (LA/AR/NE Texas)"/>
    <s v="Corporate"/>
    <n v="1.73"/>
    <x v="2"/>
    <s v="SP20 / 005"/>
    <n v="4905.8752615384601"/>
    <n v="8487.1642024615358"/>
    <n v="61323.440769230801"/>
    <n v="1"/>
  </r>
  <r>
    <m/>
    <n v="0"/>
    <n v="118935821"/>
    <n v="309859111"/>
    <n v="347417791"/>
    <n v="363067241"/>
    <s v="10370R"/>
    <s v="Chief Administrative Officer"/>
    <s v="10099R"/>
    <s v="Corporate Human Resources"/>
    <s v="12210R"/>
    <s v="Corporate &amp; Field HR"/>
    <s v="12440R"/>
    <s v="HR Region (LA/AR/NE Texas)"/>
    <s v="Corporate"/>
    <n v="1.73"/>
    <x v="2"/>
    <s v="SP20 / 007"/>
    <n v="20895.287961538401"/>
    <n v="36148.848173461432"/>
    <n v="208952.879615385"/>
    <n v="3"/>
  </r>
  <r>
    <m/>
    <n v="0"/>
    <n v="118935821"/>
    <n v="309859111"/>
    <n v="347417791"/>
    <n v="363067241"/>
    <s v="10370R"/>
    <s v="Chief Administrative Officer"/>
    <s v="10099R"/>
    <s v="Corporate Human Resources"/>
    <s v="12210R"/>
    <s v="Corporate &amp; Field HR"/>
    <s v="12440R"/>
    <s v="HR Region (LA/AR/NE Texas)"/>
    <s v="Corporate"/>
    <n v="1.73"/>
    <x v="2"/>
    <s v="SP20 / 010"/>
    <n v="28984.409230769201"/>
    <n v="50143.027969230716"/>
    <n v="144922.04615384599"/>
    <n v="1"/>
  </r>
  <r>
    <m/>
    <n v="0"/>
    <n v="118935821"/>
    <n v="309859111"/>
    <n v="347417791"/>
    <n v="366197131"/>
    <s v="10370R"/>
    <s v="Chief Administrative Officer"/>
    <s v="10099R"/>
    <s v="Corporate Human Resources"/>
    <s v="12210R"/>
    <s v="Corporate &amp; Field HR"/>
    <s v="10300R"/>
    <s v="HR Region (KY/TN/VA/WV)"/>
    <s v="Corporate"/>
    <n v="1.73"/>
    <x v="2"/>
    <s v="SP20 / 004"/>
    <n v="3408.864"/>
    <n v="5897.3347199999998"/>
    <n v="56814.400000000001"/>
    <n v="1"/>
  </r>
  <r>
    <m/>
    <n v="0"/>
    <n v="118935821"/>
    <n v="309859111"/>
    <n v="347417791"/>
    <n v="366197131"/>
    <s v="10370R"/>
    <s v="Chief Administrative Officer"/>
    <s v="10099R"/>
    <s v="Corporate Human Resources"/>
    <s v="12210R"/>
    <s v="Corporate &amp; Field HR"/>
    <s v="10300R"/>
    <s v="HR Region (KY/TN/VA/WV)"/>
    <s v="Corporate"/>
    <n v="1.73"/>
    <x v="2"/>
    <s v="SP20 / 005"/>
    <n v="4902.4562461538499"/>
    <n v="8481.2493058461605"/>
    <n v="61280.703076923099"/>
    <n v="1"/>
  </r>
  <r>
    <m/>
    <n v="0"/>
    <n v="118935821"/>
    <n v="309859111"/>
    <n v="347417791"/>
    <n v="366197131"/>
    <s v="10370R"/>
    <s v="Chief Administrative Officer"/>
    <s v="10099R"/>
    <s v="Corporate Human Resources"/>
    <s v="12210R"/>
    <s v="Corporate &amp; Field HR"/>
    <s v="10300R"/>
    <s v="HR Region (KY/TN/VA/WV)"/>
    <s v="Corporate"/>
    <n v="1.73"/>
    <x v="2"/>
    <s v="SP20 / 007"/>
    <n v="35118.270230769202"/>
    <n v="60754.607499230719"/>
    <n v="351182.70230769197"/>
    <n v="4"/>
  </r>
  <r>
    <m/>
    <n v="0"/>
    <n v="118935821"/>
    <n v="309859111"/>
    <n v="347417791"/>
    <n v="366197131"/>
    <s v="10370R"/>
    <s v="Chief Administrative Officer"/>
    <s v="10099R"/>
    <s v="Corporate Human Resources"/>
    <s v="12210R"/>
    <s v="Corporate &amp; Field HR"/>
    <s v="10300R"/>
    <s v="HR Region (KY/TN/VA/WV)"/>
    <s v="Corporate"/>
    <n v="1.73"/>
    <x v="2"/>
    <s v="SP20 / 008"/>
    <n v="10229.834999999999"/>
    <n v="17697.614549999998"/>
    <n v="102298.35"/>
    <n v="1"/>
  </r>
  <r>
    <m/>
    <n v="0"/>
    <n v="118935821"/>
    <n v="309859111"/>
    <n v="347417791"/>
    <n v="366197131"/>
    <s v="10370R"/>
    <s v="Chief Administrative Officer"/>
    <s v="10099R"/>
    <s v="Corporate Human Resources"/>
    <s v="12210R"/>
    <s v="Corporate &amp; Field HR"/>
    <s v="10300R"/>
    <s v="HR Region (KY/TN/VA/WV)"/>
    <s v="Corporate"/>
    <n v="1.73"/>
    <x v="2"/>
    <s v="SP20 / 009"/>
    <n v="20941.159442307799"/>
    <n v="36228.205835192493"/>
    <n v="139607.729615385"/>
    <n v="1"/>
  </r>
  <r>
    <m/>
    <n v="0"/>
    <n v="118935821"/>
    <n v="309859111"/>
    <n v="347417791"/>
    <n v="366197131"/>
    <s v="10370R"/>
    <s v="Chief Administrative Officer"/>
    <s v="10099R"/>
    <s v="Corporate Human Resources"/>
    <s v="12210R"/>
    <s v="Corporate &amp; Field HR"/>
    <s v="10300R"/>
    <s v="HR Region (KY/TN/VA/WV)"/>
    <s v="Corporate"/>
    <n v="1.73"/>
    <x v="2"/>
    <s v="SP20 / 010"/>
    <n v="47020.21"/>
    <n v="81344.963300000003"/>
    <n v="235101.05"/>
    <n v="2"/>
  </r>
  <r>
    <m/>
    <n v="0"/>
    <n v="118935821"/>
    <n v="309859111"/>
    <n v="378716691"/>
    <n v="378716691"/>
    <s v="10370R"/>
    <s v="Chief Administrative Officer"/>
    <s v="10099R"/>
    <s v="Corporate Human Resources"/>
    <s v="10148R"/>
    <s v="Total Rewards"/>
    <m/>
    <m/>
    <s v="Corporate"/>
    <n v="1.73"/>
    <x v="2"/>
    <s v="SP20 / 004"/>
    <n v="3395.8145538461499"/>
    <n v="5874.7591781538395"/>
    <n v="56596.909230769197"/>
    <n v="1"/>
  </r>
  <r>
    <m/>
    <n v="0"/>
    <n v="118935821"/>
    <n v="309859111"/>
    <n v="378716691"/>
    <n v="378716691"/>
    <s v="10370R"/>
    <s v="Chief Administrative Officer"/>
    <s v="10099R"/>
    <s v="Corporate Human Resources"/>
    <s v="10148R"/>
    <s v="Total Rewards"/>
    <m/>
    <m/>
    <s v="Corporate"/>
    <n v="1.73"/>
    <x v="2"/>
    <s v="SP20 / 007"/>
    <n v="9727.1660769230803"/>
    <n v="16827.997313076929"/>
    <n v="97271.660769230803"/>
    <n v="1"/>
  </r>
  <r>
    <m/>
    <n v="0"/>
    <n v="118935821"/>
    <n v="309859111"/>
    <n v="378716691"/>
    <n v="378716691"/>
    <s v="10370R"/>
    <s v="Chief Administrative Officer"/>
    <s v="10099R"/>
    <s v="Corporate Human Resources"/>
    <s v="10148R"/>
    <s v="Total Rewards"/>
    <m/>
    <m/>
    <s v="Corporate"/>
    <n v="1.73"/>
    <x v="2"/>
    <s v="SP20 / 009"/>
    <n v="16810.085192307801"/>
    <n v="29081.447382692495"/>
    <n v="112067.23461538499"/>
    <n v="1"/>
  </r>
  <r>
    <m/>
    <n v="0"/>
    <n v="118935821"/>
    <n v="309859111"/>
    <n v="378716691"/>
    <n v="378716691"/>
    <s v="10370R"/>
    <s v="Chief Administrative Officer"/>
    <s v="10099R"/>
    <s v="Corporate Human Resources"/>
    <s v="10148R"/>
    <s v="Total Rewards"/>
    <m/>
    <m/>
    <s v="Corporate"/>
    <n v="1.73"/>
    <x v="2"/>
    <s v="SP20 / 012"/>
    <n v="71227.778192307596"/>
    <n v="123224.05627269213"/>
    <n v="237425.92730769201"/>
    <n v="1"/>
  </r>
  <r>
    <m/>
    <n v="0"/>
    <n v="118935821"/>
    <n v="309859111"/>
    <n v="378716691"/>
    <n v="378716691"/>
    <s v="10370R"/>
    <s v="Chief Administrative Officer"/>
    <s v="10099R"/>
    <s v="Corporate Human Resources"/>
    <s v="10148R"/>
    <s v="Total Rewards"/>
    <m/>
    <m/>
    <s v="Corporate"/>
    <n v="1.73"/>
    <x v="2"/>
    <s v="SP20 / 014"/>
    <n v="99719.081846154004"/>
    <n v="172514.01159384643"/>
    <n v="249297.70461538501"/>
    <n v="1"/>
  </r>
  <r>
    <m/>
    <n v="0"/>
    <n v="118935821"/>
    <n v="309859111"/>
    <n v="378716691"/>
    <n v="665101626"/>
    <s v="10370R"/>
    <s v="Chief Administrative Officer"/>
    <s v="10099R"/>
    <s v="Corporate Human Resources"/>
    <s v="10148R"/>
    <s v="Total Rewards"/>
    <s v="10722R"/>
    <s v="Corp HR Compensation Design"/>
    <s v="Corporate"/>
    <n v="1.73"/>
    <x v="2"/>
    <s v="SP20 / 004"/>
    <n v="8606.3981769230795"/>
    <n v="14889.068846076927"/>
    <n v="143439.96961538499"/>
    <n v="3"/>
  </r>
  <r>
    <m/>
    <n v="0"/>
    <n v="118935821"/>
    <n v="309859111"/>
    <n v="378716691"/>
    <n v="665101626"/>
    <s v="10370R"/>
    <s v="Chief Administrative Officer"/>
    <s v="10099R"/>
    <s v="Corporate Human Resources"/>
    <s v="10148R"/>
    <s v="Total Rewards"/>
    <s v="10722R"/>
    <s v="Corp HR Compensation Design"/>
    <s v="Corporate"/>
    <n v="1.73"/>
    <x v="2"/>
    <s v="SP20 / 005"/>
    <n v="10477.8434461539"/>
    <n v="18126.669161846246"/>
    <n v="130973.043076923"/>
    <n v="2"/>
  </r>
  <r>
    <m/>
    <n v="0"/>
    <n v="118935821"/>
    <n v="309859111"/>
    <n v="378716691"/>
    <n v="665101626"/>
    <s v="10370R"/>
    <s v="Chief Administrative Officer"/>
    <s v="10099R"/>
    <s v="Corporate Human Resources"/>
    <s v="10148R"/>
    <s v="Total Rewards"/>
    <s v="10722R"/>
    <s v="Corp HR Compensation Design"/>
    <s v="Corporate"/>
    <n v="1.73"/>
    <x v="2"/>
    <s v="SP20 / 007"/>
    <n v="24247.862461538502"/>
    <n v="41948.80205846161"/>
    <n v="242478.62461538499"/>
    <n v="3"/>
  </r>
  <r>
    <m/>
    <n v="0"/>
    <n v="118935821"/>
    <n v="309859111"/>
    <n v="378716691"/>
    <n v="665101626"/>
    <s v="10370R"/>
    <s v="Chief Administrative Officer"/>
    <s v="10099R"/>
    <s v="Corporate Human Resources"/>
    <s v="10148R"/>
    <s v="Total Rewards"/>
    <s v="10722R"/>
    <s v="Corp HR Compensation Design"/>
    <s v="Corporate"/>
    <n v="1.73"/>
    <x v="2"/>
    <s v="SP20 / 008"/>
    <n v="20402.658384615399"/>
    <n v="35296.59900538464"/>
    <n v="204026.58384615401"/>
    <n v="2"/>
  </r>
  <r>
    <m/>
    <n v="0"/>
    <n v="118935821"/>
    <n v="309859111"/>
    <n v="378716691"/>
    <n v="665101626"/>
    <s v="10370R"/>
    <s v="Chief Administrative Officer"/>
    <s v="10099R"/>
    <s v="Corporate Human Resources"/>
    <s v="10148R"/>
    <s v="Total Rewards"/>
    <s v="10722R"/>
    <s v="Corp HR Compensation Design"/>
    <s v="Corporate"/>
    <n v="1.73"/>
    <x v="2"/>
    <s v="SP20 / 010"/>
    <n v="23821.006615384598"/>
    <n v="41210.341444615355"/>
    <n v="119105.03307692301"/>
    <n v="1"/>
  </r>
  <r>
    <m/>
    <n v="0"/>
    <n v="118935821"/>
    <n v="309859111"/>
    <n v="378716691"/>
    <n v="665101626"/>
    <s v="10370R"/>
    <s v="Chief Administrative Officer"/>
    <s v="10099R"/>
    <s v="Corporate Human Resources"/>
    <s v="10148R"/>
    <s v="Total Rewards"/>
    <s v="10722R"/>
    <s v="Corp HR Compensation Design"/>
    <s v="Corporate"/>
    <n v="1.73"/>
    <x v="2"/>
    <s v="SP20 / 011"/>
    <n v="41389.439230769203"/>
    <n v="71603.729869230723"/>
    <n v="165557.75692307699"/>
    <n v="1"/>
  </r>
  <r>
    <m/>
    <n v="0"/>
    <n v="118935821"/>
    <n v="309859111"/>
    <n v="378716691"/>
    <n v="951486561"/>
    <s v="10370R"/>
    <s v="Chief Administrative Officer"/>
    <s v="10099R"/>
    <s v="Corporate Human Resources"/>
    <s v="10148R"/>
    <s v="Total Rewards"/>
    <s v="10740R"/>
    <s v="Benefits Design and Delivery"/>
    <s v="Corporate"/>
    <n v="1.73"/>
    <x v="2"/>
    <s v="SP20 / 002"/>
    <n v="4123.5263076923202"/>
    <n v="7133.7005123077142"/>
    <n v="82470.526153846105"/>
    <n v="2"/>
  </r>
  <r>
    <m/>
    <n v="0"/>
    <n v="118935821"/>
    <n v="309859111"/>
    <n v="378716691"/>
    <n v="951486561"/>
    <s v="10370R"/>
    <s v="Chief Administrative Officer"/>
    <s v="10099R"/>
    <s v="Corporate Human Resources"/>
    <s v="10148R"/>
    <s v="Total Rewards"/>
    <s v="10740R"/>
    <s v="Benefits Design and Delivery"/>
    <s v="Corporate"/>
    <n v="1.73"/>
    <x v="2"/>
    <s v="SP20 / 003"/>
    <n v="4912.1472307692402"/>
    <n v="8498.0147092307852"/>
    <n v="98242.944615384593"/>
    <n v="2"/>
  </r>
  <r>
    <m/>
    <n v="0"/>
    <n v="118935821"/>
    <n v="309859111"/>
    <n v="378716691"/>
    <n v="951486561"/>
    <s v="10370R"/>
    <s v="Chief Administrative Officer"/>
    <s v="10099R"/>
    <s v="Corporate Human Resources"/>
    <s v="10148R"/>
    <s v="Total Rewards"/>
    <s v="10740R"/>
    <s v="Benefits Design and Delivery"/>
    <s v="Corporate"/>
    <n v="1.73"/>
    <x v="2"/>
    <s v="SP20 / 004"/>
    <n v="10802.9158384615"/>
    <n v="18689.044400538394"/>
    <n v="180048.59730769199"/>
    <n v="3"/>
  </r>
  <r>
    <m/>
    <n v="0"/>
    <n v="118935821"/>
    <n v="309859111"/>
    <n v="378716691"/>
    <n v="951486561"/>
    <s v="10370R"/>
    <s v="Chief Administrative Officer"/>
    <s v="10099R"/>
    <s v="Corporate Human Resources"/>
    <s v="10148R"/>
    <s v="Total Rewards"/>
    <s v="10740R"/>
    <s v="Benefits Design and Delivery"/>
    <s v="Corporate"/>
    <n v="1.73"/>
    <x v="2"/>
    <s v="SP20 / 005"/>
    <n v="5977.4793846153798"/>
    <n v="10341.039335384607"/>
    <n v="74718.492307692301"/>
    <n v="1"/>
  </r>
  <r>
    <m/>
    <n v="0"/>
    <n v="118935821"/>
    <n v="309859111"/>
    <n v="378716691"/>
    <n v="951486561"/>
    <s v="10370R"/>
    <s v="Chief Administrative Officer"/>
    <s v="10099R"/>
    <s v="Corporate Human Resources"/>
    <s v="10148R"/>
    <s v="Total Rewards"/>
    <s v="10740R"/>
    <s v="Benefits Design and Delivery"/>
    <s v="Corporate"/>
    <n v="1.73"/>
    <x v="2"/>
    <s v="SP20 / 007"/>
    <n v="58123.383115384597"/>
    <n v="100553.45278961534"/>
    <n v="581233.831153846"/>
    <n v="7"/>
  </r>
  <r>
    <m/>
    <n v="0"/>
    <n v="118935821"/>
    <n v="309859111"/>
    <n v="378716691"/>
    <n v="951486561"/>
    <s v="10370R"/>
    <s v="Chief Administrative Officer"/>
    <s v="10099R"/>
    <s v="Corporate Human Resources"/>
    <s v="10148R"/>
    <s v="Total Rewards"/>
    <s v="10740R"/>
    <s v="Benefits Design and Delivery"/>
    <s v="Corporate"/>
    <n v="1.73"/>
    <x v="2"/>
    <s v="SP20 / 008"/>
    <n v="21174.4213461539"/>
    <n v="36631.748928846246"/>
    <n v="211744.21346153799"/>
    <n v="2"/>
  </r>
  <r>
    <m/>
    <n v="0"/>
    <n v="118935821"/>
    <n v="309859111"/>
    <n v="378716691"/>
    <n v="951486561"/>
    <s v="10370R"/>
    <s v="Chief Administrative Officer"/>
    <s v="10099R"/>
    <s v="Corporate Human Resources"/>
    <s v="10148R"/>
    <s v="Total Rewards"/>
    <s v="10740R"/>
    <s v="Benefits Design and Delivery"/>
    <s v="Corporate"/>
    <n v="1.73"/>
    <x v="2"/>
    <s v="SP20 / 009"/>
    <n v="20371.166423076898"/>
    <n v="35242.117911923036"/>
    <n v="135807.776153846"/>
    <n v="1"/>
  </r>
  <r>
    <m/>
    <n v="0"/>
    <n v="118935821"/>
    <n v="309859111"/>
    <n v="378716691"/>
    <n v="951486561"/>
    <s v="10370R"/>
    <s v="Chief Administrative Officer"/>
    <s v="10099R"/>
    <s v="Corporate Human Resources"/>
    <s v="10148R"/>
    <s v="Total Rewards"/>
    <s v="10740R"/>
    <s v="Benefits Design and Delivery"/>
    <s v="Corporate"/>
    <n v="1.73"/>
    <x v="2"/>
    <s v="SP20 / 010"/>
    <n v="30003.056615384601"/>
    <n v="51905.28794461536"/>
    <n v="150015.28307692299"/>
    <n v="1"/>
  </r>
  <r>
    <m/>
    <n v="0"/>
    <n v="118935821"/>
    <n v="309859111"/>
    <n v="378716691"/>
    <n v="951486561"/>
    <s v="10370R"/>
    <s v="Chief Administrative Officer"/>
    <s v="10099R"/>
    <s v="Corporate Human Resources"/>
    <s v="10148R"/>
    <s v="Total Rewards"/>
    <s v="10740R"/>
    <s v="Benefits Design and Delivery"/>
    <s v="Corporate"/>
    <n v="1.73"/>
    <x v="2"/>
    <s v="SP20 / 011"/>
    <n v="31731.559038461499"/>
    <n v="54895.597136538396"/>
    <n v="126926.236153846"/>
    <n v="1"/>
  </r>
  <r>
    <m/>
    <n v="0"/>
    <n v="118935821"/>
    <n v="309859111"/>
    <n v="378716691"/>
    <n v="951486561"/>
    <s v="10370R"/>
    <s v="Chief Administrative Officer"/>
    <s v="10099R"/>
    <s v="Corporate Human Resources"/>
    <s v="10148R"/>
    <s v="Total Rewards"/>
    <s v="10740R"/>
    <s v="Benefits Design and Delivery"/>
    <s v="Corporate"/>
    <n v="1.73"/>
    <x v="2"/>
    <s v="SP20 / 012"/>
    <n v="51906.027000000002"/>
    <n v="89797.42671"/>
    <n v="173020.09"/>
    <n v="1"/>
  </r>
  <r>
    <m/>
    <n v="0"/>
    <n v="1680750931"/>
    <n v="1683880821"/>
    <n v="1683880821"/>
    <n v="1683880821"/>
    <s v="10559R"/>
    <s v="Chief Executive Officer"/>
    <s v="12985R"/>
    <s v="Executive Admin"/>
    <m/>
    <m/>
    <m/>
    <m/>
    <s v="Corporate"/>
    <n v="1.73"/>
    <x v="2"/>
    <s v="SP20 / 005"/>
    <n v="6072.8981538461503"/>
    <n v="10506.11380615384"/>
    <n v="75911.226923076902"/>
    <n v="1"/>
  </r>
  <r>
    <m/>
    <n v="0"/>
    <n v="1680750931"/>
    <n v="1683880821"/>
    <n v="1683880821"/>
    <n v="1683880821"/>
    <s v="10559R"/>
    <s v="Chief Executive Officer"/>
    <s v="12985R"/>
    <s v="Executive Admin"/>
    <m/>
    <m/>
    <m/>
    <m/>
    <s v="Corporate"/>
    <n v="1.73"/>
    <x v="2"/>
    <s v="SP20 / 007"/>
    <n v="9983.0683846153806"/>
    <n v="17270.708305384607"/>
    <n v="99830.683846153799"/>
    <n v="1"/>
  </r>
  <r>
    <m/>
    <n v="0"/>
    <n v="1680750931"/>
    <n v="1740218841"/>
    <n v="1740218841"/>
    <n v="1740218841"/>
    <s v="10559R"/>
    <s v="Chief Executive Officer"/>
    <s v="10394R"/>
    <s v="Audit Services"/>
    <m/>
    <m/>
    <m/>
    <m/>
    <s v="Corporate"/>
    <n v="1.73"/>
    <x v="2"/>
    <s v="SP20 / 005"/>
    <n v="5435.848"/>
    <n v="9404.0170400000006"/>
    <n v="67948.100000000006"/>
    <n v="1"/>
  </r>
  <r>
    <m/>
    <n v="0"/>
    <n v="1680750931"/>
    <n v="1740218841"/>
    <n v="1740218841"/>
    <n v="1740218841"/>
    <s v="10559R"/>
    <s v="Chief Executive Officer"/>
    <s v="10394R"/>
    <s v="Audit Services"/>
    <m/>
    <m/>
    <m/>
    <m/>
    <s v="Corporate"/>
    <n v="1.73"/>
    <x v="2"/>
    <s v="SP20 / 006"/>
    <n v="52534.140438461603"/>
    <n v="90884.062958538576"/>
    <n v="583712.67153846205"/>
    <n v="8"/>
  </r>
  <r>
    <m/>
    <n v="0"/>
    <n v="1680750931"/>
    <n v="1740218841"/>
    <n v="1740218841"/>
    <n v="1740218841"/>
    <s v="10559R"/>
    <s v="Chief Executive Officer"/>
    <s v="10394R"/>
    <s v="Audit Services"/>
    <m/>
    <m/>
    <m/>
    <m/>
    <s v="Corporate"/>
    <n v="1.73"/>
    <x v="2"/>
    <s v="SP20 / 007"/>
    <n v="57657.308384615397"/>
    <n v="99747.143505384636"/>
    <n v="576573.08384615404"/>
    <n v="8"/>
  </r>
  <r>
    <m/>
    <n v="0"/>
    <n v="1680750931"/>
    <n v="1740218841"/>
    <n v="1740218841"/>
    <n v="1740218841"/>
    <s v="10559R"/>
    <s v="Chief Executive Officer"/>
    <s v="10394R"/>
    <s v="Audit Services"/>
    <m/>
    <m/>
    <m/>
    <m/>
    <s v="Corporate"/>
    <n v="1.73"/>
    <x v="2"/>
    <s v="SP20 / 009"/>
    <n v="250224.52499999999"/>
    <n v="432888.42825"/>
    <n v="1668163.5"/>
    <n v="15"/>
  </r>
  <r>
    <m/>
    <n v="0"/>
    <n v="1680750931"/>
    <n v="1740218841"/>
    <n v="1740218841"/>
    <n v="1740218841"/>
    <s v="10559R"/>
    <s v="Chief Executive Officer"/>
    <s v="10394R"/>
    <s v="Audit Services"/>
    <m/>
    <m/>
    <m/>
    <m/>
    <s v="Corporate"/>
    <n v="1.73"/>
    <x v="2"/>
    <s v="SP20 / 010"/>
    <n v="105185.023230769"/>
    <n v="181970.09018923037"/>
    <n v="525925.11615384603"/>
    <n v="4"/>
  </r>
  <r>
    <m/>
    <n v="0"/>
    <n v="1680750931"/>
    <n v="1740218841"/>
    <n v="1740218841"/>
    <n v="1740218841"/>
    <s v="10559R"/>
    <s v="Chief Executive Officer"/>
    <s v="10394R"/>
    <s v="Audit Services"/>
    <m/>
    <m/>
    <m/>
    <m/>
    <s v="Corporate"/>
    <n v="1.73"/>
    <x v="2"/>
    <s v="SP20 / 011"/>
    <n v="242755.27865384601"/>
    <n v="419966.63207115361"/>
    <n v="971021.11461538402"/>
    <n v="6"/>
  </r>
  <r>
    <m/>
    <n v="0"/>
    <n v="1680750931"/>
    <n v="1740218841"/>
    <n v="1740218841"/>
    <n v="1740218841"/>
    <s v="10559R"/>
    <s v="Chief Executive Officer"/>
    <s v="10394R"/>
    <s v="Audit Services"/>
    <m/>
    <m/>
    <m/>
    <m/>
    <s v="Corporate"/>
    <n v="1.73"/>
    <x v="2"/>
    <s v="SP20 / 014"/>
    <n v="134647.767692308"/>
    <n v="232940.63810769282"/>
    <n v="299217.26153846201"/>
    <n v="1"/>
  </r>
  <r>
    <m/>
    <n v="0"/>
    <n v="1680750931"/>
    <n v="1743348731"/>
    <n v="1743348731"/>
    <n v="1743348731"/>
    <s v="10559R"/>
    <s v="Chief Executive Officer"/>
    <s v="10764R"/>
    <s v="Legal GC/Administration"/>
    <m/>
    <m/>
    <m/>
    <m/>
    <s v="Corporate"/>
    <n v="1.73"/>
    <x v="2"/>
    <s v="SP20 / 006"/>
    <n v="5850"/>
    <n v="10120.5"/>
    <n v="65000"/>
    <n v="1"/>
  </r>
  <r>
    <m/>
    <n v="0"/>
    <n v="1680750931"/>
    <n v="1743348731"/>
    <n v="1743348731"/>
    <n v="1743348731"/>
    <s v="10559R"/>
    <s v="Chief Executive Officer"/>
    <s v="10764R"/>
    <s v="Legal GC/Administration"/>
    <m/>
    <m/>
    <m/>
    <m/>
    <s v="Corporate"/>
    <n v="1.73"/>
    <x v="2"/>
    <s v="SP20 / 009"/>
    <n v="8423.0690769230696"/>
    <n v="14571.909503076909"/>
    <n v="56153.7938461538"/>
    <n v="1"/>
  </r>
  <r>
    <m/>
    <n v="0"/>
    <n v="1680750931"/>
    <n v="1743348731"/>
    <n v="1743348731"/>
    <n v="1743348731"/>
    <s v="10559R"/>
    <s v="Chief Executive Officer"/>
    <s v="10764R"/>
    <s v="Legal GC/Administration"/>
    <m/>
    <m/>
    <m/>
    <m/>
    <s v="Corporate"/>
    <n v="1.73"/>
    <x v="2"/>
    <s v="SP20 / 011"/>
    <n v="34063.715384615498"/>
    <n v="58930.227615384814"/>
    <n v="136254.86153846199"/>
    <n v="1"/>
  </r>
  <r>
    <m/>
    <n v="0"/>
    <n v="1680750931"/>
    <n v="1743348731"/>
    <n v="1743348731"/>
    <n v="1743348731"/>
    <s v="10559R"/>
    <s v="Chief Executive Officer"/>
    <s v="10764R"/>
    <s v="Legal GC/Administration"/>
    <m/>
    <m/>
    <m/>
    <m/>
    <s v="Corporate"/>
    <n v="1.73"/>
    <x v="2"/>
    <s v="SP20 / 013"/>
    <n v="87185.768115384795"/>
    <n v="150831.3788396157"/>
    <n v="249102.194615385"/>
    <n v="1"/>
  </r>
  <r>
    <m/>
    <n v="0"/>
    <n v="1680750931"/>
    <n v="1743348731"/>
    <n v="1743374813"/>
    <n v="1743374813"/>
    <s v="10559R"/>
    <s v="Chief Executive Officer"/>
    <s v="10764R"/>
    <s v="Legal GC/Administration"/>
    <s v="11515R"/>
    <s v="Corp Safety &amp; Health"/>
    <m/>
    <m/>
    <s v="Corporate"/>
    <n v="1.73"/>
    <x v="2"/>
    <s v="SP20 / 004"/>
    <n v="3440.9586461538502"/>
    <n v="5952.8584578461605"/>
    <n v="57349.310769230797"/>
    <n v="1"/>
  </r>
  <r>
    <m/>
    <n v="0"/>
    <n v="1680750931"/>
    <n v="1743348731"/>
    <n v="1743374813"/>
    <n v="1743374813"/>
    <s v="10559R"/>
    <s v="Chief Executive Officer"/>
    <s v="10764R"/>
    <s v="Legal GC/Administration"/>
    <s v="11515R"/>
    <s v="Corp Safety &amp; Health"/>
    <m/>
    <m/>
    <s v="Corporate"/>
    <n v="1.73"/>
    <x v="2"/>
    <s v="SP20 / 006"/>
    <n v="12963.0726"/>
    <n v="22426.115598"/>
    <n v="144034.14000000001"/>
    <n v="2"/>
  </r>
  <r>
    <m/>
    <n v="0"/>
    <n v="1680750931"/>
    <n v="1743348731"/>
    <n v="1743374813"/>
    <n v="1743374813"/>
    <s v="10559R"/>
    <s v="Chief Executive Officer"/>
    <s v="10764R"/>
    <s v="Legal GC/Administration"/>
    <s v="11515R"/>
    <s v="Corp Safety &amp; Health"/>
    <m/>
    <m/>
    <s v="Corporate"/>
    <n v="1.73"/>
    <x v="2"/>
    <s v="SP20 / 007"/>
    <n v="18479.1078076923"/>
    <n v="31968.856507307679"/>
    <n v="184791.078076923"/>
    <n v="2"/>
  </r>
  <r>
    <m/>
    <n v="0"/>
    <n v="1680750931"/>
    <n v="1743348731"/>
    <n v="1743374813"/>
    <n v="1743374813"/>
    <s v="10559R"/>
    <s v="Chief Executive Officer"/>
    <s v="10764R"/>
    <s v="Legal GC/Administration"/>
    <s v="11515R"/>
    <s v="Corp Safety &amp; Health"/>
    <m/>
    <m/>
    <s v="Corporate"/>
    <n v="1.73"/>
    <x v="2"/>
    <s v="SP20 / 008"/>
    <n v="39769.742307692199"/>
    <n v="68801.654192307498"/>
    <n v="397697.42307692301"/>
    <n v="4"/>
  </r>
  <r>
    <m/>
    <n v="0"/>
    <n v="1680750931"/>
    <n v="1743348731"/>
    <n v="1743374813"/>
    <n v="1743374813"/>
    <s v="10559R"/>
    <s v="Chief Executive Officer"/>
    <s v="10764R"/>
    <s v="Legal GC/Administration"/>
    <s v="11515R"/>
    <s v="Corp Safety &amp; Health"/>
    <m/>
    <m/>
    <s v="Corporate"/>
    <n v="1.73"/>
    <x v="2"/>
    <s v="SP20 / 009"/>
    <n v="89579.671500000099"/>
    <n v="154972.83169500018"/>
    <n v="597197.81000000006"/>
    <n v="5"/>
  </r>
  <r>
    <m/>
    <n v="0"/>
    <n v="1680750931"/>
    <n v="1743348731"/>
    <n v="1743374813"/>
    <n v="1743374813"/>
    <s v="10559R"/>
    <s v="Chief Executive Officer"/>
    <s v="10764R"/>
    <s v="Legal GC/Administration"/>
    <s v="11515R"/>
    <s v="Corp Safety &amp; Health"/>
    <m/>
    <m/>
    <s v="Corporate"/>
    <n v="1.73"/>
    <x v="2"/>
    <s v="SP20 / 010"/>
    <n v="27755.108"/>
    <n v="48016.336839999996"/>
    <n v="138775.54"/>
    <n v="1"/>
  </r>
  <r>
    <m/>
    <n v="0"/>
    <n v="1680750931"/>
    <n v="1743348731"/>
    <n v="1743374813"/>
    <n v="1743374813"/>
    <s v="10559R"/>
    <s v="Chief Executive Officer"/>
    <s v="10764R"/>
    <s v="Legal GC/Administration"/>
    <s v="11515R"/>
    <s v="Corp Safety &amp; Health"/>
    <m/>
    <m/>
    <s v="Corporate"/>
    <n v="1.73"/>
    <x v="2"/>
    <s v="SP20 / 011"/>
    <n v="153807.34625"/>
    <n v="266086.70901250001"/>
    <n v="615229.38500000001"/>
    <n v="4"/>
  </r>
  <r>
    <m/>
    <n v="0"/>
    <n v="1680750931"/>
    <n v="1743348731"/>
    <n v="1743374813"/>
    <n v="1743374813"/>
    <s v="10559R"/>
    <s v="Chief Executive Officer"/>
    <s v="10764R"/>
    <s v="Legal GC/Administration"/>
    <s v="11515R"/>
    <s v="Corp Safety &amp; Health"/>
    <m/>
    <m/>
    <s v="Corporate"/>
    <n v="1.73"/>
    <x v="2"/>
    <s v="SP20 / 012"/>
    <n v="62382.128769230701"/>
    <n v="107921.08277076911"/>
    <n v="207940.42923076899"/>
    <n v="1"/>
  </r>
  <r>
    <m/>
    <n v="0"/>
    <n v="1680750931"/>
    <n v="1743348731"/>
    <n v="1743374813"/>
    <n v="1743374813"/>
    <s v="10559R"/>
    <s v="Chief Executive Officer"/>
    <s v="10764R"/>
    <s v="Legal GC/Administration"/>
    <s v="11515R"/>
    <s v="Corp Safety &amp; Health"/>
    <m/>
    <m/>
    <s v="Corporate"/>
    <n v="1.73"/>
    <x v="2"/>
    <s v="SP20 / 013"/>
    <n v="83112.840057692199"/>
    <n v="143785.21329980751"/>
    <n v="237465.25730769199"/>
    <n v="1"/>
  </r>
  <r>
    <m/>
    <n v="0"/>
    <n v="1680750931"/>
    <n v="1743348731"/>
    <n v="1743374813"/>
    <n v="1743400895"/>
    <s v="10559R"/>
    <s v="Chief Executive Officer"/>
    <s v="10764R"/>
    <s v="Legal GC/Administration"/>
    <s v="11515R"/>
    <s v="Corp Safety &amp; Health"/>
    <s v="11978R"/>
    <s v="Safety &amp; Health - Generation"/>
    <s v="Corporate"/>
    <n v="1.73"/>
    <x v="2"/>
    <s v="SP20 / 009"/>
    <n v="37839.335307692403"/>
    <n v="65462.050082307855"/>
    <n v="252262.23538461499"/>
    <n v="2"/>
  </r>
  <r>
    <m/>
    <n v="0"/>
    <n v="1680750931"/>
    <n v="1743348731"/>
    <n v="1743374813"/>
    <n v="1743426977"/>
    <s v="10559R"/>
    <s v="Chief Executive Officer"/>
    <s v="10764R"/>
    <s v="Legal GC/Administration"/>
    <s v="11515R"/>
    <s v="Corp Safety &amp; Health"/>
    <s v="10203R"/>
    <s v="Safety&amp;Health-Utility Ops"/>
    <s v="Corporate"/>
    <n v="1.73"/>
    <x v="2"/>
    <s v="SP20 / 006"/>
    <n v="7908.6527999999998"/>
    <n v="13681.969343999999"/>
    <n v="87873.919999999998"/>
    <n v="1"/>
  </r>
  <r>
    <m/>
    <n v="0"/>
    <n v="1680750931"/>
    <n v="1743348731"/>
    <n v="1743374813"/>
    <n v="1743426977"/>
    <s v="10559R"/>
    <s v="Chief Executive Officer"/>
    <s v="10764R"/>
    <s v="Legal GC/Administration"/>
    <s v="11515R"/>
    <s v="Corp Safety &amp; Health"/>
    <s v="10203R"/>
    <s v="Safety&amp;Health-Utility Ops"/>
    <s v="Corporate"/>
    <n v="1.73"/>
    <x v="2"/>
    <s v="SP20 / 009"/>
    <n v="52750.802884615303"/>
    <n v="91258.888990384468"/>
    <n v="351672.01923076902"/>
    <n v="3"/>
  </r>
  <r>
    <m/>
    <n v="0"/>
    <n v="1680750931"/>
    <n v="1743348731"/>
    <n v="1743374813"/>
    <n v="1743426977"/>
    <s v="10559R"/>
    <s v="Chief Executive Officer"/>
    <s v="10764R"/>
    <s v="Legal GC/Administration"/>
    <s v="11515R"/>
    <s v="Corp Safety &amp; Health"/>
    <s v="10203R"/>
    <s v="Safety&amp;Health-Utility Ops"/>
    <s v="Corporate"/>
    <n v="1.73"/>
    <x v="10"/>
    <s v="SP20 / 008"/>
    <n v="10002.5239615385"/>
    <n v="17304.366453461604"/>
    <n v="100025.239615385"/>
    <n v="1"/>
  </r>
  <r>
    <m/>
    <n v="0"/>
    <n v="1680750931"/>
    <n v="1743348731"/>
    <n v="1743374813"/>
    <n v="1743426977"/>
    <s v="10559R"/>
    <s v="Chief Executive Officer"/>
    <s v="10764R"/>
    <s v="Legal GC/Administration"/>
    <s v="11515R"/>
    <s v="Corp Safety &amp; Health"/>
    <s v="10203R"/>
    <s v="Safety&amp;Health-Utility Ops"/>
    <s v="Corporate"/>
    <n v="1.73"/>
    <x v="0"/>
    <s v="SP20 / 007"/>
    <n v="19232.4137692308"/>
    <n v="33272.075820769285"/>
    <n v="192324.137692308"/>
    <n v="2"/>
  </r>
  <r>
    <m/>
    <n v="0"/>
    <n v="1680750931"/>
    <n v="1743348731"/>
    <n v="1743374813"/>
    <n v="1743426977"/>
    <s v="10559R"/>
    <s v="Chief Executive Officer"/>
    <s v="10764R"/>
    <s v="Legal GC/Administration"/>
    <s v="11515R"/>
    <s v="Corp Safety &amp; Health"/>
    <s v="10203R"/>
    <s v="Safety&amp;Health-Utility Ops"/>
    <s v="Corporate"/>
    <n v="1.73"/>
    <x v="0"/>
    <s v="SP20 / 008"/>
    <n v="15163.695538461499"/>
    <n v="26233.193281538395"/>
    <n v="151636.95538461499"/>
    <n v="2"/>
  </r>
  <r>
    <m/>
    <n v="0"/>
    <n v="1680750931"/>
    <n v="1743348731"/>
    <n v="1743374813"/>
    <n v="1743426977"/>
    <s v="10559R"/>
    <s v="Chief Executive Officer"/>
    <s v="10764R"/>
    <s v="Legal GC/Administration"/>
    <s v="11515R"/>
    <s v="Corp Safety &amp; Health"/>
    <s v="10203R"/>
    <s v="Safety&amp;Health-Utility Ops"/>
    <s v="Corporate"/>
    <n v="1.73"/>
    <x v="6"/>
    <s v="SP20 / 008"/>
    <n v="12451.592307692301"/>
    <n v="21541.254692307681"/>
    <n v="124515.92307692301"/>
    <n v="1"/>
  </r>
  <r>
    <m/>
    <n v="0"/>
    <n v="1680750931"/>
    <n v="1743348731"/>
    <n v="1743374813"/>
    <n v="1743426977"/>
    <s v="10559R"/>
    <s v="Chief Executive Officer"/>
    <s v="10764R"/>
    <s v="Legal GC/Administration"/>
    <s v="11515R"/>
    <s v="Corp Safety &amp; Health"/>
    <s v="10203R"/>
    <s v="Safety&amp;Health-Utility Ops"/>
    <s v="Corporate"/>
    <n v="1.73"/>
    <x v="6"/>
    <s v="SP20 / 009"/>
    <n v="19485.069865384601"/>
    <n v="33709.170867115361"/>
    <n v="129900.465769231"/>
    <n v="1"/>
  </r>
  <r>
    <m/>
    <n v="0"/>
    <n v="1680750931"/>
    <n v="1743348731"/>
    <n v="1743374813"/>
    <n v="1743426977"/>
    <s v="10559R"/>
    <s v="Chief Executive Officer"/>
    <s v="10764R"/>
    <s v="Legal GC/Administration"/>
    <s v="11515R"/>
    <s v="Corp Safety &amp; Health"/>
    <s v="10203R"/>
    <s v="Safety&amp;Health-Utility Ops"/>
    <s v="Corporate"/>
    <n v="1.73"/>
    <x v="8"/>
    <s v="SP20 / 008"/>
    <n v="20809.760230769301"/>
    <n v="36000.885199230892"/>
    <n v="208097.602307692"/>
    <n v="2"/>
  </r>
  <r>
    <m/>
    <n v="0"/>
    <n v="1680750931"/>
    <n v="1743348731"/>
    <n v="1743374813"/>
    <n v="1743426977"/>
    <s v="10559R"/>
    <s v="Chief Executive Officer"/>
    <s v="10764R"/>
    <s v="Legal GC/Administration"/>
    <s v="11515R"/>
    <s v="Corp Safety &amp; Health"/>
    <s v="10203R"/>
    <s v="Safety&amp;Health-Utility Ops"/>
    <s v="Corporate"/>
    <n v="1.73"/>
    <x v="8"/>
    <s v="SP20 / 009"/>
    <n v="19058.060711538401"/>
    <n v="32970.445030961433"/>
    <n v="127053.73807692299"/>
    <n v="1"/>
  </r>
  <r>
    <m/>
    <n v="0"/>
    <n v="1680750931"/>
    <n v="1743348731"/>
    <n v="1743374813"/>
    <n v="1743426977"/>
    <s v="10559R"/>
    <s v="Chief Executive Officer"/>
    <s v="10764R"/>
    <s v="Legal GC/Administration"/>
    <s v="11515R"/>
    <s v="Corp Safety &amp; Health"/>
    <s v="10203R"/>
    <s v="Safety&amp;Health-Utility Ops"/>
    <s v="Corporate"/>
    <n v="1.73"/>
    <x v="11"/>
    <s v="SP20 / 006"/>
    <n v="7129.6843153846103"/>
    <n v="12334.353865615376"/>
    <n v="79218.714615384597"/>
    <n v="1"/>
  </r>
  <r>
    <m/>
    <n v="0"/>
    <n v="1680750931"/>
    <n v="1743348731"/>
    <n v="1743374813"/>
    <n v="1743426977"/>
    <s v="10559R"/>
    <s v="Chief Executive Officer"/>
    <s v="10764R"/>
    <s v="Legal GC/Administration"/>
    <s v="11515R"/>
    <s v="Corp Safety &amp; Health"/>
    <s v="10203R"/>
    <s v="Safety&amp;Health-Utility Ops"/>
    <s v="Corporate"/>
    <n v="1.73"/>
    <x v="11"/>
    <s v="SP20 / 007"/>
    <n v="17429.664000000001"/>
    <n v="30153.318719999999"/>
    <n v="174296.64"/>
    <n v="2"/>
  </r>
  <r>
    <m/>
    <n v="0"/>
    <n v="1680750931"/>
    <n v="1743348731"/>
    <n v="1743374813"/>
    <n v="1743426977"/>
    <s v="10559R"/>
    <s v="Chief Executive Officer"/>
    <s v="10764R"/>
    <s v="Legal GC/Administration"/>
    <s v="11515R"/>
    <s v="Corp Safety &amp; Health"/>
    <s v="10203R"/>
    <s v="Safety&amp;Health-Utility Ops"/>
    <s v="Corporate"/>
    <n v="1.73"/>
    <x v="11"/>
    <s v="SP20 / 009"/>
    <n v="18853.821230769299"/>
    <n v="32617.110729230888"/>
    <n v="125692.141538462"/>
    <n v="1"/>
  </r>
  <r>
    <m/>
    <n v="0"/>
    <n v="1680750931"/>
    <n v="1743348731"/>
    <n v="1743374813"/>
    <n v="1743426977"/>
    <s v="10559R"/>
    <s v="Chief Executive Officer"/>
    <s v="10764R"/>
    <s v="Legal GC/Administration"/>
    <s v="11515R"/>
    <s v="Corp Safety &amp; Health"/>
    <s v="10203R"/>
    <s v="Safety&amp;Health-Utility Ops"/>
    <s v="Corporate"/>
    <n v="1.73"/>
    <x v="5"/>
    <s v="SP20 / 007"/>
    <n v="18553.523000000001"/>
    <n v="32097.594790000003"/>
    <n v="185535.23"/>
    <n v="2"/>
  </r>
  <r>
    <m/>
    <n v="0"/>
    <n v="1680750931"/>
    <n v="1743348731"/>
    <n v="1743374813"/>
    <n v="1743426977"/>
    <s v="10559R"/>
    <s v="Chief Executive Officer"/>
    <s v="10764R"/>
    <s v="Legal GC/Administration"/>
    <s v="11515R"/>
    <s v="Corp Safety &amp; Health"/>
    <s v="10203R"/>
    <s v="Safety&amp;Health-Utility Ops"/>
    <s v="Corporate"/>
    <n v="1.73"/>
    <x v="5"/>
    <s v="SP20 / 008"/>
    <n v="21363.7363846154"/>
    <n v="36959.263945384642"/>
    <n v="213637.36384615401"/>
    <n v="2"/>
  </r>
  <r>
    <m/>
    <n v="0"/>
    <n v="1680750931"/>
    <n v="1743348731"/>
    <n v="1743374813"/>
    <n v="1743426977"/>
    <s v="10559R"/>
    <s v="Chief Executive Officer"/>
    <s v="10764R"/>
    <s v="Legal GC/Administration"/>
    <s v="11515R"/>
    <s v="Corp Safety &amp; Health"/>
    <s v="10203R"/>
    <s v="Safety&amp;Health-Utility Ops"/>
    <s v="Corporate"/>
    <n v="1.73"/>
    <x v="5"/>
    <s v="SP20 / 009"/>
    <n v="18518.642884615401"/>
    <n v="32037.252190384643"/>
    <n v="123457.61923076901"/>
    <n v="1"/>
  </r>
  <r>
    <m/>
    <n v="0"/>
    <n v="1680750931"/>
    <n v="1743348731"/>
    <n v="1743374813"/>
    <n v="1743426977"/>
    <s v="10559R"/>
    <s v="Chief Executive Officer"/>
    <s v="10764R"/>
    <s v="Legal GC/Administration"/>
    <s v="11515R"/>
    <s v="Corp Safety &amp; Health"/>
    <s v="10203R"/>
    <s v="Safety&amp;Health-Utility Ops"/>
    <s v="Corporate"/>
    <n v="1.73"/>
    <x v="4"/>
    <s v="SP20 / 007"/>
    <n v="11873.383384615399"/>
    <n v="20540.95325538464"/>
    <n v="118733.833846154"/>
    <n v="1"/>
  </r>
  <r>
    <m/>
    <n v="0"/>
    <n v="1680750931"/>
    <n v="1743348731"/>
    <n v="1743374813"/>
    <n v="1743426977"/>
    <s v="10559R"/>
    <s v="Chief Executive Officer"/>
    <s v="10764R"/>
    <s v="Legal GC/Administration"/>
    <s v="11515R"/>
    <s v="Corp Safety &amp; Health"/>
    <s v="10203R"/>
    <s v="Safety&amp;Health-Utility Ops"/>
    <s v="Corporate"/>
    <n v="1.73"/>
    <x v="4"/>
    <s v="SP20 / 008"/>
    <n v="21519.7523461538"/>
    <n v="37229.171558846072"/>
    <n v="215197.52346153799"/>
    <n v="2"/>
  </r>
  <r>
    <m/>
    <n v="0"/>
    <n v="1680750931"/>
    <n v="1743348731"/>
    <n v="1743374813"/>
    <n v="1743453059"/>
    <s v="10559R"/>
    <s v="Chief Executive Officer"/>
    <s v="10764R"/>
    <s v="Legal GC/Administration"/>
    <s v="11515R"/>
    <s v="Corp Safety &amp; Health"/>
    <s v="10276R"/>
    <s v="Process &amp; Transmission Safety"/>
    <s v="Corporate"/>
    <n v="1.73"/>
    <x v="2"/>
    <s v="SP20 / 006"/>
    <n v="13129.3593692308"/>
    <n v="22713.791708769284"/>
    <n v="145881.77076923099"/>
    <n v="2"/>
  </r>
  <r>
    <m/>
    <n v="0"/>
    <n v="1680750931"/>
    <n v="1743348731"/>
    <n v="1743374813"/>
    <n v="1743453059"/>
    <s v="10559R"/>
    <s v="Chief Executive Officer"/>
    <s v="10764R"/>
    <s v="Legal GC/Administration"/>
    <s v="11515R"/>
    <s v="Corp Safety &amp; Health"/>
    <s v="10276R"/>
    <s v="Process &amp; Transmission Safety"/>
    <s v="Corporate"/>
    <n v="1.73"/>
    <x v="2"/>
    <s v="SP20 / 007"/>
    <n v="8776.6359230769194"/>
    <n v="15183.58014692307"/>
    <n v="87766.359230769202"/>
    <n v="1"/>
  </r>
  <r>
    <m/>
    <n v="0"/>
    <n v="1680750931"/>
    <n v="1743348731"/>
    <n v="1743374813"/>
    <n v="1743453059"/>
    <s v="10559R"/>
    <s v="Chief Executive Officer"/>
    <s v="10764R"/>
    <s v="Legal GC/Administration"/>
    <s v="11515R"/>
    <s v="Corp Safety &amp; Health"/>
    <s v="10276R"/>
    <s v="Process &amp; Transmission Safety"/>
    <s v="Corporate"/>
    <n v="1.73"/>
    <x v="2"/>
    <s v="SP20 / 008"/>
    <n v="60694.8867307693"/>
    <n v="105002.15404423089"/>
    <n v="606948.86730769195"/>
    <n v="6"/>
  </r>
  <r>
    <m/>
    <n v="0"/>
    <n v="1680750931"/>
    <n v="1743348731"/>
    <n v="1743374813"/>
    <n v="1743453059"/>
    <s v="10559R"/>
    <s v="Chief Executive Officer"/>
    <s v="10764R"/>
    <s v="Legal GC/Administration"/>
    <s v="11515R"/>
    <s v="Corp Safety &amp; Health"/>
    <s v="10276R"/>
    <s v="Process &amp; Transmission Safety"/>
    <s v="Corporate"/>
    <n v="1.73"/>
    <x v="2"/>
    <s v="SP20 / 011"/>
    <n v="36888.005576923002"/>
    <n v="63816.249648076795"/>
    <n v="147552.02230769201"/>
    <n v="1"/>
  </r>
  <r>
    <m/>
    <n v="0"/>
    <n v="1680750931"/>
    <n v="1743348731"/>
    <n v="1743479143"/>
    <n v="1743479143"/>
    <s v="10559R"/>
    <s v="Chief Executive Officer"/>
    <s v="10764R"/>
    <s v="Legal GC/Administration"/>
    <s v="12673R"/>
    <s v="Chief Security Officer"/>
    <m/>
    <m/>
    <s v="Corporate"/>
    <n v="1.73"/>
    <x v="2"/>
    <s v="SP20 / 005"/>
    <n v="4705.0943384615402"/>
    <n v="8139.8132055384649"/>
    <n v="58813.679230769201"/>
    <n v="2"/>
  </r>
  <r>
    <m/>
    <n v="0"/>
    <n v="1680750931"/>
    <n v="1743348731"/>
    <n v="1743479143"/>
    <n v="1743479143"/>
    <s v="10559R"/>
    <s v="Chief Executive Officer"/>
    <s v="10764R"/>
    <s v="Legal GC/Administration"/>
    <s v="12673R"/>
    <s v="Chief Security Officer"/>
    <m/>
    <m/>
    <s v="Corporate"/>
    <n v="1.73"/>
    <x v="2"/>
    <s v="SP20 / 006"/>
    <n v="33535.375546153897"/>
    <n v="58016.19969484624"/>
    <n v="372615.28384615399"/>
    <n v="6"/>
  </r>
  <r>
    <m/>
    <n v="0"/>
    <n v="1680750931"/>
    <n v="1743348731"/>
    <n v="1743479143"/>
    <n v="1743479143"/>
    <s v="10559R"/>
    <s v="Chief Executive Officer"/>
    <s v="10764R"/>
    <s v="Legal GC/Administration"/>
    <s v="12673R"/>
    <s v="Chief Security Officer"/>
    <m/>
    <m/>
    <s v="Corporate"/>
    <n v="1.73"/>
    <x v="2"/>
    <s v="SP20 / 007"/>
    <n v="67375.942999999999"/>
    <n v="116560.38139"/>
    <n v="673759.43"/>
    <n v="8"/>
  </r>
  <r>
    <m/>
    <n v="0"/>
    <n v="1680750931"/>
    <n v="1743348731"/>
    <n v="1743479143"/>
    <n v="1743479143"/>
    <s v="10559R"/>
    <s v="Chief Executive Officer"/>
    <s v="10764R"/>
    <s v="Legal GC/Administration"/>
    <s v="12673R"/>
    <s v="Chief Security Officer"/>
    <m/>
    <m/>
    <s v="Corporate"/>
    <n v="1.73"/>
    <x v="2"/>
    <s v="SP20 / 008"/>
    <n v="9205.7926538461506"/>
    <n v="15926.02129115384"/>
    <n v="92057.926538461499"/>
    <n v="1"/>
  </r>
  <r>
    <m/>
    <n v="0"/>
    <n v="1680750931"/>
    <n v="1743348731"/>
    <n v="1743479143"/>
    <n v="1743479143"/>
    <s v="10559R"/>
    <s v="Chief Executive Officer"/>
    <s v="10764R"/>
    <s v="Legal GC/Administration"/>
    <s v="12673R"/>
    <s v="Chief Security Officer"/>
    <m/>
    <m/>
    <s v="Corporate"/>
    <n v="1.73"/>
    <x v="2"/>
    <s v="SP20 / 009"/>
    <n v="65867.233961538397"/>
    <n v="113950.31475346143"/>
    <n v="439114.89307692298"/>
    <n v="4"/>
  </r>
  <r>
    <m/>
    <n v="0"/>
    <n v="1680750931"/>
    <n v="1743348731"/>
    <n v="1743479143"/>
    <n v="1743479143"/>
    <s v="10559R"/>
    <s v="Chief Executive Officer"/>
    <s v="10764R"/>
    <s v="Legal GC/Administration"/>
    <s v="12673R"/>
    <s v="Chief Security Officer"/>
    <m/>
    <m/>
    <s v="Corporate"/>
    <n v="1.73"/>
    <x v="2"/>
    <s v="SP20 / 010"/>
    <n v="205235.885461539"/>
    <n v="355058.08184846246"/>
    <n v="1026179.42730769"/>
    <n v="7"/>
  </r>
  <r>
    <m/>
    <n v="0"/>
    <n v="1680750931"/>
    <n v="1743348731"/>
    <n v="1743479143"/>
    <n v="1743479143"/>
    <s v="10559R"/>
    <s v="Chief Executive Officer"/>
    <s v="10764R"/>
    <s v="Legal GC/Administration"/>
    <s v="12673R"/>
    <s v="Chief Security Officer"/>
    <m/>
    <m/>
    <s v="Corporate"/>
    <n v="1.73"/>
    <x v="2"/>
    <s v="SP20 / 011"/>
    <n v="40764.486538461497"/>
    <n v="70522.561711538394"/>
    <n v="163057.94615384599"/>
    <n v="1"/>
  </r>
  <r>
    <m/>
    <n v="0"/>
    <n v="1680750931"/>
    <n v="1743348731"/>
    <n v="1743479143"/>
    <n v="1743479143"/>
    <s v="10559R"/>
    <s v="Chief Executive Officer"/>
    <s v="10764R"/>
    <s v="Legal GC/Administration"/>
    <s v="12673R"/>
    <s v="Chief Security Officer"/>
    <m/>
    <m/>
    <s v="Corporate"/>
    <n v="1.73"/>
    <x v="2"/>
    <s v="SP20 / 012"/>
    <n v="58419.716307692397"/>
    <n v="101066.10921230784"/>
    <n v="194732.387692308"/>
    <n v="1"/>
  </r>
  <r>
    <m/>
    <n v="0"/>
    <n v="1680750931"/>
    <n v="1743348731"/>
    <n v="1743479143"/>
    <n v="1743479143"/>
    <s v="10559R"/>
    <s v="Chief Executive Officer"/>
    <s v="10764R"/>
    <s v="Legal GC/Administration"/>
    <s v="12673R"/>
    <s v="Chief Security Officer"/>
    <m/>
    <m/>
    <s v="Corporate"/>
    <n v="1.73"/>
    <x v="2"/>
    <s v="SP20 / 013"/>
    <n v="94023.984923076903"/>
    <n v="162661.49391692303"/>
    <n v="268639.956923077"/>
    <n v="1"/>
  </r>
  <r>
    <m/>
    <n v="0"/>
    <n v="1680750931"/>
    <n v="1743348731"/>
    <n v="1743479143"/>
    <n v="1743479143"/>
    <s v="10559R"/>
    <s v="Chief Executive Officer"/>
    <s v="10764R"/>
    <s v="Legal GC/Administration"/>
    <s v="12673R"/>
    <s v="Chief Security Officer"/>
    <m/>
    <m/>
    <s v="Corporate"/>
    <n v="1.73"/>
    <x v="5"/>
    <s v="SP20 / 007"/>
    <n v="7851.5942692307699"/>
    <n v="13583.258085769232"/>
    <n v="78515.942692307697"/>
    <n v="1"/>
  </r>
  <r>
    <m/>
    <n v="0"/>
    <n v="1680750931"/>
    <n v="1743348731"/>
    <n v="1743479143"/>
    <n v="1743609555"/>
    <s v="10559R"/>
    <s v="Chief Executive Officer"/>
    <s v="10764R"/>
    <s v="Legal GC/Administration"/>
    <s v="12673R"/>
    <s v="Chief Security Officer"/>
    <s v="13155R"/>
    <s v="Cyber Risk &amp; Security Services"/>
    <s v="Corporate"/>
    <n v="1.73"/>
    <x v="2"/>
    <s v="SP20 / 005"/>
    <n v="5229.6968615384603"/>
    <n v="9047.375570461536"/>
    <n v="65371.210769230798"/>
    <n v="1"/>
  </r>
  <r>
    <m/>
    <n v="0"/>
    <n v="1680750931"/>
    <n v="1743348731"/>
    <n v="1743479143"/>
    <n v="1743609555"/>
    <s v="10559R"/>
    <s v="Chief Executive Officer"/>
    <s v="10764R"/>
    <s v="Legal GC/Administration"/>
    <s v="12673R"/>
    <s v="Chief Security Officer"/>
    <s v="13155R"/>
    <s v="Cyber Risk &amp; Security Services"/>
    <s v="Corporate"/>
    <n v="1.73"/>
    <x v="2"/>
    <s v="SP20 / 006"/>
    <n v="60401.619103846198"/>
    <n v="104494.80104965392"/>
    <n v="671129.10115384602"/>
    <n v="9"/>
  </r>
  <r>
    <m/>
    <n v="0"/>
    <n v="1680750931"/>
    <n v="1743348731"/>
    <n v="1743479143"/>
    <n v="1743609555"/>
    <s v="10559R"/>
    <s v="Chief Executive Officer"/>
    <s v="10764R"/>
    <s v="Legal GC/Administration"/>
    <s v="12673R"/>
    <s v="Chief Security Officer"/>
    <s v="13155R"/>
    <s v="Cyber Risk &amp; Security Services"/>
    <s v="Corporate"/>
    <n v="1.73"/>
    <x v="2"/>
    <s v="SP20 / 007"/>
    <n v="73917.049615384603"/>
    <n v="127876.49583461536"/>
    <n v="739170.49615384603"/>
    <n v="8"/>
  </r>
  <r>
    <m/>
    <n v="0"/>
    <n v="1680750931"/>
    <n v="1743348731"/>
    <n v="1743479143"/>
    <n v="1743609555"/>
    <s v="10559R"/>
    <s v="Chief Executive Officer"/>
    <s v="10764R"/>
    <s v="Legal GC/Administration"/>
    <s v="12673R"/>
    <s v="Chief Security Officer"/>
    <s v="13155R"/>
    <s v="Cyber Risk &amp; Security Services"/>
    <s v="Corporate"/>
    <n v="1.73"/>
    <x v="2"/>
    <s v="SP20 / 008"/>
    <n v="199776.843346154"/>
    <n v="345613.93898884644"/>
    <n v="1997768.4334615399"/>
    <n v="19"/>
  </r>
  <r>
    <m/>
    <n v="0"/>
    <n v="1680750931"/>
    <n v="1743348731"/>
    <n v="1743479143"/>
    <n v="1743609555"/>
    <s v="10559R"/>
    <s v="Chief Executive Officer"/>
    <s v="10764R"/>
    <s v="Legal GC/Administration"/>
    <s v="12673R"/>
    <s v="Chief Security Officer"/>
    <s v="13155R"/>
    <s v="Cyber Risk &amp; Security Services"/>
    <s v="Corporate"/>
    <n v="1.73"/>
    <x v="2"/>
    <s v="SP20 / 009"/>
    <n v="423422.19398076902"/>
    <n v="732520.39558673045"/>
    <n v="2822814.6265384601"/>
    <n v="23"/>
  </r>
  <r>
    <m/>
    <n v="0"/>
    <n v="1680750931"/>
    <n v="1743348731"/>
    <n v="1743479143"/>
    <n v="1743609555"/>
    <s v="10559R"/>
    <s v="Chief Executive Officer"/>
    <s v="10764R"/>
    <s v="Legal GC/Administration"/>
    <s v="12673R"/>
    <s v="Chief Security Officer"/>
    <s v="13155R"/>
    <s v="Cyber Risk &amp; Security Services"/>
    <s v="Corporate"/>
    <n v="1.73"/>
    <x v="2"/>
    <s v="SP20 / 010"/>
    <n v="29914.391846153801"/>
    <n v="51751.897893846079"/>
    <n v="149571.95923076899"/>
    <n v="1"/>
  </r>
  <r>
    <m/>
    <n v="0"/>
    <n v="1680750931"/>
    <n v="1743348731"/>
    <n v="1743479143"/>
    <n v="1743609555"/>
    <s v="10559R"/>
    <s v="Chief Executive Officer"/>
    <s v="10764R"/>
    <s v="Legal GC/Administration"/>
    <s v="12673R"/>
    <s v="Chief Security Officer"/>
    <s v="13155R"/>
    <s v="Cyber Risk &amp; Security Services"/>
    <s v="Corporate"/>
    <n v="1.73"/>
    <x v="2"/>
    <s v="SP20 / 011"/>
    <n v="40982.387692307799"/>
    <n v="70899.530707692495"/>
    <n v="163929.55076923099"/>
    <n v="1"/>
  </r>
  <r>
    <m/>
    <n v="0"/>
    <n v="1680750931"/>
    <n v="1743348731"/>
    <n v="1743479143"/>
    <n v="1743870379"/>
    <s v="10559R"/>
    <s v="Chief Executive Officer"/>
    <s v="10764R"/>
    <s v="Legal GC/Administration"/>
    <s v="12673R"/>
    <s v="Chief Security Officer"/>
    <s v="12678R"/>
    <s v="CyberSec Intelligence&amp;Defense"/>
    <s v="Corporate"/>
    <n v="1.73"/>
    <x v="2"/>
    <s v="SP20 / 006"/>
    <n v="73997.112150000001"/>
    <n v="128015.0040195"/>
    <n v="822190.13500000001"/>
    <n v="14"/>
  </r>
  <r>
    <m/>
    <n v="0"/>
    <n v="1680750931"/>
    <n v="1743348731"/>
    <n v="1743479143"/>
    <n v="1743870379"/>
    <s v="10559R"/>
    <s v="Chief Executive Officer"/>
    <s v="10764R"/>
    <s v="Legal GC/Administration"/>
    <s v="12673R"/>
    <s v="Chief Security Officer"/>
    <s v="12678R"/>
    <s v="CyberSec Intelligence&amp;Defense"/>
    <s v="Corporate"/>
    <n v="1.73"/>
    <x v="2"/>
    <s v="SP20 / 007"/>
    <n v="73011.960615384596"/>
    <n v="126310.69186461535"/>
    <n v="730119.60615384602"/>
    <n v="9"/>
  </r>
  <r>
    <m/>
    <n v="0"/>
    <n v="1680750931"/>
    <n v="1743348731"/>
    <n v="1743479143"/>
    <n v="1743870379"/>
    <s v="10559R"/>
    <s v="Chief Executive Officer"/>
    <s v="10764R"/>
    <s v="Legal GC/Administration"/>
    <s v="12673R"/>
    <s v="Chief Security Officer"/>
    <s v="12678R"/>
    <s v="CyberSec Intelligence&amp;Defense"/>
    <s v="Corporate"/>
    <n v="1.73"/>
    <x v="2"/>
    <s v="SP20 / 008"/>
    <n v="177203.24761538499"/>
    <n v="306561.61837461602"/>
    <n v="1772032.4761538501"/>
    <n v="19"/>
  </r>
  <r>
    <m/>
    <n v="0"/>
    <n v="1680750931"/>
    <n v="1743348731"/>
    <n v="1743479143"/>
    <n v="1743870379"/>
    <s v="10559R"/>
    <s v="Chief Executive Officer"/>
    <s v="10764R"/>
    <s v="Legal GC/Administration"/>
    <s v="12673R"/>
    <s v="Chief Security Officer"/>
    <s v="12678R"/>
    <s v="CyberSec Intelligence&amp;Defense"/>
    <s v="Corporate"/>
    <n v="1.73"/>
    <x v="2"/>
    <s v="SP20 / 009"/>
    <n v="253607.2605"/>
    <n v="438740.560665"/>
    <n v="1690715.07"/>
    <n v="14"/>
  </r>
  <r>
    <m/>
    <n v="0"/>
    <n v="1680750931"/>
    <n v="1743348731"/>
    <n v="1743479143"/>
    <n v="1743870379"/>
    <s v="10559R"/>
    <s v="Chief Executive Officer"/>
    <s v="10764R"/>
    <s v="Legal GC/Administration"/>
    <s v="12673R"/>
    <s v="Chief Security Officer"/>
    <s v="12678R"/>
    <s v="CyberSec Intelligence&amp;Defense"/>
    <s v="Corporate"/>
    <n v="1.73"/>
    <x v="2"/>
    <s v="SP20 / 010"/>
    <n v="119257.24984615399"/>
    <n v="206315.04223384641"/>
    <n v="596286.249230769"/>
    <n v="4"/>
  </r>
  <r>
    <m/>
    <n v="0"/>
    <n v="1680750931"/>
    <n v="1743348731"/>
    <n v="1743479143"/>
    <n v="1743870379"/>
    <s v="10559R"/>
    <s v="Chief Executive Officer"/>
    <s v="10764R"/>
    <s v="Legal GC/Administration"/>
    <s v="12673R"/>
    <s v="Chief Security Officer"/>
    <s v="12678R"/>
    <s v="CyberSec Intelligence&amp;Defense"/>
    <s v="Corporate"/>
    <n v="1.73"/>
    <x v="2"/>
    <s v="SP20 / 011"/>
    <n v="45474.453269230798"/>
    <n v="78670.804155769278"/>
    <n v="181897.81307692299"/>
    <n v="1"/>
  </r>
  <r>
    <m/>
    <n v="0"/>
    <n v="1680750931"/>
    <n v="1743348731"/>
    <n v="1744131203"/>
    <n v="1744131203"/>
    <s v="10559R"/>
    <s v="Chief Executive Officer"/>
    <s v="10764R"/>
    <s v="Legal GC/Administration"/>
    <s v="10330R"/>
    <s v="Ethics and Compliance"/>
    <m/>
    <m/>
    <s v="Corporate"/>
    <n v="1.73"/>
    <x v="2"/>
    <s v="SP20 / 004"/>
    <n v="3259.6158230769202"/>
    <n v="5639.1353739230717"/>
    <n v="54326.9303846154"/>
    <n v="1"/>
  </r>
  <r>
    <m/>
    <n v="0"/>
    <n v="1680750931"/>
    <n v="1743348731"/>
    <n v="1744131203"/>
    <n v="1744131203"/>
    <s v="10559R"/>
    <s v="Chief Executive Officer"/>
    <s v="10764R"/>
    <s v="Legal GC/Administration"/>
    <s v="10330R"/>
    <s v="Ethics and Compliance"/>
    <m/>
    <m/>
    <s v="Corporate"/>
    <n v="1.73"/>
    <x v="2"/>
    <s v="SP20 / 007"/>
    <n v="26694.757538461501"/>
    <n v="46181.930541538393"/>
    <n v="266947.57538461499"/>
    <n v="3"/>
  </r>
  <r>
    <m/>
    <n v="0"/>
    <n v="1680750931"/>
    <n v="1743348731"/>
    <n v="1744131203"/>
    <n v="1744131203"/>
    <s v="10559R"/>
    <s v="Chief Executive Officer"/>
    <s v="10764R"/>
    <s v="Legal GC/Administration"/>
    <s v="10330R"/>
    <s v="Ethics and Compliance"/>
    <m/>
    <m/>
    <s v="Corporate"/>
    <n v="1.73"/>
    <x v="2"/>
    <s v="SP20 / 009"/>
    <n v="23580.8698846154"/>
    <n v="40794.904900384645"/>
    <n v="157205.79923076899"/>
    <n v="1"/>
  </r>
  <r>
    <m/>
    <n v="0"/>
    <n v="1680750931"/>
    <n v="1743348731"/>
    <n v="1744131203"/>
    <n v="1744131203"/>
    <s v="10559R"/>
    <s v="Chief Executive Officer"/>
    <s v="10764R"/>
    <s v="Legal GC/Administration"/>
    <s v="10330R"/>
    <s v="Ethics and Compliance"/>
    <m/>
    <m/>
    <s v="Corporate"/>
    <n v="1.73"/>
    <x v="2"/>
    <s v="SP20 / 012"/>
    <n v="58422.0860769231"/>
    <n v="101070.20891307696"/>
    <n v="194740.28692307699"/>
    <n v="1"/>
  </r>
  <r>
    <m/>
    <n v="0"/>
    <n v="1680750931"/>
    <n v="1743348731"/>
    <n v="1744913676"/>
    <n v="1744913676"/>
    <s v="10559R"/>
    <s v="Chief Executive Officer"/>
    <s v="10764R"/>
    <s v="Legal GC/Administration"/>
    <s v="13344R"/>
    <s v="Legal Only"/>
    <m/>
    <m/>
    <s v="Corporate"/>
    <n v="1.73"/>
    <x v="2"/>
    <s v="SP20 / 005"/>
    <n v="11179.953323076899"/>
    <n v="19341.319248923035"/>
    <n v="139749.41653846201"/>
    <n v="2"/>
  </r>
  <r>
    <m/>
    <n v="0"/>
    <n v="1680750931"/>
    <n v="1743348731"/>
    <n v="1744913676"/>
    <n v="1744913676"/>
    <s v="10559R"/>
    <s v="Chief Executive Officer"/>
    <s v="10764R"/>
    <s v="Legal GC/Administration"/>
    <s v="13344R"/>
    <s v="Legal Only"/>
    <m/>
    <m/>
    <s v="Corporate"/>
    <n v="1.73"/>
    <x v="2"/>
    <s v="SP20 / 006"/>
    <n v="15586.3213269231"/>
    <n v="26964.335895576962"/>
    <n v="173181.34807692299"/>
    <n v="2"/>
  </r>
  <r>
    <m/>
    <n v="0"/>
    <n v="1680750931"/>
    <n v="1743348731"/>
    <n v="1744913676"/>
    <n v="1744913676"/>
    <s v="10559R"/>
    <s v="Chief Executive Officer"/>
    <s v="10764R"/>
    <s v="Legal GC/Administration"/>
    <s v="13344R"/>
    <s v="Legal Only"/>
    <m/>
    <m/>
    <s v="Corporate"/>
    <n v="1.73"/>
    <x v="2"/>
    <s v="SP20 / 008"/>
    <n v="8698.8517692307705"/>
    <n v="15049.013560769234"/>
    <n v="86988.517692307694"/>
    <n v="1"/>
  </r>
  <r>
    <m/>
    <n v="0"/>
    <n v="1680750931"/>
    <n v="1743348731"/>
    <n v="1744913676"/>
    <n v="1744913676"/>
    <s v="10559R"/>
    <s v="Chief Executive Officer"/>
    <s v="10764R"/>
    <s v="Legal GC/Administration"/>
    <s v="13344R"/>
    <s v="Legal Only"/>
    <m/>
    <m/>
    <s v="Corporate"/>
    <n v="1.73"/>
    <x v="2"/>
    <s v="SP20 / 009"/>
    <n v="20730.994038461598"/>
    <n v="35864.619686538565"/>
    <n v="138206.62692307701"/>
    <n v="1"/>
  </r>
  <r>
    <m/>
    <n v="0"/>
    <n v="1680750931"/>
    <n v="1743348731"/>
    <n v="1744913676"/>
    <n v="1744913676"/>
    <s v="10559R"/>
    <s v="Chief Executive Officer"/>
    <s v="10764R"/>
    <s v="Legal GC/Administration"/>
    <s v="13344R"/>
    <s v="Legal Only"/>
    <m/>
    <m/>
    <s v="Corporate"/>
    <n v="1.73"/>
    <x v="2"/>
    <s v="SP20 / 010"/>
    <n v="29856.010461538401"/>
    <n v="51650.898098461432"/>
    <n v="149280.05230769201"/>
    <n v="1"/>
  </r>
  <r>
    <m/>
    <n v="0"/>
    <n v="1680750931"/>
    <n v="1743348731"/>
    <n v="1744913676"/>
    <n v="1744913676"/>
    <s v="10559R"/>
    <s v="Chief Executive Officer"/>
    <s v="10764R"/>
    <s v="Legal GC/Administration"/>
    <s v="13344R"/>
    <s v="Legal Only"/>
    <m/>
    <m/>
    <s v="Corporate"/>
    <n v="1.73"/>
    <x v="2"/>
    <s v="SP20 / 011"/>
    <n v="43122.606730769301"/>
    <n v="74602.109644230892"/>
    <n v="172490.426923077"/>
    <n v="1"/>
  </r>
  <r>
    <m/>
    <n v="0"/>
    <n v="1680750931"/>
    <n v="1743348731"/>
    <n v="1744913676"/>
    <n v="1744913676"/>
    <s v="10559R"/>
    <s v="Chief Executive Officer"/>
    <s v="10764R"/>
    <s v="Legal GC/Administration"/>
    <s v="13344R"/>
    <s v="Legal Only"/>
    <m/>
    <m/>
    <s v="Corporate"/>
    <n v="1.73"/>
    <x v="2"/>
    <s v="SP20 / 012"/>
    <n v="62133.339"/>
    <n v="107490.67647000001"/>
    <n v="207111.13"/>
    <n v="1"/>
  </r>
  <r>
    <m/>
    <n v="0"/>
    <n v="1680750931"/>
    <n v="1743348731"/>
    <n v="1744913676"/>
    <n v="1744913676"/>
    <s v="10559R"/>
    <s v="Chief Executive Officer"/>
    <s v="10764R"/>
    <s v="Legal GC/Administration"/>
    <s v="13344R"/>
    <s v="Legal Only"/>
    <m/>
    <m/>
    <s v="Corporate"/>
    <n v="1.73"/>
    <x v="2"/>
    <s v="SP20 / 013"/>
    <n v="186421.886"/>
    <n v="322509.86277999997"/>
    <n v="532633.96"/>
    <n v="2"/>
  </r>
  <r>
    <m/>
    <n v="0"/>
    <n v="1680750931"/>
    <n v="1743348731"/>
    <n v="1744913676"/>
    <n v="1744978882"/>
    <s v="10559R"/>
    <s v="Chief Executive Officer"/>
    <s v="10764R"/>
    <s v="Legal GC/Administration"/>
    <s v="13344R"/>
    <s v="Legal Only"/>
    <s v="13167R"/>
    <s v="Regulatory/Nuclear"/>
    <s v="Corporate"/>
    <n v="1.73"/>
    <x v="2"/>
    <s v="SP20 / 004"/>
    <n v="3358.5156000000002"/>
    <n v="5810.2319880000005"/>
    <n v="55975.26"/>
    <n v="2"/>
  </r>
  <r>
    <m/>
    <n v="0"/>
    <n v="1680750931"/>
    <n v="1743348731"/>
    <n v="1744913676"/>
    <n v="1744978882"/>
    <s v="10559R"/>
    <s v="Chief Executive Officer"/>
    <s v="10764R"/>
    <s v="Legal GC/Administration"/>
    <s v="13344R"/>
    <s v="Legal Only"/>
    <s v="13167R"/>
    <s v="Regulatory/Nuclear"/>
    <s v="Corporate"/>
    <n v="1.73"/>
    <x v="2"/>
    <s v="SP20 / 005"/>
    <n v="9505.0149538461501"/>
    <n v="16443.675870153838"/>
    <n v="118812.686923077"/>
    <n v="2"/>
  </r>
  <r>
    <m/>
    <n v="0"/>
    <n v="1680750931"/>
    <n v="1743348731"/>
    <n v="1744913676"/>
    <n v="1744978882"/>
    <s v="10559R"/>
    <s v="Chief Executive Officer"/>
    <s v="10764R"/>
    <s v="Legal GC/Administration"/>
    <s v="13344R"/>
    <s v="Legal Only"/>
    <s v="13167R"/>
    <s v="Regulatory/Nuclear"/>
    <s v="Corporate"/>
    <n v="1.73"/>
    <x v="2"/>
    <s v="SP20 / 006"/>
    <n v="5812.2384230769203"/>
    <n v="10055.172471923071"/>
    <n v="64580.426923076899"/>
    <n v="1"/>
  </r>
  <r>
    <m/>
    <n v="0"/>
    <n v="1680750931"/>
    <n v="1743348731"/>
    <n v="1744913676"/>
    <n v="1744978882"/>
    <s v="10559R"/>
    <s v="Chief Executive Officer"/>
    <s v="10764R"/>
    <s v="Legal GC/Administration"/>
    <s v="13344R"/>
    <s v="Legal Only"/>
    <s v="13167R"/>
    <s v="Regulatory/Nuclear"/>
    <s v="Corporate"/>
    <n v="1.73"/>
    <x v="2"/>
    <s v="SP20 / 008"/>
    <n v="7115.3840769230801"/>
    <n v="12309.614453076929"/>
    <n v="71153.840769230796"/>
    <n v="1"/>
  </r>
  <r>
    <m/>
    <n v="0"/>
    <n v="1680750931"/>
    <n v="1743348731"/>
    <n v="1744913676"/>
    <n v="1744978882"/>
    <s v="10559R"/>
    <s v="Chief Executive Officer"/>
    <s v="10764R"/>
    <s v="Legal GC/Administration"/>
    <s v="13344R"/>
    <s v="Legal Only"/>
    <s v="13167R"/>
    <s v="Regulatory/Nuclear"/>
    <s v="Corporate"/>
    <n v="1.73"/>
    <x v="2"/>
    <s v="SP20 / 010"/>
    <n v="56664.467461538501"/>
    <n v="98029.528708461599"/>
    <n v="283322.33730769198"/>
    <n v="3"/>
  </r>
  <r>
    <m/>
    <n v="0"/>
    <n v="1680750931"/>
    <n v="1743348731"/>
    <n v="1744913676"/>
    <n v="1744978882"/>
    <s v="10559R"/>
    <s v="Chief Executive Officer"/>
    <s v="10764R"/>
    <s v="Legal GC/Administration"/>
    <s v="13344R"/>
    <s v="Legal Only"/>
    <s v="13167R"/>
    <s v="Regulatory/Nuclear"/>
    <s v="Corporate"/>
    <n v="1.73"/>
    <x v="2"/>
    <s v="SP20 / 011"/>
    <n v="332431.56701923098"/>
    <n v="575106.61094326957"/>
    <n v="1329726.26807692"/>
    <n v="8"/>
  </r>
  <r>
    <m/>
    <n v="0"/>
    <n v="1680750931"/>
    <n v="1743348731"/>
    <n v="1744913676"/>
    <n v="1744978882"/>
    <s v="10559R"/>
    <s v="Chief Executive Officer"/>
    <s v="10764R"/>
    <s v="Legal GC/Administration"/>
    <s v="13344R"/>
    <s v="Legal Only"/>
    <s v="13167R"/>
    <s v="Regulatory/Nuclear"/>
    <s v="Corporate"/>
    <n v="1.73"/>
    <x v="2"/>
    <s v="SP20 / 013"/>
    <n v="249571.65719230799"/>
    <n v="431758.96694269282"/>
    <n v="713061.87769230804"/>
    <n v="3"/>
  </r>
  <r>
    <m/>
    <n v="0"/>
    <n v="1680750931"/>
    <n v="1743348731"/>
    <n v="1744913676"/>
    <n v="1744978882"/>
    <s v="10559R"/>
    <s v="Chief Executive Officer"/>
    <s v="10764R"/>
    <s v="Legal GC/Administration"/>
    <s v="13344R"/>
    <s v="Legal Only"/>
    <s v="13167R"/>
    <s v="Regulatory/Nuclear"/>
    <s v="Corporate"/>
    <n v="1.73"/>
    <x v="2"/>
    <s v="SP20 / 015"/>
    <n v="147074.31951923101"/>
    <n v="254438.57276826963"/>
    <n v="326831.82115384599"/>
    <n v="1"/>
  </r>
  <r>
    <m/>
    <n v="0"/>
    <n v="1680750931"/>
    <n v="1743348731"/>
    <n v="1744913676"/>
    <n v="1744978882"/>
    <s v="10559R"/>
    <s v="Chief Executive Officer"/>
    <s v="10764R"/>
    <s v="Legal GC/Administration"/>
    <s v="13344R"/>
    <s v="Legal Only"/>
    <s v="13167R"/>
    <s v="Regulatory/Nuclear"/>
    <s v="Corporate"/>
    <n v="1.73"/>
    <x v="12"/>
    <s v="SP20 / 012"/>
    <n v="66135.748730769294"/>
    <n v="114414.84530423088"/>
    <n v="220452.495769231"/>
    <n v="1"/>
  </r>
  <r>
    <m/>
    <n v="0"/>
    <n v="1680750931"/>
    <n v="1743348731"/>
    <n v="1744913676"/>
    <n v="1745174500"/>
    <s v="10559R"/>
    <s v="Chief Executive Officer"/>
    <s v="10764R"/>
    <s v="Legal GC/Administration"/>
    <s v="13344R"/>
    <s v="Legal Only"/>
    <s v="13169R"/>
    <s v="Litigation EHS Admin"/>
    <s v="Corporate"/>
    <n v="1.73"/>
    <x v="2"/>
    <s v="SP20 / 004"/>
    <n v="3247.87832307692"/>
    <n v="5618.8294989230717"/>
    <n v="54131.3053846154"/>
    <n v="1"/>
  </r>
  <r>
    <m/>
    <n v="0"/>
    <n v="1680750931"/>
    <n v="1743348731"/>
    <n v="1744913676"/>
    <n v="1745174500"/>
    <s v="10559R"/>
    <s v="Chief Executive Officer"/>
    <s v="10764R"/>
    <s v="Legal GC/Administration"/>
    <s v="13344R"/>
    <s v="Legal Only"/>
    <s v="13169R"/>
    <s v="Litigation EHS Admin"/>
    <s v="Corporate"/>
    <n v="1.73"/>
    <x v="2"/>
    <s v="SP20 / 005"/>
    <n v="22891.7126153846"/>
    <n v="39602.662824615356"/>
    <n v="286146.40769230801"/>
    <n v="5"/>
  </r>
  <r>
    <m/>
    <n v="0"/>
    <n v="1680750931"/>
    <n v="1743348731"/>
    <n v="1744913676"/>
    <n v="1745174500"/>
    <s v="10559R"/>
    <s v="Chief Executive Officer"/>
    <s v="10764R"/>
    <s v="Legal GC/Administration"/>
    <s v="13344R"/>
    <s v="Legal Only"/>
    <s v="13169R"/>
    <s v="Litigation EHS Admin"/>
    <s v="Corporate"/>
    <n v="1.73"/>
    <x v="2"/>
    <s v="SP20 / 007"/>
    <n v="18928.5025384615"/>
    <n v="32746.309391538394"/>
    <n v="189285.025384615"/>
    <n v="3"/>
  </r>
  <r>
    <m/>
    <n v="0"/>
    <n v="1680750931"/>
    <n v="1743348731"/>
    <n v="1744913676"/>
    <n v="1745174500"/>
    <s v="10559R"/>
    <s v="Chief Executive Officer"/>
    <s v="10764R"/>
    <s v="Legal GC/Administration"/>
    <s v="13344R"/>
    <s v="Legal Only"/>
    <s v="13169R"/>
    <s v="Litigation EHS Admin"/>
    <s v="Corporate"/>
    <n v="1.73"/>
    <x v="2"/>
    <s v="SP20 / 008"/>
    <n v="18707.683038461499"/>
    <n v="32364.291656538393"/>
    <n v="187076.83038461499"/>
    <n v="2"/>
  </r>
  <r>
    <m/>
    <n v="0"/>
    <n v="1680750931"/>
    <n v="1743348731"/>
    <n v="1744913676"/>
    <n v="1745174500"/>
    <s v="10559R"/>
    <s v="Chief Executive Officer"/>
    <s v="10764R"/>
    <s v="Legal GC/Administration"/>
    <s v="13344R"/>
    <s v="Legal Only"/>
    <s v="13169R"/>
    <s v="Litigation EHS Admin"/>
    <s v="Corporate"/>
    <n v="1.73"/>
    <x v="2"/>
    <s v="SP20 / 010"/>
    <n v="96974.155307692301"/>
    <n v="167765.28868230767"/>
    <n v="484870.77653846203"/>
    <n v="4"/>
  </r>
  <r>
    <m/>
    <n v="0"/>
    <n v="1680750931"/>
    <n v="1743348731"/>
    <n v="1744913676"/>
    <n v="1745174500"/>
    <s v="10559R"/>
    <s v="Chief Executive Officer"/>
    <s v="10764R"/>
    <s v="Legal GC/Administration"/>
    <s v="13344R"/>
    <s v="Legal Only"/>
    <s v="13169R"/>
    <s v="Litigation EHS Admin"/>
    <s v="Corporate"/>
    <n v="1.73"/>
    <x v="2"/>
    <s v="SP20 / 011"/>
    <n v="343742.89482692198"/>
    <n v="594675.20805057499"/>
    <n v="1374971.57930769"/>
    <n v="8"/>
  </r>
  <r>
    <m/>
    <n v="0"/>
    <n v="1680750931"/>
    <n v="1743348731"/>
    <n v="1744913676"/>
    <n v="1745174500"/>
    <s v="10559R"/>
    <s v="Chief Executive Officer"/>
    <s v="10764R"/>
    <s v="Legal GC/Administration"/>
    <s v="13344R"/>
    <s v="Legal Only"/>
    <s v="13169R"/>
    <s v="Litigation EHS Admin"/>
    <s v="Corporate"/>
    <n v="1.73"/>
    <x v="2"/>
    <s v="SP20 / 012"/>
    <n v="122655.89803846199"/>
    <n v="212194.70360653926"/>
    <n v="408852.99346153799"/>
    <n v="2"/>
  </r>
  <r>
    <m/>
    <n v="0"/>
    <n v="1680750931"/>
    <n v="1743348731"/>
    <n v="1744913676"/>
    <n v="1745174500"/>
    <s v="10559R"/>
    <s v="Chief Executive Officer"/>
    <s v="10764R"/>
    <s v="Legal GC/Administration"/>
    <s v="13344R"/>
    <s v="Legal Only"/>
    <s v="13169R"/>
    <s v="Litigation EHS Admin"/>
    <s v="Corporate"/>
    <n v="1.73"/>
    <x v="2"/>
    <s v="SP20 / 013"/>
    <n v="96518.450673076994"/>
    <n v="166976.91966442319"/>
    <n v="275767.00192307698"/>
    <n v="1"/>
  </r>
  <r>
    <m/>
    <n v="0"/>
    <n v="1680750931"/>
    <n v="1743348731"/>
    <n v="1744913676"/>
    <n v="1745174500"/>
    <s v="10559R"/>
    <s v="Chief Executive Officer"/>
    <s v="10764R"/>
    <s v="Legal GC/Administration"/>
    <s v="13344R"/>
    <s v="Legal Only"/>
    <s v="13169R"/>
    <s v="Litigation EHS Admin"/>
    <s v="Corporate"/>
    <n v="1.73"/>
    <x v="2"/>
    <s v="SP20 / 015"/>
    <n v="165791.767673077"/>
    <n v="286819.75807442324"/>
    <n v="368426.150384615"/>
    <n v="1"/>
  </r>
  <r>
    <m/>
    <n v="0"/>
    <n v="1680750931"/>
    <n v="1743348731"/>
    <n v="1744913676"/>
    <n v="1745435324"/>
    <s v="10559R"/>
    <s v="Chief Executive Officer"/>
    <s v="10764R"/>
    <s v="Legal GC/Administration"/>
    <s v="13344R"/>
    <s v="Legal Only"/>
    <s v="12727R"/>
    <s v="Legal - Corporate"/>
    <s v="Corporate"/>
    <n v="1.73"/>
    <x v="2"/>
    <s v="SP20 / 005"/>
    <n v="14548.462707692301"/>
    <n v="25168.840484307679"/>
    <n v="181855.78384615399"/>
    <n v="3"/>
  </r>
  <r>
    <m/>
    <n v="0"/>
    <n v="1680750931"/>
    <n v="1743348731"/>
    <n v="1744913676"/>
    <n v="1745435324"/>
    <s v="10559R"/>
    <s v="Chief Executive Officer"/>
    <s v="10764R"/>
    <s v="Legal GC/Administration"/>
    <s v="13344R"/>
    <s v="Legal Only"/>
    <s v="12727R"/>
    <s v="Legal - Corporate"/>
    <s v="Corporate"/>
    <n v="1.73"/>
    <x v="2"/>
    <s v="SP20 / 007"/>
    <n v="14453.5530230769"/>
    <n v="25004.646729923035"/>
    <n v="144535.53023076901"/>
    <n v="2"/>
  </r>
  <r>
    <m/>
    <n v="0"/>
    <n v="1680750931"/>
    <n v="1743348731"/>
    <n v="1744913676"/>
    <n v="1745435324"/>
    <s v="10559R"/>
    <s v="Chief Executive Officer"/>
    <s v="10764R"/>
    <s v="Legal GC/Administration"/>
    <s v="13344R"/>
    <s v="Legal Only"/>
    <s v="12727R"/>
    <s v="Legal - Corporate"/>
    <s v="Corporate"/>
    <n v="1.73"/>
    <x v="2"/>
    <s v="SP20 / 008"/>
    <n v="19820.563076923099"/>
    <n v="34289.574123076964"/>
    <n v="198205.63076923101"/>
    <n v="2"/>
  </r>
  <r>
    <m/>
    <n v="0"/>
    <n v="1680750931"/>
    <n v="1743348731"/>
    <n v="1744913676"/>
    <n v="1745435324"/>
    <s v="10559R"/>
    <s v="Chief Executive Officer"/>
    <s v="10764R"/>
    <s v="Legal GC/Administration"/>
    <s v="13344R"/>
    <s v="Legal Only"/>
    <s v="12727R"/>
    <s v="Legal - Corporate"/>
    <s v="Corporate"/>
    <n v="1.73"/>
    <x v="2"/>
    <s v="SP20 / 010"/>
    <n v="27516.843076923"/>
    <n v="47604.138523076792"/>
    <n v="137584.215384615"/>
    <n v="1"/>
  </r>
  <r>
    <m/>
    <n v="0"/>
    <n v="1680750931"/>
    <n v="1743348731"/>
    <n v="1744913676"/>
    <n v="1745435324"/>
    <s v="10559R"/>
    <s v="Chief Executive Officer"/>
    <s v="10764R"/>
    <s v="Legal GC/Administration"/>
    <s v="13344R"/>
    <s v="Legal Only"/>
    <s v="12727R"/>
    <s v="Legal - Corporate"/>
    <s v="Corporate"/>
    <n v="1.73"/>
    <x v="2"/>
    <s v="SP20 / 011"/>
    <n v="404408.759134616"/>
    <n v="699627.15330288571"/>
    <n v="1617635.0365384601"/>
    <n v="9"/>
  </r>
  <r>
    <m/>
    <n v="0"/>
    <n v="1680750931"/>
    <n v="1743348731"/>
    <n v="1744913676"/>
    <n v="1745435324"/>
    <s v="10559R"/>
    <s v="Chief Executive Officer"/>
    <s v="10764R"/>
    <s v="Legal GC/Administration"/>
    <s v="13344R"/>
    <s v="Legal Only"/>
    <s v="12727R"/>
    <s v="Legal - Corporate"/>
    <s v="Corporate"/>
    <n v="1.73"/>
    <x v="2"/>
    <s v="SP20 / 012"/>
    <n v="257976.533769231"/>
    <n v="446299.40342076961"/>
    <n v="859921.77923076903"/>
    <n v="4"/>
  </r>
  <r>
    <m/>
    <n v="0"/>
    <n v="1762128071"/>
    <n v="1765257961"/>
    <n v="1765257961"/>
    <n v="1765257961"/>
    <s v="10038R"/>
    <s v="Chief Financial Officer"/>
    <s v="12034R"/>
    <s v="SC Procurement&amp;Fleet Operation"/>
    <m/>
    <m/>
    <m/>
    <m/>
    <s v="Corporate"/>
    <n v="1.73"/>
    <x v="2"/>
    <s v="SP20 / 004"/>
    <n v="3155.9581384615399"/>
    <n v="5459.8075795384639"/>
    <n v="52599.302307692298"/>
    <n v="1"/>
  </r>
  <r>
    <m/>
    <n v="0"/>
    <n v="1762128071"/>
    <n v="1765257961"/>
    <n v="1765257961"/>
    <n v="1765257961"/>
    <s v="10038R"/>
    <s v="Chief Financial Officer"/>
    <s v="12034R"/>
    <s v="SC Procurement&amp;Fleet Operation"/>
    <m/>
    <m/>
    <m/>
    <m/>
    <s v="Corporate"/>
    <n v="1.73"/>
    <x v="2"/>
    <s v="SP20 / 005"/>
    <n v="24816.572800000002"/>
    <n v="42932.670944000005"/>
    <n v="310207.15999999997"/>
    <n v="5"/>
  </r>
  <r>
    <m/>
    <n v="0"/>
    <n v="1762128071"/>
    <n v="1765257961"/>
    <n v="1765257961"/>
    <n v="1765257961"/>
    <s v="10038R"/>
    <s v="Chief Financial Officer"/>
    <s v="12034R"/>
    <s v="SC Procurement&amp;Fleet Operation"/>
    <m/>
    <m/>
    <m/>
    <m/>
    <s v="Corporate"/>
    <n v="1.73"/>
    <x v="2"/>
    <s v="SP20 / 007"/>
    <n v="75878.196153846293"/>
    <n v="131269.27934615407"/>
    <n v="758781.96153846197"/>
    <n v="12"/>
  </r>
  <r>
    <m/>
    <n v="0"/>
    <n v="1762128071"/>
    <n v="1765257961"/>
    <n v="1765257961"/>
    <n v="1765257961"/>
    <s v="10038R"/>
    <s v="Chief Financial Officer"/>
    <s v="12034R"/>
    <s v="SC Procurement&amp;Fleet Operation"/>
    <m/>
    <m/>
    <m/>
    <m/>
    <s v="Corporate"/>
    <n v="1.73"/>
    <x v="2"/>
    <s v="SP20 / 008"/>
    <n v="82957.6132692307"/>
    <n v="143516.67095576911"/>
    <n v="829576.13269230805"/>
    <n v="8"/>
  </r>
  <r>
    <m/>
    <n v="0"/>
    <n v="1762128071"/>
    <n v="1765257961"/>
    <n v="1765257961"/>
    <n v="1765257961"/>
    <s v="10038R"/>
    <s v="Chief Financial Officer"/>
    <s v="12034R"/>
    <s v="SC Procurement&amp;Fleet Operation"/>
    <m/>
    <m/>
    <m/>
    <m/>
    <s v="Corporate"/>
    <n v="1.73"/>
    <x v="2"/>
    <s v="SP20 / 009"/>
    <n v="55589.705423076797"/>
    <n v="96170.190381922861"/>
    <n v="370598.03615384601"/>
    <n v="3"/>
  </r>
  <r>
    <m/>
    <n v="0"/>
    <n v="1762128071"/>
    <n v="1765257961"/>
    <n v="1765257961"/>
    <n v="1765257961"/>
    <s v="10038R"/>
    <s v="Chief Financial Officer"/>
    <s v="12034R"/>
    <s v="SC Procurement&amp;Fleet Operation"/>
    <m/>
    <m/>
    <m/>
    <m/>
    <s v="Corporate"/>
    <n v="1.73"/>
    <x v="2"/>
    <s v="SP20 / 010"/>
    <n v="52161.847076922997"/>
    <n v="90239.995443076783"/>
    <n v="260809.23538461499"/>
    <n v="2"/>
  </r>
  <r>
    <m/>
    <n v="0"/>
    <n v="1762128071"/>
    <n v="1765257961"/>
    <n v="1765257961"/>
    <n v="1765257961"/>
    <s v="10038R"/>
    <s v="Chief Financial Officer"/>
    <s v="12034R"/>
    <s v="SC Procurement&amp;Fleet Operation"/>
    <m/>
    <m/>
    <m/>
    <m/>
    <s v="Corporate"/>
    <n v="1.73"/>
    <x v="2"/>
    <s v="SP20 / 011"/>
    <n v="42528.389038461501"/>
    <n v="73574.113036538402"/>
    <n v="170113.556153846"/>
    <n v="1"/>
  </r>
  <r>
    <m/>
    <n v="0"/>
    <n v="1762128071"/>
    <n v="1765257961"/>
    <n v="1765257961"/>
    <n v="1765257961"/>
    <s v="10038R"/>
    <s v="Chief Financial Officer"/>
    <s v="12034R"/>
    <s v="SC Procurement&amp;Fleet Operation"/>
    <m/>
    <m/>
    <m/>
    <m/>
    <s v="Corporate"/>
    <n v="1.73"/>
    <x v="2"/>
    <s v="SP20 / 016"/>
    <n v="194767.30499999999"/>
    <n v="336947.43764999998"/>
    <n v="389534.61"/>
    <n v="1"/>
  </r>
  <r>
    <m/>
    <n v="0"/>
    <n v="1762128071"/>
    <n v="1765257961"/>
    <n v="1765453579"/>
    <n v="1765453579"/>
    <s v="10038R"/>
    <s v="Chief Financial Officer"/>
    <s v="12034R"/>
    <s v="SC Procurement&amp;Fleet Operation"/>
    <s v="13706R"/>
    <s v="SC&amp;Procurement Distribution Op"/>
    <m/>
    <m/>
    <s v="Corporate"/>
    <n v="1.73"/>
    <x v="2"/>
    <s v="SP20 / 007"/>
    <n v="18792.794730769201"/>
    <n v="32511.534884230718"/>
    <n v="187927.947307692"/>
    <n v="3"/>
  </r>
  <r>
    <m/>
    <n v="0"/>
    <n v="1762128071"/>
    <n v="1765257961"/>
    <n v="1765453579"/>
    <n v="1765453579"/>
    <s v="10038R"/>
    <s v="Chief Financial Officer"/>
    <s v="12034R"/>
    <s v="SC Procurement&amp;Fleet Operation"/>
    <s v="13706R"/>
    <s v="SC&amp;Procurement Distribution Op"/>
    <m/>
    <m/>
    <s v="Corporate"/>
    <n v="1.73"/>
    <x v="2"/>
    <s v="SP20 / 008"/>
    <n v="39356.831692307598"/>
    <n v="68087.318827692143"/>
    <n v="393568.31692307699"/>
    <n v="4"/>
  </r>
  <r>
    <m/>
    <n v="0"/>
    <n v="1762128071"/>
    <n v="1765257961"/>
    <n v="1765453579"/>
    <n v="1765453579"/>
    <s v="10038R"/>
    <s v="Chief Financial Officer"/>
    <s v="12034R"/>
    <s v="SC Procurement&amp;Fleet Operation"/>
    <s v="13706R"/>
    <s v="SC&amp;Procurement Distribution Op"/>
    <m/>
    <m/>
    <s v="Corporate"/>
    <n v="1.73"/>
    <x v="2"/>
    <s v="SP20 / 009"/>
    <n v="36708.532500000001"/>
    <n v="63505.761225000002"/>
    <n v="244723.55"/>
    <n v="2"/>
  </r>
  <r>
    <m/>
    <n v="0"/>
    <n v="1762128071"/>
    <n v="1765257961"/>
    <n v="1765453579"/>
    <n v="1765453579"/>
    <s v="10038R"/>
    <s v="Chief Financial Officer"/>
    <s v="12034R"/>
    <s v="SC Procurement&amp;Fleet Operation"/>
    <s v="13706R"/>
    <s v="SC&amp;Procurement Distribution Op"/>
    <m/>
    <m/>
    <s v="Corporate"/>
    <n v="1.73"/>
    <x v="2"/>
    <s v="SP20 / 010"/>
    <n v="27241.028923076999"/>
    <n v="47126.980036923211"/>
    <n v="136205.14461538501"/>
    <n v="1"/>
  </r>
  <r>
    <m/>
    <n v="0"/>
    <n v="1762128071"/>
    <n v="1765257961"/>
    <n v="1765453579"/>
    <n v="1765453579"/>
    <s v="10038R"/>
    <s v="Chief Financial Officer"/>
    <s v="12034R"/>
    <s v="SC Procurement&amp;Fleet Operation"/>
    <s v="13706R"/>
    <s v="SC&amp;Procurement Distribution Op"/>
    <m/>
    <m/>
    <s v="Corporate"/>
    <n v="1.73"/>
    <x v="2"/>
    <s v="SP20 / 013"/>
    <n v="71231.602884615204"/>
    <n v="123230.67299038431"/>
    <n v="203518.865384615"/>
    <n v="1"/>
  </r>
  <r>
    <m/>
    <n v="0"/>
    <n v="1762128071"/>
    <n v="1765257961"/>
    <n v="1765453579"/>
    <n v="1765454161"/>
    <s v="10038R"/>
    <s v="Chief Financial Officer"/>
    <s v="12034R"/>
    <s v="SC Procurement&amp;Fleet Operation"/>
    <s v="13706R"/>
    <s v="SC&amp;Procurement Distribution Op"/>
    <s v="12777R"/>
    <s v="SC Distribution - I&amp;M"/>
    <s v="Corporate"/>
    <n v="1.73"/>
    <x v="11"/>
    <s v="Nonsal"/>
    <n v="69017.343500000003"/>
    <n v="119400.00425500001"/>
    <n v="1380346.87"/>
    <n v="24"/>
  </r>
  <r>
    <m/>
    <n v="0"/>
    <n v="1762128071"/>
    <n v="1765257961"/>
    <n v="1765453579"/>
    <n v="1765454161"/>
    <s v="10038R"/>
    <s v="Chief Financial Officer"/>
    <s v="12034R"/>
    <s v="SC Procurement&amp;Fleet Operation"/>
    <s v="13706R"/>
    <s v="SC&amp;Procurement Distribution Op"/>
    <s v="12777R"/>
    <s v="SC Distribution - I&amp;M"/>
    <s v="Corporate"/>
    <n v="1.73"/>
    <x v="11"/>
    <s v="SP20 / 003"/>
    <n v="2715.64538461539"/>
    <n v="4698.0665153846248"/>
    <n v="54312.907692307701"/>
    <n v="1"/>
  </r>
  <r>
    <m/>
    <n v="0"/>
    <n v="1762128071"/>
    <n v="1765257961"/>
    <n v="1765453579"/>
    <n v="1765454161"/>
    <s v="10038R"/>
    <s v="Chief Financial Officer"/>
    <s v="12034R"/>
    <s v="SC Procurement&amp;Fleet Operation"/>
    <s v="13706R"/>
    <s v="SC&amp;Procurement Distribution Op"/>
    <s v="12777R"/>
    <s v="SC Distribution - I&amp;M"/>
    <s v="Corporate"/>
    <n v="1.73"/>
    <x v="11"/>
    <s v="SP20 / 005"/>
    <n v="4617.9587692307696"/>
    <n v="7989.0686707692312"/>
    <n v="57724.484615384601"/>
    <n v="1"/>
  </r>
  <r>
    <m/>
    <n v="0"/>
    <n v="1762128071"/>
    <n v="1765257961"/>
    <n v="1765453579"/>
    <n v="1765454161"/>
    <s v="10038R"/>
    <s v="Chief Financial Officer"/>
    <s v="12034R"/>
    <s v="SC Procurement&amp;Fleet Operation"/>
    <s v="13706R"/>
    <s v="SC&amp;Procurement Distribution Op"/>
    <s v="12777R"/>
    <s v="SC Distribution - I&amp;M"/>
    <s v="Corporate"/>
    <n v="1.73"/>
    <x v="11"/>
    <s v="SP20 / 006"/>
    <n v="42700.464207692297"/>
    <n v="73871.803079307676"/>
    <n v="474449.602307692"/>
    <n v="5"/>
  </r>
  <r>
    <m/>
    <n v="0"/>
    <n v="1762128071"/>
    <n v="1765257961"/>
    <n v="1765453579"/>
    <n v="1765454161"/>
    <s v="10038R"/>
    <s v="Chief Financial Officer"/>
    <s v="12034R"/>
    <s v="SC Procurement&amp;Fleet Operation"/>
    <s v="13706R"/>
    <s v="SC&amp;Procurement Distribution Op"/>
    <s v="12777R"/>
    <s v="SC Distribution - I&amp;M"/>
    <s v="Corporate"/>
    <n v="1.73"/>
    <x v="11"/>
    <s v="SP20 / 009"/>
    <n v="16081.836346153799"/>
    <n v="27821.576878846074"/>
    <n v="107212.24230769199"/>
    <n v="1"/>
  </r>
  <r>
    <m/>
    <n v="0"/>
    <n v="1762128071"/>
    <n v="1765257961"/>
    <n v="1765453579"/>
    <n v="1765454743"/>
    <s v="10038R"/>
    <s v="Chief Financial Officer"/>
    <s v="12034R"/>
    <s v="SC Procurement&amp;Fleet Operation"/>
    <s v="13706R"/>
    <s v="SC&amp;Procurement Distribution Op"/>
    <s v="12766R"/>
    <s v="SC Distribution  - Ohio"/>
    <s v="Corporate"/>
    <n v="1.73"/>
    <x v="2"/>
    <s v="SP20 / 006"/>
    <n v="22155.6118569231"/>
    <n v="38329.208512476966"/>
    <n v="246173.46507692299"/>
    <n v="3"/>
  </r>
  <r>
    <m/>
    <n v="0"/>
    <n v="1762128071"/>
    <n v="1765257961"/>
    <n v="1765453579"/>
    <n v="1765454743"/>
    <s v="10038R"/>
    <s v="Chief Financial Officer"/>
    <s v="12034R"/>
    <s v="SC Procurement&amp;Fleet Operation"/>
    <s v="13706R"/>
    <s v="SC&amp;Procurement Distribution Op"/>
    <s v="12766R"/>
    <s v="SC Distribution  - Ohio"/>
    <s v="Corporate"/>
    <n v="1.73"/>
    <x v="2"/>
    <s v="SP20 / 007"/>
    <n v="18362.9804230769"/>
    <n v="31767.956131923038"/>
    <n v="183629.80423076899"/>
    <n v="2"/>
  </r>
  <r>
    <m/>
    <n v="0"/>
    <n v="1762128071"/>
    <n v="1765257961"/>
    <n v="1765453579"/>
    <n v="1765454743"/>
    <s v="10038R"/>
    <s v="Chief Financial Officer"/>
    <s v="12034R"/>
    <s v="SC Procurement&amp;Fleet Operation"/>
    <s v="13706R"/>
    <s v="SC&amp;Procurement Distribution Op"/>
    <s v="12766R"/>
    <s v="SC Distribution  - Ohio"/>
    <s v="Corporate"/>
    <n v="1.73"/>
    <x v="2"/>
    <s v="SP20 / 010"/>
    <n v="29789.972230769199"/>
    <n v="51536.651959230716"/>
    <n v="148949.861153846"/>
    <n v="1"/>
  </r>
  <r>
    <m/>
    <n v="0"/>
    <n v="1762128071"/>
    <n v="1765257961"/>
    <n v="1765453579"/>
    <n v="1765454743"/>
    <s v="10038R"/>
    <s v="Chief Financial Officer"/>
    <s v="12034R"/>
    <s v="SC Procurement&amp;Fleet Operation"/>
    <s v="13706R"/>
    <s v="SC&amp;Procurement Distribution Op"/>
    <s v="12766R"/>
    <s v="SC Distribution  - Ohio"/>
    <s v="Corporate"/>
    <n v="1.73"/>
    <x v="3"/>
    <s v="Nonsal"/>
    <n v="3786.0410000000002"/>
    <n v="6549.8509300000005"/>
    <n v="75720.820000000007"/>
    <n v="1"/>
  </r>
  <r>
    <m/>
    <n v="0"/>
    <n v="1762128071"/>
    <n v="1765257961"/>
    <n v="1765453579"/>
    <n v="1765454743"/>
    <s v="10038R"/>
    <s v="Chief Financial Officer"/>
    <s v="12034R"/>
    <s v="SC Procurement&amp;Fleet Operation"/>
    <s v="13706R"/>
    <s v="SC&amp;Procurement Distribution Op"/>
    <s v="12766R"/>
    <s v="SC Distribution  - Ohio"/>
    <s v="Corporate"/>
    <n v="1.73"/>
    <x v="4"/>
    <s v="Nonsal"/>
    <n v="173796.34599999999"/>
    <n v="300667.67858000001"/>
    <n v="3475926.92"/>
    <n v="53"/>
  </r>
  <r>
    <m/>
    <n v="0"/>
    <n v="1762128071"/>
    <n v="1765257961"/>
    <n v="1765453579"/>
    <n v="1765454743"/>
    <s v="10038R"/>
    <s v="Chief Financial Officer"/>
    <s v="12034R"/>
    <s v="SC Procurement&amp;Fleet Operation"/>
    <s v="13706R"/>
    <s v="SC&amp;Procurement Distribution Op"/>
    <s v="12766R"/>
    <s v="SC Distribution  - Ohio"/>
    <s v="Corporate"/>
    <n v="1.73"/>
    <x v="4"/>
    <s v="SP20 / 003"/>
    <n v="2486.5675384615402"/>
    <n v="4301.7618415384641"/>
    <n v="49731.350769230798"/>
    <n v="1"/>
  </r>
  <r>
    <m/>
    <n v="0"/>
    <n v="1762128071"/>
    <n v="1765257961"/>
    <n v="1765453579"/>
    <n v="1765454743"/>
    <s v="10038R"/>
    <s v="Chief Financial Officer"/>
    <s v="12034R"/>
    <s v="SC Procurement&amp;Fleet Operation"/>
    <s v="13706R"/>
    <s v="SC&amp;Procurement Distribution Op"/>
    <s v="12766R"/>
    <s v="SC Distribution  - Ohio"/>
    <s v="Corporate"/>
    <n v="1.73"/>
    <x v="4"/>
    <s v="SP20 / 006"/>
    <n v="83527.973688461498"/>
    <n v="144503.39448103838"/>
    <n v="928088.59653846198"/>
    <n v="12"/>
  </r>
  <r>
    <m/>
    <n v="0"/>
    <n v="1762128071"/>
    <n v="1765257961"/>
    <n v="1765453579"/>
    <n v="1765454743"/>
    <s v="10038R"/>
    <s v="Chief Financial Officer"/>
    <s v="12034R"/>
    <s v="SC Procurement&amp;Fleet Operation"/>
    <s v="13706R"/>
    <s v="SC&amp;Procurement Distribution Op"/>
    <s v="12766R"/>
    <s v="SC Distribution  - Ohio"/>
    <s v="Corporate"/>
    <n v="1.73"/>
    <x v="4"/>
    <s v="SP20 / 007"/>
    <n v="8788.56453846154"/>
    <n v="15204.216651538463"/>
    <n v="87885.645384615404"/>
    <n v="1"/>
  </r>
  <r>
    <m/>
    <n v="0"/>
    <n v="1762128071"/>
    <n v="1765257961"/>
    <n v="1765453579"/>
    <n v="1765454743"/>
    <s v="10038R"/>
    <s v="Chief Financial Officer"/>
    <s v="12034R"/>
    <s v="SC Procurement&amp;Fleet Operation"/>
    <s v="13706R"/>
    <s v="SC&amp;Procurement Distribution Op"/>
    <s v="12766R"/>
    <s v="SC Distribution  - Ohio"/>
    <s v="Corporate"/>
    <n v="1.73"/>
    <x v="4"/>
    <s v="SP20 / 008"/>
    <n v="10111.3203076923"/>
    <n v="17492.584132307678"/>
    <n v="101113.203076923"/>
    <n v="1"/>
  </r>
  <r>
    <m/>
    <n v="0"/>
    <n v="1762128071"/>
    <n v="1765257961"/>
    <n v="1765453579"/>
    <n v="1765455907"/>
    <s v="10038R"/>
    <s v="Chief Financial Officer"/>
    <s v="12034R"/>
    <s v="SC Procurement&amp;Fleet Operation"/>
    <s v="13706R"/>
    <s v="SC&amp;Procurement Distribution Op"/>
    <s v="12772R"/>
    <s v="SC Distribution - APCo"/>
    <s v="Corporate"/>
    <n v="1.73"/>
    <x v="2"/>
    <s v="Nonsal"/>
    <n v="4104.7785000000003"/>
    <n v="7101.2668050000002"/>
    <n v="82095.570000000007"/>
    <n v="1"/>
  </r>
  <r>
    <m/>
    <n v="0"/>
    <n v="1762128071"/>
    <n v="1765257961"/>
    <n v="1765453579"/>
    <n v="1765455907"/>
    <s v="10038R"/>
    <s v="Chief Financial Officer"/>
    <s v="12034R"/>
    <s v="SC Procurement&amp;Fleet Operation"/>
    <s v="13706R"/>
    <s v="SC&amp;Procurement Distribution Op"/>
    <s v="12772R"/>
    <s v="SC Distribution - APCo"/>
    <s v="Corporate"/>
    <n v="1.73"/>
    <x v="2"/>
    <s v="SP20 / 005"/>
    <n v="4816.5705538461498"/>
    <n v="8332.6670581538383"/>
    <n v="60207.1319230769"/>
    <n v="1"/>
  </r>
  <r>
    <m/>
    <n v="0"/>
    <n v="1762128071"/>
    <n v="1765257961"/>
    <n v="1765453579"/>
    <n v="1765455907"/>
    <s v="10038R"/>
    <s v="Chief Financial Officer"/>
    <s v="12034R"/>
    <s v="SC Procurement&amp;Fleet Operation"/>
    <s v="13706R"/>
    <s v="SC&amp;Procurement Distribution Op"/>
    <s v="12772R"/>
    <s v="SC Distribution - APCo"/>
    <s v="Corporate"/>
    <n v="1.73"/>
    <x v="2"/>
    <s v="SP20 / 007"/>
    <n v="10022.770500000001"/>
    <n v="17339.392964999999"/>
    <n v="100227.705"/>
    <n v="1"/>
  </r>
  <r>
    <m/>
    <n v="0"/>
    <n v="1762128071"/>
    <n v="1765257961"/>
    <n v="1765453579"/>
    <n v="1765455907"/>
    <s v="10038R"/>
    <s v="Chief Financial Officer"/>
    <s v="12034R"/>
    <s v="SC Procurement&amp;Fleet Operation"/>
    <s v="13706R"/>
    <s v="SC&amp;Procurement Distribution Op"/>
    <s v="12772R"/>
    <s v="SC Distribution - APCo"/>
    <s v="Corporate"/>
    <n v="1.73"/>
    <x v="2"/>
    <s v="SP20 / 010"/>
    <n v="30252.193461538402"/>
    <n v="52336.294688461436"/>
    <n v="151260.96730769199"/>
    <n v="1"/>
  </r>
  <r>
    <m/>
    <n v="0"/>
    <n v="1762128071"/>
    <n v="1765257961"/>
    <n v="1765453579"/>
    <n v="1765455907"/>
    <s v="10038R"/>
    <s v="Chief Financial Officer"/>
    <s v="12034R"/>
    <s v="SC Procurement&amp;Fleet Operation"/>
    <s v="13706R"/>
    <s v="SC&amp;Procurement Distribution Op"/>
    <s v="12772R"/>
    <s v="SC Distribution - APCo"/>
    <s v="Corporate"/>
    <n v="1.73"/>
    <x v="9"/>
    <s v="Nonsal"/>
    <n v="26255.117999999999"/>
    <n v="45421.354139999996"/>
    <n v="525102.36"/>
    <n v="8"/>
  </r>
  <r>
    <m/>
    <n v="0"/>
    <n v="1762128071"/>
    <n v="1765257961"/>
    <n v="1765453579"/>
    <n v="1765455907"/>
    <s v="10038R"/>
    <s v="Chief Financial Officer"/>
    <s v="12034R"/>
    <s v="SC Procurement&amp;Fleet Operation"/>
    <s v="13706R"/>
    <s v="SC&amp;Procurement Distribution Op"/>
    <s v="12772R"/>
    <s v="SC Distribution - APCo"/>
    <s v="Corporate"/>
    <n v="1.73"/>
    <x v="9"/>
    <s v="SP20 / 006"/>
    <n v="25713.845826923101"/>
    <n v="44484.953280576963"/>
    <n v="285709.39807692298"/>
    <n v="3"/>
  </r>
  <r>
    <m/>
    <n v="0"/>
    <n v="1762128071"/>
    <n v="1765257961"/>
    <n v="1765453579"/>
    <n v="1765455907"/>
    <s v="10038R"/>
    <s v="Chief Financial Officer"/>
    <s v="12034R"/>
    <s v="SC Procurement&amp;Fleet Operation"/>
    <s v="13706R"/>
    <s v="SC&amp;Procurement Distribution Op"/>
    <s v="12772R"/>
    <s v="SC Distribution - APCo"/>
    <s v="Corporate"/>
    <n v="1.73"/>
    <x v="0"/>
    <s v="Nonsal"/>
    <n v="119809.90549999999"/>
    <n v="207271.13651499999"/>
    <n v="2396198.11"/>
    <n v="38"/>
  </r>
  <r>
    <m/>
    <n v="0"/>
    <n v="1762128071"/>
    <n v="1765257961"/>
    <n v="1765453579"/>
    <n v="1765455907"/>
    <s v="10038R"/>
    <s v="Chief Financial Officer"/>
    <s v="12034R"/>
    <s v="SC Procurement&amp;Fleet Operation"/>
    <s v="13706R"/>
    <s v="SC&amp;Procurement Distribution Op"/>
    <s v="12772R"/>
    <s v="SC Distribution - APCo"/>
    <s v="Corporate"/>
    <n v="1.73"/>
    <x v="0"/>
    <s v="SP20 / 003"/>
    <n v="2355.2653846153798"/>
    <n v="4074.6091153846069"/>
    <n v="47105.307692307702"/>
    <n v="1"/>
  </r>
  <r>
    <m/>
    <n v="0"/>
    <n v="1762128071"/>
    <n v="1765257961"/>
    <n v="1765453579"/>
    <n v="1765455907"/>
    <s v="10038R"/>
    <s v="Chief Financial Officer"/>
    <s v="12034R"/>
    <s v="SC Procurement&amp;Fleet Operation"/>
    <s v="13706R"/>
    <s v="SC&amp;Procurement Distribution Op"/>
    <s v="12772R"/>
    <s v="SC Distribution - APCo"/>
    <s v="Corporate"/>
    <n v="1.73"/>
    <x v="0"/>
    <s v="SP20 / 006"/>
    <n v="68375.6491153846"/>
    <n v="118289.87296961536"/>
    <n v="759729.43461538502"/>
    <n v="9"/>
  </r>
  <r>
    <m/>
    <n v="0"/>
    <n v="1762128071"/>
    <n v="1765257961"/>
    <n v="1765453579"/>
    <n v="1765455907"/>
    <s v="10038R"/>
    <s v="Chief Financial Officer"/>
    <s v="12034R"/>
    <s v="SC Procurement&amp;Fleet Operation"/>
    <s v="13706R"/>
    <s v="SC&amp;Procurement Distribution Op"/>
    <s v="12772R"/>
    <s v="SC Distribution - APCo"/>
    <s v="Corporate"/>
    <n v="1.73"/>
    <x v="0"/>
    <s v="SP20 / 007"/>
    <n v="8732.3876923076896"/>
    <n v="15107.030707692304"/>
    <n v="87323.876923076896"/>
    <n v="1"/>
  </r>
  <r>
    <m/>
    <n v="0"/>
    <n v="1762128071"/>
    <n v="1765257961"/>
    <n v="1765453579"/>
    <n v="1765455907"/>
    <s v="10038R"/>
    <s v="Chief Financial Officer"/>
    <s v="12034R"/>
    <s v="SC Procurement&amp;Fleet Operation"/>
    <s v="13706R"/>
    <s v="SC&amp;Procurement Distribution Op"/>
    <s v="12772R"/>
    <s v="SC Distribution - APCo"/>
    <s v="Corporate"/>
    <n v="1.73"/>
    <x v="0"/>
    <s v="SP20 / 008"/>
    <n v="9567.8223846153796"/>
    <n v="16552.332725384607"/>
    <n v="95678.223846153807"/>
    <n v="1"/>
  </r>
  <r>
    <m/>
    <n v="0"/>
    <n v="1762128071"/>
    <n v="1765257961"/>
    <n v="1765453579"/>
    <n v="1765455907"/>
    <s v="10038R"/>
    <s v="Chief Financial Officer"/>
    <s v="12034R"/>
    <s v="SC Procurement&amp;Fleet Operation"/>
    <s v="13706R"/>
    <s v="SC&amp;Procurement Distribution Op"/>
    <s v="12772R"/>
    <s v="SC Distribution - APCo"/>
    <s v="Corporate"/>
    <n v="1.73"/>
    <x v="1"/>
    <s v="Nonsal"/>
    <n v="5480.8540000000003"/>
    <n v="9481.8774200000007"/>
    <n v="109617.08"/>
    <n v="2"/>
  </r>
  <r>
    <m/>
    <n v="0"/>
    <n v="1762128071"/>
    <n v="1765257961"/>
    <n v="1765453579"/>
    <n v="1765455907"/>
    <s v="10038R"/>
    <s v="Chief Financial Officer"/>
    <s v="12034R"/>
    <s v="SC Procurement&amp;Fleet Operation"/>
    <s v="13706R"/>
    <s v="SC&amp;Procurement Distribution Op"/>
    <s v="12772R"/>
    <s v="SC Distribution - APCo"/>
    <s v="Corporate"/>
    <n v="1.73"/>
    <x v="1"/>
    <s v="SP20 / 006"/>
    <n v="11737.372015384601"/>
    <n v="20305.653586615357"/>
    <n v="130415.244615385"/>
    <n v="2"/>
  </r>
  <r>
    <m/>
    <n v="0"/>
    <n v="1762128071"/>
    <n v="1765257961"/>
    <n v="1765453579"/>
    <n v="1765469880"/>
    <s v="10038R"/>
    <s v="Chief Financial Officer"/>
    <s v="12034R"/>
    <s v="SC Procurement&amp;Fleet Operation"/>
    <s v="13706R"/>
    <s v="SC&amp;Procurement Distribution Op"/>
    <s v="11508R"/>
    <s v="SC Distribution - PSO"/>
    <s v="Corporate"/>
    <n v="1.73"/>
    <x v="2"/>
    <s v="SP20 / 005"/>
    <n v="5690.1610153846204"/>
    <n v="9843.9785566153932"/>
    <n v="71127.012692307704"/>
    <n v="1"/>
  </r>
  <r>
    <m/>
    <n v="0"/>
    <n v="1762128071"/>
    <n v="1765257961"/>
    <n v="1765453579"/>
    <n v="1765469880"/>
    <s v="10038R"/>
    <s v="Chief Financial Officer"/>
    <s v="12034R"/>
    <s v="SC Procurement&amp;Fleet Operation"/>
    <s v="13706R"/>
    <s v="SC&amp;Procurement Distribution Op"/>
    <s v="11508R"/>
    <s v="SC Distribution - PSO"/>
    <s v="Corporate"/>
    <n v="1.73"/>
    <x v="2"/>
    <s v="SP20 / 010"/>
    <n v="30016.990076923001"/>
    <n v="51929.392833076789"/>
    <n v="150084.95038461499"/>
    <n v="1"/>
  </r>
  <r>
    <m/>
    <n v="0"/>
    <n v="1762128071"/>
    <n v="1765257961"/>
    <n v="1765453579"/>
    <n v="1765469880"/>
    <s v="10038R"/>
    <s v="Chief Financial Officer"/>
    <s v="12034R"/>
    <s v="SC Procurement&amp;Fleet Operation"/>
    <s v="13706R"/>
    <s v="SC&amp;Procurement Distribution Op"/>
    <s v="11508R"/>
    <s v="SC Distribution - PSO"/>
    <s v="Corporate"/>
    <n v="1.73"/>
    <x v="6"/>
    <s v="Nonsal"/>
    <n v="724.42"/>
    <n v="1253.2465999999999"/>
    <n v="14488.4"/>
    <n v="1"/>
  </r>
  <r>
    <m/>
    <n v="0"/>
    <n v="1762128071"/>
    <n v="1765257961"/>
    <n v="1765453579"/>
    <n v="1765469880"/>
    <s v="10038R"/>
    <s v="Chief Financial Officer"/>
    <s v="12034R"/>
    <s v="SC Procurement&amp;Fleet Operation"/>
    <s v="13706R"/>
    <s v="SC&amp;Procurement Distribution Op"/>
    <s v="11508R"/>
    <s v="SC Distribution - PSO"/>
    <s v="Corporate"/>
    <n v="1.73"/>
    <x v="8"/>
    <s v="Nonsal"/>
    <n v="71434.2595"/>
    <n v="123581.268935"/>
    <n v="1428685.19"/>
    <n v="24"/>
  </r>
  <r>
    <m/>
    <n v="0"/>
    <n v="1762128071"/>
    <n v="1765257961"/>
    <n v="1765453579"/>
    <n v="1765469880"/>
    <s v="10038R"/>
    <s v="Chief Financial Officer"/>
    <s v="12034R"/>
    <s v="SC Procurement&amp;Fleet Operation"/>
    <s v="13706R"/>
    <s v="SC&amp;Procurement Distribution Op"/>
    <s v="11508R"/>
    <s v="SC Distribution - PSO"/>
    <s v="Corporate"/>
    <n v="1.73"/>
    <x v="8"/>
    <s v="SP20 / 004"/>
    <n v="4515.6296076923099"/>
    <n v="7812.0392213076957"/>
    <n v="75260.493461538499"/>
    <n v="2"/>
  </r>
  <r>
    <m/>
    <n v="0"/>
    <n v="1762128071"/>
    <n v="1765257961"/>
    <n v="1765453579"/>
    <n v="1765469880"/>
    <s v="10038R"/>
    <s v="Chief Financial Officer"/>
    <s v="12034R"/>
    <s v="SC Procurement&amp;Fleet Operation"/>
    <s v="13706R"/>
    <s v="SC&amp;Procurement Distribution Op"/>
    <s v="11508R"/>
    <s v="SC Distribution - PSO"/>
    <s v="Corporate"/>
    <n v="1.73"/>
    <x v="8"/>
    <s v="SP20 / 007"/>
    <n v="17561.8977307692"/>
    <n v="30382.083074230715"/>
    <n v="175618.977307692"/>
    <n v="2"/>
  </r>
  <r>
    <m/>
    <n v="0"/>
    <n v="1762128071"/>
    <n v="1765257961"/>
    <n v="1765453579"/>
    <n v="1765469880"/>
    <s v="10038R"/>
    <s v="Chief Financial Officer"/>
    <s v="12034R"/>
    <s v="SC Procurement&amp;Fleet Operation"/>
    <s v="13706R"/>
    <s v="SC&amp;Procurement Distribution Op"/>
    <s v="11508R"/>
    <s v="SC Distribution - PSO"/>
    <s v="Corporate"/>
    <n v="1.73"/>
    <x v="8"/>
    <s v="SP20 / 008"/>
    <n v="9202.3144230769194"/>
    <n v="15920.00395192307"/>
    <n v="92023.144230769205"/>
    <n v="1"/>
  </r>
  <r>
    <m/>
    <n v="0"/>
    <n v="1762128071"/>
    <n v="1765257961"/>
    <n v="1765453579"/>
    <n v="1765502483"/>
    <s v="10038R"/>
    <s v="Chief Financial Officer"/>
    <s v="12034R"/>
    <s v="SC Procurement&amp;Fleet Operation"/>
    <s v="13706R"/>
    <s v="SC&amp;Procurement Distribution Op"/>
    <s v="12282R"/>
    <s v="SC Distribution - SWEPCO"/>
    <s v="Corporate"/>
    <n v="1.73"/>
    <x v="6"/>
    <s v="Nonsal"/>
    <n v="40744.512000000002"/>
    <n v="70488.00576"/>
    <n v="814890.24"/>
    <n v="14"/>
  </r>
  <r>
    <m/>
    <n v="0"/>
    <n v="1762128071"/>
    <n v="1765257961"/>
    <n v="1765453579"/>
    <n v="1765502483"/>
    <s v="10038R"/>
    <s v="Chief Financial Officer"/>
    <s v="12034R"/>
    <s v="SC Procurement&amp;Fleet Operation"/>
    <s v="13706R"/>
    <s v="SC&amp;Procurement Distribution Op"/>
    <s v="12282R"/>
    <s v="SC Distribution - SWEPCO"/>
    <s v="Corporate"/>
    <n v="1.73"/>
    <x v="6"/>
    <s v="SP20 / 007"/>
    <n v="8650.3108846153791"/>
    <n v="14965.037830384606"/>
    <n v="86503.108846153802"/>
    <n v="1"/>
  </r>
  <r>
    <m/>
    <n v="0"/>
    <n v="1762128071"/>
    <n v="1765257961"/>
    <n v="1765453579"/>
    <n v="1765502483"/>
    <s v="10038R"/>
    <s v="Chief Financial Officer"/>
    <s v="12034R"/>
    <s v="SC Procurement&amp;Fleet Operation"/>
    <s v="13706R"/>
    <s v="SC&amp;Procurement Distribution Op"/>
    <s v="12282R"/>
    <s v="SC Distribution - SWEPCO"/>
    <s v="Corporate"/>
    <n v="1.73"/>
    <x v="7"/>
    <s v="Nonsal"/>
    <n v="31503.491000000002"/>
    <n v="54501.039430000004"/>
    <n v="630069.81999999995"/>
    <n v="10"/>
  </r>
  <r>
    <m/>
    <n v="0"/>
    <n v="1762128071"/>
    <n v="1765257961"/>
    <n v="1765453579"/>
    <n v="1765502483"/>
    <s v="10038R"/>
    <s v="Chief Financial Officer"/>
    <s v="12034R"/>
    <s v="SC Procurement&amp;Fleet Operation"/>
    <s v="13706R"/>
    <s v="SC&amp;Procurement Distribution Op"/>
    <s v="12282R"/>
    <s v="SC Distribution - SWEPCO"/>
    <s v="Corporate"/>
    <n v="1.73"/>
    <x v="7"/>
    <s v="SP20 / 002"/>
    <n v="2258.9939615384601"/>
    <n v="3908.0595534615359"/>
    <n v="45179.879230769198"/>
    <n v="1"/>
  </r>
  <r>
    <m/>
    <n v="0"/>
    <n v="1762128071"/>
    <n v="1765257961"/>
    <n v="1765453579"/>
    <n v="1765502483"/>
    <s v="10038R"/>
    <s v="Chief Financial Officer"/>
    <s v="12034R"/>
    <s v="SC Procurement&amp;Fleet Operation"/>
    <s v="13706R"/>
    <s v="SC&amp;Procurement Distribution Op"/>
    <s v="12282R"/>
    <s v="SC Distribution - SWEPCO"/>
    <s v="Corporate"/>
    <n v="1.73"/>
    <x v="7"/>
    <s v="SP20 / 007"/>
    <n v="10248.43"/>
    <n v="17729.783899999999"/>
    <n v="102484.3"/>
    <n v="1"/>
  </r>
  <r>
    <m/>
    <n v="0"/>
    <n v="1762128071"/>
    <n v="1765257961"/>
    <n v="1765453579"/>
    <n v="1765551388"/>
    <s v="10038R"/>
    <s v="Chief Financial Officer"/>
    <s v="12034R"/>
    <s v="SC Procurement&amp;Fleet Operation"/>
    <s v="13706R"/>
    <s v="SC&amp;Procurement Distribution Op"/>
    <s v="13531R"/>
    <s v="SC Distribution - TX"/>
    <s v="Corporate"/>
    <n v="1.73"/>
    <x v="2"/>
    <s v="SP20 / 010"/>
    <n v="23166.611538461599"/>
    <n v="40078.237961538565"/>
    <n v="115833.05769230799"/>
    <n v="1"/>
  </r>
  <r>
    <m/>
    <n v="0"/>
    <n v="1762128071"/>
    <n v="1765257961"/>
    <n v="1765453579"/>
    <n v="1765551388"/>
    <s v="10038R"/>
    <s v="Chief Financial Officer"/>
    <s v="12034R"/>
    <s v="SC Procurement&amp;Fleet Operation"/>
    <s v="13706R"/>
    <s v="SC&amp;Procurement Distribution Op"/>
    <s v="13531R"/>
    <s v="SC Distribution - TX"/>
    <s v="Corporate"/>
    <n v="1.73"/>
    <x v="10"/>
    <s v="Nonsal"/>
    <n v="26601.578203846198"/>
    <n v="46020.73029265392"/>
    <n v="532031.56407692295"/>
    <n v="9"/>
  </r>
  <r>
    <m/>
    <n v="0"/>
    <n v="1762128071"/>
    <n v="1765257961"/>
    <n v="1765453579"/>
    <n v="1765551388"/>
    <s v="10038R"/>
    <s v="Chief Financial Officer"/>
    <s v="12034R"/>
    <s v="SC Procurement&amp;Fleet Operation"/>
    <s v="13706R"/>
    <s v="SC&amp;Procurement Distribution Op"/>
    <s v="13531R"/>
    <s v="SC Distribution - TX"/>
    <s v="Corporate"/>
    <n v="1.73"/>
    <x v="10"/>
    <s v="SP20 / 006"/>
    <n v="5931.9569076923099"/>
    <n v="10262.285450307696"/>
    <n v="65910.6323076923"/>
    <n v="1"/>
  </r>
  <r>
    <m/>
    <n v="0"/>
    <n v="1762128071"/>
    <n v="1765257961"/>
    <n v="1765453579"/>
    <n v="1765551388"/>
    <s v="10038R"/>
    <s v="Chief Financial Officer"/>
    <s v="12034R"/>
    <s v="SC Procurement&amp;Fleet Operation"/>
    <s v="13706R"/>
    <s v="SC&amp;Procurement Distribution Op"/>
    <s v="13531R"/>
    <s v="SC Distribution - TX"/>
    <s v="Corporate"/>
    <n v="1.73"/>
    <x v="10"/>
    <s v="SP20 / 007"/>
    <n v="17328.610884615398"/>
    <n v="29978.49683038464"/>
    <n v="173286.10884615401"/>
    <n v="2"/>
  </r>
  <r>
    <m/>
    <n v="0"/>
    <n v="1762128071"/>
    <n v="1765257961"/>
    <n v="1765453579"/>
    <n v="1765551388"/>
    <s v="10038R"/>
    <s v="Chief Financial Officer"/>
    <s v="12034R"/>
    <s v="SC Procurement&amp;Fleet Operation"/>
    <s v="13706R"/>
    <s v="SC&amp;Procurement Distribution Op"/>
    <s v="13531R"/>
    <s v="SC Distribution - TX"/>
    <s v="Corporate"/>
    <n v="1.73"/>
    <x v="5"/>
    <s v="Nonsal"/>
    <n v="116312.55114423099"/>
    <n v="201220.71347951962"/>
    <n v="2326251.0228846199"/>
    <n v="43"/>
  </r>
  <r>
    <m/>
    <n v="0"/>
    <n v="1762128071"/>
    <n v="1765257961"/>
    <n v="1765453579"/>
    <n v="1765551388"/>
    <s v="10038R"/>
    <s v="Chief Financial Officer"/>
    <s v="12034R"/>
    <s v="SC Procurement&amp;Fleet Operation"/>
    <s v="13706R"/>
    <s v="SC&amp;Procurement Distribution Op"/>
    <s v="13531R"/>
    <s v="SC Distribution - TX"/>
    <s v="Corporate"/>
    <n v="1.73"/>
    <x v="5"/>
    <s v="SP20 / 002"/>
    <n v="934.48473076923005"/>
    <n v="1616.6585842307679"/>
    <n v="18689.6946153846"/>
    <n v="1"/>
  </r>
  <r>
    <m/>
    <n v="0"/>
    <n v="1762128071"/>
    <n v="1765257961"/>
    <n v="1765453579"/>
    <n v="1765551388"/>
    <s v="10038R"/>
    <s v="Chief Financial Officer"/>
    <s v="12034R"/>
    <s v="SC Procurement&amp;Fleet Operation"/>
    <s v="13706R"/>
    <s v="SC&amp;Procurement Distribution Op"/>
    <s v="13531R"/>
    <s v="SC Distribution - TX"/>
    <s v="Corporate"/>
    <n v="1.73"/>
    <x v="5"/>
    <s v="SP20 / 004"/>
    <n v="2994.1208769230798"/>
    <n v="5179.829117076928"/>
    <n v="49902.0146153846"/>
    <n v="1"/>
  </r>
  <r>
    <m/>
    <n v="0"/>
    <n v="1762128071"/>
    <n v="1765257961"/>
    <n v="1765453579"/>
    <n v="1765551388"/>
    <s v="10038R"/>
    <s v="Chief Financial Officer"/>
    <s v="12034R"/>
    <s v="SC Procurement&amp;Fleet Operation"/>
    <s v="13706R"/>
    <s v="SC&amp;Procurement Distribution Op"/>
    <s v="13531R"/>
    <s v="SC Distribution - TX"/>
    <s v="Corporate"/>
    <n v="1.73"/>
    <x v="5"/>
    <s v="SP20 / 005"/>
    <n v="4664.8380307692296"/>
    <n v="8070.169793230767"/>
    <n v="58310.475384615398"/>
    <n v="1"/>
  </r>
  <r>
    <m/>
    <n v="0"/>
    <n v="1762128071"/>
    <n v="1765257961"/>
    <n v="1765453579"/>
    <n v="1765551388"/>
    <s v="10038R"/>
    <s v="Chief Financial Officer"/>
    <s v="12034R"/>
    <s v="SC Procurement&amp;Fleet Operation"/>
    <s v="13706R"/>
    <s v="SC&amp;Procurement Distribution Op"/>
    <s v="13531R"/>
    <s v="SC Distribution - TX"/>
    <s v="Corporate"/>
    <n v="1.73"/>
    <x v="5"/>
    <s v="SP20 / 006"/>
    <n v="50884.733928461603"/>
    <n v="88030.589696238574"/>
    <n v="565385.93253846199"/>
    <n v="7"/>
  </r>
  <r>
    <m/>
    <n v="0"/>
    <n v="1762128071"/>
    <n v="1765257961"/>
    <n v="1765453579"/>
    <n v="1765551388"/>
    <s v="10038R"/>
    <s v="Chief Financial Officer"/>
    <s v="12034R"/>
    <s v="SC Procurement&amp;Fleet Operation"/>
    <s v="13706R"/>
    <s v="SC&amp;Procurement Distribution Op"/>
    <s v="13531R"/>
    <s v="SC Distribution - TX"/>
    <s v="Corporate"/>
    <n v="1.73"/>
    <x v="5"/>
    <s v="SP20 / 007"/>
    <n v="17420.937153846098"/>
    <n v="30138.221276153748"/>
    <n v="174209.371538462"/>
    <n v="2"/>
  </r>
  <r>
    <m/>
    <n v="0"/>
    <n v="1762128071"/>
    <n v="1765257961"/>
    <n v="1765453579"/>
    <n v="1765551388"/>
    <s v="10038R"/>
    <s v="Chief Financial Officer"/>
    <s v="12034R"/>
    <s v="SC Procurement&amp;Fleet Operation"/>
    <s v="13706R"/>
    <s v="SC&amp;Procurement Distribution Op"/>
    <s v="13531R"/>
    <s v="SC Distribution - TX"/>
    <s v="Corporate"/>
    <n v="1.73"/>
    <x v="5"/>
    <s v="SP20 / 008"/>
    <n v="8876.9471538461494"/>
    <n v="15357.118576153838"/>
    <n v="88769.471538461497"/>
    <n v="1"/>
  </r>
  <r>
    <m/>
    <n v="0"/>
    <n v="1762128071"/>
    <n v="1765257961"/>
    <n v="1765649197"/>
    <n v="1765649197"/>
    <s v="10038R"/>
    <s v="Chief Financial Officer"/>
    <s v="12034R"/>
    <s v="SC Procurement&amp;Fleet Operation"/>
    <s v="11353R"/>
    <s v="Generation Procurement"/>
    <m/>
    <m/>
    <s v="Corporate"/>
    <n v="1.73"/>
    <x v="2"/>
    <s v="SP20 / 004"/>
    <n v="3500.1740769230801"/>
    <n v="6055.3011530769281"/>
    <n v="58336.234615384601"/>
    <n v="1"/>
  </r>
  <r>
    <m/>
    <n v="0"/>
    <n v="1762128071"/>
    <n v="1765257961"/>
    <n v="1765649197"/>
    <n v="1765649197"/>
    <s v="10038R"/>
    <s v="Chief Financial Officer"/>
    <s v="12034R"/>
    <s v="SC Procurement&amp;Fleet Operation"/>
    <s v="11353R"/>
    <s v="Generation Procurement"/>
    <m/>
    <m/>
    <s v="Corporate"/>
    <n v="1.73"/>
    <x v="2"/>
    <s v="SP20 / 005"/>
    <n v="7488.0271384615398"/>
    <n v="12954.286949538464"/>
    <n v="93600.339230769197"/>
    <n v="2"/>
  </r>
  <r>
    <m/>
    <n v="0"/>
    <n v="1762128071"/>
    <n v="1765257961"/>
    <n v="1765649197"/>
    <n v="1765649197"/>
    <s v="10038R"/>
    <s v="Chief Financial Officer"/>
    <s v="12034R"/>
    <s v="SC Procurement&amp;Fleet Operation"/>
    <s v="11353R"/>
    <s v="Generation Procurement"/>
    <m/>
    <m/>
    <s v="Corporate"/>
    <n v="1.73"/>
    <x v="2"/>
    <s v="SP20 / 007"/>
    <n v="93606.897730769299"/>
    <n v="161939.93307423088"/>
    <n v="936068.97730769205"/>
    <n v="11"/>
  </r>
  <r>
    <m/>
    <n v="0"/>
    <n v="1762128071"/>
    <n v="1765257961"/>
    <n v="1765649197"/>
    <n v="1765649197"/>
    <s v="10038R"/>
    <s v="Chief Financial Officer"/>
    <s v="12034R"/>
    <s v="SC Procurement&amp;Fleet Operation"/>
    <s v="11353R"/>
    <s v="Generation Procurement"/>
    <m/>
    <m/>
    <s v="Corporate"/>
    <n v="1.73"/>
    <x v="2"/>
    <s v="SP20 / 008"/>
    <n v="168674.17050000001"/>
    <n v="291806.31496500003"/>
    <n v="1686741.7050000001"/>
    <n v="17"/>
  </r>
  <r>
    <m/>
    <n v="0"/>
    <n v="1762128071"/>
    <n v="1765257961"/>
    <n v="1765649197"/>
    <n v="1765649197"/>
    <s v="10038R"/>
    <s v="Chief Financial Officer"/>
    <s v="12034R"/>
    <s v="SC Procurement&amp;Fleet Operation"/>
    <s v="11353R"/>
    <s v="Generation Procurement"/>
    <m/>
    <m/>
    <s v="Corporate"/>
    <n v="1.73"/>
    <x v="2"/>
    <s v="SP20 / 009"/>
    <n v="103111.25013461499"/>
    <n v="178382.46273288393"/>
    <n v="687408.33423076896"/>
    <n v="6"/>
  </r>
  <r>
    <m/>
    <n v="0"/>
    <n v="1762128071"/>
    <n v="1765257961"/>
    <n v="1765649197"/>
    <n v="1765649197"/>
    <s v="10038R"/>
    <s v="Chief Financial Officer"/>
    <s v="12034R"/>
    <s v="SC Procurement&amp;Fleet Operation"/>
    <s v="11353R"/>
    <s v="Generation Procurement"/>
    <m/>
    <m/>
    <s v="Corporate"/>
    <n v="1.73"/>
    <x v="2"/>
    <s v="SP20 / 010"/>
    <n v="78987.320615384597"/>
    <n v="136648.06466461535"/>
    <n v="394936.603076923"/>
    <n v="3"/>
  </r>
  <r>
    <m/>
    <n v="0"/>
    <n v="1762128071"/>
    <n v="1765257961"/>
    <n v="1765649197"/>
    <n v="1765649197"/>
    <s v="10038R"/>
    <s v="Chief Financial Officer"/>
    <s v="12034R"/>
    <s v="SC Procurement&amp;Fleet Operation"/>
    <s v="11353R"/>
    <s v="Generation Procurement"/>
    <m/>
    <m/>
    <s v="Corporate"/>
    <n v="1.73"/>
    <x v="2"/>
    <s v="SP20 / 012"/>
    <n v="84970.307076923098"/>
    <n v="146998.63124307696"/>
    <n v="283234.35692307702"/>
    <n v="2"/>
  </r>
  <r>
    <m/>
    <n v="0"/>
    <n v="1762128071"/>
    <n v="1765257961"/>
    <n v="1765649197"/>
    <n v="1765649197"/>
    <s v="10038R"/>
    <s v="Chief Financial Officer"/>
    <s v="12034R"/>
    <s v="SC Procurement&amp;Fleet Operation"/>
    <s v="11353R"/>
    <s v="Generation Procurement"/>
    <m/>
    <m/>
    <s v="Corporate"/>
    <n v="1.73"/>
    <x v="13"/>
    <s v="SP20 / 008"/>
    <n v="9335.5522307692299"/>
    <n v="16150.505359230767"/>
    <n v="93355.522307692299"/>
    <n v="1"/>
  </r>
  <r>
    <m/>
    <n v="0"/>
    <n v="1762128071"/>
    <n v="1765257961"/>
    <n v="1765649197"/>
    <n v="1765670932"/>
    <s v="10038R"/>
    <s v="Chief Financial Officer"/>
    <s v="12034R"/>
    <s v="SC Procurement&amp;Fleet Operation"/>
    <s v="11353R"/>
    <s v="Generation Procurement"/>
    <s v="10400R"/>
    <s v="East Generation Operations"/>
    <s v="Corporate"/>
    <n v="1.73"/>
    <x v="2"/>
    <s v="Nonsal"/>
    <n v="7336.2610000000004"/>
    <n v="12691.731530000001"/>
    <n v="146725.22"/>
    <n v="3"/>
  </r>
  <r>
    <m/>
    <n v="0"/>
    <n v="1762128071"/>
    <n v="1765257961"/>
    <n v="1765649197"/>
    <n v="1765670932"/>
    <s v="10038R"/>
    <s v="Chief Financial Officer"/>
    <s v="12034R"/>
    <s v="SC Procurement&amp;Fleet Operation"/>
    <s v="11353R"/>
    <s v="Generation Procurement"/>
    <s v="10400R"/>
    <s v="East Generation Operations"/>
    <s v="Corporate"/>
    <n v="1.73"/>
    <x v="2"/>
    <s v="SP20 / 006"/>
    <n v="22481.630103461499"/>
    <n v="38893.220078988394"/>
    <n v="249795.89003846201"/>
    <n v="3"/>
  </r>
  <r>
    <m/>
    <n v="0"/>
    <n v="1762128071"/>
    <n v="1765257961"/>
    <n v="1765649197"/>
    <n v="1765670932"/>
    <s v="10038R"/>
    <s v="Chief Financial Officer"/>
    <s v="12034R"/>
    <s v="SC Procurement&amp;Fleet Operation"/>
    <s v="11353R"/>
    <s v="Generation Procurement"/>
    <s v="10400R"/>
    <s v="East Generation Operations"/>
    <s v="Corporate"/>
    <n v="1.73"/>
    <x v="2"/>
    <s v="SP20 / 008"/>
    <n v="28341.477961538501"/>
    <n v="49030.756873461607"/>
    <n v="283414.77961538499"/>
    <n v="3"/>
  </r>
  <r>
    <m/>
    <n v="0"/>
    <n v="1762128071"/>
    <n v="1765257961"/>
    <n v="1765649197"/>
    <n v="1765670932"/>
    <s v="10038R"/>
    <s v="Chief Financial Officer"/>
    <s v="12034R"/>
    <s v="SC Procurement&amp;Fleet Operation"/>
    <s v="11353R"/>
    <s v="Generation Procurement"/>
    <s v="10400R"/>
    <s v="East Generation Operations"/>
    <s v="Corporate"/>
    <n v="1.73"/>
    <x v="14"/>
    <s v="Nonsal"/>
    <n v="13812.145"/>
    <n v="23895.010849999999"/>
    <n v="276242.90000000002"/>
    <n v="4"/>
  </r>
  <r>
    <m/>
    <n v="0"/>
    <n v="1762128071"/>
    <n v="1765257961"/>
    <n v="1765649197"/>
    <n v="1765670932"/>
    <s v="10038R"/>
    <s v="Chief Financial Officer"/>
    <s v="12034R"/>
    <s v="SC Procurement&amp;Fleet Operation"/>
    <s v="11353R"/>
    <s v="Generation Procurement"/>
    <s v="10400R"/>
    <s v="East Generation Operations"/>
    <s v="Corporate"/>
    <n v="1.73"/>
    <x v="14"/>
    <s v="SP20 / 006"/>
    <n v="7710.2929730769201"/>
    <n v="13338.806843423072"/>
    <n v="85669.921923076894"/>
    <n v="1"/>
  </r>
  <r>
    <m/>
    <n v="0"/>
    <n v="1762128071"/>
    <n v="1765257961"/>
    <n v="1765649197"/>
    <n v="1765670932"/>
    <s v="10038R"/>
    <s v="Chief Financial Officer"/>
    <s v="12034R"/>
    <s v="SC Procurement&amp;Fleet Operation"/>
    <s v="11353R"/>
    <s v="Generation Procurement"/>
    <s v="10400R"/>
    <s v="East Generation Operations"/>
    <s v="Corporate"/>
    <n v="1.73"/>
    <x v="14"/>
    <s v="SP20 / 007"/>
    <n v="9276.8239230769195"/>
    <n v="16048.90538692307"/>
    <n v="92768.239230769206"/>
    <n v="1"/>
  </r>
  <r>
    <m/>
    <n v="0"/>
    <n v="1762128071"/>
    <n v="1765257961"/>
    <n v="1765649197"/>
    <n v="1765670932"/>
    <s v="10038R"/>
    <s v="Chief Financial Officer"/>
    <s v="12034R"/>
    <s v="SC Procurement&amp;Fleet Operation"/>
    <s v="11353R"/>
    <s v="Generation Procurement"/>
    <s v="10400R"/>
    <s v="East Generation Operations"/>
    <s v="Corporate"/>
    <n v="1.73"/>
    <x v="13"/>
    <s v="Nonsal"/>
    <n v="9448.1949999999997"/>
    <n v="16345.377349999999"/>
    <n v="188963.9"/>
    <n v="3"/>
  </r>
  <r>
    <m/>
    <n v="0"/>
    <n v="1762128071"/>
    <n v="1765257961"/>
    <n v="1765649197"/>
    <n v="1765670932"/>
    <s v="10038R"/>
    <s v="Chief Financial Officer"/>
    <s v="12034R"/>
    <s v="SC Procurement&amp;Fleet Operation"/>
    <s v="11353R"/>
    <s v="Generation Procurement"/>
    <s v="10400R"/>
    <s v="East Generation Operations"/>
    <s v="Corporate"/>
    <n v="1.73"/>
    <x v="13"/>
    <s v="SP20 / 004"/>
    <n v="3412.7367692307698"/>
    <n v="5904.0346107692321"/>
    <n v="56878.946153846198"/>
    <n v="1"/>
  </r>
  <r>
    <m/>
    <n v="0"/>
    <n v="1762128071"/>
    <n v="1765257961"/>
    <n v="1765649197"/>
    <n v="1765670932"/>
    <s v="10038R"/>
    <s v="Chief Financial Officer"/>
    <s v="12034R"/>
    <s v="SC Procurement&amp;Fleet Operation"/>
    <s v="11353R"/>
    <s v="Generation Procurement"/>
    <s v="10400R"/>
    <s v="East Generation Operations"/>
    <s v="Corporate"/>
    <n v="1.73"/>
    <x v="13"/>
    <s v="SP20 / 006"/>
    <n v="7235.2498846153903"/>
    <n v="12516.982300384625"/>
    <n v="80391.665384615393"/>
    <n v="1"/>
  </r>
  <r>
    <m/>
    <n v="0"/>
    <n v="1762128071"/>
    <n v="1765257961"/>
    <n v="1765649197"/>
    <n v="1765670932"/>
    <s v="10038R"/>
    <s v="Chief Financial Officer"/>
    <s v="12034R"/>
    <s v="SC Procurement&amp;Fleet Operation"/>
    <s v="11353R"/>
    <s v="Generation Procurement"/>
    <s v="10400R"/>
    <s v="East Generation Operations"/>
    <s v="Corporate"/>
    <n v="1.73"/>
    <x v="13"/>
    <s v="SP20 / 007"/>
    <n v="9506.51876923077"/>
    <n v="16446.277470769233"/>
    <n v="95065.187692307707"/>
    <n v="1"/>
  </r>
  <r>
    <m/>
    <n v="0"/>
    <n v="1762128071"/>
    <n v="1765257961"/>
    <n v="1765649197"/>
    <n v="1765670932"/>
    <s v="10038R"/>
    <s v="Chief Financial Officer"/>
    <s v="12034R"/>
    <s v="SC Procurement&amp;Fleet Operation"/>
    <s v="11353R"/>
    <s v="Generation Procurement"/>
    <s v="10400R"/>
    <s v="East Generation Operations"/>
    <s v="Corporate"/>
    <n v="1.73"/>
    <x v="15"/>
    <s v="Nonsal"/>
    <n v="36298.608500000002"/>
    <n v="62796.592705000003"/>
    <n v="725972.17"/>
    <n v="11"/>
  </r>
  <r>
    <m/>
    <n v="0"/>
    <n v="1762128071"/>
    <n v="1765257961"/>
    <n v="1765649197"/>
    <n v="1765670932"/>
    <s v="10038R"/>
    <s v="Chief Financial Officer"/>
    <s v="12034R"/>
    <s v="SC Procurement&amp;Fleet Operation"/>
    <s v="11353R"/>
    <s v="Generation Procurement"/>
    <s v="10400R"/>
    <s v="East Generation Operations"/>
    <s v="Corporate"/>
    <n v="1.73"/>
    <x v="15"/>
    <s v="SP20 / 004"/>
    <n v="3115.9654384615401"/>
    <n v="5390.6202085384639"/>
    <n v="51932.7573076923"/>
    <n v="1"/>
  </r>
  <r>
    <m/>
    <n v="0"/>
    <n v="1762128071"/>
    <n v="1765257961"/>
    <n v="1765649197"/>
    <n v="1765670932"/>
    <s v="10038R"/>
    <s v="Chief Financial Officer"/>
    <s v="12034R"/>
    <s v="SC Procurement&amp;Fleet Operation"/>
    <s v="11353R"/>
    <s v="Generation Procurement"/>
    <s v="10400R"/>
    <s v="East Generation Operations"/>
    <s v="Corporate"/>
    <n v="1.73"/>
    <x v="15"/>
    <s v="SP20 / 006"/>
    <n v="20825.991173076902"/>
    <n v="36028.964729423038"/>
    <n v="231399.90192307701"/>
    <n v="3"/>
  </r>
  <r>
    <m/>
    <n v="0"/>
    <n v="1762128071"/>
    <n v="1765257961"/>
    <n v="1765649197"/>
    <n v="1765714403"/>
    <s v="10038R"/>
    <s v="Chief Financial Officer"/>
    <s v="12034R"/>
    <s v="SC Procurement&amp;Fleet Operation"/>
    <s v="11353R"/>
    <s v="Generation Procurement"/>
    <s v="10401R"/>
    <s v="West Generation Operations"/>
    <s v="Corporate"/>
    <n v="1.73"/>
    <x v="2"/>
    <s v="SP20 / 006"/>
    <n v="11910.576911538499"/>
    <n v="20605.298056961605"/>
    <n v="132339.74346153799"/>
    <n v="2"/>
  </r>
  <r>
    <m/>
    <n v="0"/>
    <n v="1762128071"/>
    <n v="1765257961"/>
    <n v="1765649197"/>
    <n v="1765714403"/>
    <s v="10038R"/>
    <s v="Chief Financial Officer"/>
    <s v="12034R"/>
    <s v="SC Procurement&amp;Fleet Operation"/>
    <s v="11353R"/>
    <s v="Generation Procurement"/>
    <s v="10401R"/>
    <s v="West Generation Operations"/>
    <s v="Corporate"/>
    <n v="1.73"/>
    <x v="2"/>
    <s v="SP20 / 009"/>
    <n v="16086.2123076923"/>
    <n v="27829.14729230768"/>
    <n v="107241.415384615"/>
    <n v="1"/>
  </r>
  <r>
    <m/>
    <n v="0"/>
    <n v="1762128071"/>
    <n v="1765257961"/>
    <n v="1765649197"/>
    <n v="1765714403"/>
    <s v="10038R"/>
    <s v="Chief Financial Officer"/>
    <s v="12034R"/>
    <s v="SC Procurement&amp;Fleet Operation"/>
    <s v="11353R"/>
    <s v="Generation Procurement"/>
    <s v="10401R"/>
    <s v="West Generation Operations"/>
    <s v="Corporate"/>
    <n v="1.73"/>
    <x v="2"/>
    <s v="SP20 / 010"/>
    <n v="27728.8182307692"/>
    <n v="47970.855539230717"/>
    <n v="138644.09115384601"/>
    <n v="1"/>
  </r>
  <r>
    <m/>
    <n v="0"/>
    <n v="1762128071"/>
    <n v="1765257961"/>
    <n v="1765649197"/>
    <n v="1765714403"/>
    <s v="10038R"/>
    <s v="Chief Financial Officer"/>
    <s v="12034R"/>
    <s v="SC Procurement&amp;Fleet Operation"/>
    <s v="11353R"/>
    <s v="Generation Procurement"/>
    <s v="10401R"/>
    <s v="West Generation Operations"/>
    <s v="Corporate"/>
    <n v="1.73"/>
    <x v="16"/>
    <s v="Nonsal"/>
    <n v="43401.0795"/>
    <n v="75083.867534999998"/>
    <n v="868021.59"/>
    <n v="14"/>
  </r>
  <r>
    <m/>
    <n v="0"/>
    <n v="1762128071"/>
    <n v="1765257961"/>
    <n v="1765649197"/>
    <n v="1765714403"/>
    <s v="10038R"/>
    <s v="Chief Financial Officer"/>
    <s v="12034R"/>
    <s v="SC Procurement&amp;Fleet Operation"/>
    <s v="11353R"/>
    <s v="Generation Procurement"/>
    <s v="10401R"/>
    <s v="West Generation Operations"/>
    <s v="Corporate"/>
    <n v="1.73"/>
    <x v="16"/>
    <s v="SP20 / 007"/>
    <n v="28674.406769230802"/>
    <n v="49606.723710769285"/>
    <n v="286744.06769230799"/>
    <n v="3"/>
  </r>
  <r>
    <m/>
    <n v="0"/>
    <n v="1762128071"/>
    <n v="1765257961"/>
    <n v="1765649197"/>
    <n v="1765714403"/>
    <s v="10038R"/>
    <s v="Chief Financial Officer"/>
    <s v="12034R"/>
    <s v="SC Procurement&amp;Fleet Operation"/>
    <s v="11353R"/>
    <s v="Generation Procurement"/>
    <s v="10401R"/>
    <s v="West Generation Operations"/>
    <s v="Corporate"/>
    <n v="1.73"/>
    <x v="16"/>
    <s v="SP20 / 008"/>
    <n v="19395.5755384615"/>
    <n v="33554.345681538398"/>
    <n v="193955.75538461501"/>
    <n v="2"/>
  </r>
  <r>
    <m/>
    <n v="0"/>
    <n v="1762128071"/>
    <n v="1765257961"/>
    <n v="1765649197"/>
    <n v="1765714403"/>
    <s v="10038R"/>
    <s v="Chief Financial Officer"/>
    <s v="12034R"/>
    <s v="SC Procurement&amp;Fleet Operation"/>
    <s v="11353R"/>
    <s v="Generation Procurement"/>
    <s v="10401R"/>
    <s v="West Generation Operations"/>
    <s v="Corporate"/>
    <n v="1.73"/>
    <x v="17"/>
    <s v="Nonsal"/>
    <n v="31052.083307692301"/>
    <n v="53720.104122307683"/>
    <n v="621041.66615384596"/>
    <n v="9"/>
  </r>
  <r>
    <m/>
    <n v="0"/>
    <n v="1762128071"/>
    <n v="1765257961"/>
    <n v="1765649197"/>
    <n v="1765714403"/>
    <s v="10038R"/>
    <s v="Chief Financial Officer"/>
    <s v="12034R"/>
    <s v="SC Procurement&amp;Fleet Operation"/>
    <s v="11353R"/>
    <s v="Generation Procurement"/>
    <s v="10401R"/>
    <s v="West Generation Operations"/>
    <s v="Corporate"/>
    <n v="1.73"/>
    <x v="17"/>
    <s v="SP20 / 007"/>
    <n v="8487.6695384615396"/>
    <n v="14683.668301538462"/>
    <n v="84876.695384615407"/>
    <n v="1"/>
  </r>
  <r>
    <m/>
    <n v="0"/>
    <n v="1762128071"/>
    <n v="1765257961"/>
    <n v="1765649197"/>
    <n v="1765714403"/>
    <s v="10038R"/>
    <s v="Chief Financial Officer"/>
    <s v="12034R"/>
    <s v="SC Procurement&amp;Fleet Operation"/>
    <s v="11353R"/>
    <s v="Generation Procurement"/>
    <s v="10401R"/>
    <s v="West Generation Operations"/>
    <s v="Corporate"/>
    <n v="1.73"/>
    <x v="17"/>
    <s v="SP20 / 008"/>
    <n v="9944.3414615384609"/>
    <n v="17203.710728461538"/>
    <n v="99443.414615384594"/>
    <n v="1"/>
  </r>
  <r>
    <m/>
    <n v="0"/>
    <n v="1762128071"/>
    <n v="1765257961"/>
    <n v="1766040433"/>
    <n v="1766040433"/>
    <s v="10038R"/>
    <s v="Chief Financial Officer"/>
    <s v="12034R"/>
    <s v="SC Procurement&amp;Fleet Operation"/>
    <s v="12562R"/>
    <s v="SC Center of Excellence"/>
    <m/>
    <m/>
    <s v="Corporate"/>
    <n v="1.73"/>
    <x v="2"/>
    <s v="SP20 / 005"/>
    <n v="14622.228061538501"/>
    <n v="25296.454546461606"/>
    <n v="182777.85076923101"/>
    <n v="3"/>
  </r>
  <r>
    <m/>
    <n v="0"/>
    <n v="1762128071"/>
    <n v="1765257961"/>
    <n v="1766040433"/>
    <n v="1766040433"/>
    <s v="10038R"/>
    <s v="Chief Financial Officer"/>
    <s v="12034R"/>
    <s v="SC Procurement&amp;Fleet Operation"/>
    <s v="12562R"/>
    <s v="SC Center of Excellence"/>
    <m/>
    <m/>
    <s v="Corporate"/>
    <n v="1.73"/>
    <x v="2"/>
    <s v="SP20 / 006"/>
    <n v="39837.575526923101"/>
    <n v="68919.005661576972"/>
    <n v="442639.728076923"/>
    <n v="6"/>
  </r>
  <r>
    <m/>
    <n v="0"/>
    <n v="1762128071"/>
    <n v="1765257961"/>
    <n v="1766040433"/>
    <n v="1766040433"/>
    <s v="10038R"/>
    <s v="Chief Financial Officer"/>
    <s v="12034R"/>
    <s v="SC Procurement&amp;Fleet Operation"/>
    <s v="12562R"/>
    <s v="SC Center of Excellence"/>
    <m/>
    <m/>
    <s v="Corporate"/>
    <n v="1.73"/>
    <x v="2"/>
    <s v="SP20 / 007"/>
    <n v="86462.575461538407"/>
    <n v="149580.25554846143"/>
    <n v="864625.75461538497"/>
    <n v="9"/>
  </r>
  <r>
    <m/>
    <n v="0"/>
    <n v="1762128071"/>
    <n v="1765257961"/>
    <n v="1766040433"/>
    <n v="1766040433"/>
    <s v="10038R"/>
    <s v="Chief Financial Officer"/>
    <s v="12034R"/>
    <s v="SC Procurement&amp;Fleet Operation"/>
    <s v="12562R"/>
    <s v="SC Center of Excellence"/>
    <m/>
    <m/>
    <s v="Corporate"/>
    <n v="1.73"/>
    <x v="2"/>
    <s v="SP20 / 008"/>
    <n v="96635.074461538505"/>
    <n v="167178.6788184616"/>
    <n v="966350.74461538496"/>
    <n v="8"/>
  </r>
  <r>
    <m/>
    <n v="0"/>
    <n v="1762128071"/>
    <n v="1765257961"/>
    <n v="1766040433"/>
    <n v="1766040433"/>
    <s v="10038R"/>
    <s v="Chief Financial Officer"/>
    <s v="12034R"/>
    <s v="SC Procurement&amp;Fleet Operation"/>
    <s v="12562R"/>
    <s v="SC Center of Excellence"/>
    <m/>
    <m/>
    <s v="Corporate"/>
    <n v="1.73"/>
    <x v="2"/>
    <s v="SP20 / 009"/>
    <n v="90436.129557692402"/>
    <n v="156454.50413480785"/>
    <n v="602907.53038461495"/>
    <n v="5"/>
  </r>
  <r>
    <m/>
    <n v="0"/>
    <n v="1762128071"/>
    <n v="1765257961"/>
    <n v="1766040433"/>
    <n v="1766040433"/>
    <s v="10038R"/>
    <s v="Chief Financial Officer"/>
    <s v="12034R"/>
    <s v="SC Procurement&amp;Fleet Operation"/>
    <s v="12562R"/>
    <s v="SC Center of Excellence"/>
    <m/>
    <m/>
    <s v="Corporate"/>
    <n v="1.73"/>
    <x v="2"/>
    <s v="SP20 / 010"/>
    <n v="118206.48323076899"/>
    <n v="204497.21598923035"/>
    <n v="591032.41615384596"/>
    <n v="4"/>
  </r>
  <r>
    <m/>
    <n v="0"/>
    <n v="1762128071"/>
    <n v="1765257961"/>
    <n v="1766040433"/>
    <n v="1766040433"/>
    <s v="10038R"/>
    <s v="Chief Financial Officer"/>
    <s v="12034R"/>
    <s v="SC Procurement&amp;Fleet Operation"/>
    <s v="12562R"/>
    <s v="SC Center of Excellence"/>
    <m/>
    <m/>
    <s v="Corporate"/>
    <n v="1.73"/>
    <x v="2"/>
    <s v="SP20 / 011"/>
    <n v="42920.689230769203"/>
    <n v="74252.792369230723"/>
    <n v="171682.75692307699"/>
    <n v="1"/>
  </r>
  <r>
    <m/>
    <n v="0"/>
    <n v="1762128071"/>
    <n v="1765257961"/>
    <n v="1766822906"/>
    <n v="1766822906"/>
    <s v="10038R"/>
    <s v="Chief Financial Officer"/>
    <s v="12034R"/>
    <s v="SC Procurement&amp;Fleet Operation"/>
    <s v="12756R"/>
    <s v="SC&amp;Procurement Transmission Op"/>
    <m/>
    <m/>
    <s v="Corporate"/>
    <n v="1.73"/>
    <x v="2"/>
    <s v="SP20 / 004"/>
    <n v="34748.490646153798"/>
    <n v="60114.888817846069"/>
    <n v="579141.51076923101"/>
    <n v="12"/>
  </r>
  <r>
    <m/>
    <n v="0"/>
    <n v="1762128071"/>
    <n v="1765257961"/>
    <n v="1766822906"/>
    <n v="1766822906"/>
    <s v="10038R"/>
    <s v="Chief Financial Officer"/>
    <s v="12034R"/>
    <s v="SC Procurement&amp;Fleet Operation"/>
    <s v="12756R"/>
    <s v="SC&amp;Procurement Transmission Op"/>
    <m/>
    <m/>
    <s v="Corporate"/>
    <n v="1.73"/>
    <x v="2"/>
    <s v="SP20 / 005"/>
    <n v="48136.836861538497"/>
    <n v="83276.727770461599"/>
    <n v="601710.46076923097"/>
    <n v="10"/>
  </r>
  <r>
    <m/>
    <n v="0"/>
    <n v="1762128071"/>
    <n v="1765257961"/>
    <n v="1766822906"/>
    <n v="1766822906"/>
    <s v="10038R"/>
    <s v="Chief Financial Officer"/>
    <s v="12034R"/>
    <s v="SC Procurement&amp;Fleet Operation"/>
    <s v="12756R"/>
    <s v="SC&amp;Procurement Transmission Op"/>
    <m/>
    <m/>
    <s v="Corporate"/>
    <n v="1.73"/>
    <x v="2"/>
    <s v="SP20 / 006"/>
    <n v="5698.2558807692303"/>
    <n v="9857.9826737307685"/>
    <n v="63313.954230769203"/>
    <n v="1"/>
  </r>
  <r>
    <m/>
    <n v="0"/>
    <n v="1762128071"/>
    <n v="1765257961"/>
    <n v="1766822906"/>
    <n v="1766822906"/>
    <s v="10038R"/>
    <s v="Chief Financial Officer"/>
    <s v="12034R"/>
    <s v="SC Procurement&amp;Fleet Operation"/>
    <s v="12756R"/>
    <s v="SC&amp;Procurement Transmission Op"/>
    <m/>
    <m/>
    <s v="Corporate"/>
    <n v="1.73"/>
    <x v="2"/>
    <s v="SP20 / 007"/>
    <n v="106748.081307692"/>
    <n v="184674.18066230716"/>
    <n v="1067480.8130769201"/>
    <n v="13"/>
  </r>
  <r>
    <m/>
    <n v="0"/>
    <n v="1762128071"/>
    <n v="1765257961"/>
    <n v="1766822906"/>
    <n v="1766822906"/>
    <s v="10038R"/>
    <s v="Chief Financial Officer"/>
    <s v="12034R"/>
    <s v="SC Procurement&amp;Fleet Operation"/>
    <s v="12756R"/>
    <s v="SC&amp;Procurement Transmission Op"/>
    <m/>
    <m/>
    <s v="Corporate"/>
    <n v="1.73"/>
    <x v="2"/>
    <s v="SP20 / 008"/>
    <n v="71386.712611538504"/>
    <n v="123499.01281796161"/>
    <n v="713867.12611538498"/>
    <n v="7"/>
  </r>
  <r>
    <m/>
    <n v="0"/>
    <n v="1762128071"/>
    <n v="1765257961"/>
    <n v="1766822906"/>
    <n v="1766822906"/>
    <s v="10038R"/>
    <s v="Chief Financial Officer"/>
    <s v="12034R"/>
    <s v="SC Procurement&amp;Fleet Operation"/>
    <s v="12756R"/>
    <s v="SC&amp;Procurement Transmission Op"/>
    <m/>
    <m/>
    <s v="Corporate"/>
    <n v="1.73"/>
    <x v="2"/>
    <s v="SP20 / 009"/>
    <n v="105510.95146153901"/>
    <n v="182533.94602846249"/>
    <n v="703406.34307692305"/>
    <n v="6"/>
  </r>
  <r>
    <m/>
    <n v="0"/>
    <n v="1762128071"/>
    <n v="1765257961"/>
    <n v="1766822906"/>
    <n v="1766822906"/>
    <s v="10038R"/>
    <s v="Chief Financial Officer"/>
    <s v="12034R"/>
    <s v="SC Procurement&amp;Fleet Operation"/>
    <s v="12756R"/>
    <s v="SC&amp;Procurement Transmission Op"/>
    <m/>
    <m/>
    <s v="Corporate"/>
    <n v="1.73"/>
    <x v="2"/>
    <s v="SP20 / 010"/>
    <n v="54900.481169230799"/>
    <n v="94977.832422769279"/>
    <n v="274502.40584615403"/>
    <n v="2"/>
  </r>
  <r>
    <m/>
    <n v="0"/>
    <n v="1762128071"/>
    <n v="1765257961"/>
    <n v="1766822906"/>
    <n v="1766822906"/>
    <s v="10038R"/>
    <s v="Chief Financial Officer"/>
    <s v="12034R"/>
    <s v="SC Procurement&amp;Fleet Operation"/>
    <s v="12756R"/>
    <s v="SC&amp;Procurement Transmission Op"/>
    <m/>
    <m/>
    <s v="Corporate"/>
    <n v="1.73"/>
    <x v="2"/>
    <s v="SP20 / 011"/>
    <n v="37503.833076923001"/>
    <n v="64881.631223076794"/>
    <n v="150015.33230769201"/>
    <n v="1"/>
  </r>
  <r>
    <m/>
    <n v="0"/>
    <n v="1762128071"/>
    <n v="1765257961"/>
    <n v="1766822906"/>
    <n v="1766822906"/>
    <s v="10038R"/>
    <s v="Chief Financial Officer"/>
    <s v="12034R"/>
    <s v="SC Procurement&amp;Fleet Operation"/>
    <s v="12756R"/>
    <s v="SC&amp;Procurement Transmission Op"/>
    <m/>
    <m/>
    <s v="Corporate"/>
    <n v="1.73"/>
    <x v="2"/>
    <s v="SP20 / 013"/>
    <n v="77558.635807692204"/>
    <n v="134176.43994730752"/>
    <n v="221596.102307692"/>
    <n v="1"/>
  </r>
  <r>
    <m/>
    <n v="0"/>
    <n v="1762128071"/>
    <n v="1765257961"/>
    <n v="1766822906"/>
    <n v="1767605378"/>
    <s v="10038R"/>
    <s v="Chief Financial Officer"/>
    <s v="12034R"/>
    <s v="SC Procurement&amp;Fleet Operation"/>
    <s v="12756R"/>
    <s v="SC&amp;Procurement Transmission Op"/>
    <s v="13712R"/>
    <s v="SC Trans/Transco Ops"/>
    <s v="Corporate"/>
    <n v="1.73"/>
    <x v="2"/>
    <s v="Nonsal"/>
    <n v="30216.5435"/>
    <n v="52274.620255000002"/>
    <n v="604330.87"/>
    <n v="12"/>
  </r>
  <r>
    <m/>
    <n v="0"/>
    <n v="1762128071"/>
    <n v="1765257961"/>
    <n v="1766822906"/>
    <n v="1767605378"/>
    <s v="10038R"/>
    <s v="Chief Financial Officer"/>
    <s v="12034R"/>
    <s v="SC Procurement&amp;Fleet Operation"/>
    <s v="12756R"/>
    <s v="SC&amp;Procurement Transmission Op"/>
    <s v="13712R"/>
    <s v="SC Trans/Transco Ops"/>
    <s v="Corporate"/>
    <n v="1.73"/>
    <x v="2"/>
    <s v="SP20 / 006"/>
    <n v="71917.670942307697"/>
    <n v="124417.57073019231"/>
    <n v="799085.23269230803"/>
    <n v="12"/>
  </r>
  <r>
    <m/>
    <n v="0"/>
    <n v="1762128071"/>
    <n v="1765257961"/>
    <n v="1766822906"/>
    <n v="1767605378"/>
    <s v="10038R"/>
    <s v="Chief Financial Officer"/>
    <s v="12034R"/>
    <s v="SC Procurement&amp;Fleet Operation"/>
    <s v="12756R"/>
    <s v="SC&amp;Procurement Transmission Op"/>
    <s v="13712R"/>
    <s v="SC Trans/Transco Ops"/>
    <s v="Corporate"/>
    <n v="1.73"/>
    <x v="2"/>
    <s v="SP20 / 007"/>
    <n v="24776.5939615385"/>
    <n v="42863.507553461604"/>
    <n v="247765.939615385"/>
    <n v="3"/>
  </r>
  <r>
    <m/>
    <n v="0"/>
    <n v="1762128071"/>
    <n v="1765257961"/>
    <n v="1766822906"/>
    <n v="1767605378"/>
    <s v="10038R"/>
    <s v="Chief Financial Officer"/>
    <s v="12034R"/>
    <s v="SC Procurement&amp;Fleet Operation"/>
    <s v="12756R"/>
    <s v="SC&amp;Procurement Transmission Op"/>
    <s v="13712R"/>
    <s v="SC Trans/Transco Ops"/>
    <s v="Corporate"/>
    <n v="1.73"/>
    <x v="2"/>
    <s v="SP20 / 008"/>
    <n v="9507.7143846153795"/>
    <n v="16448.345885384606"/>
    <n v="95077.143846153805"/>
    <n v="1"/>
  </r>
  <r>
    <m/>
    <n v="0"/>
    <n v="1762128071"/>
    <n v="1765257961"/>
    <n v="1766822906"/>
    <n v="1767605378"/>
    <s v="10038R"/>
    <s v="Chief Financial Officer"/>
    <s v="12034R"/>
    <s v="SC Procurement&amp;Fleet Operation"/>
    <s v="12756R"/>
    <s v="SC&amp;Procurement Transmission Op"/>
    <s v="13712R"/>
    <s v="SC Trans/Transco Ops"/>
    <s v="Corporate"/>
    <n v="1.73"/>
    <x v="2"/>
    <s v="SP20 / 009"/>
    <n v="31461.251769230701"/>
    <n v="54427.965560769109"/>
    <n v="209741.67846153799"/>
    <n v="2"/>
  </r>
  <r>
    <m/>
    <n v="0"/>
    <n v="1762128071"/>
    <n v="1765257961"/>
    <n v="1766822906"/>
    <n v="1767605378"/>
    <s v="10038R"/>
    <s v="Chief Financial Officer"/>
    <s v="12034R"/>
    <s v="SC Procurement&amp;Fleet Operation"/>
    <s v="12756R"/>
    <s v="SC&amp;Procurement Transmission Op"/>
    <s v="13712R"/>
    <s v="SC Trans/Transco Ops"/>
    <s v="Corporate"/>
    <n v="1.73"/>
    <x v="18"/>
    <s v="Nonsal"/>
    <n v="9491.3994999999995"/>
    <n v="16420.121134999998"/>
    <n v="189827.99"/>
    <n v="5"/>
  </r>
  <r>
    <m/>
    <n v="0"/>
    <n v="1762128071"/>
    <n v="1765257961"/>
    <n v="1766822906"/>
    <n v="1767605378"/>
    <s v="10038R"/>
    <s v="Chief Financial Officer"/>
    <s v="12034R"/>
    <s v="SC Procurement&amp;Fleet Operation"/>
    <s v="12756R"/>
    <s v="SC&amp;Procurement Transmission Op"/>
    <s v="13712R"/>
    <s v="SC Trans/Transco Ops"/>
    <s v="Corporate"/>
    <n v="1.73"/>
    <x v="18"/>
    <s v="SP20 / 006"/>
    <n v="19123.5837115385"/>
    <n v="33083.799820961605"/>
    <n v="212484.26346153801"/>
    <n v="3"/>
  </r>
  <r>
    <m/>
    <n v="0"/>
    <n v="1762128071"/>
    <n v="1765257961"/>
    <n v="1766822906"/>
    <n v="1767605378"/>
    <s v="10038R"/>
    <s v="Chief Financial Officer"/>
    <s v="12034R"/>
    <s v="SC Procurement&amp;Fleet Operation"/>
    <s v="12756R"/>
    <s v="SC&amp;Procurement Transmission Op"/>
    <s v="13712R"/>
    <s v="SC Trans/Transco Ops"/>
    <s v="Corporate"/>
    <n v="1.73"/>
    <x v="19"/>
    <s v="Nonsal"/>
    <n v="6772.92924807692"/>
    <n v="11717.167599173072"/>
    <n v="135458.584961538"/>
    <n v="2"/>
  </r>
  <r>
    <m/>
    <n v="0"/>
    <n v="1762128071"/>
    <n v="1765257961"/>
    <n v="1766822906"/>
    <n v="1767605378"/>
    <s v="10038R"/>
    <s v="Chief Financial Officer"/>
    <s v="12034R"/>
    <s v="SC Procurement&amp;Fleet Operation"/>
    <s v="12756R"/>
    <s v="SC&amp;Procurement Transmission Op"/>
    <s v="13712R"/>
    <s v="SC Trans/Transco Ops"/>
    <s v="Corporate"/>
    <n v="1.73"/>
    <x v="19"/>
    <s v="SP20 / 006"/>
    <n v="26427.2892923076"/>
    <n v="45719.210475692147"/>
    <n v="293636.54769230803"/>
    <n v="4"/>
  </r>
  <r>
    <m/>
    <n v="0"/>
    <n v="1762128071"/>
    <n v="1765257961"/>
    <n v="1766822906"/>
    <n v="1767605378"/>
    <s v="10038R"/>
    <s v="Chief Financial Officer"/>
    <s v="12034R"/>
    <s v="SC Procurement&amp;Fleet Operation"/>
    <s v="12756R"/>
    <s v="SC&amp;Procurement Transmission Op"/>
    <s v="13712R"/>
    <s v="SC Trans/Transco Ops"/>
    <s v="Corporate"/>
    <n v="1.73"/>
    <x v="19"/>
    <s v="SP20 / 007"/>
    <n v="9365.0528846153793"/>
    <n v="16201.541490384607"/>
    <n v="93650.5288461538"/>
    <n v="1"/>
  </r>
  <r>
    <m/>
    <n v="0"/>
    <n v="1762128071"/>
    <n v="1765257961"/>
    <n v="1766822906"/>
    <n v="1767605378"/>
    <s v="10038R"/>
    <s v="Chief Financial Officer"/>
    <s v="12034R"/>
    <s v="SC Procurement&amp;Fleet Operation"/>
    <s v="12756R"/>
    <s v="SC&amp;Procurement Transmission Op"/>
    <s v="13712R"/>
    <s v="SC Trans/Transco Ops"/>
    <s v="Corporate"/>
    <n v="1.73"/>
    <x v="20"/>
    <s v="Nonsal"/>
    <n v="902.2"/>
    <n v="1560.806"/>
    <n v="18044"/>
    <n v="1"/>
  </r>
  <r>
    <m/>
    <n v="0"/>
    <n v="1762128071"/>
    <n v="1765257961"/>
    <n v="1766822906"/>
    <n v="1767605378"/>
    <s v="10038R"/>
    <s v="Chief Financial Officer"/>
    <s v="12034R"/>
    <s v="SC Procurement&amp;Fleet Operation"/>
    <s v="12756R"/>
    <s v="SC&amp;Procurement Transmission Op"/>
    <s v="13712R"/>
    <s v="SC Trans/Transco Ops"/>
    <s v="Corporate"/>
    <n v="1.73"/>
    <x v="20"/>
    <s v="SP20 / 006"/>
    <n v="18285.951876923002"/>
    <n v="31634.696747076792"/>
    <n v="203177.24307692301"/>
    <n v="3"/>
  </r>
  <r>
    <m/>
    <n v="0"/>
    <n v="1762128071"/>
    <n v="1765257961"/>
    <n v="1766822906"/>
    <n v="1767605378"/>
    <s v="10038R"/>
    <s v="Chief Financial Officer"/>
    <s v="12034R"/>
    <s v="SC Procurement&amp;Fleet Operation"/>
    <s v="12756R"/>
    <s v="SC&amp;Procurement Transmission Op"/>
    <s v="13712R"/>
    <s v="SC Trans/Transco Ops"/>
    <s v="Corporate"/>
    <n v="1.73"/>
    <x v="20"/>
    <s v="SP20 / 007"/>
    <n v="7480.57430769231"/>
    <n v="12941.393552307696"/>
    <n v="74805.7430769231"/>
    <n v="1"/>
  </r>
  <r>
    <m/>
    <n v="0"/>
    <n v="1762128071"/>
    <n v="1765257961"/>
    <n v="1766822906"/>
    <n v="1767605378"/>
    <s v="10038R"/>
    <s v="Chief Financial Officer"/>
    <s v="12034R"/>
    <s v="SC Procurement&amp;Fleet Operation"/>
    <s v="12756R"/>
    <s v="SC&amp;Procurement Transmission Op"/>
    <s v="13712R"/>
    <s v="SC Trans/Transco Ops"/>
    <s v="Corporate"/>
    <n v="1.73"/>
    <x v="21"/>
    <s v="Nonsal"/>
    <n v="7640.9775"/>
    <n v="13218.891075"/>
    <n v="152819.54999999999"/>
    <n v="3"/>
  </r>
  <r>
    <m/>
    <n v="0"/>
    <n v="1762128071"/>
    <n v="1765257961"/>
    <n v="1766822906"/>
    <n v="1767605378"/>
    <s v="10038R"/>
    <s v="Chief Financial Officer"/>
    <s v="12034R"/>
    <s v="SC Procurement&amp;Fleet Operation"/>
    <s v="12756R"/>
    <s v="SC&amp;Procurement Transmission Op"/>
    <s v="13712R"/>
    <s v="SC Trans/Transco Ops"/>
    <s v="Corporate"/>
    <n v="1.73"/>
    <x v="21"/>
    <s v="SP20 / 006"/>
    <n v="19529.6407615385"/>
    <n v="33786.278517461607"/>
    <n v="216996.008461538"/>
    <n v="3"/>
  </r>
  <r>
    <m/>
    <n v="0"/>
    <n v="1762128071"/>
    <n v="1765257961"/>
    <n v="1766822906"/>
    <n v="1767605378"/>
    <s v="10038R"/>
    <s v="Chief Financial Officer"/>
    <s v="12034R"/>
    <s v="SC Procurement&amp;Fleet Operation"/>
    <s v="12756R"/>
    <s v="SC&amp;Procurement Transmission Op"/>
    <s v="13712R"/>
    <s v="SC Trans/Transco Ops"/>
    <s v="Corporate"/>
    <n v="1.73"/>
    <x v="21"/>
    <s v="SP20 / 007"/>
    <n v="8268.6774615384602"/>
    <n v="14304.812008461537"/>
    <n v="82686.774615384595"/>
    <n v="1"/>
  </r>
  <r>
    <m/>
    <n v="0"/>
    <n v="1762128071"/>
    <n v="1765257961"/>
    <n v="1887323671"/>
    <n v="1887323671"/>
    <s v="10038R"/>
    <s v="Chief Financial Officer"/>
    <s v="12034R"/>
    <s v="SC Procurement&amp;Fleet Operation"/>
    <s v="12561R"/>
    <s v="Fleet Operations"/>
    <m/>
    <m/>
    <s v="Corporate"/>
    <n v="1.73"/>
    <x v="2"/>
    <s v="SP20 / 003"/>
    <n v="13138.185538461599"/>
    <n v="22729.060981538565"/>
    <n v="262763.71076923102"/>
    <n v="7"/>
  </r>
  <r>
    <m/>
    <n v="0"/>
    <n v="1762128071"/>
    <n v="1765257961"/>
    <n v="1887323671"/>
    <n v="1887323671"/>
    <s v="10038R"/>
    <s v="Chief Financial Officer"/>
    <s v="12034R"/>
    <s v="SC Procurement&amp;Fleet Operation"/>
    <s v="12561R"/>
    <s v="Fleet Operations"/>
    <m/>
    <m/>
    <s v="Corporate"/>
    <n v="1.73"/>
    <x v="2"/>
    <s v="SP20 / 004"/>
    <n v="31697.903699999901"/>
    <n v="54837.37340099983"/>
    <n v="528298.39500000002"/>
    <n v="11"/>
  </r>
  <r>
    <m/>
    <n v="0"/>
    <n v="1762128071"/>
    <n v="1765257961"/>
    <n v="1887323671"/>
    <n v="1887323671"/>
    <s v="10038R"/>
    <s v="Chief Financial Officer"/>
    <s v="12034R"/>
    <s v="SC Procurement&amp;Fleet Operation"/>
    <s v="12561R"/>
    <s v="Fleet Operations"/>
    <m/>
    <m/>
    <s v="Corporate"/>
    <n v="1.73"/>
    <x v="2"/>
    <s v="SP20 / 005"/>
    <n v="17556.9127076923"/>
    <n v="30373.458984307679"/>
    <n v="219461.40884615399"/>
    <n v="4"/>
  </r>
  <r>
    <m/>
    <n v="0"/>
    <n v="1762128071"/>
    <n v="1765257961"/>
    <n v="1887323671"/>
    <n v="1887323671"/>
    <s v="10038R"/>
    <s v="Chief Financial Officer"/>
    <s v="12034R"/>
    <s v="SC Procurement&amp;Fleet Operation"/>
    <s v="12561R"/>
    <s v="Fleet Operations"/>
    <m/>
    <m/>
    <s v="Corporate"/>
    <n v="1.73"/>
    <x v="2"/>
    <s v="SP20 / 006"/>
    <n v="6157.5819230769202"/>
    <n v="10652.616726923072"/>
    <n v="68417.576923076893"/>
    <n v="1"/>
  </r>
  <r>
    <m/>
    <n v="0"/>
    <n v="1762128071"/>
    <n v="1765257961"/>
    <n v="1887323671"/>
    <n v="1887323671"/>
    <s v="10038R"/>
    <s v="Chief Financial Officer"/>
    <s v="12034R"/>
    <s v="SC Procurement&amp;Fleet Operation"/>
    <s v="12561R"/>
    <s v="Fleet Operations"/>
    <m/>
    <m/>
    <s v="Corporate"/>
    <n v="1.73"/>
    <x v="2"/>
    <s v="SP20 / 007"/>
    <n v="43830.564076923001"/>
    <n v="75826.875853076795"/>
    <n v="438305.64076923102"/>
    <n v="6"/>
  </r>
  <r>
    <m/>
    <n v="0"/>
    <n v="1762128071"/>
    <n v="1765257961"/>
    <n v="1887323671"/>
    <n v="1887323671"/>
    <s v="10038R"/>
    <s v="Chief Financial Officer"/>
    <s v="12034R"/>
    <s v="SC Procurement&amp;Fleet Operation"/>
    <s v="12561R"/>
    <s v="Fleet Operations"/>
    <m/>
    <m/>
    <s v="Corporate"/>
    <n v="1.73"/>
    <x v="2"/>
    <s v="SP20 / 008"/>
    <n v="20867.456538461502"/>
    <n v="36100.699811538398"/>
    <n v="208674.56538461501"/>
    <n v="2"/>
  </r>
  <r>
    <m/>
    <n v="0"/>
    <n v="1762128071"/>
    <n v="1765257961"/>
    <n v="1887323671"/>
    <n v="1887323671"/>
    <s v="10038R"/>
    <s v="Chief Financial Officer"/>
    <s v="12034R"/>
    <s v="SC Procurement&amp;Fleet Operation"/>
    <s v="12561R"/>
    <s v="Fleet Operations"/>
    <m/>
    <m/>
    <s v="Corporate"/>
    <n v="1.73"/>
    <x v="2"/>
    <s v="SP20 / 009"/>
    <n v="20542.5500769231"/>
    <n v="35538.611633076966"/>
    <n v="136950.33384615401"/>
    <n v="1"/>
  </r>
  <r>
    <m/>
    <n v="0"/>
    <n v="1762128071"/>
    <n v="1765257961"/>
    <n v="1887323671"/>
    <n v="1887323671"/>
    <s v="10038R"/>
    <s v="Chief Financial Officer"/>
    <s v="12034R"/>
    <s v="SC Procurement&amp;Fleet Operation"/>
    <s v="12561R"/>
    <s v="Fleet Operations"/>
    <m/>
    <m/>
    <s v="Corporate"/>
    <n v="1.73"/>
    <x v="2"/>
    <s v="SP20 / 010"/>
    <n v="29684.957153846201"/>
    <n v="51354.975876153927"/>
    <n v="148424.78576923101"/>
    <n v="1"/>
  </r>
  <r>
    <m/>
    <n v="0"/>
    <n v="1762128071"/>
    <n v="1765257961"/>
    <n v="1887323671"/>
    <n v="1887323671"/>
    <s v="10038R"/>
    <s v="Chief Financial Officer"/>
    <s v="12034R"/>
    <s v="SC Procurement&amp;Fleet Operation"/>
    <s v="12561R"/>
    <s v="Fleet Operations"/>
    <m/>
    <m/>
    <s v="Corporate"/>
    <n v="1.73"/>
    <x v="2"/>
    <s v="SP20 / 012"/>
    <n v="57131.311384615503"/>
    <n v="98837.168695384826"/>
    <n v="190437.70461538501"/>
    <n v="1"/>
  </r>
  <r>
    <m/>
    <n v="0"/>
    <n v="1762128071"/>
    <n v="1765257961"/>
    <n v="1887323671"/>
    <n v="1887323671"/>
    <s v="10038R"/>
    <s v="Chief Financial Officer"/>
    <s v="12034R"/>
    <s v="SC Procurement&amp;Fleet Operation"/>
    <s v="12561R"/>
    <s v="Fleet Operations"/>
    <m/>
    <m/>
    <s v="Corporate"/>
    <n v="1.73"/>
    <x v="2"/>
    <s v="SP20 / 013"/>
    <n v="74641.613307692198"/>
    <n v="129129.9910223075"/>
    <n v="213261.75230769199"/>
    <n v="1"/>
  </r>
  <r>
    <m/>
    <n v="0"/>
    <n v="1762128071"/>
    <n v="1765257961"/>
    <n v="1887323671"/>
    <n v="1887324800"/>
    <s v="10038R"/>
    <s v="Chief Financial Officer"/>
    <s v="12034R"/>
    <s v="SC Procurement&amp;Fleet Operation"/>
    <s v="12561R"/>
    <s v="Fleet Operations"/>
    <s v="12782R"/>
    <s v="Fleet Operations - West"/>
    <s v="Corporate"/>
    <n v="1.73"/>
    <x v="2"/>
    <s v="SP20 / 007"/>
    <n v="8125.9324999999999"/>
    <n v="14057.863224999999"/>
    <n v="81259.324999999997"/>
    <n v="1"/>
  </r>
  <r>
    <m/>
    <n v="0"/>
    <n v="1762128071"/>
    <n v="1765257961"/>
    <n v="1887323671"/>
    <n v="1887324800"/>
    <s v="10038R"/>
    <s v="Chief Financial Officer"/>
    <s v="12034R"/>
    <s v="SC Procurement&amp;Fleet Operation"/>
    <s v="12561R"/>
    <s v="Fleet Operations"/>
    <s v="12782R"/>
    <s v="Fleet Operations - West"/>
    <s v="Corporate"/>
    <n v="1.73"/>
    <x v="2"/>
    <s v="SP20 / 009"/>
    <n v="15831.9298846154"/>
    <n v="27389.238700384642"/>
    <n v="105546.19923076899"/>
    <n v="1"/>
  </r>
  <r>
    <m/>
    <n v="0"/>
    <n v="1762128071"/>
    <n v="1765257961"/>
    <n v="1887323671"/>
    <n v="1887324800"/>
    <s v="10038R"/>
    <s v="Chief Financial Officer"/>
    <s v="12034R"/>
    <s v="SC Procurement&amp;Fleet Operation"/>
    <s v="12561R"/>
    <s v="Fleet Operations"/>
    <s v="12782R"/>
    <s v="Fleet Operations - West"/>
    <s v="Corporate"/>
    <n v="1.73"/>
    <x v="2"/>
    <s v="SP20 / 010"/>
    <n v="34115.501307692401"/>
    <n v="59019.81726230785"/>
    <n v="170577.50653846201"/>
    <n v="1"/>
  </r>
  <r>
    <m/>
    <n v="0"/>
    <n v="1762128071"/>
    <n v="1765257961"/>
    <n v="1887323671"/>
    <n v="1887324800"/>
    <s v="10038R"/>
    <s v="Chief Financial Officer"/>
    <s v="12034R"/>
    <s v="SC Procurement&amp;Fleet Operation"/>
    <s v="12561R"/>
    <s v="Fleet Operations"/>
    <s v="12782R"/>
    <s v="Fleet Operations - West"/>
    <s v="Corporate"/>
    <n v="1.73"/>
    <x v="10"/>
    <s v="Nonsal"/>
    <n v="26736.647040384702"/>
    <n v="46254.399379865536"/>
    <n v="534732.94080769201"/>
    <n v="9"/>
  </r>
  <r>
    <m/>
    <n v="0"/>
    <n v="1762128071"/>
    <n v="1765257961"/>
    <n v="1887323671"/>
    <n v="1887324800"/>
    <s v="10038R"/>
    <s v="Chief Financial Officer"/>
    <s v="12034R"/>
    <s v="SC Procurement&amp;Fleet Operation"/>
    <s v="12561R"/>
    <s v="Fleet Operations"/>
    <s v="12782R"/>
    <s v="Fleet Operations - West"/>
    <s v="Corporate"/>
    <n v="1.73"/>
    <x v="10"/>
    <s v="SP20 / 007"/>
    <n v="16277.742961538501"/>
    <n v="28160.495323461608"/>
    <n v="162777.42961538499"/>
    <n v="2"/>
  </r>
  <r>
    <m/>
    <n v="0"/>
    <n v="1762128071"/>
    <n v="1765257961"/>
    <n v="1887323671"/>
    <n v="1887324800"/>
    <s v="10038R"/>
    <s v="Chief Financial Officer"/>
    <s v="12034R"/>
    <s v="SC Procurement&amp;Fleet Operation"/>
    <s v="12561R"/>
    <s v="Fleet Operations"/>
    <s v="12782R"/>
    <s v="Fleet Operations - West"/>
    <s v="Corporate"/>
    <n v="1.73"/>
    <x v="10"/>
    <s v="SP20 / 008"/>
    <n v="8961.5176153846205"/>
    <n v="15503.425474615393"/>
    <n v="89615.176153846201"/>
    <n v="1"/>
  </r>
  <r>
    <m/>
    <n v="0"/>
    <n v="1762128071"/>
    <n v="1765257961"/>
    <n v="1887323671"/>
    <n v="1887324800"/>
    <s v="10038R"/>
    <s v="Chief Financial Officer"/>
    <s v="12034R"/>
    <s v="SC Procurement&amp;Fleet Operation"/>
    <s v="12561R"/>
    <s v="Fleet Operations"/>
    <s v="12782R"/>
    <s v="Fleet Operations - West"/>
    <s v="Corporate"/>
    <n v="1.73"/>
    <x v="6"/>
    <s v="Nonsal"/>
    <n v="49510.923000000003"/>
    <n v="85653.896789999999"/>
    <n v="990218.46"/>
    <n v="14"/>
  </r>
  <r>
    <m/>
    <n v="0"/>
    <n v="1762128071"/>
    <n v="1765257961"/>
    <n v="1887323671"/>
    <n v="1887324800"/>
    <s v="10038R"/>
    <s v="Chief Financial Officer"/>
    <s v="12034R"/>
    <s v="SC Procurement&amp;Fleet Operation"/>
    <s v="12561R"/>
    <s v="Fleet Operations"/>
    <s v="12782R"/>
    <s v="Fleet Operations - West"/>
    <s v="Corporate"/>
    <n v="1.73"/>
    <x v="6"/>
    <s v="SP20 / 008"/>
    <n v="10810.983307692301"/>
    <n v="18703.00112230768"/>
    <n v="108109.83307692299"/>
    <n v="1"/>
  </r>
  <r>
    <m/>
    <n v="0"/>
    <n v="1762128071"/>
    <n v="1765257961"/>
    <n v="1887323671"/>
    <n v="1887324800"/>
    <s v="10038R"/>
    <s v="Chief Financial Officer"/>
    <s v="12034R"/>
    <s v="SC Procurement&amp;Fleet Operation"/>
    <s v="12561R"/>
    <s v="Fleet Operations"/>
    <s v="12782R"/>
    <s v="Fleet Operations - West"/>
    <s v="Corporate"/>
    <n v="1.73"/>
    <x v="7"/>
    <s v="Nonsal"/>
    <n v="42458.072999999997"/>
    <n v="73452.466289999997"/>
    <n v="849161.46"/>
    <n v="11"/>
  </r>
  <r>
    <m/>
    <n v="0"/>
    <n v="1762128071"/>
    <n v="1765257961"/>
    <n v="1887323671"/>
    <n v="1887324800"/>
    <s v="10038R"/>
    <s v="Chief Financial Officer"/>
    <s v="12034R"/>
    <s v="SC Procurement&amp;Fleet Operation"/>
    <s v="12561R"/>
    <s v="Fleet Operations"/>
    <s v="12782R"/>
    <s v="Fleet Operations - West"/>
    <s v="Corporate"/>
    <n v="1.73"/>
    <x v="7"/>
    <s v="SP20 / 008"/>
    <n v="11011.5275"/>
    <n v="19049.942575000001"/>
    <n v="110115.27499999999"/>
    <n v="1"/>
  </r>
  <r>
    <m/>
    <n v="0"/>
    <n v="1762128071"/>
    <n v="1765257961"/>
    <n v="1887323671"/>
    <n v="1887324800"/>
    <s v="10038R"/>
    <s v="Chief Financial Officer"/>
    <s v="12034R"/>
    <s v="SC Procurement&amp;Fleet Operation"/>
    <s v="12561R"/>
    <s v="Fleet Operations"/>
    <s v="12782R"/>
    <s v="Fleet Operations - West"/>
    <s v="Corporate"/>
    <n v="1.73"/>
    <x v="8"/>
    <s v="Nonsal"/>
    <n v="80294.583499999993"/>
    <n v="138909.62945499999"/>
    <n v="1605891.67"/>
    <n v="22"/>
  </r>
  <r>
    <m/>
    <n v="0"/>
    <n v="1762128071"/>
    <n v="1765257961"/>
    <n v="1887323671"/>
    <n v="1887324800"/>
    <s v="10038R"/>
    <s v="Chief Financial Officer"/>
    <s v="12034R"/>
    <s v="SC Procurement&amp;Fleet Operation"/>
    <s v="12561R"/>
    <s v="Fleet Operations"/>
    <s v="12782R"/>
    <s v="Fleet Operations - West"/>
    <s v="Corporate"/>
    <n v="1.73"/>
    <x v="8"/>
    <s v="SP20 / 008"/>
    <n v="22799.579000000002"/>
    <n v="39443.271670000002"/>
    <n v="227995.79"/>
    <n v="3"/>
  </r>
  <r>
    <m/>
    <n v="0"/>
    <n v="1762128071"/>
    <n v="1765257961"/>
    <n v="1887323671"/>
    <n v="1887324800"/>
    <s v="10038R"/>
    <s v="Chief Financial Officer"/>
    <s v="12034R"/>
    <s v="SC Procurement&amp;Fleet Operation"/>
    <s v="12561R"/>
    <s v="Fleet Operations"/>
    <s v="12782R"/>
    <s v="Fleet Operations - West"/>
    <s v="Corporate"/>
    <n v="1.73"/>
    <x v="5"/>
    <s v="Nonsal"/>
    <n v="44164.652578846202"/>
    <n v="76404.848961403928"/>
    <n v="883293.051576923"/>
    <n v="14"/>
  </r>
  <r>
    <m/>
    <n v="0"/>
    <n v="1762128071"/>
    <n v="1765257961"/>
    <n v="1887323671"/>
    <n v="1887324800"/>
    <s v="10038R"/>
    <s v="Chief Financial Officer"/>
    <s v="12034R"/>
    <s v="SC Procurement&amp;Fleet Operation"/>
    <s v="12561R"/>
    <s v="Fleet Operations"/>
    <s v="12782R"/>
    <s v="Fleet Operations - West"/>
    <s v="Corporate"/>
    <n v="1.73"/>
    <x v="5"/>
    <s v="SP20 / 007"/>
    <n v="68774.469349999999"/>
    <n v="118979.8319755"/>
    <n v="687744.69350000005"/>
    <n v="8"/>
  </r>
  <r>
    <m/>
    <n v="0"/>
    <n v="1762128071"/>
    <n v="1765257961"/>
    <n v="1887323671"/>
    <n v="1887324800"/>
    <s v="10038R"/>
    <s v="Chief Financial Officer"/>
    <s v="12034R"/>
    <s v="SC Procurement&amp;Fleet Operation"/>
    <s v="12561R"/>
    <s v="Fleet Operations"/>
    <s v="12782R"/>
    <s v="Fleet Operations - West"/>
    <s v="Corporate"/>
    <n v="1.73"/>
    <x v="5"/>
    <s v="SP20 / 008"/>
    <n v="20313.881000000001"/>
    <n v="35143.014130000003"/>
    <n v="203138.81"/>
    <n v="2"/>
  </r>
  <r>
    <m/>
    <n v="0"/>
    <n v="1762128071"/>
    <n v="1765257961"/>
    <n v="1887323671"/>
    <n v="1887892741"/>
    <s v="10038R"/>
    <s v="Chief Financial Officer"/>
    <s v="12034R"/>
    <s v="SC Procurement&amp;Fleet Operation"/>
    <s v="12561R"/>
    <s v="Fleet Operations"/>
    <s v="12763R"/>
    <s v="Fleet Operations - East"/>
    <s v="Corporate"/>
    <n v="1.73"/>
    <x v="2"/>
    <s v="SP20 / 005"/>
    <n v="1963.0775384615399"/>
    <n v="3396.1241415384638"/>
    <n v="24538.469230769198"/>
    <n v="1"/>
  </r>
  <r>
    <m/>
    <n v="0"/>
    <n v="1762128071"/>
    <n v="1765257961"/>
    <n v="1887323671"/>
    <n v="1887892741"/>
    <s v="10038R"/>
    <s v="Chief Financial Officer"/>
    <s v="12034R"/>
    <s v="SC Procurement&amp;Fleet Operation"/>
    <s v="12561R"/>
    <s v="Fleet Operations"/>
    <s v="12763R"/>
    <s v="Fleet Operations - East"/>
    <s v="Corporate"/>
    <n v="1.73"/>
    <x v="2"/>
    <s v="SP20 / 007"/>
    <n v="16573.185923076901"/>
    <n v="28671.611646923036"/>
    <n v="165731.85923076901"/>
    <n v="2"/>
  </r>
  <r>
    <m/>
    <n v="0"/>
    <n v="1762128071"/>
    <n v="1765257961"/>
    <n v="1887323671"/>
    <n v="1887892741"/>
    <s v="10038R"/>
    <s v="Chief Financial Officer"/>
    <s v="12034R"/>
    <s v="SC Procurement&amp;Fleet Operation"/>
    <s v="12561R"/>
    <s v="Fleet Operations"/>
    <s v="12763R"/>
    <s v="Fleet Operations - East"/>
    <s v="Corporate"/>
    <n v="1.73"/>
    <x v="2"/>
    <s v="SP20 / 010"/>
    <n v="45319.789461538399"/>
    <n v="78403.235768461425"/>
    <n v="226598.947307692"/>
    <n v="2"/>
  </r>
  <r>
    <m/>
    <n v="0"/>
    <n v="1762128071"/>
    <n v="1765257961"/>
    <n v="1887323671"/>
    <n v="1887892741"/>
    <s v="10038R"/>
    <s v="Chief Financial Officer"/>
    <s v="12034R"/>
    <s v="SC Procurement&amp;Fleet Operation"/>
    <s v="12561R"/>
    <s v="Fleet Operations"/>
    <s v="12763R"/>
    <s v="Fleet Operations - East"/>
    <s v="Corporate"/>
    <n v="1.73"/>
    <x v="9"/>
    <s v="Nonsal"/>
    <n v="28782.351999999999"/>
    <n v="49793.468959999998"/>
    <n v="575647.04"/>
    <n v="7"/>
  </r>
  <r>
    <m/>
    <n v="0"/>
    <n v="1762128071"/>
    <n v="1765257961"/>
    <n v="1887323671"/>
    <n v="1887892741"/>
    <s v="10038R"/>
    <s v="Chief Financial Officer"/>
    <s v="12034R"/>
    <s v="SC Procurement&amp;Fleet Operation"/>
    <s v="12561R"/>
    <s v="Fleet Operations"/>
    <s v="12763R"/>
    <s v="Fleet Operations - East"/>
    <s v="Corporate"/>
    <n v="1.73"/>
    <x v="9"/>
    <s v="SP20 / 007"/>
    <n v="30484.496500000001"/>
    <n v="52738.178945"/>
    <n v="304844.96500000003"/>
    <n v="4"/>
  </r>
  <r>
    <m/>
    <n v="0"/>
    <n v="1762128071"/>
    <n v="1765257961"/>
    <n v="1887323671"/>
    <n v="1887892741"/>
    <s v="10038R"/>
    <s v="Chief Financial Officer"/>
    <s v="12034R"/>
    <s v="SC Procurement&amp;Fleet Operation"/>
    <s v="12561R"/>
    <s v="Fleet Operations"/>
    <s v="12763R"/>
    <s v="Fleet Operations - East"/>
    <s v="Corporate"/>
    <n v="1.73"/>
    <x v="9"/>
    <s v="SP20 / 008"/>
    <n v="10662.138538461501"/>
    <n v="18445.499671538397"/>
    <n v="106621.385384615"/>
    <n v="1"/>
  </r>
  <r>
    <m/>
    <n v="0"/>
    <n v="1762128071"/>
    <n v="1765257961"/>
    <n v="1887323671"/>
    <n v="1887892741"/>
    <s v="10038R"/>
    <s v="Chief Financial Officer"/>
    <s v="12034R"/>
    <s v="SC Procurement&amp;Fleet Operation"/>
    <s v="12561R"/>
    <s v="Fleet Operations"/>
    <s v="12763R"/>
    <s v="Fleet Operations - East"/>
    <s v="Corporate"/>
    <n v="1.73"/>
    <x v="0"/>
    <s v="Nonsal"/>
    <n v="131367.7825"/>
    <n v="227266.263725"/>
    <n v="2627355.65"/>
    <n v="34"/>
  </r>
  <r>
    <m/>
    <n v="0"/>
    <n v="1762128071"/>
    <n v="1765257961"/>
    <n v="1887323671"/>
    <n v="1887892741"/>
    <s v="10038R"/>
    <s v="Chief Financial Officer"/>
    <s v="12034R"/>
    <s v="SC Procurement&amp;Fleet Operation"/>
    <s v="12561R"/>
    <s v="Fleet Operations"/>
    <s v="12763R"/>
    <s v="Fleet Operations - East"/>
    <s v="Corporate"/>
    <n v="1.73"/>
    <x v="0"/>
    <s v="SP20 / 007"/>
    <n v="118437.952923077"/>
    <n v="204897.65855692321"/>
    <n v="1184379.52923077"/>
    <n v="12"/>
  </r>
  <r>
    <m/>
    <n v="0"/>
    <n v="1762128071"/>
    <n v="1765257961"/>
    <n v="1887323671"/>
    <n v="1887892741"/>
    <s v="10038R"/>
    <s v="Chief Financial Officer"/>
    <s v="12034R"/>
    <s v="SC Procurement&amp;Fleet Operation"/>
    <s v="12561R"/>
    <s v="Fleet Operations"/>
    <s v="12763R"/>
    <s v="Fleet Operations - East"/>
    <s v="Corporate"/>
    <n v="1.73"/>
    <x v="0"/>
    <s v="SP20 / 008"/>
    <n v="23340.888653846101"/>
    <n v="40379.737371153751"/>
    <n v="233408.88653846199"/>
    <n v="3"/>
  </r>
  <r>
    <m/>
    <n v="0"/>
    <n v="1762128071"/>
    <n v="1765257961"/>
    <n v="1887323671"/>
    <n v="1887892741"/>
    <s v="10038R"/>
    <s v="Chief Financial Officer"/>
    <s v="12034R"/>
    <s v="SC Procurement&amp;Fleet Operation"/>
    <s v="12561R"/>
    <s v="Fleet Operations"/>
    <s v="12763R"/>
    <s v="Fleet Operations - East"/>
    <s v="Corporate"/>
    <n v="1.73"/>
    <x v="22"/>
    <s v="Nonsal"/>
    <n v="3483.68"/>
    <n v="6026.7663999999995"/>
    <n v="69673.600000000006"/>
    <n v="1"/>
  </r>
  <r>
    <m/>
    <n v="0"/>
    <n v="1762128071"/>
    <n v="1765257961"/>
    <n v="1887323671"/>
    <n v="1887892741"/>
    <s v="10038R"/>
    <s v="Chief Financial Officer"/>
    <s v="12034R"/>
    <s v="SC Procurement&amp;Fleet Operation"/>
    <s v="12561R"/>
    <s v="Fleet Operations"/>
    <s v="12763R"/>
    <s v="Fleet Operations - East"/>
    <s v="Corporate"/>
    <n v="1.73"/>
    <x v="22"/>
    <s v="SP20 / 007"/>
    <n v="8446.62992307692"/>
    <n v="14612.669766923071"/>
    <n v="84466.299230769204"/>
    <n v="1"/>
  </r>
  <r>
    <m/>
    <n v="0"/>
    <n v="1762128071"/>
    <n v="1765257961"/>
    <n v="1887323671"/>
    <n v="1887892741"/>
    <s v="10038R"/>
    <s v="Chief Financial Officer"/>
    <s v="12034R"/>
    <s v="SC Procurement&amp;Fleet Operation"/>
    <s v="12561R"/>
    <s v="Fleet Operations"/>
    <s v="12763R"/>
    <s v="Fleet Operations - East"/>
    <s v="Corporate"/>
    <n v="1.73"/>
    <x v="11"/>
    <s v="Nonsal"/>
    <n v="72653.394499999995"/>
    <n v="125690.37248499999"/>
    <n v="1453067.89"/>
    <n v="20"/>
  </r>
  <r>
    <m/>
    <n v="0"/>
    <n v="1762128071"/>
    <n v="1765257961"/>
    <n v="1887323671"/>
    <n v="1887892741"/>
    <s v="10038R"/>
    <s v="Chief Financial Officer"/>
    <s v="12034R"/>
    <s v="SC Procurement&amp;Fleet Operation"/>
    <s v="12561R"/>
    <s v="Fleet Operations"/>
    <s v="12763R"/>
    <s v="Fleet Operations - East"/>
    <s v="Corporate"/>
    <n v="1.73"/>
    <x v="11"/>
    <s v="SP20 / 007"/>
    <n v="43125.642961538397"/>
    <n v="74607.362323461421"/>
    <n v="431256.42961538502"/>
    <n v="5"/>
  </r>
  <r>
    <m/>
    <n v="0"/>
    <n v="1762128071"/>
    <n v="1765257961"/>
    <n v="1887323671"/>
    <n v="1887892741"/>
    <s v="10038R"/>
    <s v="Chief Financial Officer"/>
    <s v="12034R"/>
    <s v="SC Procurement&amp;Fleet Operation"/>
    <s v="12561R"/>
    <s v="Fleet Operations"/>
    <s v="12763R"/>
    <s v="Fleet Operations - East"/>
    <s v="Corporate"/>
    <n v="1.73"/>
    <x v="11"/>
    <s v="SP20 / 008"/>
    <n v="19915.0005384615"/>
    <n v="34452.950931538391"/>
    <n v="199150.00538461501"/>
    <n v="2"/>
  </r>
  <r>
    <m/>
    <n v="0"/>
    <n v="1762128071"/>
    <n v="1765257961"/>
    <n v="1887323671"/>
    <n v="1887892741"/>
    <s v="10038R"/>
    <s v="Chief Financial Officer"/>
    <s v="12034R"/>
    <s v="SC Procurement&amp;Fleet Operation"/>
    <s v="12561R"/>
    <s v="Fleet Operations"/>
    <s v="12763R"/>
    <s v="Fleet Operations - East"/>
    <s v="Corporate"/>
    <n v="1.73"/>
    <x v="12"/>
    <s v="Nonsal"/>
    <n v="3679.62"/>
    <n v="6365.7425999999996"/>
    <n v="73592.399999999994"/>
    <n v="1"/>
  </r>
  <r>
    <m/>
    <n v="0"/>
    <n v="1762128071"/>
    <n v="1765257961"/>
    <n v="1887323671"/>
    <n v="1887892741"/>
    <s v="10038R"/>
    <s v="Chief Financial Officer"/>
    <s v="12034R"/>
    <s v="SC Procurement&amp;Fleet Operation"/>
    <s v="12561R"/>
    <s v="Fleet Operations"/>
    <s v="12763R"/>
    <s v="Fleet Operations - East"/>
    <s v="Corporate"/>
    <n v="1.73"/>
    <x v="12"/>
    <s v="SP20 / 007"/>
    <n v="8133.0128846153802"/>
    <n v="14070.112290384608"/>
    <n v="81330.128846153806"/>
    <n v="1"/>
  </r>
  <r>
    <m/>
    <n v="0"/>
    <n v="1762128071"/>
    <n v="1765257961"/>
    <n v="1887323671"/>
    <n v="1887892741"/>
    <s v="10038R"/>
    <s v="Chief Financial Officer"/>
    <s v="12034R"/>
    <s v="SC Procurement&amp;Fleet Operation"/>
    <s v="12561R"/>
    <s v="Fleet Operations"/>
    <s v="12763R"/>
    <s v="Fleet Operations - East"/>
    <s v="Corporate"/>
    <n v="1.73"/>
    <x v="3"/>
    <s v="Nonsal"/>
    <n v="3851.03"/>
    <n v="6662.2819"/>
    <n v="77020.600000000006"/>
    <n v="1"/>
  </r>
  <r>
    <m/>
    <n v="0"/>
    <n v="1762128071"/>
    <n v="1765257961"/>
    <n v="1887323671"/>
    <n v="1887892741"/>
    <s v="10038R"/>
    <s v="Chief Financial Officer"/>
    <s v="12034R"/>
    <s v="SC Procurement&amp;Fleet Operation"/>
    <s v="12561R"/>
    <s v="Fleet Operations"/>
    <s v="12763R"/>
    <s v="Fleet Operations - East"/>
    <s v="Corporate"/>
    <n v="1.73"/>
    <x v="3"/>
    <s v="SP20 / 007"/>
    <n v="8959.1135769230805"/>
    <n v="15499.26648807693"/>
    <n v="89591.135769230794"/>
    <n v="1"/>
  </r>
  <r>
    <m/>
    <n v="0"/>
    <n v="1762128071"/>
    <n v="1765257961"/>
    <n v="1887323671"/>
    <n v="1887892741"/>
    <s v="10038R"/>
    <s v="Chief Financial Officer"/>
    <s v="12034R"/>
    <s v="SC Procurement&amp;Fleet Operation"/>
    <s v="12561R"/>
    <s v="Fleet Operations"/>
    <s v="12763R"/>
    <s v="Fleet Operations - East"/>
    <s v="Corporate"/>
    <n v="1.73"/>
    <x v="1"/>
    <s v="Nonsal"/>
    <n v="4063.3955000000001"/>
    <n v="7029.674215"/>
    <n v="81267.91"/>
    <n v="1"/>
  </r>
  <r>
    <m/>
    <n v="0"/>
    <n v="1762128071"/>
    <n v="1765257961"/>
    <n v="1887323671"/>
    <n v="1887892741"/>
    <s v="10038R"/>
    <s v="Chief Financial Officer"/>
    <s v="12034R"/>
    <s v="SC Procurement&amp;Fleet Operation"/>
    <s v="12561R"/>
    <s v="Fleet Operations"/>
    <s v="12763R"/>
    <s v="Fleet Operations - East"/>
    <s v="Corporate"/>
    <n v="1.73"/>
    <x v="1"/>
    <s v="SP20 / 007"/>
    <n v="9389.6113846153894"/>
    <n v="16244.027695384624"/>
    <n v="93896.113846153894"/>
    <n v="1"/>
  </r>
  <r>
    <m/>
    <n v="0"/>
    <n v="1762128071"/>
    <n v="1765257961"/>
    <n v="1887323671"/>
    <n v="1887892741"/>
    <s v="10038R"/>
    <s v="Chief Financial Officer"/>
    <s v="12034R"/>
    <s v="SC Procurement&amp;Fleet Operation"/>
    <s v="12561R"/>
    <s v="Fleet Operations"/>
    <s v="12763R"/>
    <s v="Fleet Operations - East"/>
    <s v="Corporate"/>
    <n v="1.73"/>
    <x v="4"/>
    <s v="Nonsal"/>
    <n v="137709.3285"/>
    <n v="238237.138305"/>
    <n v="2754186.57"/>
    <n v="39"/>
  </r>
  <r>
    <m/>
    <n v="0"/>
    <n v="1762128071"/>
    <n v="1765257961"/>
    <n v="1887323671"/>
    <n v="1887892741"/>
    <s v="10038R"/>
    <s v="Chief Financial Officer"/>
    <s v="12034R"/>
    <s v="SC Procurement&amp;Fleet Operation"/>
    <s v="12561R"/>
    <s v="Fleet Operations"/>
    <s v="12763R"/>
    <s v="Fleet Operations - East"/>
    <s v="Corporate"/>
    <n v="1.73"/>
    <x v="4"/>
    <s v="SP20 / 007"/>
    <n v="108620.59803846201"/>
    <n v="187913.63460653927"/>
    <n v="1086205.9803846199"/>
    <n v="12"/>
  </r>
  <r>
    <m/>
    <n v="0"/>
    <n v="1762128071"/>
    <n v="1765257961"/>
    <n v="1887323671"/>
    <n v="1887892741"/>
    <s v="10038R"/>
    <s v="Chief Financial Officer"/>
    <s v="12034R"/>
    <s v="SC Procurement&amp;Fleet Operation"/>
    <s v="12561R"/>
    <s v="Fleet Operations"/>
    <s v="12763R"/>
    <s v="Fleet Operations - East"/>
    <s v="Corporate"/>
    <n v="1.73"/>
    <x v="4"/>
    <s v="SP20 / 008"/>
    <n v="30662.8061923077"/>
    <n v="53046.654712692318"/>
    <n v="306628.06192307698"/>
    <n v="3"/>
  </r>
  <r>
    <m/>
    <n v="0"/>
    <n v="1762128071"/>
    <n v="1912362791"/>
    <n v="1912362791"/>
    <n v="1912362791"/>
    <s v="10038R"/>
    <s v="Chief Financial Officer"/>
    <s v="12304R"/>
    <s v="CFO Admin"/>
    <m/>
    <m/>
    <m/>
    <m/>
    <s v="Corporate"/>
    <n v="1.73"/>
    <x v="2"/>
    <s v="SP20 / 006"/>
    <n v="7601.2529538461604"/>
    <n v="13150.167610153858"/>
    <n v="84458.366153846204"/>
    <n v="1"/>
  </r>
  <r>
    <m/>
    <n v="0"/>
    <n v="1762128071"/>
    <n v="1928012241"/>
    <n v="1928012241"/>
    <n v="1928012241"/>
    <s v="10038R"/>
    <s v="Chief Financial Officer"/>
    <s v="12920R"/>
    <s v="Strategy &amp; Innovation"/>
    <m/>
    <m/>
    <m/>
    <m/>
    <s v="Corporate"/>
    <n v="1.73"/>
    <x v="2"/>
    <s v="SP20 / 006"/>
    <n v="7268.1185076923002"/>
    <n v="12573.845018307678"/>
    <n v="80756.872307692305"/>
    <n v="2"/>
  </r>
  <r>
    <m/>
    <n v="0"/>
    <n v="1762128071"/>
    <n v="1928012241"/>
    <n v="1928012241"/>
    <n v="1928012241"/>
    <s v="10038R"/>
    <s v="Chief Financial Officer"/>
    <s v="12920R"/>
    <s v="Strategy &amp; Innovation"/>
    <m/>
    <m/>
    <m/>
    <m/>
    <s v="Corporate"/>
    <n v="1.73"/>
    <x v="2"/>
    <s v="SP20 / 008"/>
    <n v="8235.2578461538506"/>
    <n v="14246.996073846161"/>
    <n v="82352.578461538506"/>
    <n v="1"/>
  </r>
  <r>
    <m/>
    <n v="0"/>
    <n v="1762128071"/>
    <n v="1928012241"/>
    <n v="1928012241"/>
    <n v="1928012241"/>
    <s v="10038R"/>
    <s v="Chief Financial Officer"/>
    <s v="12920R"/>
    <s v="Strategy &amp; Innovation"/>
    <m/>
    <m/>
    <m/>
    <m/>
    <s v="Corporate"/>
    <n v="1.73"/>
    <x v="2"/>
    <s v="SP20 / 010"/>
    <n v="331385.36609230901"/>
    <n v="573296.68333969463"/>
    <n v="1656926.83046154"/>
    <n v="12"/>
  </r>
  <r>
    <m/>
    <n v="0"/>
    <n v="1762128071"/>
    <n v="1928012241"/>
    <n v="1928012241"/>
    <n v="1928012241"/>
    <s v="10038R"/>
    <s v="Chief Financial Officer"/>
    <s v="12920R"/>
    <s v="Strategy &amp; Innovation"/>
    <m/>
    <m/>
    <m/>
    <m/>
    <s v="Corporate"/>
    <n v="1.73"/>
    <x v="2"/>
    <s v="SP20 / 012"/>
    <n v="186384.74249999999"/>
    <n v="322445.60452499997"/>
    <n v="621282.47499999998"/>
    <n v="3"/>
  </r>
  <r>
    <m/>
    <n v="0"/>
    <n v="1762128071"/>
    <n v="1928012241"/>
    <n v="1928012241"/>
    <n v="1928012241"/>
    <s v="10038R"/>
    <s v="Chief Financial Officer"/>
    <s v="12920R"/>
    <s v="Strategy &amp; Innovation"/>
    <m/>
    <m/>
    <m/>
    <m/>
    <s v="Corporate"/>
    <n v="1.73"/>
    <x v="2"/>
    <s v="SP20 / 013"/>
    <n v="82367.8083846152"/>
    <n v="142496.30850538428"/>
    <n v="235336.59538461501"/>
    <n v="1"/>
  </r>
  <r>
    <m/>
    <n v="0"/>
    <n v="1762128071"/>
    <n v="1928012241"/>
    <n v="1928012241"/>
    <n v="1928012241"/>
    <s v="10038R"/>
    <s v="Chief Financial Officer"/>
    <s v="12920R"/>
    <s v="Strategy &amp; Innovation"/>
    <m/>
    <m/>
    <m/>
    <m/>
    <s v="Corporate"/>
    <n v="1.73"/>
    <x v="2"/>
    <s v="SP20 / 016"/>
    <n v="192256.70115384599"/>
    <n v="332604.09299615357"/>
    <n v="384513.40230769198"/>
    <n v="1"/>
  </r>
  <r>
    <m/>
    <n v="0"/>
    <n v="1762128071"/>
    <n v="1928012241"/>
    <n v="1929055537"/>
    <n v="1929055537"/>
    <s v="10038R"/>
    <s v="Chief Financial Officer"/>
    <s v="12920R"/>
    <s v="Strategy &amp; Innovation"/>
    <s v="13386R"/>
    <s v="Enterprise Innovation"/>
    <m/>
    <m/>
    <s v="Corporate"/>
    <n v="1.73"/>
    <x v="2"/>
    <s v="SP20 / 004"/>
    <n v="3465.86480769231"/>
    <n v="5995.9461173076961"/>
    <n v="57764.413461538497"/>
    <n v="1"/>
  </r>
  <r>
    <m/>
    <n v="0"/>
    <n v="1762128071"/>
    <n v="1928012241"/>
    <n v="1929055537"/>
    <n v="1929055537"/>
    <s v="10038R"/>
    <s v="Chief Financial Officer"/>
    <s v="12920R"/>
    <s v="Strategy &amp; Innovation"/>
    <s v="13386R"/>
    <s v="Enterprise Innovation"/>
    <m/>
    <m/>
    <s v="Corporate"/>
    <n v="1.73"/>
    <x v="2"/>
    <s v="SP20 / 009"/>
    <n v="35423.022115384701"/>
    <n v="61281.828259615533"/>
    <n v="236153.48076923101"/>
    <n v="2"/>
  </r>
  <r>
    <m/>
    <n v="0"/>
    <n v="1762128071"/>
    <n v="1928012241"/>
    <n v="1929055537"/>
    <n v="1929055537"/>
    <s v="10038R"/>
    <s v="Chief Financial Officer"/>
    <s v="12920R"/>
    <s v="Strategy &amp; Innovation"/>
    <s v="13386R"/>
    <s v="Enterprise Innovation"/>
    <m/>
    <m/>
    <s v="Corporate"/>
    <n v="1.73"/>
    <x v="2"/>
    <s v="SP20 / 010"/>
    <n v="132460.72561538499"/>
    <n v="229157.05531461604"/>
    <n v="662303.62807692296"/>
    <n v="5"/>
  </r>
  <r>
    <m/>
    <n v="0"/>
    <n v="1762128071"/>
    <n v="1928012241"/>
    <n v="1929055537"/>
    <n v="1929055537"/>
    <s v="10038R"/>
    <s v="Chief Financial Officer"/>
    <s v="12920R"/>
    <s v="Strategy &amp; Innovation"/>
    <s v="13386R"/>
    <s v="Enterprise Innovation"/>
    <m/>
    <m/>
    <s v="Corporate"/>
    <n v="1.73"/>
    <x v="2"/>
    <s v="SP20 / 012"/>
    <n v="68086.654615384497"/>
    <n v="117789.91248461518"/>
    <n v="226955.51538461499"/>
    <n v="1"/>
  </r>
  <r>
    <m/>
    <n v="0"/>
    <n v="1762128071"/>
    <n v="1928012241"/>
    <n v="1929055537"/>
    <n v="1929055537"/>
    <s v="10038R"/>
    <s v="Chief Financial Officer"/>
    <s v="12920R"/>
    <s v="Strategy &amp; Innovation"/>
    <s v="13386R"/>
    <s v="Enterprise Innovation"/>
    <m/>
    <m/>
    <s v="Corporate"/>
    <n v="1.73"/>
    <x v="2"/>
    <s v="SP20 / 013"/>
    <n v="92551.959634615298"/>
    <n v="160114.89016788447"/>
    <n v="264434.17038461502"/>
    <n v="1"/>
  </r>
  <r>
    <m/>
    <n v="0"/>
    <n v="1762128071"/>
    <n v="1934272021"/>
    <n v="1934272021"/>
    <n v="1934272021"/>
    <s v="10038R"/>
    <s v="Chief Financial Officer"/>
    <s v="10024R"/>
    <s v="Corporate Planning &amp; Budgeting"/>
    <m/>
    <m/>
    <m/>
    <m/>
    <s v="Corporate"/>
    <n v="1.73"/>
    <x v="2"/>
    <s v="SP20 / 006"/>
    <n v="25631.3525538461"/>
    <n v="44342.239918153755"/>
    <n v="284792.80615384597"/>
    <n v="5"/>
  </r>
  <r>
    <m/>
    <n v="0"/>
    <n v="1762128071"/>
    <n v="1934272021"/>
    <n v="1934272021"/>
    <n v="1934272021"/>
    <s v="10038R"/>
    <s v="Chief Financial Officer"/>
    <s v="10024R"/>
    <s v="Corporate Planning &amp; Budgeting"/>
    <m/>
    <m/>
    <m/>
    <m/>
    <s v="Corporate"/>
    <n v="1.73"/>
    <x v="2"/>
    <s v="SP20 / 007"/>
    <n v="35906.074807692297"/>
    <n v="62117.509417307672"/>
    <n v="359060.74807692302"/>
    <n v="4"/>
  </r>
  <r>
    <m/>
    <n v="0"/>
    <n v="1762128071"/>
    <n v="1934272021"/>
    <n v="1934272021"/>
    <n v="1934272021"/>
    <s v="10038R"/>
    <s v="Chief Financial Officer"/>
    <s v="10024R"/>
    <s v="Corporate Planning &amp; Budgeting"/>
    <m/>
    <m/>
    <m/>
    <m/>
    <s v="Corporate"/>
    <n v="1.73"/>
    <x v="2"/>
    <s v="SP20 / 008"/>
    <n v="95584.009461538299"/>
    <n v="165360.33636846126"/>
    <n v="955840.09461538505"/>
    <n v="9"/>
  </r>
  <r>
    <m/>
    <n v="0"/>
    <n v="1762128071"/>
    <n v="1934272021"/>
    <n v="1934272021"/>
    <n v="1934272021"/>
    <s v="10038R"/>
    <s v="Chief Financial Officer"/>
    <s v="10024R"/>
    <s v="Corporate Planning &amp; Budgeting"/>
    <m/>
    <m/>
    <m/>
    <m/>
    <s v="Corporate"/>
    <n v="1.73"/>
    <x v="2"/>
    <s v="SP20 / 009"/>
    <n v="170431.95432692301"/>
    <n v="294847.2809855768"/>
    <n v="1136213.02884615"/>
    <n v="10"/>
  </r>
  <r>
    <m/>
    <n v="0"/>
    <n v="1762128071"/>
    <n v="1934272021"/>
    <n v="1934272021"/>
    <n v="1934272021"/>
    <s v="10038R"/>
    <s v="Chief Financial Officer"/>
    <s v="10024R"/>
    <s v="Corporate Planning &amp; Budgeting"/>
    <m/>
    <m/>
    <m/>
    <m/>
    <s v="Corporate"/>
    <n v="1.73"/>
    <x v="2"/>
    <s v="SP20 / 010"/>
    <n v="249396.15169230799"/>
    <n v="431455.34242769284"/>
    <n v="1246980.7584615401"/>
    <n v="8"/>
  </r>
  <r>
    <m/>
    <n v="0"/>
    <n v="1762128071"/>
    <n v="1934272021"/>
    <n v="1934272021"/>
    <n v="1934272021"/>
    <s v="10038R"/>
    <s v="Chief Financial Officer"/>
    <s v="10024R"/>
    <s v="Corporate Planning &amp; Budgeting"/>
    <m/>
    <m/>
    <m/>
    <m/>
    <s v="Corporate"/>
    <n v="1.73"/>
    <x v="2"/>
    <s v="SP20 / 011"/>
    <n v="90430.595096153993"/>
    <n v="156444.9295163464"/>
    <n v="361722.38038461498"/>
    <n v="2"/>
  </r>
  <r>
    <m/>
    <n v="0"/>
    <n v="1762128071"/>
    <n v="1934272021"/>
    <n v="1934272021"/>
    <n v="1934272021"/>
    <s v="10038R"/>
    <s v="Chief Financial Officer"/>
    <s v="10024R"/>
    <s v="Corporate Planning &amp; Budgeting"/>
    <m/>
    <m/>
    <m/>
    <m/>
    <s v="Corporate"/>
    <n v="1.73"/>
    <x v="2"/>
    <s v="SP20 / 012"/>
    <n v="142639.523538462"/>
    <n v="246766.37572153925"/>
    <n v="475465.07846153801"/>
    <n v="2"/>
  </r>
  <r>
    <m/>
    <n v="0"/>
    <n v="1762128071"/>
    <n v="1934272021"/>
    <n v="1934272021"/>
    <n v="1934272021"/>
    <s v="10038R"/>
    <s v="Chief Financial Officer"/>
    <s v="10024R"/>
    <s v="Corporate Planning &amp; Budgeting"/>
    <m/>
    <m/>
    <m/>
    <m/>
    <s v="Corporate"/>
    <n v="1.73"/>
    <x v="2"/>
    <s v="SP20 / 015"/>
    <n v="142459.63996153901"/>
    <n v="246455.17713346248"/>
    <n v="316576.97769230802"/>
    <n v="1"/>
  </r>
  <r>
    <m/>
    <n v="0"/>
    <n v="1762128071"/>
    <n v="1934272021"/>
    <n v="1937401911"/>
    <n v="1937401911"/>
    <s v="10038R"/>
    <s v="Chief Financial Officer"/>
    <s v="10024R"/>
    <s v="Corporate Planning &amp; Budgeting"/>
    <s v="10771R"/>
    <s v="Corp Fin &amp; Econ Forecasting"/>
    <m/>
    <m/>
    <s v="Corporate"/>
    <n v="1.73"/>
    <x v="2"/>
    <s v="SP20 / 006"/>
    <n v="12194.1341307692"/>
    <n v="21095.852046230717"/>
    <n v="135490.379230769"/>
    <n v="3"/>
  </r>
  <r>
    <m/>
    <n v="0"/>
    <n v="1762128071"/>
    <n v="1934272021"/>
    <n v="1937401911"/>
    <n v="1937401911"/>
    <s v="10038R"/>
    <s v="Chief Financial Officer"/>
    <s v="10024R"/>
    <s v="Corporate Planning &amp; Budgeting"/>
    <s v="10771R"/>
    <s v="Corp Fin &amp; Econ Forecasting"/>
    <m/>
    <m/>
    <s v="Corporate"/>
    <n v="1.73"/>
    <x v="2"/>
    <s v="SP20 / 008"/>
    <n v="35607.346769230797"/>
    <n v="61600.709910769277"/>
    <n v="356073.46769230801"/>
    <n v="4"/>
  </r>
  <r>
    <m/>
    <n v="0"/>
    <n v="1762128071"/>
    <n v="1934272021"/>
    <n v="1937401911"/>
    <n v="1937401911"/>
    <s v="10038R"/>
    <s v="Chief Financial Officer"/>
    <s v="10024R"/>
    <s v="Corporate Planning &amp; Budgeting"/>
    <s v="10771R"/>
    <s v="Corp Fin &amp; Econ Forecasting"/>
    <m/>
    <m/>
    <s v="Corporate"/>
    <n v="1.73"/>
    <x v="2"/>
    <s v="SP20 / 009"/>
    <n v="175773.765173077"/>
    <n v="304088.61374942318"/>
    <n v="1171825.1011538501"/>
    <n v="9"/>
  </r>
  <r>
    <m/>
    <n v="0"/>
    <n v="1762128071"/>
    <n v="1934272021"/>
    <n v="1937401911"/>
    <n v="1937401911"/>
    <s v="10038R"/>
    <s v="Chief Financial Officer"/>
    <s v="10024R"/>
    <s v="Corporate Planning &amp; Budgeting"/>
    <s v="10771R"/>
    <s v="Corp Fin &amp; Econ Forecasting"/>
    <m/>
    <m/>
    <s v="Corporate"/>
    <n v="1.73"/>
    <x v="2"/>
    <s v="SP20 / 010"/>
    <n v="59155.3875384614"/>
    <n v="102338.82044153822"/>
    <n v="295776.93769230798"/>
    <n v="2"/>
  </r>
  <r>
    <m/>
    <n v="0"/>
    <n v="1762128071"/>
    <n v="1934272021"/>
    <n v="1937401911"/>
    <n v="1937401911"/>
    <s v="10038R"/>
    <s v="Chief Financial Officer"/>
    <s v="10024R"/>
    <s v="Corporate Planning &amp; Budgeting"/>
    <s v="10771R"/>
    <s v="Corp Fin &amp; Econ Forecasting"/>
    <m/>
    <m/>
    <s v="Corporate"/>
    <n v="1.73"/>
    <x v="2"/>
    <s v="SP20 / 011"/>
    <n v="134661.02942307701"/>
    <n v="232963.58090192321"/>
    <n v="538644.11769230803"/>
    <n v="3"/>
  </r>
  <r>
    <m/>
    <n v="0"/>
    <n v="1762128071"/>
    <n v="1934272021"/>
    <n v="1937401911"/>
    <n v="1937401911"/>
    <s v="10038R"/>
    <s v="Chief Financial Officer"/>
    <s v="10024R"/>
    <s v="Corporate Planning &amp; Budgeting"/>
    <s v="10771R"/>
    <s v="Corp Fin &amp; Econ Forecasting"/>
    <m/>
    <m/>
    <s v="Corporate"/>
    <n v="1.73"/>
    <x v="2"/>
    <s v="SP20 / 013"/>
    <n v="84370.760788461703"/>
    <n v="145961.41616403873"/>
    <n v="241059.31653846201"/>
    <n v="1"/>
  </r>
  <r>
    <m/>
    <n v="0"/>
    <n v="1762128071"/>
    <n v="1943661691"/>
    <n v="1943661691"/>
    <n v="1943661691"/>
    <s v="10038R"/>
    <s v="Chief Financial Officer"/>
    <s v="11405R"/>
    <s v="Corporate Accounting"/>
    <m/>
    <m/>
    <m/>
    <m/>
    <s v="Corporate"/>
    <n v="1.73"/>
    <x v="2"/>
    <s v="SP20 / 004"/>
    <n v="4014.8349923076898"/>
    <n v="6945.664536692303"/>
    <n v="66913.916538461504"/>
    <n v="1"/>
  </r>
  <r>
    <m/>
    <n v="0"/>
    <n v="1762128071"/>
    <n v="1943661691"/>
    <n v="1943661691"/>
    <n v="1943661691"/>
    <s v="10038R"/>
    <s v="Chief Financial Officer"/>
    <s v="11405R"/>
    <s v="Corporate Accounting"/>
    <m/>
    <m/>
    <m/>
    <m/>
    <s v="Corporate"/>
    <n v="1.73"/>
    <x v="2"/>
    <s v="SP20 / 005"/>
    <n v="9514.9082461538492"/>
    <n v="16460.791265846157"/>
    <n v="118936.353076923"/>
    <n v="2"/>
  </r>
  <r>
    <m/>
    <n v="0"/>
    <n v="1762128071"/>
    <n v="1943661691"/>
    <n v="1943661691"/>
    <n v="1943661691"/>
    <s v="10038R"/>
    <s v="Chief Financial Officer"/>
    <s v="11405R"/>
    <s v="Corporate Accounting"/>
    <m/>
    <m/>
    <m/>
    <m/>
    <s v="Corporate"/>
    <n v="1.73"/>
    <x v="2"/>
    <s v="SP20 / 006"/>
    <n v="7221.3893653846098"/>
    <n v="12493.003602115376"/>
    <n v="80237.659615384604"/>
    <n v="1"/>
  </r>
  <r>
    <m/>
    <n v="0"/>
    <n v="1762128071"/>
    <n v="1943661691"/>
    <n v="1943661691"/>
    <n v="1943661691"/>
    <s v="10038R"/>
    <s v="Chief Financial Officer"/>
    <s v="11405R"/>
    <s v="Corporate Accounting"/>
    <m/>
    <m/>
    <m/>
    <m/>
    <s v="Corporate"/>
    <n v="1.73"/>
    <x v="2"/>
    <s v="SP20 / 007"/>
    <n v="89508.443115384594"/>
    <n v="154849.60658961535"/>
    <n v="895084.43115384597"/>
    <n v="12"/>
  </r>
  <r>
    <m/>
    <n v="0"/>
    <n v="1762128071"/>
    <n v="1943661691"/>
    <n v="1943661691"/>
    <n v="1943661691"/>
    <s v="10038R"/>
    <s v="Chief Financial Officer"/>
    <s v="11405R"/>
    <s v="Corporate Accounting"/>
    <m/>
    <m/>
    <m/>
    <m/>
    <s v="Corporate"/>
    <n v="1.73"/>
    <x v="2"/>
    <s v="SP20 / 008"/>
    <n v="98103.473884615596"/>
    <n v="169719.00982038499"/>
    <n v="981034.73884615395"/>
    <n v="11"/>
  </r>
  <r>
    <m/>
    <n v="0"/>
    <n v="1762128071"/>
    <n v="1943661691"/>
    <n v="1943661691"/>
    <n v="1943661691"/>
    <s v="10038R"/>
    <s v="Chief Financial Officer"/>
    <s v="11405R"/>
    <s v="Corporate Accounting"/>
    <m/>
    <m/>
    <m/>
    <m/>
    <s v="Corporate"/>
    <n v="1.73"/>
    <x v="2"/>
    <s v="SP20 / 009"/>
    <n v="234848.91590769199"/>
    <n v="406288.62452030712"/>
    <n v="1565659.4393846199"/>
    <n v="13"/>
  </r>
  <r>
    <m/>
    <n v="0"/>
    <n v="1762128071"/>
    <n v="1943661691"/>
    <n v="1943661691"/>
    <n v="1943661691"/>
    <s v="10038R"/>
    <s v="Chief Financial Officer"/>
    <s v="11405R"/>
    <s v="Corporate Accounting"/>
    <m/>
    <m/>
    <m/>
    <m/>
    <s v="Corporate"/>
    <n v="1.73"/>
    <x v="2"/>
    <s v="SP20 / 010"/>
    <n v="408683.83161538502"/>
    <n v="707023.02869461605"/>
    <n v="2043419.1580769201"/>
    <n v="15"/>
  </r>
  <r>
    <m/>
    <n v="0"/>
    <n v="1762128071"/>
    <n v="1943661691"/>
    <n v="1943661691"/>
    <n v="1943661691"/>
    <s v="10038R"/>
    <s v="Chief Financial Officer"/>
    <s v="11405R"/>
    <s v="Corporate Accounting"/>
    <m/>
    <m/>
    <m/>
    <m/>
    <s v="Corporate"/>
    <n v="1.73"/>
    <x v="2"/>
    <s v="SP20 / 011"/>
    <n v="448308.89721153799"/>
    <n v="775574.3921759607"/>
    <n v="1793235.5888461501"/>
    <n v="10"/>
  </r>
  <r>
    <m/>
    <n v="0"/>
    <n v="1762128071"/>
    <n v="1943661691"/>
    <n v="1943661691"/>
    <n v="1943661691"/>
    <s v="10038R"/>
    <s v="Chief Financial Officer"/>
    <s v="11405R"/>
    <s v="Corporate Accounting"/>
    <m/>
    <m/>
    <m/>
    <m/>
    <s v="Corporate"/>
    <n v="1.73"/>
    <x v="2"/>
    <s v="SP20 / 012"/>
    <n v="255014.99873076999"/>
    <n v="441175.94780423207"/>
    <n v="850049.995769231"/>
    <n v="4"/>
  </r>
  <r>
    <m/>
    <n v="0"/>
    <n v="1762128071"/>
    <n v="1943661691"/>
    <n v="1943661691"/>
    <n v="1943661691"/>
    <s v="10038R"/>
    <s v="Chief Financial Officer"/>
    <s v="11405R"/>
    <s v="Corporate Accounting"/>
    <m/>
    <m/>
    <m/>
    <m/>
    <s v="Corporate"/>
    <n v="1.73"/>
    <x v="2"/>
    <s v="SP20 / 013"/>
    <n v="155696.555269231"/>
    <n v="269355.04061576963"/>
    <n v="444847.30076923099"/>
    <n v="2"/>
  </r>
  <r>
    <m/>
    <n v="0"/>
    <n v="1762128071"/>
    <n v="1943661691"/>
    <n v="1943661691"/>
    <n v="1943661691"/>
    <s v="10038R"/>
    <s v="Chief Financial Officer"/>
    <s v="11405R"/>
    <s v="Corporate Accounting"/>
    <m/>
    <m/>
    <m/>
    <m/>
    <s v="Corporate"/>
    <n v="1.73"/>
    <x v="2"/>
    <s v="SP20 / 015"/>
    <n v="138521.379115385"/>
    <n v="239641.98586961607"/>
    <n v="307825.28692307702"/>
    <n v="1"/>
  </r>
  <r>
    <m/>
    <n v="0"/>
    <n v="1762128071"/>
    <n v="1943661691"/>
    <n v="1943661691"/>
    <n v="1943661691"/>
    <s v="10038R"/>
    <s v="Chief Financial Officer"/>
    <s v="11405R"/>
    <s v="Corporate Accounting"/>
    <m/>
    <m/>
    <m/>
    <m/>
    <s v="Corporate"/>
    <n v="1.73"/>
    <x v="2"/>
    <s v="SP20 / 016"/>
    <n v="199492.36269230701"/>
    <n v="345121.7874576911"/>
    <n v="398984.72538461501"/>
    <n v="1"/>
  </r>
  <r>
    <m/>
    <n v="0"/>
    <n v="1762128071"/>
    <n v="1943661691"/>
    <n v="1944052927"/>
    <n v="1944052927"/>
    <s v="10038R"/>
    <s v="Chief Financial Officer"/>
    <s v="11405R"/>
    <s v="Corporate Accounting"/>
    <s v="10284R"/>
    <s v="Reg, Trans &amp; AEPSC Acctg"/>
    <m/>
    <m/>
    <s v="Corporate"/>
    <n v="1.73"/>
    <x v="2"/>
    <s v="SP20 / 006"/>
    <n v="13426.0146"/>
    <n v="23227.005258000001"/>
    <n v="149177.94"/>
    <n v="2"/>
  </r>
  <r>
    <m/>
    <n v="0"/>
    <n v="1762128071"/>
    <n v="1943661691"/>
    <n v="1944052927"/>
    <n v="1944052927"/>
    <s v="10038R"/>
    <s v="Chief Financial Officer"/>
    <s v="11405R"/>
    <s v="Corporate Accounting"/>
    <s v="10284R"/>
    <s v="Reg, Trans &amp; AEPSC Acctg"/>
    <m/>
    <m/>
    <s v="Corporate"/>
    <n v="1.73"/>
    <x v="2"/>
    <s v="SP20 / 007"/>
    <n v="35640.086307692298"/>
    <n v="61657.349312307677"/>
    <n v="356400.86307692301"/>
    <n v="5"/>
  </r>
  <r>
    <m/>
    <n v="0"/>
    <n v="1762128071"/>
    <n v="1943661691"/>
    <n v="1944052927"/>
    <n v="1944052927"/>
    <s v="10038R"/>
    <s v="Chief Financial Officer"/>
    <s v="11405R"/>
    <s v="Corporate Accounting"/>
    <s v="10284R"/>
    <s v="Reg, Trans &amp; AEPSC Acctg"/>
    <m/>
    <m/>
    <s v="Corporate"/>
    <n v="1.73"/>
    <x v="2"/>
    <s v="SP20 / 008"/>
    <n v="40723.901923076897"/>
    <n v="70452.350326923028"/>
    <n v="407239.01923076902"/>
    <n v="4"/>
  </r>
  <r>
    <m/>
    <n v="0"/>
    <n v="1762128071"/>
    <n v="1943661691"/>
    <n v="1944052927"/>
    <n v="1944052927"/>
    <s v="10038R"/>
    <s v="Chief Financial Officer"/>
    <s v="11405R"/>
    <s v="Corporate Accounting"/>
    <s v="10284R"/>
    <s v="Reg, Trans &amp; AEPSC Acctg"/>
    <m/>
    <m/>
    <s v="Corporate"/>
    <n v="1.73"/>
    <x v="2"/>
    <s v="SP20 / 009"/>
    <n v="58964.046807692299"/>
    <n v="102007.80097730768"/>
    <n v="393093.645384615"/>
    <n v="3"/>
  </r>
  <r>
    <m/>
    <n v="0"/>
    <n v="1762128071"/>
    <n v="1943661691"/>
    <n v="1944052927"/>
    <n v="1944052927"/>
    <s v="10038R"/>
    <s v="Chief Financial Officer"/>
    <s v="11405R"/>
    <s v="Corporate Accounting"/>
    <s v="10284R"/>
    <s v="Reg, Trans &amp; AEPSC Acctg"/>
    <m/>
    <m/>
    <s v="Corporate"/>
    <n v="1.73"/>
    <x v="2"/>
    <s v="SP20 / 010"/>
    <n v="82211.520769230803"/>
    <n v="142225.93093076927"/>
    <n v="411057.603846154"/>
    <n v="3"/>
  </r>
  <r>
    <m/>
    <n v="0"/>
    <n v="1762128071"/>
    <n v="1943661691"/>
    <n v="1944052927"/>
    <n v="1944052927"/>
    <s v="10038R"/>
    <s v="Chief Financial Officer"/>
    <s v="11405R"/>
    <s v="Corporate Accounting"/>
    <s v="10284R"/>
    <s v="Reg, Trans &amp; AEPSC Acctg"/>
    <m/>
    <m/>
    <s v="Corporate"/>
    <n v="1.73"/>
    <x v="2"/>
    <s v="SP20 / 011"/>
    <n v="163839.908269231"/>
    <n v="283443.04130576964"/>
    <n v="655359.63307692297"/>
    <n v="4"/>
  </r>
  <r>
    <m/>
    <n v="0"/>
    <n v="1762128071"/>
    <n v="1943661691"/>
    <n v="1944052927"/>
    <n v="1944052927"/>
    <s v="10038R"/>
    <s v="Chief Financial Officer"/>
    <s v="11405R"/>
    <s v="Corporate Accounting"/>
    <s v="10284R"/>
    <s v="Reg, Trans &amp; AEPSC Acctg"/>
    <m/>
    <m/>
    <s v="Corporate"/>
    <n v="1.73"/>
    <x v="2"/>
    <s v="SP20 / 013"/>
    <n v="81359.204365384794"/>
    <n v="140751.42355211568"/>
    <n v="232454.86961538499"/>
    <n v="1"/>
  </r>
  <r>
    <m/>
    <n v="0"/>
    <n v="1762128071"/>
    <n v="1943661691"/>
    <n v="1944444163"/>
    <n v="1944444163"/>
    <s v="10038R"/>
    <s v="Chief Financial Officer"/>
    <s v="11405R"/>
    <s v="Corporate Accounting"/>
    <s v="11325R"/>
    <s v="Comm, Derivative&amp;Energy Acctng"/>
    <m/>
    <m/>
    <s v="Corporate"/>
    <n v="1.73"/>
    <x v="2"/>
    <s v="SP20 / 005"/>
    <n v="1753.8449846153801"/>
    <n v="3034.1518233846077"/>
    <n v="21923.0623076923"/>
    <n v="1"/>
  </r>
  <r>
    <m/>
    <n v="0"/>
    <n v="1762128071"/>
    <n v="1943661691"/>
    <n v="1944444163"/>
    <n v="1944444163"/>
    <s v="10038R"/>
    <s v="Chief Financial Officer"/>
    <s v="11405R"/>
    <s v="Corporate Accounting"/>
    <s v="11325R"/>
    <s v="Comm, Derivative&amp;Energy Acctng"/>
    <m/>
    <m/>
    <s v="Corporate"/>
    <n v="1.73"/>
    <x v="2"/>
    <s v="SP20 / 006"/>
    <n v="8183.5087846153901"/>
    <n v="14157.470197384624"/>
    <n v="90927.8753846154"/>
    <n v="3"/>
  </r>
  <r>
    <m/>
    <n v="0"/>
    <n v="1762128071"/>
    <n v="1943661691"/>
    <n v="1944444163"/>
    <n v="1944444163"/>
    <s v="10038R"/>
    <s v="Chief Financial Officer"/>
    <s v="11405R"/>
    <s v="Corporate Accounting"/>
    <s v="11325R"/>
    <s v="Comm, Derivative&amp;Energy Acctng"/>
    <m/>
    <m/>
    <s v="Corporate"/>
    <n v="1.73"/>
    <x v="2"/>
    <s v="SP20 / 008"/>
    <n v="28516.5314615385"/>
    <n v="49333.599428461603"/>
    <n v="285165.31461538502"/>
    <n v="3"/>
  </r>
  <r>
    <m/>
    <n v="0"/>
    <n v="1762128071"/>
    <n v="1943661691"/>
    <n v="1944444163"/>
    <n v="1944444163"/>
    <s v="10038R"/>
    <s v="Chief Financial Officer"/>
    <s v="11405R"/>
    <s v="Corporate Accounting"/>
    <s v="11325R"/>
    <s v="Comm, Derivative&amp;Energy Acctng"/>
    <m/>
    <m/>
    <s v="Corporate"/>
    <n v="1.73"/>
    <x v="2"/>
    <s v="SP20 / 010"/>
    <n v="48637.465384615403"/>
    <n v="84142.815115384641"/>
    <n v="243187.32692307699"/>
    <n v="2"/>
  </r>
  <r>
    <m/>
    <n v="0"/>
    <n v="1762128071"/>
    <n v="1943661691"/>
    <n v="1945226636"/>
    <n v="1945226636"/>
    <s v="10038R"/>
    <s v="Chief Financial Officer"/>
    <s v="11405R"/>
    <s v="Corporate Accounting"/>
    <s v="10265R"/>
    <s v="Accounting Services"/>
    <m/>
    <m/>
    <s v="Corporate"/>
    <n v="1.73"/>
    <x v="2"/>
    <s v="SP20 / 005"/>
    <n v="33540.090153846199"/>
    <n v="58024.355966153926"/>
    <n v="419251.12692307698"/>
    <n v="7"/>
  </r>
  <r>
    <m/>
    <n v="0"/>
    <n v="1762128071"/>
    <n v="1943661691"/>
    <n v="1945226636"/>
    <n v="1945226636"/>
    <s v="10038R"/>
    <s v="Chief Financial Officer"/>
    <s v="11405R"/>
    <s v="Corporate Accounting"/>
    <s v="10265R"/>
    <s v="Accounting Services"/>
    <m/>
    <m/>
    <s v="Corporate"/>
    <n v="1.73"/>
    <x v="2"/>
    <s v="SP20 / 006"/>
    <n v="19876.145053846201"/>
    <n v="34385.730943153925"/>
    <n v="220846.056153846"/>
    <n v="3"/>
  </r>
  <r>
    <m/>
    <n v="0"/>
    <n v="1762128071"/>
    <n v="1943661691"/>
    <n v="1945226636"/>
    <n v="1945226636"/>
    <s v="10038R"/>
    <s v="Chief Financial Officer"/>
    <s v="11405R"/>
    <s v="Corporate Accounting"/>
    <s v="10265R"/>
    <s v="Accounting Services"/>
    <m/>
    <m/>
    <s v="Corporate"/>
    <n v="1.73"/>
    <x v="2"/>
    <s v="SP20 / 007"/>
    <n v="7777.308"/>
    <n v="13454.742839999999"/>
    <n v="77773.08"/>
    <n v="1"/>
  </r>
  <r>
    <m/>
    <n v="0"/>
    <n v="1762128071"/>
    <n v="1943661691"/>
    <n v="1945226636"/>
    <n v="1945226636"/>
    <s v="10038R"/>
    <s v="Chief Financial Officer"/>
    <s v="11405R"/>
    <s v="Corporate Accounting"/>
    <s v="10265R"/>
    <s v="Accounting Services"/>
    <m/>
    <m/>
    <s v="Corporate"/>
    <n v="1.73"/>
    <x v="2"/>
    <s v="SP20 / 008"/>
    <n v="99381.055038461607"/>
    <n v="171929.22521653859"/>
    <n v="993810.55038461497"/>
    <n v="9"/>
  </r>
  <r>
    <m/>
    <n v="0"/>
    <n v="1762128071"/>
    <n v="1943661691"/>
    <n v="1945226636"/>
    <n v="1945226636"/>
    <s v="10038R"/>
    <s v="Chief Financial Officer"/>
    <s v="11405R"/>
    <s v="Corporate Accounting"/>
    <s v="10265R"/>
    <s v="Accounting Services"/>
    <m/>
    <m/>
    <s v="Corporate"/>
    <n v="1.73"/>
    <x v="2"/>
    <s v="SP20 / 009"/>
    <n v="103739.258884615"/>
    <n v="179468.91787038394"/>
    <n v="691595.05923076905"/>
    <n v="6"/>
  </r>
  <r>
    <m/>
    <n v="0"/>
    <n v="1762128071"/>
    <n v="1943661691"/>
    <n v="1945226636"/>
    <n v="1945226636"/>
    <s v="10038R"/>
    <s v="Chief Financial Officer"/>
    <s v="11405R"/>
    <s v="Corporate Accounting"/>
    <s v="10265R"/>
    <s v="Accounting Services"/>
    <m/>
    <m/>
    <s v="Corporate"/>
    <n v="1.73"/>
    <x v="2"/>
    <s v="SP20 / 010"/>
    <n v="33125.013538461601"/>
    <n v="57306.273421538572"/>
    <n v="165625.06769230799"/>
    <n v="1"/>
  </r>
  <r>
    <m/>
    <n v="0"/>
    <n v="1762128071"/>
    <n v="1943661691"/>
    <n v="1945226636"/>
    <n v="1945226636"/>
    <s v="10038R"/>
    <s v="Chief Financial Officer"/>
    <s v="11405R"/>
    <s v="Corporate Accounting"/>
    <s v="10265R"/>
    <s v="Accounting Services"/>
    <m/>
    <m/>
    <s v="Corporate"/>
    <n v="1.73"/>
    <x v="2"/>
    <s v="SP20 / 011"/>
    <n v="80052.875"/>
    <n v="138491.47375"/>
    <n v="320211.5"/>
    <n v="2"/>
  </r>
  <r>
    <m/>
    <n v="0"/>
    <n v="1762128071"/>
    <n v="1974960591"/>
    <n v="1974960591"/>
    <n v="1974960591"/>
    <s v="10038R"/>
    <s v="Chief Financial Officer"/>
    <s v="11433R"/>
    <s v="Treasury Risk and IR"/>
    <m/>
    <m/>
    <m/>
    <m/>
    <s v="Corporate"/>
    <n v="1.73"/>
    <x v="2"/>
    <s v="SP20 / 006"/>
    <n v="6193.8091038461598"/>
    <n v="10715.289749653857"/>
    <n v="68820.101153846204"/>
    <n v="1"/>
  </r>
  <r>
    <m/>
    <n v="0"/>
    <n v="1762128071"/>
    <n v="1974960591"/>
    <n v="1974960591"/>
    <n v="1974960591"/>
    <s v="10038R"/>
    <s v="Chief Financial Officer"/>
    <s v="11433R"/>
    <s v="Treasury Risk and IR"/>
    <m/>
    <m/>
    <m/>
    <m/>
    <s v="Corporate"/>
    <n v="1.73"/>
    <x v="2"/>
    <s v="SP20 / 011"/>
    <n v="32217.318846153801"/>
    <n v="55735.961603846074"/>
    <n v="128869.275384615"/>
    <n v="1"/>
  </r>
  <r>
    <m/>
    <n v="0"/>
    <n v="1762128071"/>
    <n v="1974960591"/>
    <n v="1974960591"/>
    <n v="1974960591"/>
    <s v="10038R"/>
    <s v="Chief Financial Officer"/>
    <s v="11433R"/>
    <s v="Treasury Risk and IR"/>
    <m/>
    <m/>
    <m/>
    <m/>
    <s v="Corporate"/>
    <n v="1.73"/>
    <x v="2"/>
    <s v="SP20 / 012"/>
    <n v="99600.647307692401"/>
    <n v="172309.11984230785"/>
    <n v="332002.15769230801"/>
    <n v="2"/>
  </r>
  <r>
    <m/>
    <n v="0"/>
    <n v="1762128071"/>
    <n v="1974960591"/>
    <n v="1975743063"/>
    <n v="1975743063"/>
    <s v="10038R"/>
    <s v="Chief Financial Officer"/>
    <s v="11433R"/>
    <s v="Treasury Risk and IR"/>
    <s v="10279R"/>
    <s v="Treasury Operations"/>
    <m/>
    <m/>
    <s v="Corporate"/>
    <n v="1.73"/>
    <x v="2"/>
    <s v="SP20 / 004"/>
    <n v="5519.3228953846101"/>
    <n v="9548.4286090153746"/>
    <n v="91988.714923076899"/>
    <n v="2"/>
  </r>
  <r>
    <m/>
    <n v="0"/>
    <n v="1762128071"/>
    <n v="1974960591"/>
    <n v="1975743063"/>
    <n v="1975743063"/>
    <s v="10038R"/>
    <s v="Chief Financial Officer"/>
    <s v="11433R"/>
    <s v="Treasury Risk and IR"/>
    <s v="10279R"/>
    <s v="Treasury Operations"/>
    <m/>
    <m/>
    <s v="Corporate"/>
    <n v="1.73"/>
    <x v="2"/>
    <s v="SP20 / 005"/>
    <n v="13808.6016"/>
    <n v="23888.880767999999"/>
    <n v="172607.52"/>
    <n v="3"/>
  </r>
  <r>
    <m/>
    <n v="0"/>
    <n v="1762128071"/>
    <n v="1974960591"/>
    <n v="1975743063"/>
    <n v="1975743063"/>
    <s v="10038R"/>
    <s v="Chief Financial Officer"/>
    <s v="11433R"/>
    <s v="Treasury Risk and IR"/>
    <s v="10279R"/>
    <s v="Treasury Operations"/>
    <m/>
    <m/>
    <s v="Corporate"/>
    <n v="1.73"/>
    <x v="2"/>
    <s v="SP20 / 006"/>
    <n v="5965.3932576923098"/>
    <n v="10320.130335807697"/>
    <n v="66282.147307692299"/>
    <n v="1"/>
  </r>
  <r>
    <m/>
    <n v="0"/>
    <n v="1762128071"/>
    <n v="1974960591"/>
    <n v="1975743063"/>
    <n v="1975743063"/>
    <s v="10038R"/>
    <s v="Chief Financial Officer"/>
    <s v="11433R"/>
    <s v="Treasury Risk and IR"/>
    <s v="10279R"/>
    <s v="Treasury Operations"/>
    <m/>
    <m/>
    <s v="Corporate"/>
    <n v="1.73"/>
    <x v="2"/>
    <s v="SP20 / 007"/>
    <n v="34944.614461538498"/>
    <n v="60454.183018461605"/>
    <n v="349446.14461538498"/>
    <n v="4"/>
  </r>
  <r>
    <m/>
    <n v="0"/>
    <n v="1762128071"/>
    <n v="1974960591"/>
    <n v="1975743063"/>
    <n v="1975743063"/>
    <s v="10038R"/>
    <s v="Chief Financial Officer"/>
    <s v="11433R"/>
    <s v="Treasury Risk and IR"/>
    <s v="10279R"/>
    <s v="Treasury Operations"/>
    <m/>
    <m/>
    <s v="Corporate"/>
    <n v="1.73"/>
    <x v="2"/>
    <s v="SP20 / 008"/>
    <n v="9750"/>
    <n v="16867.5"/>
    <n v="97500"/>
    <n v="1"/>
  </r>
  <r>
    <m/>
    <n v="0"/>
    <n v="1762128071"/>
    <n v="1974960591"/>
    <n v="1975743063"/>
    <n v="1975743063"/>
    <s v="10038R"/>
    <s v="Chief Financial Officer"/>
    <s v="11433R"/>
    <s v="Treasury Risk and IR"/>
    <s v="10279R"/>
    <s v="Treasury Operations"/>
    <m/>
    <m/>
    <s v="Corporate"/>
    <n v="1.73"/>
    <x v="2"/>
    <s v="SP20 / 009"/>
    <n v="51178.202826923101"/>
    <n v="88538.290890576958"/>
    <n v="341188.01884615398"/>
    <n v="3"/>
  </r>
  <r>
    <m/>
    <n v="0"/>
    <n v="1762128071"/>
    <n v="1974960591"/>
    <n v="1975743063"/>
    <n v="1975743063"/>
    <s v="10038R"/>
    <s v="Chief Financial Officer"/>
    <s v="11433R"/>
    <s v="Treasury Risk and IR"/>
    <s v="10279R"/>
    <s v="Treasury Operations"/>
    <m/>
    <m/>
    <s v="Corporate"/>
    <n v="1.73"/>
    <x v="2"/>
    <s v="SP20 / 010"/>
    <n v="58802.665153845999"/>
    <n v="101728.61071615358"/>
    <n v="294013.32576923101"/>
    <n v="2"/>
  </r>
  <r>
    <m/>
    <n v="0"/>
    <n v="1762128071"/>
    <n v="1974960591"/>
    <n v="1975743063"/>
    <n v="1975743063"/>
    <s v="10038R"/>
    <s v="Chief Financial Officer"/>
    <s v="11433R"/>
    <s v="Treasury Risk and IR"/>
    <s v="10279R"/>
    <s v="Treasury Operations"/>
    <m/>
    <m/>
    <s v="Corporate"/>
    <n v="1.73"/>
    <x v="2"/>
    <s v="SP20 / 011"/>
    <n v="84390.0689423078"/>
    <n v="145994.8192701925"/>
    <n v="337560.27576923103"/>
    <n v="2"/>
  </r>
  <r>
    <m/>
    <n v="0"/>
    <n v="1762128071"/>
    <n v="1974960591"/>
    <n v="1975743063"/>
    <n v="1975743063"/>
    <s v="10038R"/>
    <s v="Chief Financial Officer"/>
    <s v="11433R"/>
    <s v="Treasury Risk and IR"/>
    <s v="10279R"/>
    <s v="Treasury Operations"/>
    <m/>
    <m/>
    <s v="Corporate"/>
    <n v="1.73"/>
    <x v="2"/>
    <s v="SP20 / 012"/>
    <n v="185425.02219230699"/>
    <n v="320785.28839269112"/>
    <n v="618083.40730769199"/>
    <n v="3"/>
  </r>
  <r>
    <m/>
    <n v="0"/>
    <n v="1762128071"/>
    <n v="1974960591"/>
    <n v="1975743063"/>
    <n v="1975743063"/>
    <s v="10038R"/>
    <s v="Chief Financial Officer"/>
    <s v="11433R"/>
    <s v="Treasury Risk and IR"/>
    <s v="10279R"/>
    <s v="Treasury Operations"/>
    <m/>
    <m/>
    <s v="Corporate"/>
    <n v="1.73"/>
    <x v="2"/>
    <s v="SP20 / 016"/>
    <n v="241741.071346154"/>
    <n v="418212.05342884641"/>
    <n v="423605.87538461498"/>
    <n v="2"/>
  </r>
  <r>
    <m/>
    <n v="0"/>
    <n v="1762128071"/>
    <n v="1974960591"/>
    <n v="1976525536"/>
    <n v="1976525536"/>
    <s v="10038R"/>
    <s v="Chief Financial Officer"/>
    <s v="11433R"/>
    <s v="Treasury Risk and IR"/>
    <s v="13690R"/>
    <s v="Risk Operations"/>
    <m/>
    <m/>
    <s v="Corporate"/>
    <n v="1.73"/>
    <x v="2"/>
    <s v="SP20 / 004"/>
    <n v="6504.0489138461598"/>
    <n v="11252.004620953856"/>
    <n v="108400.815230769"/>
    <n v="2"/>
  </r>
  <r>
    <m/>
    <n v="0"/>
    <n v="1762128071"/>
    <n v="1974960591"/>
    <n v="1976525536"/>
    <n v="1976525536"/>
    <s v="10038R"/>
    <s v="Chief Financial Officer"/>
    <s v="11433R"/>
    <s v="Treasury Risk and IR"/>
    <s v="13690R"/>
    <s v="Risk Operations"/>
    <m/>
    <m/>
    <s v="Corporate"/>
    <n v="1.73"/>
    <x v="2"/>
    <s v="SP20 / 005"/>
    <n v="41928.592307692299"/>
    <n v="72536.46469230768"/>
    <n v="524107.40384615399"/>
    <n v="9"/>
  </r>
  <r>
    <m/>
    <n v="0"/>
    <n v="1762128071"/>
    <n v="1974960591"/>
    <n v="1976525536"/>
    <n v="1976525536"/>
    <s v="10038R"/>
    <s v="Chief Financial Officer"/>
    <s v="11433R"/>
    <s v="Treasury Risk and IR"/>
    <s v="13690R"/>
    <s v="Risk Operations"/>
    <m/>
    <m/>
    <s v="Corporate"/>
    <n v="1.73"/>
    <x v="2"/>
    <s v="SP20 / 006"/>
    <n v="21088.608611538501"/>
    <n v="36483.292897961604"/>
    <n v="234317.87346153799"/>
    <n v="3"/>
  </r>
  <r>
    <m/>
    <n v="0"/>
    <n v="1762128071"/>
    <n v="1974960591"/>
    <n v="1976525536"/>
    <n v="1976525536"/>
    <s v="10038R"/>
    <s v="Chief Financial Officer"/>
    <s v="11433R"/>
    <s v="Treasury Risk and IR"/>
    <s v="13690R"/>
    <s v="Risk Operations"/>
    <m/>
    <m/>
    <s v="Corporate"/>
    <n v="1.73"/>
    <x v="2"/>
    <s v="SP20 / 007"/>
    <n v="67686.813500000004"/>
    <n v="117098.187355"/>
    <n v="676868.13500000001"/>
    <n v="7"/>
  </r>
  <r>
    <m/>
    <n v="0"/>
    <n v="1762128071"/>
    <n v="1974960591"/>
    <n v="1976525536"/>
    <n v="1976525536"/>
    <s v="10038R"/>
    <s v="Chief Financial Officer"/>
    <s v="11433R"/>
    <s v="Treasury Risk and IR"/>
    <s v="13690R"/>
    <s v="Risk Operations"/>
    <m/>
    <m/>
    <s v="Corporate"/>
    <n v="1.73"/>
    <x v="2"/>
    <s v="SP20 / 008"/>
    <n v="20524.8951923077"/>
    <n v="35508.068682692319"/>
    <n v="205248.95192307699"/>
    <n v="2"/>
  </r>
  <r>
    <m/>
    <n v="0"/>
    <n v="1762128071"/>
    <n v="1974960591"/>
    <n v="1976525536"/>
    <n v="1976525536"/>
    <s v="10038R"/>
    <s v="Chief Financial Officer"/>
    <s v="11433R"/>
    <s v="Treasury Risk and IR"/>
    <s v="13690R"/>
    <s v="Risk Operations"/>
    <m/>
    <m/>
    <s v="Corporate"/>
    <n v="1.73"/>
    <x v="2"/>
    <s v="SP20 / 009"/>
    <n v="19538.5601538462"/>
    <n v="33801.709066153926"/>
    <n v="130257.067692308"/>
    <n v="1"/>
  </r>
  <r>
    <m/>
    <n v="0"/>
    <n v="1762128071"/>
    <n v="1974960591"/>
    <n v="1976525536"/>
    <n v="1976525536"/>
    <s v="10038R"/>
    <s v="Chief Financial Officer"/>
    <s v="11433R"/>
    <s v="Treasury Risk and IR"/>
    <s v="13690R"/>
    <s v="Risk Operations"/>
    <m/>
    <m/>
    <s v="Corporate"/>
    <n v="1.73"/>
    <x v="2"/>
    <s v="SP20 / 010"/>
    <n v="24845.3152307692"/>
    <n v="42982.395349230712"/>
    <n v="124226.57615384601"/>
    <n v="1"/>
  </r>
  <r>
    <m/>
    <n v="0"/>
    <n v="1762128071"/>
    <n v="1974960591"/>
    <n v="1976525536"/>
    <n v="1976525536"/>
    <s v="10038R"/>
    <s v="Chief Financial Officer"/>
    <s v="11433R"/>
    <s v="Treasury Risk and IR"/>
    <s v="13690R"/>
    <s v="Risk Operations"/>
    <m/>
    <m/>
    <s v="Corporate"/>
    <n v="1.73"/>
    <x v="2"/>
    <s v="SP20 / 012"/>
    <n v="58246.1750769231"/>
    <n v="100765.88288307696"/>
    <n v="194153.91692307699"/>
    <n v="2"/>
  </r>
  <r>
    <m/>
    <n v="0"/>
    <n v="1762128071"/>
    <n v="1974960591"/>
    <n v="1976525536"/>
    <n v="1976525536"/>
    <s v="10038R"/>
    <s v="Chief Financial Officer"/>
    <s v="11433R"/>
    <s v="Treasury Risk and IR"/>
    <s v="13690R"/>
    <s v="Risk Operations"/>
    <m/>
    <m/>
    <s v="Corporate"/>
    <n v="1.73"/>
    <x v="2"/>
    <s v="SP20 / 013"/>
    <n v="77669.678153846093"/>
    <n v="134368.54320615373"/>
    <n v="221913.366153846"/>
    <n v="1"/>
  </r>
  <r>
    <m/>
    <n v="0"/>
    <n v="1762128071"/>
    <n v="1974960591"/>
    <n v="1976525536"/>
    <n v="1976916772"/>
    <s v="10038R"/>
    <s v="Chief Financial Officer"/>
    <s v="11433R"/>
    <s v="Treasury Risk and IR"/>
    <s v="13690R"/>
    <s v="Risk Operations"/>
    <s v="10103R"/>
    <s v="Market Risk Oversight"/>
    <s v="Corporate"/>
    <n v="1.73"/>
    <x v="2"/>
    <s v="SP20 / 005"/>
    <n v="10812.0014153846"/>
    <n v="18704.762448615358"/>
    <n v="135150.017692308"/>
    <n v="2"/>
  </r>
  <r>
    <m/>
    <n v="0"/>
    <n v="1762128071"/>
    <n v="1974960591"/>
    <n v="1976525536"/>
    <n v="1976916772"/>
    <s v="10038R"/>
    <s v="Chief Financial Officer"/>
    <s v="11433R"/>
    <s v="Treasury Risk and IR"/>
    <s v="13690R"/>
    <s v="Risk Operations"/>
    <s v="10103R"/>
    <s v="Market Risk Oversight"/>
    <s v="Corporate"/>
    <n v="1.73"/>
    <x v="2"/>
    <s v="SP20 / 006"/>
    <n v="33131.101569230697"/>
    <n v="57316.805714769107"/>
    <n v="368123.35076923098"/>
    <n v="6"/>
  </r>
  <r>
    <m/>
    <n v="0"/>
    <n v="1762128071"/>
    <n v="1974960591"/>
    <n v="1976525536"/>
    <n v="1976916772"/>
    <s v="10038R"/>
    <s v="Chief Financial Officer"/>
    <s v="11433R"/>
    <s v="Treasury Risk and IR"/>
    <s v="13690R"/>
    <s v="Risk Operations"/>
    <s v="10103R"/>
    <s v="Market Risk Oversight"/>
    <s v="Corporate"/>
    <n v="1.73"/>
    <x v="2"/>
    <s v="SP20 / 007"/>
    <n v="31470.914230769198"/>
    <n v="54444.681619230709"/>
    <n v="314709.14230769197"/>
    <n v="4"/>
  </r>
  <r>
    <m/>
    <n v="0"/>
    <n v="1762128071"/>
    <n v="1974960591"/>
    <n v="1976525536"/>
    <n v="1976916772"/>
    <s v="10038R"/>
    <s v="Chief Financial Officer"/>
    <s v="11433R"/>
    <s v="Treasury Risk and IR"/>
    <s v="13690R"/>
    <s v="Risk Operations"/>
    <s v="10103R"/>
    <s v="Market Risk Oversight"/>
    <s v="Corporate"/>
    <n v="1.73"/>
    <x v="2"/>
    <s v="SP20 / 008"/>
    <n v="30985.8544615385"/>
    <n v="53605.528218461601"/>
    <n v="309858.54461538501"/>
    <n v="3"/>
  </r>
  <r>
    <m/>
    <n v="0"/>
    <n v="1762128071"/>
    <n v="1974960591"/>
    <n v="1976525536"/>
    <n v="1976916772"/>
    <s v="10038R"/>
    <s v="Chief Financial Officer"/>
    <s v="11433R"/>
    <s v="Treasury Risk and IR"/>
    <s v="13690R"/>
    <s v="Risk Operations"/>
    <s v="10103R"/>
    <s v="Market Risk Oversight"/>
    <s v="Corporate"/>
    <n v="1.73"/>
    <x v="2"/>
    <s v="SP20 / 009"/>
    <n v="40621.934249999998"/>
    <n v="70275.946252499998"/>
    <n v="270812.89500000002"/>
    <n v="3"/>
  </r>
  <r>
    <m/>
    <n v="0"/>
    <n v="1762128071"/>
    <n v="1974960591"/>
    <n v="1976525536"/>
    <n v="1976916772"/>
    <s v="10038R"/>
    <s v="Chief Financial Officer"/>
    <s v="11433R"/>
    <s v="Treasury Risk and IR"/>
    <s v="13690R"/>
    <s v="Risk Operations"/>
    <s v="10103R"/>
    <s v="Market Risk Oversight"/>
    <s v="Corporate"/>
    <n v="1.73"/>
    <x v="2"/>
    <s v="SP20 / 010"/>
    <n v="95113.307307692405"/>
    <n v="164546.02164230787"/>
    <n v="475566.53653846198"/>
    <n v="4"/>
  </r>
  <r>
    <m/>
    <n v="0"/>
    <n v="1762128071"/>
    <n v="1974960591"/>
    <n v="1976525536"/>
    <n v="1976916772"/>
    <s v="10038R"/>
    <s v="Chief Financial Officer"/>
    <s v="11433R"/>
    <s v="Treasury Risk and IR"/>
    <s v="13690R"/>
    <s v="Risk Operations"/>
    <s v="10103R"/>
    <s v="Market Risk Oversight"/>
    <s v="Corporate"/>
    <n v="1.73"/>
    <x v="2"/>
    <s v="SP20 / 011"/>
    <n v="85576.519807692501"/>
    <n v="148047.37926730802"/>
    <n v="342306.07923076901"/>
    <n v="2"/>
  </r>
  <r>
    <m/>
    <n v="0"/>
    <n v="1762128071"/>
    <n v="1974960591"/>
    <n v="1976525536"/>
    <n v="1976916772"/>
    <s v="10038R"/>
    <s v="Chief Financial Officer"/>
    <s v="11433R"/>
    <s v="Treasury Risk and IR"/>
    <s v="13690R"/>
    <s v="Risk Operations"/>
    <s v="10103R"/>
    <s v="Market Risk Oversight"/>
    <s v="Corporate"/>
    <n v="1.73"/>
    <x v="2"/>
    <s v="SP20 / 012"/>
    <n v="66130.901769230695"/>
    <n v="114406.4600607691"/>
    <n v="220436.33923076899"/>
    <n v="1"/>
  </r>
  <r>
    <m/>
    <n v="0"/>
    <n v="1762128071"/>
    <n v="1974960591"/>
    <n v="1976525536"/>
    <n v="1977308008"/>
    <s v="10038R"/>
    <s v="Chief Financial Officer"/>
    <s v="11433R"/>
    <s v="Treasury Risk and IR"/>
    <s v="13690R"/>
    <s v="Risk Operations"/>
    <s v="11193R"/>
    <s v="Enterprise Risk &amp; Resiliency"/>
    <s v="Corporate"/>
    <n v="1.73"/>
    <x v="2"/>
    <s v="SP20 / 007"/>
    <n v="7812.5330000000004"/>
    <n v="13515.68209"/>
    <n v="78125.33"/>
    <n v="1"/>
  </r>
  <r>
    <m/>
    <n v="0"/>
    <n v="1762128071"/>
    <n v="1974960591"/>
    <n v="1976525536"/>
    <n v="1977308008"/>
    <s v="10038R"/>
    <s v="Chief Financial Officer"/>
    <s v="11433R"/>
    <s v="Treasury Risk and IR"/>
    <s v="13690R"/>
    <s v="Risk Operations"/>
    <s v="11193R"/>
    <s v="Enterprise Risk &amp; Resiliency"/>
    <s v="Corporate"/>
    <n v="1.73"/>
    <x v="2"/>
    <s v="SP20 / 008"/>
    <n v="40067.202846153799"/>
    <n v="69316.260923846072"/>
    <n v="400672.02846153802"/>
    <n v="4"/>
  </r>
  <r>
    <m/>
    <n v="0"/>
    <n v="1762128071"/>
    <n v="1974960591"/>
    <n v="1976525536"/>
    <n v="1977308008"/>
    <s v="10038R"/>
    <s v="Chief Financial Officer"/>
    <s v="11433R"/>
    <s v="Treasury Risk and IR"/>
    <s v="13690R"/>
    <s v="Risk Operations"/>
    <s v="11193R"/>
    <s v="Enterprise Risk &amp; Resiliency"/>
    <s v="Corporate"/>
    <n v="1.73"/>
    <x v="2"/>
    <s v="SP20 / 009"/>
    <n v="19846.875"/>
    <n v="34335.09375"/>
    <n v="132312.5"/>
    <n v="1"/>
  </r>
  <r>
    <m/>
    <n v="0"/>
    <n v="1762128071"/>
    <n v="1974960591"/>
    <n v="1976525536"/>
    <n v="1977308008"/>
    <s v="10038R"/>
    <s v="Chief Financial Officer"/>
    <s v="11433R"/>
    <s v="Treasury Risk and IR"/>
    <s v="13690R"/>
    <s v="Risk Operations"/>
    <s v="11193R"/>
    <s v="Enterprise Risk &amp; Resiliency"/>
    <s v="Corporate"/>
    <n v="1.73"/>
    <x v="2"/>
    <s v="SP20 / 010"/>
    <n v="82917.912153846206"/>
    <n v="143447.98802615394"/>
    <n v="414589.560769231"/>
    <n v="3"/>
  </r>
  <r>
    <m/>
    <n v="0"/>
    <n v="1762128071"/>
    <n v="1974960591"/>
    <n v="1976525536"/>
    <n v="1977308008"/>
    <s v="10038R"/>
    <s v="Chief Financial Officer"/>
    <s v="11433R"/>
    <s v="Treasury Risk and IR"/>
    <s v="13690R"/>
    <s v="Risk Operations"/>
    <s v="11193R"/>
    <s v="Enterprise Risk &amp; Resiliency"/>
    <s v="Corporate"/>
    <n v="1.73"/>
    <x v="2"/>
    <s v="SP20 / 011"/>
    <n v="85660.379807692298"/>
    <n v="148192.45706730767"/>
    <n v="342641.51923076902"/>
    <n v="2"/>
  </r>
  <r>
    <m/>
    <n v="0"/>
    <n v="1762128071"/>
    <n v="1974960591"/>
    <n v="1976525536"/>
    <n v="1977308008"/>
    <s v="10038R"/>
    <s v="Chief Financial Officer"/>
    <s v="11433R"/>
    <s v="Treasury Risk and IR"/>
    <s v="13690R"/>
    <s v="Risk Operations"/>
    <s v="11193R"/>
    <s v="Enterprise Risk &amp; Resiliency"/>
    <s v="Corporate"/>
    <n v="1.73"/>
    <x v="2"/>
    <s v="SP20 / 012"/>
    <n v="57560.193923076898"/>
    <n v="99579.135486923027"/>
    <n v="191867.31307692299"/>
    <n v="1"/>
  </r>
  <r>
    <m/>
    <n v="0"/>
    <n v="847"/>
    <n v="851"/>
    <n v="851"/>
    <n v="851"/>
    <s v="13263R"/>
    <s v="Utilities"/>
    <s v="12905R"/>
    <s v="Performance Management"/>
    <m/>
    <m/>
    <m/>
    <m/>
    <s v="Distr Asset Mgmt &amp; Op Support"/>
    <n v="1.8360000000000001"/>
    <x v="2"/>
    <s v="SP20 / 013"/>
    <n v="82287.154923076901"/>
    <n v="151079.21643876919"/>
    <n v="235106.15692307701"/>
    <n v="1"/>
  </r>
  <r>
    <m/>
    <n v="0"/>
    <n v="847"/>
    <n v="851"/>
    <n v="853"/>
    <n v="854"/>
    <s v="13263R"/>
    <s v="Utilities"/>
    <s v="12905R"/>
    <s v="Performance Management"/>
    <s v="13287R"/>
    <s v="Trans Tech Svcs Training"/>
    <s v="12991R"/>
    <s v="Distr Training"/>
    <s v="Distr Asset Mgmt &amp; Op Support"/>
    <n v="1.8360000000000001"/>
    <x v="2"/>
    <s v="SP20 / 003"/>
    <n v="2219.9054999999998"/>
    <n v="4075.746498"/>
    <n v="44398.11"/>
    <n v="1"/>
  </r>
  <r>
    <m/>
    <n v="0"/>
    <n v="847"/>
    <n v="851"/>
    <n v="853"/>
    <n v="854"/>
    <s v="13263R"/>
    <s v="Utilities"/>
    <s v="12905R"/>
    <s v="Performance Management"/>
    <s v="13287R"/>
    <s v="Trans Tech Svcs Training"/>
    <s v="12991R"/>
    <s v="Distr Training"/>
    <s v="Distr Asset Mgmt &amp; Op Support"/>
    <n v="1.8360000000000001"/>
    <x v="2"/>
    <s v="SP20 / 007"/>
    <n v="35283.825153846199"/>
    <n v="64781.102982461627"/>
    <n v="352838.25153846201"/>
    <n v="4"/>
  </r>
  <r>
    <m/>
    <n v="0"/>
    <n v="847"/>
    <n v="851"/>
    <n v="853"/>
    <n v="854"/>
    <s v="13263R"/>
    <s v="Utilities"/>
    <s v="12905R"/>
    <s v="Performance Management"/>
    <s v="13287R"/>
    <s v="Trans Tech Svcs Training"/>
    <s v="12991R"/>
    <s v="Distr Training"/>
    <s v="Distr Asset Mgmt &amp; Op Support"/>
    <n v="1.8360000000000001"/>
    <x v="2"/>
    <s v="SP20 / 008"/>
    <n v="10278.237538461501"/>
    <n v="18870.844120615315"/>
    <n v="102782.37538461501"/>
    <n v="1"/>
  </r>
  <r>
    <m/>
    <n v="0"/>
    <n v="847"/>
    <n v="851"/>
    <n v="853"/>
    <n v="854"/>
    <s v="13263R"/>
    <s v="Utilities"/>
    <s v="12905R"/>
    <s v="Performance Management"/>
    <s v="13287R"/>
    <s v="Trans Tech Svcs Training"/>
    <s v="12991R"/>
    <s v="Distr Training"/>
    <s v="Distr Asset Mgmt &amp; Op Support"/>
    <n v="1.8360000000000001"/>
    <x v="2"/>
    <s v="SP20 / 010"/>
    <n v="36795.214615384597"/>
    <n v="67556.014033846121"/>
    <n v="183976.073076923"/>
    <n v="1"/>
  </r>
  <r>
    <m/>
    <n v="0"/>
    <n v="847"/>
    <n v="851"/>
    <n v="853"/>
    <n v="854"/>
    <s v="13263R"/>
    <s v="Utilities"/>
    <s v="12905R"/>
    <s v="Performance Management"/>
    <s v="13287R"/>
    <s v="Trans Tech Svcs Training"/>
    <s v="12991R"/>
    <s v="Distr Training"/>
    <s v="Distr Asset Mgmt &amp; Op Support"/>
    <n v="1.8360000000000001"/>
    <x v="2"/>
    <s v="SP20 / 011"/>
    <n v="46197.088653846302"/>
    <n v="84817.85476846181"/>
    <n v="184788.354615385"/>
    <n v="1"/>
  </r>
  <r>
    <m/>
    <n v="0"/>
    <n v="847"/>
    <n v="851"/>
    <n v="853"/>
    <n v="854"/>
    <s v="13263R"/>
    <s v="Utilities"/>
    <s v="12905R"/>
    <s v="Performance Management"/>
    <s v="13287R"/>
    <s v="Trans Tech Svcs Training"/>
    <s v="12991R"/>
    <s v="Distr Training"/>
    <s v="Distr Asset Mgmt &amp; Op Support"/>
    <n v="1.8360000000000001"/>
    <x v="10"/>
    <s v="SP20 / 007"/>
    <n v="9352.2806153846195"/>
    <n v="17170.787209846163"/>
    <n v="93522.806153846206"/>
    <n v="1"/>
  </r>
  <r>
    <m/>
    <n v="0"/>
    <n v="847"/>
    <n v="851"/>
    <n v="853"/>
    <n v="854"/>
    <s v="13263R"/>
    <s v="Utilities"/>
    <s v="12905R"/>
    <s v="Performance Management"/>
    <s v="13287R"/>
    <s v="Trans Tech Svcs Training"/>
    <s v="12991R"/>
    <s v="Distr Training"/>
    <s v="Distr Asset Mgmt &amp; Op Support"/>
    <n v="1.8360000000000001"/>
    <x v="10"/>
    <s v="SP20 / 008"/>
    <n v="10322.0926923077"/>
    <n v="18951.362183076937"/>
    <n v="103220.926923077"/>
    <n v="1"/>
  </r>
  <r>
    <m/>
    <n v="0"/>
    <n v="847"/>
    <n v="851"/>
    <n v="853"/>
    <n v="854"/>
    <s v="13263R"/>
    <s v="Utilities"/>
    <s v="12905R"/>
    <s v="Performance Management"/>
    <s v="13287R"/>
    <s v="Trans Tech Svcs Training"/>
    <s v="12991R"/>
    <s v="Distr Training"/>
    <s v="Distr Asset Mgmt &amp; Op Support"/>
    <n v="1.8360000000000001"/>
    <x v="0"/>
    <s v="SP20 / 007"/>
    <n v="19440.553384615399"/>
    <n v="35692.856014153876"/>
    <n v="194405.53384615399"/>
    <n v="2"/>
  </r>
  <r>
    <m/>
    <n v="0"/>
    <n v="847"/>
    <n v="851"/>
    <n v="853"/>
    <n v="854"/>
    <s v="13263R"/>
    <s v="Utilities"/>
    <s v="12905R"/>
    <s v="Performance Management"/>
    <s v="13287R"/>
    <s v="Trans Tech Svcs Training"/>
    <s v="12991R"/>
    <s v="Distr Training"/>
    <s v="Distr Asset Mgmt &amp; Op Support"/>
    <n v="1.8360000000000001"/>
    <x v="0"/>
    <s v="SP20 / 008"/>
    <n v="10206.3530769231"/>
    <n v="18738.864249230814"/>
    <n v="102063.530769231"/>
    <n v="1"/>
  </r>
  <r>
    <m/>
    <n v="0"/>
    <n v="847"/>
    <n v="851"/>
    <n v="853"/>
    <n v="854"/>
    <s v="13263R"/>
    <s v="Utilities"/>
    <s v="12905R"/>
    <s v="Performance Management"/>
    <s v="13287R"/>
    <s v="Trans Tech Svcs Training"/>
    <s v="12991R"/>
    <s v="Distr Training"/>
    <s v="Distr Asset Mgmt &amp; Op Support"/>
    <n v="1.8360000000000001"/>
    <x v="6"/>
    <s v="SP20 / 007"/>
    <n v="9985.3663846153795"/>
    <n v="18333.132682153839"/>
    <n v="99853.663846153795"/>
    <n v="1"/>
  </r>
  <r>
    <m/>
    <n v="0"/>
    <n v="847"/>
    <n v="851"/>
    <n v="853"/>
    <n v="854"/>
    <s v="13263R"/>
    <s v="Utilities"/>
    <s v="12905R"/>
    <s v="Performance Management"/>
    <s v="13287R"/>
    <s v="Trans Tech Svcs Training"/>
    <s v="12991R"/>
    <s v="Distr Training"/>
    <s v="Distr Asset Mgmt &amp; Op Support"/>
    <n v="1.8360000000000001"/>
    <x v="8"/>
    <s v="SP20 / 005"/>
    <n v="4838.46646153846"/>
    <n v="8883.424423384613"/>
    <n v="60480.830769230801"/>
    <n v="1"/>
  </r>
  <r>
    <m/>
    <n v="0"/>
    <n v="847"/>
    <n v="851"/>
    <n v="853"/>
    <n v="854"/>
    <s v="13263R"/>
    <s v="Utilities"/>
    <s v="12905R"/>
    <s v="Performance Management"/>
    <s v="13287R"/>
    <s v="Trans Tech Svcs Training"/>
    <s v="12991R"/>
    <s v="Distr Training"/>
    <s v="Distr Asset Mgmt &amp; Op Support"/>
    <n v="1.8360000000000001"/>
    <x v="8"/>
    <s v="SP20 / 007"/>
    <n v="9464.7946153846206"/>
    <n v="17377.362913846166"/>
    <n v="94647.946153846206"/>
    <n v="1"/>
  </r>
  <r>
    <m/>
    <n v="0"/>
    <n v="847"/>
    <n v="851"/>
    <n v="853"/>
    <n v="854"/>
    <s v="13263R"/>
    <s v="Utilities"/>
    <s v="12905R"/>
    <s v="Performance Management"/>
    <s v="13287R"/>
    <s v="Trans Tech Svcs Training"/>
    <s v="12991R"/>
    <s v="Distr Training"/>
    <s v="Distr Asset Mgmt &amp; Op Support"/>
    <n v="1.8360000000000001"/>
    <x v="8"/>
    <s v="SP20 / 008"/>
    <n v="2231.0320000000002"/>
    <n v="4096.1747520000008"/>
    <n v="22310.32"/>
    <n v="1"/>
  </r>
  <r>
    <m/>
    <n v="0"/>
    <n v="847"/>
    <n v="851"/>
    <n v="853"/>
    <n v="854"/>
    <s v="13263R"/>
    <s v="Utilities"/>
    <s v="12905R"/>
    <s v="Performance Management"/>
    <s v="13287R"/>
    <s v="Trans Tech Svcs Training"/>
    <s v="12991R"/>
    <s v="Distr Training"/>
    <s v="Distr Asset Mgmt &amp; Op Support"/>
    <n v="1.8360000000000001"/>
    <x v="11"/>
    <s v="SP20 / 007"/>
    <n v="10622.2226153846"/>
    <n v="19502.400721846127"/>
    <n v="106222.226153846"/>
    <n v="1"/>
  </r>
  <r>
    <m/>
    <n v="0"/>
    <n v="847"/>
    <n v="851"/>
    <n v="853"/>
    <n v="854"/>
    <s v="13263R"/>
    <s v="Utilities"/>
    <s v="12905R"/>
    <s v="Performance Management"/>
    <s v="13287R"/>
    <s v="Trans Tech Svcs Training"/>
    <s v="12991R"/>
    <s v="Distr Training"/>
    <s v="Distr Asset Mgmt &amp; Op Support"/>
    <n v="1.8360000000000001"/>
    <x v="11"/>
    <s v="SP20 / 008"/>
    <n v="10918.0202307692"/>
    <n v="20045.485143692251"/>
    <n v="109180.202307692"/>
    <n v="1"/>
  </r>
  <r>
    <m/>
    <n v="0"/>
    <n v="847"/>
    <n v="851"/>
    <n v="853"/>
    <n v="854"/>
    <s v="13263R"/>
    <s v="Utilities"/>
    <s v="12905R"/>
    <s v="Performance Management"/>
    <s v="13287R"/>
    <s v="Trans Tech Svcs Training"/>
    <s v="12991R"/>
    <s v="Distr Training"/>
    <s v="Distr Asset Mgmt &amp; Op Support"/>
    <n v="1.8360000000000001"/>
    <x v="5"/>
    <s v="SP20 / 007"/>
    <n v="9484.2465384615407"/>
    <n v="17413.07664461539"/>
    <n v="94842.465384615396"/>
    <n v="1"/>
  </r>
  <r>
    <m/>
    <n v="0"/>
    <n v="847"/>
    <n v="851"/>
    <n v="853"/>
    <n v="854"/>
    <s v="13263R"/>
    <s v="Utilities"/>
    <s v="12905R"/>
    <s v="Performance Management"/>
    <s v="13287R"/>
    <s v="Trans Tech Svcs Training"/>
    <s v="12991R"/>
    <s v="Distr Training"/>
    <s v="Distr Asset Mgmt &amp; Op Support"/>
    <n v="1.8360000000000001"/>
    <x v="5"/>
    <s v="SP20 / 008"/>
    <n v="10342.988230769201"/>
    <n v="18989.726391692253"/>
    <n v="103429.88230769199"/>
    <n v="1"/>
  </r>
  <r>
    <m/>
    <n v="0"/>
    <n v="847"/>
    <n v="851"/>
    <n v="853"/>
    <n v="854"/>
    <s v="13263R"/>
    <s v="Utilities"/>
    <s v="12905R"/>
    <s v="Performance Management"/>
    <s v="13287R"/>
    <s v="Trans Tech Svcs Training"/>
    <s v="12991R"/>
    <s v="Distr Training"/>
    <s v="Distr Asset Mgmt &amp; Op Support"/>
    <n v="1.8360000000000001"/>
    <x v="4"/>
    <s v="SP20 / 006"/>
    <n v="6997.2877384615304"/>
    <n v="12847.02028781537"/>
    <n v="77747.641538461496"/>
    <n v="1"/>
  </r>
  <r>
    <m/>
    <n v="0"/>
    <n v="847"/>
    <n v="851"/>
    <n v="853"/>
    <n v="854"/>
    <s v="13263R"/>
    <s v="Utilities"/>
    <s v="12905R"/>
    <s v="Performance Management"/>
    <s v="13287R"/>
    <s v="Trans Tech Svcs Training"/>
    <s v="12991R"/>
    <s v="Distr Training"/>
    <s v="Distr Asset Mgmt &amp; Op Support"/>
    <n v="1.8360000000000001"/>
    <x v="4"/>
    <s v="SP20 / 007"/>
    <n v="9787.8663846153795"/>
    <n v="17970.522682153838"/>
    <n v="97878.663846153795"/>
    <n v="1"/>
  </r>
  <r>
    <m/>
    <n v="0"/>
    <n v="847"/>
    <n v="851"/>
    <n v="853"/>
    <n v="854"/>
    <s v="13263R"/>
    <s v="Utilities"/>
    <s v="12905R"/>
    <s v="Performance Management"/>
    <s v="13287R"/>
    <s v="Trans Tech Svcs Training"/>
    <s v="12991R"/>
    <s v="Distr Training"/>
    <s v="Distr Asset Mgmt &amp; Op Support"/>
    <n v="1.8360000000000001"/>
    <x v="4"/>
    <s v="SP20 / 008"/>
    <n v="10529.6518461538"/>
    <n v="19332.440789538377"/>
    <n v="105296.518461538"/>
    <n v="1"/>
  </r>
  <r>
    <m/>
    <n v="0"/>
    <n v="847"/>
    <n v="851"/>
    <n v="855"/>
    <n v="855"/>
    <s v="13263R"/>
    <s v="Utilities"/>
    <s v="12905R"/>
    <s v="Performance Management"/>
    <s v="11060R"/>
    <s v="Distr asset Mgmt &amp; Op Support"/>
    <m/>
    <m/>
    <s v="Distr Asset Mgmt &amp; Op Support"/>
    <n v="1.8360000000000001"/>
    <x v="2"/>
    <s v="SP20 / 004"/>
    <n v="4012.14343846154"/>
    <n v="7366.2953530153873"/>
    <n v="66869.057307692303"/>
    <n v="1"/>
  </r>
  <r>
    <m/>
    <n v="0"/>
    <n v="847"/>
    <n v="851"/>
    <n v="855"/>
    <n v="855"/>
    <s v="13263R"/>
    <s v="Utilities"/>
    <s v="12905R"/>
    <s v="Performance Management"/>
    <s v="11060R"/>
    <s v="Distr asset Mgmt &amp; Op Support"/>
    <m/>
    <m/>
    <s v="Distr Asset Mgmt &amp; Op Support"/>
    <n v="1.8360000000000001"/>
    <x v="2"/>
    <s v="SP20 / 006"/>
    <n v="5856.9286153846197"/>
    <n v="10753.320937846162"/>
    <n v="65076.984615384601"/>
    <n v="2"/>
  </r>
  <r>
    <m/>
    <n v="0"/>
    <n v="847"/>
    <n v="851"/>
    <n v="855"/>
    <n v="855"/>
    <s v="13263R"/>
    <s v="Utilities"/>
    <s v="12905R"/>
    <s v="Performance Management"/>
    <s v="11060R"/>
    <s v="Distr asset Mgmt &amp; Op Support"/>
    <m/>
    <m/>
    <s v="Distr Asset Mgmt &amp; Op Support"/>
    <n v="1.8360000000000001"/>
    <x v="2"/>
    <s v="SP20 / 008"/>
    <n v="8250.1973076923096"/>
    <n v="15147.362256923081"/>
    <n v="82501.973076923096"/>
    <n v="1"/>
  </r>
  <r>
    <m/>
    <n v="0"/>
    <n v="847"/>
    <n v="851"/>
    <n v="855"/>
    <n v="855"/>
    <s v="13263R"/>
    <s v="Utilities"/>
    <s v="12905R"/>
    <s v="Performance Management"/>
    <s v="11060R"/>
    <s v="Distr asset Mgmt &amp; Op Support"/>
    <m/>
    <m/>
    <s v="Distr Asset Mgmt &amp; Op Support"/>
    <n v="1.8360000000000001"/>
    <x v="2"/>
    <s v="SP20 / 010"/>
    <n v="69285.042615384606"/>
    <n v="127207.33824184614"/>
    <n v="346425.21307692298"/>
    <n v="2"/>
  </r>
  <r>
    <m/>
    <n v="0"/>
    <n v="847"/>
    <n v="851"/>
    <n v="855"/>
    <n v="855"/>
    <s v="13263R"/>
    <s v="Utilities"/>
    <s v="12905R"/>
    <s v="Performance Management"/>
    <s v="11060R"/>
    <s v="Distr asset Mgmt &amp; Op Support"/>
    <m/>
    <m/>
    <s v="Distr Asset Mgmt &amp; Op Support"/>
    <n v="1.8360000000000001"/>
    <x v="2"/>
    <s v="SP20 / 012"/>
    <n v="76657.371346153799"/>
    <n v="140742.93379153838"/>
    <n v="255524.57115384599"/>
    <n v="1"/>
  </r>
  <r>
    <m/>
    <n v="0"/>
    <n v="847"/>
    <n v="851"/>
    <n v="855"/>
    <n v="867"/>
    <s v="13263R"/>
    <s v="Utilities"/>
    <s v="12905R"/>
    <s v="Performance Management"/>
    <s v="11060R"/>
    <s v="Distr asset Mgmt &amp; Op Support"/>
    <s v="13691R"/>
    <s v="Distr Support Services"/>
    <s v="Distr Asset Mgmt &amp; Op Support"/>
    <n v="1.8360000000000001"/>
    <x v="2"/>
    <s v="SP20 / 003"/>
    <n v="2403.0611923076999"/>
    <n v="4412.0203490769372"/>
    <n v="48061.223846153902"/>
    <n v="1"/>
  </r>
  <r>
    <m/>
    <n v="0"/>
    <n v="847"/>
    <n v="851"/>
    <n v="855"/>
    <n v="867"/>
    <s v="13263R"/>
    <s v="Utilities"/>
    <s v="12905R"/>
    <s v="Performance Management"/>
    <s v="11060R"/>
    <s v="Distr asset Mgmt &amp; Op Support"/>
    <s v="13691R"/>
    <s v="Distr Support Services"/>
    <s v="Distr Asset Mgmt &amp; Op Support"/>
    <n v="1.8360000000000001"/>
    <x v="2"/>
    <s v="SP20 / 004"/>
    <n v="19021.390107692299"/>
    <n v="34923.27223772306"/>
    <n v="317023.16846153798"/>
    <n v="6"/>
  </r>
  <r>
    <m/>
    <n v="0"/>
    <n v="847"/>
    <n v="851"/>
    <n v="855"/>
    <n v="867"/>
    <s v="13263R"/>
    <s v="Utilities"/>
    <s v="12905R"/>
    <s v="Performance Management"/>
    <s v="11060R"/>
    <s v="Distr asset Mgmt &amp; Op Support"/>
    <s v="13691R"/>
    <s v="Distr Support Services"/>
    <s v="Distr Asset Mgmt &amp; Op Support"/>
    <n v="1.8360000000000001"/>
    <x v="2"/>
    <s v="SP20 / 005"/>
    <n v="28469.172030769299"/>
    <n v="52269.399848492438"/>
    <n v="355864.650384615"/>
    <n v="6"/>
  </r>
  <r>
    <m/>
    <n v="0"/>
    <n v="847"/>
    <n v="851"/>
    <n v="855"/>
    <n v="867"/>
    <s v="13263R"/>
    <s v="Utilities"/>
    <s v="12905R"/>
    <s v="Performance Management"/>
    <s v="11060R"/>
    <s v="Distr asset Mgmt &amp; Op Support"/>
    <s v="13691R"/>
    <s v="Distr Support Services"/>
    <s v="Distr Asset Mgmt &amp; Op Support"/>
    <n v="1.8360000000000001"/>
    <x v="2"/>
    <s v="SP20 / 006"/>
    <n v="77806.977801923204"/>
    <n v="142853.611244331"/>
    <n v="864521.975576923"/>
    <n v="13"/>
  </r>
  <r>
    <m/>
    <n v="0"/>
    <n v="847"/>
    <n v="851"/>
    <n v="855"/>
    <n v="867"/>
    <s v="13263R"/>
    <s v="Utilities"/>
    <s v="12905R"/>
    <s v="Performance Management"/>
    <s v="11060R"/>
    <s v="Distr asset Mgmt &amp; Op Support"/>
    <s v="13691R"/>
    <s v="Distr Support Services"/>
    <s v="Distr Asset Mgmt &amp; Op Support"/>
    <n v="1.8360000000000001"/>
    <x v="2"/>
    <s v="SP20 / 007"/>
    <n v="138189.99757692401"/>
    <n v="253716.83555123251"/>
    <n v="1381899.9757692299"/>
    <n v="16"/>
  </r>
  <r>
    <m/>
    <n v="0"/>
    <n v="847"/>
    <n v="851"/>
    <n v="855"/>
    <n v="867"/>
    <s v="13263R"/>
    <s v="Utilities"/>
    <s v="12905R"/>
    <s v="Performance Management"/>
    <s v="11060R"/>
    <s v="Distr asset Mgmt &amp; Op Support"/>
    <s v="13691R"/>
    <s v="Distr Support Services"/>
    <s v="Distr Asset Mgmt &amp; Op Support"/>
    <n v="1.8360000000000001"/>
    <x v="2"/>
    <s v="SP20 / 008"/>
    <n v="165619.905423077"/>
    <n v="304078.14635676937"/>
    <n v="1656199.0542307701"/>
    <n v="16"/>
  </r>
  <r>
    <m/>
    <n v="0"/>
    <n v="847"/>
    <n v="851"/>
    <n v="855"/>
    <n v="867"/>
    <s v="13263R"/>
    <s v="Utilities"/>
    <s v="12905R"/>
    <s v="Performance Management"/>
    <s v="11060R"/>
    <s v="Distr asset Mgmt &amp; Op Support"/>
    <s v="13691R"/>
    <s v="Distr Support Services"/>
    <s v="Distr Asset Mgmt &amp; Op Support"/>
    <n v="1.8360000000000001"/>
    <x v="2"/>
    <s v="SP20 / 009"/>
    <n v="159984.7035"/>
    <n v="293731.91562600003"/>
    <n v="1066564.69"/>
    <n v="9"/>
  </r>
  <r>
    <m/>
    <n v="0"/>
    <n v="847"/>
    <n v="851"/>
    <n v="855"/>
    <n v="867"/>
    <s v="13263R"/>
    <s v="Utilities"/>
    <s v="12905R"/>
    <s v="Performance Management"/>
    <s v="11060R"/>
    <s v="Distr asset Mgmt &amp; Op Support"/>
    <s v="13691R"/>
    <s v="Distr Support Services"/>
    <s v="Distr Asset Mgmt &amp; Op Support"/>
    <n v="1.8360000000000001"/>
    <x v="2"/>
    <s v="SP20 / 010"/>
    <n v="89946.877461538606"/>
    <n v="165142.4670193849"/>
    <n v="449734.38730769203"/>
    <n v="3"/>
  </r>
  <r>
    <m/>
    <n v="0"/>
    <n v="847"/>
    <n v="851"/>
    <n v="855"/>
    <n v="867"/>
    <s v="13263R"/>
    <s v="Utilities"/>
    <s v="12905R"/>
    <s v="Performance Management"/>
    <s v="11060R"/>
    <s v="Distr asset Mgmt &amp; Op Support"/>
    <s v="13691R"/>
    <s v="Distr Support Services"/>
    <s v="Distr Asset Mgmt &amp; Op Support"/>
    <n v="1.8360000000000001"/>
    <x v="2"/>
    <s v="SP20 / 011"/>
    <n v="49073.415192307802"/>
    <n v="90098.790293077123"/>
    <n v="196293.66076923101"/>
    <n v="1"/>
  </r>
  <r>
    <m/>
    <n v="0"/>
    <n v="847"/>
    <n v="851"/>
    <n v="855"/>
    <n v="867"/>
    <s v="13263R"/>
    <s v="Utilities"/>
    <s v="12905R"/>
    <s v="Performance Management"/>
    <s v="11060R"/>
    <s v="Distr asset Mgmt &amp; Op Support"/>
    <s v="13691R"/>
    <s v="Distr Support Services"/>
    <s v="Distr Asset Mgmt &amp; Op Support"/>
    <n v="1.8360000000000001"/>
    <x v="10"/>
    <s v="SP20 / 005"/>
    <n v="4827.7073846153799"/>
    <n v="8863.6707581538376"/>
    <n v="60346.342307692299"/>
    <n v="1"/>
  </r>
  <r>
    <m/>
    <n v="0"/>
    <n v="847"/>
    <n v="851"/>
    <n v="855"/>
    <n v="867"/>
    <s v="13263R"/>
    <s v="Utilities"/>
    <s v="12905R"/>
    <s v="Performance Management"/>
    <s v="11060R"/>
    <s v="Distr asset Mgmt &amp; Op Support"/>
    <s v="13691R"/>
    <s v="Distr Support Services"/>
    <s v="Distr Asset Mgmt &amp; Op Support"/>
    <n v="1.8360000000000001"/>
    <x v="0"/>
    <s v="Nonsal"/>
    <n v="34778.923499999997"/>
    <n v="63854.103545999998"/>
    <n v="695578.47"/>
    <n v="11"/>
  </r>
  <r>
    <m/>
    <n v="0"/>
    <n v="847"/>
    <n v="851"/>
    <n v="855"/>
    <n v="867"/>
    <s v="13263R"/>
    <s v="Utilities"/>
    <s v="12905R"/>
    <s v="Performance Management"/>
    <s v="11060R"/>
    <s v="Distr asset Mgmt &amp; Op Support"/>
    <s v="13691R"/>
    <s v="Distr Support Services"/>
    <s v="Distr Asset Mgmt &amp; Op Support"/>
    <n v="1.8360000000000001"/>
    <x v="0"/>
    <s v="SP20 / 004"/>
    <n v="15021.9001384616"/>
    <n v="27580.208654215501"/>
    <n v="250365.00230769199"/>
    <n v="5"/>
  </r>
  <r>
    <m/>
    <n v="0"/>
    <n v="847"/>
    <n v="851"/>
    <n v="855"/>
    <n v="867"/>
    <s v="13263R"/>
    <s v="Utilities"/>
    <s v="12905R"/>
    <s v="Performance Management"/>
    <s v="11060R"/>
    <s v="Distr asset Mgmt &amp; Op Support"/>
    <s v="13691R"/>
    <s v="Distr Support Services"/>
    <s v="Distr Asset Mgmt &amp; Op Support"/>
    <n v="1.8360000000000001"/>
    <x v="0"/>
    <s v="SP20 / 005"/>
    <n v="16678.040861538499"/>
    <n v="30620.883021784684"/>
    <n v="208475.51076923101"/>
    <n v="3"/>
  </r>
  <r>
    <m/>
    <n v="0"/>
    <n v="847"/>
    <n v="851"/>
    <n v="855"/>
    <n v="867"/>
    <s v="13263R"/>
    <s v="Utilities"/>
    <s v="12905R"/>
    <s v="Performance Management"/>
    <s v="11060R"/>
    <s v="Distr asset Mgmt &amp; Op Support"/>
    <s v="13691R"/>
    <s v="Distr Support Services"/>
    <s v="Distr Asset Mgmt &amp; Op Support"/>
    <n v="1.8360000000000001"/>
    <x v="0"/>
    <s v="SP20 / 006"/>
    <n v="6504.7072153846102"/>
    <n v="11942.642447446146"/>
    <n v="72274.524615384595"/>
    <n v="1"/>
  </r>
  <r>
    <m/>
    <n v="0"/>
    <n v="847"/>
    <n v="851"/>
    <n v="855"/>
    <n v="867"/>
    <s v="13263R"/>
    <s v="Utilities"/>
    <s v="12905R"/>
    <s v="Performance Management"/>
    <s v="11060R"/>
    <s v="Distr asset Mgmt &amp; Op Support"/>
    <s v="13691R"/>
    <s v="Distr Support Services"/>
    <s v="Distr Asset Mgmt &amp; Op Support"/>
    <n v="1.8360000000000001"/>
    <x v="0"/>
    <s v="SP20 / 007"/>
    <n v="18605.1196923077"/>
    <n v="34158.99975507694"/>
    <n v="186051.19692307699"/>
    <n v="2"/>
  </r>
  <r>
    <m/>
    <n v="0"/>
    <n v="847"/>
    <n v="851"/>
    <n v="855"/>
    <n v="867"/>
    <s v="13263R"/>
    <s v="Utilities"/>
    <s v="12905R"/>
    <s v="Performance Management"/>
    <s v="11060R"/>
    <s v="Distr asset Mgmt &amp; Op Support"/>
    <s v="13691R"/>
    <s v="Distr Support Services"/>
    <s v="Distr Asset Mgmt &amp; Op Support"/>
    <n v="1.8360000000000001"/>
    <x v="0"/>
    <s v="SP20 / 008"/>
    <n v="16243.4979615385"/>
    <n v="29823.062257384689"/>
    <n v="162434.979615385"/>
    <n v="3"/>
  </r>
  <r>
    <m/>
    <n v="0"/>
    <n v="847"/>
    <n v="851"/>
    <n v="855"/>
    <n v="867"/>
    <s v="13263R"/>
    <s v="Utilities"/>
    <s v="12905R"/>
    <s v="Performance Management"/>
    <s v="11060R"/>
    <s v="Distr asset Mgmt &amp; Op Support"/>
    <s v="13691R"/>
    <s v="Distr Support Services"/>
    <s v="Distr Asset Mgmt &amp; Op Support"/>
    <n v="1.8360000000000001"/>
    <x v="6"/>
    <s v="Nonsal"/>
    <n v="17682.523000000001"/>
    <n v="32465.112228000002"/>
    <n v="353650.46"/>
    <n v="6"/>
  </r>
  <r>
    <m/>
    <n v="0"/>
    <n v="847"/>
    <n v="851"/>
    <n v="855"/>
    <n v="867"/>
    <s v="13263R"/>
    <s v="Utilities"/>
    <s v="12905R"/>
    <s v="Performance Management"/>
    <s v="11060R"/>
    <s v="Distr asset Mgmt &amp; Op Support"/>
    <s v="13691R"/>
    <s v="Distr Support Services"/>
    <s v="Distr Asset Mgmt &amp; Op Support"/>
    <n v="1.8360000000000001"/>
    <x v="6"/>
    <s v="SP20 / 003"/>
    <n v="2231.3076923076901"/>
    <n v="4096.6809230769195"/>
    <n v="44626.1538461538"/>
    <n v="1"/>
  </r>
  <r>
    <m/>
    <n v="0"/>
    <n v="847"/>
    <n v="851"/>
    <n v="855"/>
    <n v="867"/>
    <s v="13263R"/>
    <s v="Utilities"/>
    <s v="12905R"/>
    <s v="Performance Management"/>
    <s v="11060R"/>
    <s v="Distr asset Mgmt &amp; Op Support"/>
    <s v="13691R"/>
    <s v="Distr Support Services"/>
    <s v="Distr Asset Mgmt &amp; Op Support"/>
    <n v="1.8360000000000001"/>
    <x v="6"/>
    <s v="SP20 / 004"/>
    <n v="9628.7117999999991"/>
    <n v="17678.314864799999"/>
    <n v="160478.53"/>
    <n v="3"/>
  </r>
  <r>
    <m/>
    <n v="0"/>
    <n v="847"/>
    <n v="851"/>
    <n v="855"/>
    <n v="867"/>
    <s v="13263R"/>
    <s v="Utilities"/>
    <s v="12905R"/>
    <s v="Performance Management"/>
    <s v="11060R"/>
    <s v="Distr asset Mgmt &amp; Op Support"/>
    <s v="13691R"/>
    <s v="Distr Support Services"/>
    <s v="Distr Asset Mgmt &amp; Op Support"/>
    <n v="1.8360000000000001"/>
    <x v="6"/>
    <s v="SP20 / 008"/>
    <n v="19278.633192307701"/>
    <n v="35395.570541076944"/>
    <n v="192786.331923077"/>
    <n v="2"/>
  </r>
  <r>
    <m/>
    <n v="0"/>
    <n v="847"/>
    <n v="851"/>
    <n v="855"/>
    <n v="867"/>
    <s v="13263R"/>
    <s v="Utilities"/>
    <s v="12905R"/>
    <s v="Performance Management"/>
    <s v="11060R"/>
    <s v="Distr asset Mgmt &amp; Op Support"/>
    <s v="13691R"/>
    <s v="Distr Support Services"/>
    <s v="Distr Asset Mgmt &amp; Op Support"/>
    <n v="1.8360000000000001"/>
    <x v="8"/>
    <s v="SP20 / 003"/>
    <n v="8915.7324615384696"/>
    <n v="16369.284799384632"/>
    <n v="178314.64923076899"/>
    <n v="4"/>
  </r>
  <r>
    <m/>
    <n v="0"/>
    <n v="847"/>
    <n v="851"/>
    <n v="855"/>
    <n v="867"/>
    <s v="13263R"/>
    <s v="Utilities"/>
    <s v="12905R"/>
    <s v="Performance Management"/>
    <s v="11060R"/>
    <s v="Distr asset Mgmt &amp; Op Support"/>
    <s v="13691R"/>
    <s v="Distr Support Services"/>
    <s v="Distr Asset Mgmt &amp; Op Support"/>
    <n v="1.8360000000000001"/>
    <x v="8"/>
    <s v="SP20 / 005"/>
    <n v="4676.2209230769204"/>
    <n v="8585.5416147692267"/>
    <n v="58452.761538461498"/>
    <n v="1"/>
  </r>
  <r>
    <m/>
    <n v="0"/>
    <n v="847"/>
    <n v="851"/>
    <n v="855"/>
    <n v="867"/>
    <s v="13263R"/>
    <s v="Utilities"/>
    <s v="12905R"/>
    <s v="Performance Management"/>
    <s v="11060R"/>
    <s v="Distr asset Mgmt &amp; Op Support"/>
    <s v="13691R"/>
    <s v="Distr Support Services"/>
    <s v="Distr Asset Mgmt &amp; Op Support"/>
    <n v="1.8360000000000001"/>
    <x v="8"/>
    <s v="SP20 / 008"/>
    <n v="9432.3363076923106"/>
    <n v="17317.769460923082"/>
    <n v="94323.363076923095"/>
    <n v="1"/>
  </r>
  <r>
    <m/>
    <n v="0"/>
    <n v="847"/>
    <n v="851"/>
    <n v="855"/>
    <n v="867"/>
    <s v="13263R"/>
    <s v="Utilities"/>
    <s v="12905R"/>
    <s v="Performance Management"/>
    <s v="11060R"/>
    <s v="Distr asset Mgmt &amp; Op Support"/>
    <s v="13691R"/>
    <s v="Distr Support Services"/>
    <s v="Distr Asset Mgmt &amp; Op Support"/>
    <n v="1.8360000000000001"/>
    <x v="11"/>
    <s v="SP20 / 003"/>
    <n v="2101.0517692307699"/>
    <n v="3857.5310483076937"/>
    <n v="42021.035384615403"/>
    <n v="1"/>
  </r>
  <r>
    <m/>
    <n v="0"/>
    <n v="847"/>
    <n v="851"/>
    <n v="855"/>
    <n v="867"/>
    <s v="13263R"/>
    <s v="Utilities"/>
    <s v="12905R"/>
    <s v="Performance Management"/>
    <s v="11060R"/>
    <s v="Distr asset Mgmt &amp; Op Support"/>
    <s v="13691R"/>
    <s v="Distr Support Services"/>
    <s v="Distr Asset Mgmt &amp; Op Support"/>
    <n v="1.8360000000000001"/>
    <x v="11"/>
    <s v="SP20 / 004"/>
    <n v="6183.5098615384704"/>
    <n v="11352.924105784632"/>
    <n v="103058.497692308"/>
    <n v="2"/>
  </r>
  <r>
    <m/>
    <n v="0"/>
    <n v="847"/>
    <n v="851"/>
    <n v="855"/>
    <n v="867"/>
    <s v="13263R"/>
    <s v="Utilities"/>
    <s v="12905R"/>
    <s v="Performance Management"/>
    <s v="11060R"/>
    <s v="Distr asset Mgmt &amp; Op Support"/>
    <s v="13691R"/>
    <s v="Distr Support Services"/>
    <s v="Distr Asset Mgmt &amp; Op Support"/>
    <n v="1.8360000000000001"/>
    <x v="11"/>
    <s v="SP20 / 008"/>
    <n v="9188.6311923076901"/>
    <n v="16870.326869076918"/>
    <n v="91886.311923076893"/>
    <n v="1"/>
  </r>
  <r>
    <m/>
    <n v="0"/>
    <n v="847"/>
    <n v="851"/>
    <n v="855"/>
    <n v="867"/>
    <s v="13263R"/>
    <s v="Utilities"/>
    <s v="12905R"/>
    <s v="Performance Management"/>
    <s v="11060R"/>
    <s v="Distr asset Mgmt &amp; Op Support"/>
    <s v="13691R"/>
    <s v="Distr Support Services"/>
    <s v="Distr Asset Mgmt &amp; Op Support"/>
    <n v="1.8360000000000001"/>
    <x v="5"/>
    <s v="Nonsal"/>
    <n v="60503.107363461597"/>
    <n v="111083.70511931549"/>
    <n v="1210062.1472692301"/>
    <n v="16"/>
  </r>
  <r>
    <m/>
    <n v="0"/>
    <n v="847"/>
    <n v="851"/>
    <n v="855"/>
    <n v="867"/>
    <s v="13263R"/>
    <s v="Utilities"/>
    <s v="12905R"/>
    <s v="Performance Management"/>
    <s v="11060R"/>
    <s v="Distr asset Mgmt &amp; Op Support"/>
    <s v="13691R"/>
    <s v="Distr Support Services"/>
    <s v="Distr Asset Mgmt &amp; Op Support"/>
    <n v="1.8360000000000001"/>
    <x v="5"/>
    <s v="SP20 / 003"/>
    <n v="12363.805480769301"/>
    <n v="22699.946862692435"/>
    <n v="247276.10961538501"/>
    <n v="6"/>
  </r>
  <r>
    <m/>
    <n v="0"/>
    <n v="847"/>
    <n v="851"/>
    <n v="855"/>
    <n v="867"/>
    <s v="13263R"/>
    <s v="Utilities"/>
    <s v="12905R"/>
    <s v="Performance Management"/>
    <s v="11060R"/>
    <s v="Distr asset Mgmt &amp; Op Support"/>
    <s v="13691R"/>
    <s v="Distr Support Services"/>
    <s v="Distr Asset Mgmt &amp; Op Support"/>
    <n v="1.8360000000000001"/>
    <x v="5"/>
    <s v="SP20 / 004"/>
    <n v="5923.0169307692304"/>
    <n v="10874.659084892308"/>
    <n v="98716.9488461539"/>
    <n v="2"/>
  </r>
  <r>
    <m/>
    <n v="0"/>
    <n v="847"/>
    <n v="851"/>
    <n v="855"/>
    <n v="867"/>
    <s v="13263R"/>
    <s v="Utilities"/>
    <s v="12905R"/>
    <s v="Performance Management"/>
    <s v="11060R"/>
    <s v="Distr asset Mgmt &amp; Op Support"/>
    <s v="13691R"/>
    <s v="Distr Support Services"/>
    <s v="Distr Asset Mgmt &amp; Op Support"/>
    <n v="1.8360000000000001"/>
    <x v="5"/>
    <s v="SP20 / 005"/>
    <n v="10853.922615384599"/>
    <n v="19927.801921846127"/>
    <n v="135674.03269230801"/>
    <n v="2"/>
  </r>
  <r>
    <m/>
    <n v="0"/>
    <n v="847"/>
    <n v="851"/>
    <n v="855"/>
    <n v="867"/>
    <s v="13263R"/>
    <s v="Utilities"/>
    <s v="12905R"/>
    <s v="Performance Management"/>
    <s v="11060R"/>
    <s v="Distr asset Mgmt &amp; Op Support"/>
    <s v="13691R"/>
    <s v="Distr Support Services"/>
    <s v="Distr Asset Mgmt &amp; Op Support"/>
    <n v="1.8360000000000001"/>
    <x v="5"/>
    <s v="SP20 / 007"/>
    <n v="19038.037769230799"/>
    <n v="34953.837344307751"/>
    <n v="190380.37769230799"/>
    <n v="2"/>
  </r>
  <r>
    <m/>
    <n v="0"/>
    <n v="847"/>
    <n v="851"/>
    <n v="855"/>
    <n v="867"/>
    <s v="13263R"/>
    <s v="Utilities"/>
    <s v="12905R"/>
    <s v="Performance Management"/>
    <s v="11060R"/>
    <s v="Distr asset Mgmt &amp; Op Support"/>
    <s v="13691R"/>
    <s v="Distr Support Services"/>
    <s v="Distr Asset Mgmt &amp; Op Support"/>
    <n v="1.8360000000000001"/>
    <x v="5"/>
    <s v="SP20 / 008"/>
    <n v="19306.419923076999"/>
    <n v="35446.586978769374"/>
    <n v="193064.19923076901"/>
    <n v="2"/>
  </r>
  <r>
    <m/>
    <n v="0"/>
    <n v="847"/>
    <n v="851"/>
    <n v="855"/>
    <n v="867"/>
    <s v="13263R"/>
    <s v="Utilities"/>
    <s v="12905R"/>
    <s v="Performance Management"/>
    <s v="11060R"/>
    <s v="Distr asset Mgmt &amp; Op Support"/>
    <s v="13691R"/>
    <s v="Distr Support Services"/>
    <s v="Distr Asset Mgmt &amp; Op Support"/>
    <n v="1.8360000000000001"/>
    <x v="4"/>
    <s v="Nonsal"/>
    <n v="52122.167000000001"/>
    <n v="95696.298612000013"/>
    <n v="1042443.34"/>
    <n v="15"/>
  </r>
  <r>
    <m/>
    <n v="0"/>
    <n v="847"/>
    <n v="851"/>
    <n v="855"/>
    <n v="867"/>
    <s v="13263R"/>
    <s v="Utilities"/>
    <s v="12905R"/>
    <s v="Performance Management"/>
    <s v="11060R"/>
    <s v="Distr asset Mgmt &amp; Op Support"/>
    <s v="13691R"/>
    <s v="Distr Support Services"/>
    <s v="Distr Asset Mgmt &amp; Op Support"/>
    <n v="1.8360000000000001"/>
    <x v="4"/>
    <s v="SP20 / 002"/>
    <n v="14482.222"/>
    <n v="26589.359592000001"/>
    <n v="289644.44"/>
    <n v="8"/>
  </r>
  <r>
    <m/>
    <n v="0"/>
    <n v="847"/>
    <n v="851"/>
    <n v="855"/>
    <n v="867"/>
    <s v="13263R"/>
    <s v="Utilities"/>
    <s v="12905R"/>
    <s v="Performance Management"/>
    <s v="11060R"/>
    <s v="Distr asset Mgmt &amp; Op Support"/>
    <s v="13691R"/>
    <s v="Distr Support Services"/>
    <s v="Distr Asset Mgmt &amp; Op Support"/>
    <n v="1.8360000000000001"/>
    <x v="4"/>
    <s v="SP20 / 003"/>
    <n v="6242.6653653846097"/>
    <n v="11461.533610846143"/>
    <n v="124853.307307692"/>
    <n v="3"/>
  </r>
  <r>
    <m/>
    <n v="0"/>
    <n v="847"/>
    <n v="851"/>
    <n v="855"/>
    <n v="867"/>
    <s v="13263R"/>
    <s v="Utilities"/>
    <s v="12905R"/>
    <s v="Performance Management"/>
    <s v="11060R"/>
    <s v="Distr asset Mgmt &amp; Op Support"/>
    <s v="13691R"/>
    <s v="Distr Support Services"/>
    <s v="Distr Asset Mgmt &amp; Op Support"/>
    <n v="1.8360000000000001"/>
    <x v="4"/>
    <s v="SP20 / 004"/>
    <n v="21604.631584615399"/>
    <n v="39666.103589353872"/>
    <n v="360077.19307692302"/>
    <n v="7"/>
  </r>
  <r>
    <m/>
    <n v="0"/>
    <n v="847"/>
    <n v="851"/>
    <n v="855"/>
    <n v="867"/>
    <s v="13263R"/>
    <s v="Utilities"/>
    <s v="12905R"/>
    <s v="Performance Management"/>
    <s v="11060R"/>
    <s v="Distr asset Mgmt &amp; Op Support"/>
    <s v="13691R"/>
    <s v="Distr Support Services"/>
    <s v="Distr Asset Mgmt &amp; Op Support"/>
    <n v="1.8360000000000001"/>
    <x v="4"/>
    <s v="SP20 / 005"/>
    <n v="27171.8137846153"/>
    <n v="49887.45010855369"/>
    <n v="339647.672307692"/>
    <n v="5"/>
  </r>
  <r>
    <m/>
    <n v="0"/>
    <n v="847"/>
    <n v="851"/>
    <n v="855"/>
    <n v="867"/>
    <s v="13263R"/>
    <s v="Utilities"/>
    <s v="12905R"/>
    <s v="Performance Management"/>
    <s v="11060R"/>
    <s v="Distr asset Mgmt &amp; Op Support"/>
    <s v="13691R"/>
    <s v="Distr Support Services"/>
    <s v="Distr Asset Mgmt &amp; Op Support"/>
    <n v="1.8360000000000001"/>
    <x v="4"/>
    <s v="SP20 / 006"/>
    <n v="22603.429038461501"/>
    <n v="41499.895714615319"/>
    <n v="251149.211538462"/>
    <n v="3"/>
  </r>
  <r>
    <m/>
    <n v="0"/>
    <n v="847"/>
    <n v="851"/>
    <n v="855"/>
    <n v="867"/>
    <s v="13263R"/>
    <s v="Utilities"/>
    <s v="12905R"/>
    <s v="Performance Management"/>
    <s v="11060R"/>
    <s v="Distr asset Mgmt &amp; Op Support"/>
    <s v="13691R"/>
    <s v="Distr Support Services"/>
    <s v="Distr Asset Mgmt &amp; Op Support"/>
    <n v="1.8360000000000001"/>
    <x v="4"/>
    <s v="SP20 / 007"/>
    <n v="27843.909230769201"/>
    <n v="51121.417347692251"/>
    <n v="278439.09230769199"/>
    <n v="3"/>
  </r>
  <r>
    <m/>
    <n v="0"/>
    <n v="847"/>
    <n v="851"/>
    <n v="855"/>
    <n v="867"/>
    <s v="13263R"/>
    <s v="Utilities"/>
    <s v="12905R"/>
    <s v="Performance Management"/>
    <s v="11060R"/>
    <s v="Distr asset Mgmt &amp; Op Support"/>
    <s v="13691R"/>
    <s v="Distr Support Services"/>
    <s v="Distr Asset Mgmt &amp; Op Support"/>
    <n v="1.8360000000000001"/>
    <x v="4"/>
    <s v="SP20 / 008"/>
    <n v="9735.3834230769207"/>
    <n v="17874.163964769228"/>
    <n v="97353.834230769193"/>
    <n v="1"/>
  </r>
  <r>
    <m/>
    <n v="0"/>
    <n v="847"/>
    <n v="851"/>
    <n v="855"/>
    <n v="919"/>
    <s v="13263R"/>
    <s v="Utilities"/>
    <s v="12905R"/>
    <s v="Performance Management"/>
    <s v="11060R"/>
    <s v="Distr asset Mgmt &amp; Op Support"/>
    <s v="12631R"/>
    <s v="Distribution Services"/>
    <s v="Distr Asset Mgmt &amp; Op Support"/>
    <n v="1.8360000000000001"/>
    <x v="2"/>
    <s v="SP20 / 002"/>
    <n v="2294.3817884615401"/>
    <n v="4212.4849636153876"/>
    <n v="45887.635769230801"/>
    <n v="1"/>
  </r>
  <r>
    <m/>
    <n v="0"/>
    <n v="847"/>
    <n v="851"/>
    <n v="855"/>
    <n v="919"/>
    <s v="13263R"/>
    <s v="Utilities"/>
    <s v="12905R"/>
    <s v="Performance Management"/>
    <s v="11060R"/>
    <s v="Distr asset Mgmt &amp; Op Support"/>
    <s v="12631R"/>
    <s v="Distribution Services"/>
    <s v="Distr Asset Mgmt &amp; Op Support"/>
    <n v="1.8360000000000001"/>
    <x v="2"/>
    <s v="SP20 / 003"/>
    <n v="2733.7248461538402"/>
    <n v="5019.1188175384505"/>
    <n v="54674.496923076898"/>
    <n v="1"/>
  </r>
  <r>
    <m/>
    <n v="0"/>
    <n v="847"/>
    <n v="851"/>
    <n v="855"/>
    <n v="919"/>
    <s v="13263R"/>
    <s v="Utilities"/>
    <s v="12905R"/>
    <s v="Performance Management"/>
    <s v="11060R"/>
    <s v="Distr asset Mgmt &amp; Op Support"/>
    <s v="12631R"/>
    <s v="Distribution Services"/>
    <s v="Distr Asset Mgmt &amp; Op Support"/>
    <n v="1.8360000000000001"/>
    <x v="2"/>
    <s v="SP20 / 004"/>
    <n v="7411.0437230769203"/>
    <n v="13606.676275569227"/>
    <n v="123517.395384615"/>
    <n v="2"/>
  </r>
  <r>
    <m/>
    <n v="0"/>
    <n v="847"/>
    <n v="851"/>
    <n v="855"/>
    <n v="919"/>
    <s v="13263R"/>
    <s v="Utilities"/>
    <s v="12905R"/>
    <s v="Performance Management"/>
    <s v="11060R"/>
    <s v="Distr asset Mgmt &amp; Op Support"/>
    <s v="12631R"/>
    <s v="Distribution Services"/>
    <s v="Distr Asset Mgmt &amp; Op Support"/>
    <n v="1.8360000000000001"/>
    <x v="2"/>
    <s v="SP20 / 005"/>
    <n v="40162.134184615403"/>
    <n v="73737.678362953884"/>
    <n v="502026.67730769201"/>
    <n v="9"/>
  </r>
  <r>
    <m/>
    <n v="0"/>
    <n v="847"/>
    <n v="851"/>
    <n v="855"/>
    <n v="919"/>
    <s v="13263R"/>
    <s v="Utilities"/>
    <s v="12905R"/>
    <s v="Performance Management"/>
    <s v="11060R"/>
    <s v="Distr asset Mgmt &amp; Op Support"/>
    <s v="12631R"/>
    <s v="Distribution Services"/>
    <s v="Distr Asset Mgmt &amp; Op Support"/>
    <n v="1.8360000000000001"/>
    <x v="2"/>
    <s v="SP20 / 006"/>
    <n v="114396.22661538501"/>
    <n v="210031.47206584687"/>
    <n v="1271069.1846153799"/>
    <n v="19"/>
  </r>
  <r>
    <m/>
    <n v="0"/>
    <n v="847"/>
    <n v="851"/>
    <n v="855"/>
    <n v="919"/>
    <s v="13263R"/>
    <s v="Utilities"/>
    <s v="12905R"/>
    <s v="Performance Management"/>
    <s v="11060R"/>
    <s v="Distr asset Mgmt &amp; Op Support"/>
    <s v="12631R"/>
    <s v="Distribution Services"/>
    <s v="Distr Asset Mgmt &amp; Op Support"/>
    <n v="1.8360000000000001"/>
    <x v="2"/>
    <s v="SP20 / 007"/>
    <n v="90525.721346153994"/>
    <n v="166205.22439153874"/>
    <n v="905257.21346153796"/>
    <n v="9"/>
  </r>
  <r>
    <m/>
    <n v="0"/>
    <n v="847"/>
    <n v="851"/>
    <n v="855"/>
    <n v="919"/>
    <s v="13263R"/>
    <s v="Utilities"/>
    <s v="12905R"/>
    <s v="Performance Management"/>
    <s v="11060R"/>
    <s v="Distr asset Mgmt &amp; Op Support"/>
    <s v="12631R"/>
    <s v="Distribution Services"/>
    <s v="Distr Asset Mgmt &amp; Op Support"/>
    <n v="1.8360000000000001"/>
    <x v="2"/>
    <s v="SP20 / 008"/>
    <n v="166812.60973076901"/>
    <n v="306267.95146569191"/>
    <n v="1668126.09730769"/>
    <n v="17"/>
  </r>
  <r>
    <m/>
    <n v="0"/>
    <n v="847"/>
    <n v="851"/>
    <n v="855"/>
    <n v="919"/>
    <s v="13263R"/>
    <s v="Utilities"/>
    <s v="12905R"/>
    <s v="Performance Management"/>
    <s v="11060R"/>
    <s v="Distr asset Mgmt &amp; Op Support"/>
    <s v="12631R"/>
    <s v="Distribution Services"/>
    <s v="Distr Asset Mgmt &amp; Op Support"/>
    <n v="1.8360000000000001"/>
    <x v="2"/>
    <s v="SP20 / 009"/>
    <n v="273494.34490384598"/>
    <n v="502135.61724346125"/>
    <n v="1823295.63269231"/>
    <n v="15"/>
  </r>
  <r>
    <m/>
    <n v="0"/>
    <n v="847"/>
    <n v="851"/>
    <n v="855"/>
    <n v="919"/>
    <s v="13263R"/>
    <s v="Utilities"/>
    <s v="12905R"/>
    <s v="Performance Management"/>
    <s v="11060R"/>
    <s v="Distr asset Mgmt &amp; Op Support"/>
    <s v="12631R"/>
    <s v="Distribution Services"/>
    <s v="Distr Asset Mgmt &amp; Op Support"/>
    <n v="1.8360000000000001"/>
    <x v="2"/>
    <s v="SP20 / 010"/>
    <n v="138095.56530769201"/>
    <n v="253543.45790492254"/>
    <n v="690477.82653846103"/>
    <n v="5"/>
  </r>
  <r>
    <m/>
    <n v="0"/>
    <n v="847"/>
    <n v="851"/>
    <n v="855"/>
    <n v="919"/>
    <s v="13263R"/>
    <s v="Utilities"/>
    <s v="12905R"/>
    <s v="Performance Management"/>
    <s v="11060R"/>
    <s v="Distr asset Mgmt &amp; Op Support"/>
    <s v="12631R"/>
    <s v="Distribution Services"/>
    <s v="Distr Asset Mgmt &amp; Op Support"/>
    <n v="1.8360000000000001"/>
    <x v="2"/>
    <s v="SP20 / 011"/>
    <n v="41344.807884615497"/>
    <n v="75909.067276154048"/>
    <n v="165379.23153846199"/>
    <n v="1"/>
  </r>
  <r>
    <m/>
    <n v="0"/>
    <n v="847"/>
    <n v="851"/>
    <n v="855"/>
    <n v="919"/>
    <s v="13263R"/>
    <s v="Utilities"/>
    <s v="12905R"/>
    <s v="Performance Management"/>
    <s v="11060R"/>
    <s v="Distr asset Mgmt &amp; Op Support"/>
    <s v="12631R"/>
    <s v="Distribution Services"/>
    <s v="Distr Asset Mgmt &amp; Op Support"/>
    <n v="1.8360000000000001"/>
    <x v="10"/>
    <s v="SP20 / 006"/>
    <n v="5759.7836538461597"/>
    <n v="10574.962788461549"/>
    <n v="63997.5961538462"/>
    <n v="1"/>
  </r>
  <r>
    <m/>
    <n v="0"/>
    <n v="847"/>
    <n v="851"/>
    <n v="855"/>
    <n v="919"/>
    <s v="13263R"/>
    <s v="Utilities"/>
    <s v="12905R"/>
    <s v="Performance Management"/>
    <s v="11060R"/>
    <s v="Distr asset Mgmt &amp; Op Support"/>
    <s v="12631R"/>
    <s v="Distribution Services"/>
    <s v="Distr Asset Mgmt &amp; Op Support"/>
    <n v="1.8360000000000001"/>
    <x v="0"/>
    <s v="SP20 / 004"/>
    <n v="3074.8200230769198"/>
    <n v="5645.3695623692247"/>
    <n v="51247.0003846154"/>
    <n v="1"/>
  </r>
  <r>
    <m/>
    <n v="0"/>
    <n v="847"/>
    <n v="851"/>
    <n v="855"/>
    <n v="919"/>
    <s v="13263R"/>
    <s v="Utilities"/>
    <s v="12905R"/>
    <s v="Performance Management"/>
    <s v="11060R"/>
    <s v="Distr asset Mgmt &amp; Op Support"/>
    <s v="12631R"/>
    <s v="Distribution Services"/>
    <s v="Distr Asset Mgmt &amp; Op Support"/>
    <n v="1.8360000000000001"/>
    <x v="0"/>
    <s v="SP20 / 005"/>
    <n v="7792.7151692307798"/>
    <n v="14307.425050707712"/>
    <n v="97408.939615384603"/>
    <n v="2"/>
  </r>
  <r>
    <m/>
    <n v="0"/>
    <n v="847"/>
    <n v="851"/>
    <n v="855"/>
    <n v="919"/>
    <s v="13263R"/>
    <s v="Utilities"/>
    <s v="12905R"/>
    <s v="Performance Management"/>
    <s v="11060R"/>
    <s v="Distr asset Mgmt &amp; Op Support"/>
    <s v="12631R"/>
    <s v="Distribution Services"/>
    <s v="Distr Asset Mgmt &amp; Op Support"/>
    <n v="1.8360000000000001"/>
    <x v="0"/>
    <s v="SP20 / 006"/>
    <n v="7118.3592692307702"/>
    <n v="13069.307618307696"/>
    <n v="79092.880769230804"/>
    <n v="1"/>
  </r>
  <r>
    <m/>
    <n v="0"/>
    <n v="847"/>
    <n v="851"/>
    <n v="855"/>
    <n v="919"/>
    <s v="13263R"/>
    <s v="Utilities"/>
    <s v="12905R"/>
    <s v="Performance Management"/>
    <s v="11060R"/>
    <s v="Distr asset Mgmt &amp; Op Support"/>
    <s v="12631R"/>
    <s v="Distribution Services"/>
    <s v="Distr Asset Mgmt &amp; Op Support"/>
    <n v="1.8360000000000001"/>
    <x v="0"/>
    <s v="SP20 / 008"/>
    <n v="33679.638076923096"/>
    <n v="61835.815509230808"/>
    <n v="336796.38076923101"/>
    <n v="3"/>
  </r>
  <r>
    <m/>
    <n v="0"/>
    <n v="847"/>
    <n v="851"/>
    <n v="855"/>
    <n v="919"/>
    <s v="13263R"/>
    <s v="Utilities"/>
    <s v="12905R"/>
    <s v="Performance Management"/>
    <s v="11060R"/>
    <s v="Distr asset Mgmt &amp; Op Support"/>
    <s v="12631R"/>
    <s v="Distribution Services"/>
    <s v="Distr Asset Mgmt &amp; Op Support"/>
    <n v="1.8360000000000001"/>
    <x v="0"/>
    <s v="SP20 / 009"/>
    <n v="21089.206788461601"/>
    <n v="38719.783663615497"/>
    <n v="140594.711923077"/>
    <n v="1"/>
  </r>
  <r>
    <m/>
    <n v="0"/>
    <n v="847"/>
    <n v="851"/>
    <n v="855"/>
    <n v="919"/>
    <s v="13263R"/>
    <s v="Utilities"/>
    <s v="12905R"/>
    <s v="Performance Management"/>
    <s v="11060R"/>
    <s v="Distr asset Mgmt &amp; Op Support"/>
    <s v="12631R"/>
    <s v="Distribution Services"/>
    <s v="Distr Asset Mgmt &amp; Op Support"/>
    <n v="1.8360000000000001"/>
    <x v="6"/>
    <s v="SP20 / 006"/>
    <n v="8129.3211346153903"/>
    <n v="14925.433603153857"/>
    <n v="90325.790384615393"/>
    <n v="1"/>
  </r>
  <r>
    <m/>
    <n v="0"/>
    <n v="847"/>
    <n v="851"/>
    <n v="855"/>
    <n v="919"/>
    <s v="13263R"/>
    <s v="Utilities"/>
    <s v="12905R"/>
    <s v="Performance Management"/>
    <s v="11060R"/>
    <s v="Distr asset Mgmt &amp; Op Support"/>
    <s v="12631R"/>
    <s v="Distribution Services"/>
    <s v="Distr Asset Mgmt &amp; Op Support"/>
    <n v="1.8360000000000001"/>
    <x v="6"/>
    <s v="SP20 / 008"/>
    <n v="17848.507461538498"/>
    <n v="32769.859699384688"/>
    <n v="178485.07461538501"/>
    <n v="2"/>
  </r>
  <r>
    <m/>
    <n v="0"/>
    <n v="847"/>
    <n v="851"/>
    <n v="855"/>
    <n v="919"/>
    <s v="13263R"/>
    <s v="Utilities"/>
    <s v="12905R"/>
    <s v="Performance Management"/>
    <s v="11060R"/>
    <s v="Distr asset Mgmt &amp; Op Support"/>
    <s v="12631R"/>
    <s v="Distribution Services"/>
    <s v="Distr Asset Mgmt &amp; Op Support"/>
    <n v="1.8360000000000001"/>
    <x v="8"/>
    <s v="SP20 / 005"/>
    <n v="4375.3893538461498"/>
    <n v="8033.2148536615314"/>
    <n v="54692.366923076901"/>
    <n v="1"/>
  </r>
  <r>
    <m/>
    <n v="0"/>
    <n v="847"/>
    <n v="851"/>
    <n v="855"/>
    <n v="919"/>
    <s v="13263R"/>
    <s v="Utilities"/>
    <s v="12905R"/>
    <s v="Performance Management"/>
    <s v="11060R"/>
    <s v="Distr asset Mgmt &amp; Op Support"/>
    <s v="12631R"/>
    <s v="Distribution Services"/>
    <s v="Distr Asset Mgmt &amp; Op Support"/>
    <n v="1.8360000000000001"/>
    <x v="8"/>
    <s v="SP20 / 008"/>
    <n v="19683.121653846199"/>
    <n v="36138.211356461623"/>
    <n v="196831.216538462"/>
    <n v="2"/>
  </r>
  <r>
    <m/>
    <n v="0"/>
    <n v="847"/>
    <n v="851"/>
    <n v="855"/>
    <n v="919"/>
    <s v="13263R"/>
    <s v="Utilities"/>
    <s v="12905R"/>
    <s v="Performance Management"/>
    <s v="11060R"/>
    <s v="Distr asset Mgmt &amp; Op Support"/>
    <s v="12631R"/>
    <s v="Distribution Services"/>
    <s v="Distr Asset Mgmt &amp; Op Support"/>
    <n v="1.8360000000000001"/>
    <x v="8"/>
    <s v="SP20 / 009"/>
    <n v="20397.233134615399"/>
    <n v="37449.320035153876"/>
    <n v="135981.55423076899"/>
    <n v="1"/>
  </r>
  <r>
    <m/>
    <n v="0"/>
    <n v="847"/>
    <n v="851"/>
    <n v="855"/>
    <n v="919"/>
    <s v="13263R"/>
    <s v="Utilities"/>
    <s v="12905R"/>
    <s v="Performance Management"/>
    <s v="11060R"/>
    <s v="Distr asset Mgmt &amp; Op Support"/>
    <s v="12631R"/>
    <s v="Distribution Services"/>
    <s v="Distr Asset Mgmt &amp; Op Support"/>
    <n v="1.8360000000000001"/>
    <x v="11"/>
    <s v="SP20 / 006"/>
    <n v="13601.4576923077"/>
    <n v="24972.276323076938"/>
    <n v="151127.30769230801"/>
    <n v="2"/>
  </r>
  <r>
    <m/>
    <n v="0"/>
    <n v="847"/>
    <n v="851"/>
    <n v="855"/>
    <n v="919"/>
    <s v="13263R"/>
    <s v="Utilities"/>
    <s v="12905R"/>
    <s v="Performance Management"/>
    <s v="11060R"/>
    <s v="Distr asset Mgmt &amp; Op Support"/>
    <s v="12631R"/>
    <s v="Distribution Services"/>
    <s v="Distr Asset Mgmt &amp; Op Support"/>
    <n v="1.8360000000000001"/>
    <x v="11"/>
    <s v="SP20 / 009"/>
    <n v="17190.508730769299"/>
    <n v="31561.774029692435"/>
    <n v="114603.391538462"/>
    <n v="1"/>
  </r>
  <r>
    <m/>
    <n v="0"/>
    <n v="847"/>
    <n v="851"/>
    <n v="855"/>
    <n v="919"/>
    <s v="13263R"/>
    <s v="Utilities"/>
    <s v="12905R"/>
    <s v="Performance Management"/>
    <s v="11060R"/>
    <s v="Distr asset Mgmt &amp; Op Support"/>
    <s v="12631R"/>
    <s v="Distribution Services"/>
    <s v="Distr Asset Mgmt &amp; Op Support"/>
    <n v="1.8360000000000001"/>
    <x v="5"/>
    <s v="SP20 / 004"/>
    <n v="3439.7149846153902"/>
    <n v="6315.3167117538569"/>
    <n v="57328.583076923103"/>
    <n v="1"/>
  </r>
  <r>
    <m/>
    <n v="0"/>
    <n v="847"/>
    <n v="851"/>
    <n v="855"/>
    <n v="919"/>
    <s v="13263R"/>
    <s v="Utilities"/>
    <s v="12905R"/>
    <s v="Performance Management"/>
    <s v="11060R"/>
    <s v="Distr asset Mgmt &amp; Op Support"/>
    <s v="12631R"/>
    <s v="Distribution Services"/>
    <s v="Distr Asset Mgmt &amp; Op Support"/>
    <n v="1.8360000000000001"/>
    <x v="5"/>
    <s v="SP20 / 006"/>
    <n v="33272.639446153902"/>
    <n v="61088.56602313857"/>
    <n v="369695.99384615402"/>
    <n v="5"/>
  </r>
  <r>
    <m/>
    <n v="0"/>
    <n v="847"/>
    <n v="851"/>
    <n v="855"/>
    <n v="919"/>
    <s v="13263R"/>
    <s v="Utilities"/>
    <s v="12905R"/>
    <s v="Performance Management"/>
    <s v="11060R"/>
    <s v="Distr asset Mgmt &amp; Op Support"/>
    <s v="12631R"/>
    <s v="Distribution Services"/>
    <s v="Distr Asset Mgmt &amp; Op Support"/>
    <n v="1.8360000000000001"/>
    <x v="5"/>
    <s v="SP20 / 007"/>
    <n v="9881.8273076923106"/>
    <n v="18143.034936923083"/>
    <n v="98818.273076923098"/>
    <n v="1"/>
  </r>
  <r>
    <m/>
    <n v="0"/>
    <n v="847"/>
    <n v="851"/>
    <n v="855"/>
    <n v="919"/>
    <s v="13263R"/>
    <s v="Utilities"/>
    <s v="12905R"/>
    <s v="Performance Management"/>
    <s v="11060R"/>
    <s v="Distr asset Mgmt &amp; Op Support"/>
    <s v="12631R"/>
    <s v="Distribution Services"/>
    <s v="Distr Asset Mgmt &amp; Op Support"/>
    <n v="1.8360000000000001"/>
    <x v="5"/>
    <s v="SP20 / 008"/>
    <n v="8970.6308846153897"/>
    <n v="16470.078304153856"/>
    <n v="89706.308846153901"/>
    <n v="1"/>
  </r>
  <r>
    <m/>
    <n v="0"/>
    <n v="847"/>
    <n v="851"/>
    <n v="855"/>
    <n v="919"/>
    <s v="13263R"/>
    <s v="Utilities"/>
    <s v="12905R"/>
    <s v="Performance Management"/>
    <s v="11060R"/>
    <s v="Distr asset Mgmt &amp; Op Support"/>
    <s v="12631R"/>
    <s v="Distribution Services"/>
    <s v="Distr Asset Mgmt &amp; Op Support"/>
    <n v="1.8360000000000001"/>
    <x v="5"/>
    <s v="SP20 / 009"/>
    <n v="14197.052884615399"/>
    <n v="26065.789096153876"/>
    <n v="94647.019230769205"/>
    <n v="1"/>
  </r>
  <r>
    <m/>
    <n v="0"/>
    <n v="847"/>
    <n v="851"/>
    <n v="855"/>
    <n v="919"/>
    <s v="13263R"/>
    <s v="Utilities"/>
    <s v="12905R"/>
    <s v="Performance Management"/>
    <s v="11060R"/>
    <s v="Distr asset Mgmt &amp; Op Support"/>
    <s v="12631R"/>
    <s v="Distribution Services"/>
    <s v="Distr Asset Mgmt &amp; Op Support"/>
    <n v="1.8360000000000001"/>
    <x v="4"/>
    <s v="SP20 / 002"/>
    <n v="3752.5998846153798"/>
    <n v="6889.7733881538379"/>
    <n v="75051.997692307705"/>
    <n v="2"/>
  </r>
  <r>
    <m/>
    <n v="0"/>
    <n v="847"/>
    <n v="851"/>
    <n v="855"/>
    <n v="919"/>
    <s v="13263R"/>
    <s v="Utilities"/>
    <s v="12905R"/>
    <s v="Performance Management"/>
    <s v="11060R"/>
    <s v="Distr asset Mgmt &amp; Op Support"/>
    <s v="12631R"/>
    <s v="Distribution Services"/>
    <s v="Distr Asset Mgmt &amp; Op Support"/>
    <n v="1.8360000000000001"/>
    <x v="4"/>
    <s v="SP20 / 003"/>
    <n v="2024.8959807692299"/>
    <n v="3717.7090206923062"/>
    <n v="40497.919615384599"/>
    <n v="1"/>
  </r>
  <r>
    <m/>
    <n v="0"/>
    <n v="847"/>
    <n v="851"/>
    <n v="855"/>
    <n v="919"/>
    <s v="13263R"/>
    <s v="Utilities"/>
    <s v="12905R"/>
    <s v="Performance Management"/>
    <s v="11060R"/>
    <s v="Distr asset Mgmt &amp; Op Support"/>
    <s v="12631R"/>
    <s v="Distribution Services"/>
    <s v="Distr Asset Mgmt &amp; Op Support"/>
    <n v="1.8360000000000001"/>
    <x v="4"/>
    <s v="SP20 / 005"/>
    <n v="15257.050584615399"/>
    <n v="28011.944873353874"/>
    <n v="190713.13230769199"/>
    <n v="3"/>
  </r>
  <r>
    <m/>
    <n v="0"/>
    <n v="847"/>
    <n v="851"/>
    <n v="855"/>
    <n v="919"/>
    <s v="13263R"/>
    <s v="Utilities"/>
    <s v="12905R"/>
    <s v="Performance Management"/>
    <s v="11060R"/>
    <s v="Distr asset Mgmt &amp; Op Support"/>
    <s v="12631R"/>
    <s v="Distribution Services"/>
    <s v="Distr Asset Mgmt &amp; Op Support"/>
    <n v="1.8360000000000001"/>
    <x v="4"/>
    <s v="SP20 / 006"/>
    <n v="6118.7335269230798"/>
    <n v="11233.994755430775"/>
    <n v="67985.928076923097"/>
    <n v="1"/>
  </r>
  <r>
    <m/>
    <n v="0"/>
    <n v="847"/>
    <n v="851"/>
    <n v="855"/>
    <n v="919"/>
    <s v="13263R"/>
    <s v="Utilities"/>
    <s v="12905R"/>
    <s v="Performance Management"/>
    <s v="11060R"/>
    <s v="Distr asset Mgmt &amp; Op Support"/>
    <s v="12631R"/>
    <s v="Distribution Services"/>
    <s v="Distr Asset Mgmt &amp; Op Support"/>
    <n v="1.8360000000000001"/>
    <x v="4"/>
    <s v="SP20 / 007"/>
    <n v="9065.6253846153795"/>
    <n v="16644.488206153837"/>
    <n v="90656.253846153806"/>
    <n v="1"/>
  </r>
  <r>
    <m/>
    <n v="0"/>
    <n v="847"/>
    <n v="851"/>
    <n v="855"/>
    <n v="919"/>
    <s v="13263R"/>
    <s v="Utilities"/>
    <s v="12905R"/>
    <s v="Performance Management"/>
    <s v="11060R"/>
    <s v="Distr asset Mgmt &amp; Op Support"/>
    <s v="12631R"/>
    <s v="Distribution Services"/>
    <s v="Distr Asset Mgmt &amp; Op Support"/>
    <n v="1.8360000000000001"/>
    <x v="4"/>
    <s v="SP20 / 008"/>
    <n v="33456.424730769199"/>
    <n v="61425.995805692248"/>
    <n v="334564.24730769201"/>
    <n v="3"/>
  </r>
  <r>
    <m/>
    <n v="0"/>
    <n v="847"/>
    <n v="851"/>
    <n v="855"/>
    <n v="919"/>
    <s v="13263R"/>
    <s v="Utilities"/>
    <s v="12905R"/>
    <s v="Performance Management"/>
    <s v="11060R"/>
    <s v="Distr asset Mgmt &amp; Op Support"/>
    <s v="12631R"/>
    <s v="Distribution Services"/>
    <s v="Distr Asset Mgmt &amp; Op Support"/>
    <n v="1.8360000000000001"/>
    <x v="4"/>
    <s v="SP20 / 009"/>
    <n v="55767.878019230702"/>
    <n v="102389.82404330757"/>
    <n v="371785.85346153798"/>
    <n v="3"/>
  </r>
  <r>
    <m/>
    <n v="0"/>
    <n v="847"/>
    <n v="994"/>
    <n v="994"/>
    <n v="994"/>
    <s v="13263R"/>
    <s v="Utilities"/>
    <s v="10828R"/>
    <s v="Distribution Central Depts"/>
    <m/>
    <m/>
    <m/>
    <m/>
    <s v="Distr Asset Mgmt &amp; Op Support"/>
    <n v="1.8360000000000001"/>
    <x v="2"/>
    <s v="SP20 / 006"/>
    <n v="7300.125"/>
    <n v="13403.029500000001"/>
    <n v="81112.5"/>
    <n v="1"/>
  </r>
  <r>
    <m/>
    <n v="0"/>
    <n v="3129891"/>
    <n v="3325509"/>
    <n v="3325509"/>
    <n v="3325509"/>
    <s v="13254R"/>
    <s v="Energy Supply"/>
    <s v="13725R"/>
    <s v="AEP Clean Energy Resources,LLC"/>
    <m/>
    <m/>
    <m/>
    <m/>
    <s v="Energy Supply NonGen"/>
    <n v="1.984"/>
    <x v="23"/>
    <s v="SP20 / 004"/>
    <n v="2133.2739230769198"/>
    <n v="4232.4154633846092"/>
    <n v="35554.565384615402"/>
    <n v="1"/>
  </r>
  <r>
    <m/>
    <n v="0"/>
    <n v="3129891"/>
    <n v="3325509"/>
    <n v="3325509"/>
    <n v="3325509"/>
    <s v="13254R"/>
    <s v="Energy Supply"/>
    <s v="13725R"/>
    <s v="AEP Clean Energy Resources,LLC"/>
    <m/>
    <m/>
    <m/>
    <m/>
    <s v="Energy Supply NonGen"/>
    <n v="1.984"/>
    <x v="23"/>
    <s v="SP20 / 005"/>
    <n v="3978.0030153846201"/>
    <n v="7892.3579825230863"/>
    <n v="49725.037692307698"/>
    <n v="1"/>
  </r>
  <r>
    <m/>
    <n v="0"/>
    <n v="3129891"/>
    <n v="3325509"/>
    <n v="3325509"/>
    <n v="3325509"/>
    <s v="13254R"/>
    <s v="Energy Supply"/>
    <s v="13725R"/>
    <s v="AEP Clean Energy Resources,LLC"/>
    <m/>
    <m/>
    <m/>
    <m/>
    <s v="Energy Supply NonGen"/>
    <n v="1.984"/>
    <x v="23"/>
    <s v="SP20 / 006"/>
    <n v="4679.9957769230796"/>
    <n v="9285.1116214153899"/>
    <n v="51999.953076923099"/>
    <n v="1"/>
  </r>
  <r>
    <m/>
    <n v="0"/>
    <n v="3129891"/>
    <n v="3325509"/>
    <n v="3325509"/>
    <n v="3325509"/>
    <s v="13254R"/>
    <s v="Energy Supply"/>
    <s v="13725R"/>
    <s v="AEP Clean Energy Resources,LLC"/>
    <m/>
    <m/>
    <m/>
    <m/>
    <s v="Energy Supply NonGen"/>
    <n v="1.984"/>
    <x v="23"/>
    <s v="SP20 / 008"/>
    <n v="24244.977384615398"/>
    <n v="48102.035131076947"/>
    <n v="242449.77384615401"/>
    <n v="3"/>
  </r>
  <r>
    <m/>
    <n v="0"/>
    <n v="3129891"/>
    <n v="3325509"/>
    <n v="3325509"/>
    <n v="3325509"/>
    <s v="13254R"/>
    <s v="Energy Supply"/>
    <s v="13725R"/>
    <s v="AEP Clean Energy Resources,LLC"/>
    <m/>
    <m/>
    <m/>
    <m/>
    <s v="Energy Supply NonGen"/>
    <n v="1.984"/>
    <x v="23"/>
    <s v="SP20 / 009"/>
    <n v="43485.009923076897"/>
    <n v="86274.259687384561"/>
    <n v="289900.06615384598"/>
    <n v="3"/>
  </r>
  <r>
    <m/>
    <n v="0"/>
    <n v="3129891"/>
    <n v="12519561"/>
    <n v="15649451"/>
    <n v="15649451"/>
    <s v="13254R"/>
    <s v="Energy Supply"/>
    <s v="11511XR"/>
    <s v="Commercial Operations"/>
    <s v="12161R"/>
    <s v="Energy Marketing"/>
    <m/>
    <m/>
    <s v="Energy Supply NonGen"/>
    <n v="1.984"/>
    <x v="23"/>
    <s v="SP20 / 005"/>
    <n v="24365.884430769202"/>
    <n v="48341.914710646095"/>
    <n v="304573.55538461503"/>
    <n v="5"/>
  </r>
  <r>
    <m/>
    <n v="0"/>
    <n v="3129891"/>
    <n v="12519561"/>
    <n v="15649451"/>
    <n v="15649451"/>
    <s v="13254R"/>
    <s v="Energy Supply"/>
    <s v="11511XR"/>
    <s v="Commercial Operations"/>
    <s v="12161R"/>
    <s v="Energy Marketing"/>
    <m/>
    <m/>
    <s v="Energy Supply NonGen"/>
    <n v="1.984"/>
    <x v="23"/>
    <s v="SP20 / 006"/>
    <n v="28756.575000000001"/>
    <n v="57053.044800000003"/>
    <n v="319517.5"/>
    <n v="6"/>
  </r>
  <r>
    <m/>
    <n v="0"/>
    <n v="3129891"/>
    <n v="12519561"/>
    <n v="15649451"/>
    <n v="15649451"/>
    <s v="13254R"/>
    <s v="Energy Supply"/>
    <s v="11511XR"/>
    <s v="Commercial Operations"/>
    <s v="12161R"/>
    <s v="Energy Marketing"/>
    <m/>
    <m/>
    <s v="Energy Supply NonGen"/>
    <n v="1.984"/>
    <x v="23"/>
    <s v="SP20 / 007"/>
    <n v="74208.444692307705"/>
    <n v="147229.55426953849"/>
    <n v="742084.44692307699"/>
    <n v="8"/>
  </r>
  <r>
    <m/>
    <n v="0"/>
    <n v="3129891"/>
    <n v="12519561"/>
    <n v="15649451"/>
    <n v="15649451"/>
    <s v="13254R"/>
    <s v="Energy Supply"/>
    <s v="11511XR"/>
    <s v="Commercial Operations"/>
    <s v="12161R"/>
    <s v="Energy Marketing"/>
    <m/>
    <m/>
    <s v="Energy Supply NonGen"/>
    <n v="1.984"/>
    <x v="23"/>
    <s v="SP20 / 008"/>
    <n v="73098.120769230605"/>
    <n v="145026.67160615351"/>
    <n v="730981.207692308"/>
    <n v="7"/>
  </r>
  <r>
    <m/>
    <n v="0"/>
    <n v="3129891"/>
    <n v="12519561"/>
    <n v="15649451"/>
    <n v="15649451"/>
    <s v="13254R"/>
    <s v="Energy Supply"/>
    <s v="11511XR"/>
    <s v="Commercial Operations"/>
    <s v="12161R"/>
    <s v="Energy Marketing"/>
    <m/>
    <m/>
    <s v="Energy Supply NonGen"/>
    <n v="1.984"/>
    <x v="23"/>
    <s v="SP20 / 009"/>
    <n v="242531.627576923"/>
    <n v="481182.74911261525"/>
    <n v="1431473.27"/>
    <n v="11"/>
  </r>
  <r>
    <m/>
    <n v="0"/>
    <n v="3129891"/>
    <n v="12519561"/>
    <n v="15649451"/>
    <n v="15649451"/>
    <s v="13254R"/>
    <s v="Energy Supply"/>
    <s v="11511XR"/>
    <s v="Commercial Operations"/>
    <s v="12161R"/>
    <s v="Energy Marketing"/>
    <m/>
    <m/>
    <s v="Energy Supply NonGen"/>
    <n v="1.984"/>
    <x v="23"/>
    <s v="SP20 / 010"/>
    <n v="389259.48599999998"/>
    <n v="772290.82022399991"/>
    <n v="1491658.7261538501"/>
    <n v="10"/>
  </r>
  <r>
    <m/>
    <n v="0"/>
    <n v="3129891"/>
    <n v="12519561"/>
    <n v="15649451"/>
    <n v="15649451"/>
    <s v="13254R"/>
    <s v="Energy Supply"/>
    <s v="11511XR"/>
    <s v="Commercial Operations"/>
    <s v="12161R"/>
    <s v="Energy Marketing"/>
    <m/>
    <m/>
    <s v="Energy Supply NonGen"/>
    <n v="1.984"/>
    <x v="23"/>
    <s v="SP20 / 011"/>
    <n v="301183.635865385"/>
    <n v="597548.3335569239"/>
    <n v="866684.86038461502"/>
    <n v="5"/>
  </r>
  <r>
    <m/>
    <n v="0"/>
    <n v="3129891"/>
    <n v="12519561"/>
    <n v="15649451"/>
    <n v="15649451"/>
    <s v="13254R"/>
    <s v="Energy Supply"/>
    <s v="11511XR"/>
    <s v="Commercial Operations"/>
    <s v="12161R"/>
    <s v="Energy Marketing"/>
    <m/>
    <m/>
    <s v="Energy Supply NonGen"/>
    <n v="1.984"/>
    <x v="23"/>
    <s v="SP20 / 012"/>
    <n v="657060.81619230704"/>
    <n v="1303608.6593255373"/>
    <n v="1073769.1046153801"/>
    <n v="5"/>
  </r>
  <r>
    <m/>
    <n v="0"/>
    <n v="3129891"/>
    <n v="12519561"/>
    <n v="15649451"/>
    <n v="15649451"/>
    <s v="13254R"/>
    <s v="Energy Supply"/>
    <s v="11511XR"/>
    <s v="Commercial Operations"/>
    <s v="12161R"/>
    <s v="Energy Marketing"/>
    <m/>
    <m/>
    <s v="Energy Supply NonGen"/>
    <n v="1.984"/>
    <x v="23"/>
    <s v="SP20 / 013"/>
    <n v="609115.27676923003"/>
    <n v="1208484.7091101524"/>
    <n v="809453.291538461"/>
    <n v="3"/>
  </r>
  <r>
    <m/>
    <n v="0"/>
    <n v="3129891"/>
    <n v="12519561"/>
    <n v="15649451"/>
    <n v="15649451"/>
    <s v="13254R"/>
    <s v="Energy Supply"/>
    <s v="11511XR"/>
    <s v="Commercial Operations"/>
    <s v="12161R"/>
    <s v="Energy Marketing"/>
    <m/>
    <m/>
    <s v="Energy Supply NonGen"/>
    <n v="1.984"/>
    <x v="23"/>
    <s v="SP20 / 014"/>
    <n v="125161.566153846"/>
    <n v="248320.54724923047"/>
    <n v="312903.91538461501"/>
    <n v="1"/>
  </r>
  <r>
    <m/>
    <n v="0"/>
    <n v="3129891"/>
    <n v="12519561"/>
    <n v="15649451"/>
    <n v="15649451"/>
    <s v="13254R"/>
    <s v="Energy Supply"/>
    <s v="11511XR"/>
    <s v="Commercial Operations"/>
    <s v="12161R"/>
    <s v="Energy Marketing"/>
    <m/>
    <m/>
    <s v="Energy Supply NonGen"/>
    <n v="1.984"/>
    <x v="23"/>
    <s v="SP20 / 015"/>
    <n v="410763.41153846198"/>
    <n v="814954.60849230853"/>
    <n v="410763.41153846198"/>
    <n v="1"/>
  </r>
  <r>
    <m/>
    <n v="0"/>
    <n v="3129891"/>
    <n v="12519561"/>
    <n v="15649451"/>
    <n v="15649451"/>
    <s v="13254R"/>
    <s v="Energy Supply"/>
    <s v="11511XR"/>
    <s v="Commercial Operations"/>
    <s v="12161R"/>
    <s v="Energy Marketing"/>
    <m/>
    <m/>
    <s v="Energy Supply NonGen"/>
    <n v="1.984"/>
    <x v="23"/>
    <s v="SP20 / 016"/>
    <n v="414230.87615384598"/>
    <n v="821834.05828923045"/>
    <n v="414230.87615384598"/>
    <n v="1"/>
  </r>
  <r>
    <m/>
    <n v="0"/>
    <n v="3129891"/>
    <n v="12519561"/>
    <n v="15649451"/>
    <n v="18779341"/>
    <s v="13254R"/>
    <s v="Energy Supply"/>
    <s v="11511XR"/>
    <s v="Commercial Operations"/>
    <s v="12161R"/>
    <s v="Energy Marketing"/>
    <s v="13067R"/>
    <s v="Retail Energy Marketing"/>
    <s v="Energy Supply NonGen"/>
    <n v="1.984"/>
    <x v="23"/>
    <s v="SP20 / 006"/>
    <n v="4710.4546153846104"/>
    <n v="9345.5419569230671"/>
    <n v="52338.384615384603"/>
    <n v="1"/>
  </r>
  <r>
    <m/>
    <n v="0"/>
    <n v="3129891"/>
    <n v="12519561"/>
    <n v="15649451"/>
    <n v="18779341"/>
    <s v="13254R"/>
    <s v="Energy Supply"/>
    <s v="11511XR"/>
    <s v="Commercial Operations"/>
    <s v="12161R"/>
    <s v="Energy Marketing"/>
    <s v="13067R"/>
    <s v="Retail Energy Marketing"/>
    <s v="Energy Supply NonGen"/>
    <n v="1.984"/>
    <x v="23"/>
    <s v="SP20 / 007"/>
    <n v="4861.53430769231"/>
    <n v="9645.2840664615433"/>
    <n v="48615.343076923098"/>
    <n v="1"/>
  </r>
  <r>
    <m/>
    <n v="0"/>
    <n v="3129891"/>
    <n v="12519561"/>
    <n v="15649451"/>
    <n v="18779341"/>
    <s v="13254R"/>
    <s v="Energy Supply"/>
    <s v="11511XR"/>
    <s v="Commercial Operations"/>
    <s v="12161R"/>
    <s v="Energy Marketing"/>
    <s v="13067R"/>
    <s v="Retail Energy Marketing"/>
    <s v="Energy Supply NonGen"/>
    <n v="1.984"/>
    <x v="23"/>
    <s v="SP20 / 008"/>
    <n v="7475.0046923076898"/>
    <n v="14830.409309538456"/>
    <n v="74750.046923076894"/>
    <n v="1"/>
  </r>
  <r>
    <m/>
    <n v="0"/>
    <n v="3129891"/>
    <n v="12519561"/>
    <n v="15649451"/>
    <n v="18779341"/>
    <s v="13254R"/>
    <s v="Energy Supply"/>
    <s v="11511XR"/>
    <s v="Commercial Operations"/>
    <s v="12161R"/>
    <s v="Energy Marketing"/>
    <s v="13067R"/>
    <s v="Retail Energy Marketing"/>
    <s v="Energy Supply NonGen"/>
    <n v="1.984"/>
    <x v="23"/>
    <s v="SP20 / 009"/>
    <n v="95215.092230769296"/>
    <n v="188906.74298584627"/>
    <n v="634767.28153846203"/>
    <n v="7"/>
  </r>
  <r>
    <m/>
    <n v="0"/>
    <n v="3129891"/>
    <n v="12519561"/>
    <n v="15649451"/>
    <n v="18779341"/>
    <s v="13254R"/>
    <s v="Energy Supply"/>
    <s v="11511XR"/>
    <s v="Commercial Operations"/>
    <s v="12161R"/>
    <s v="Energy Marketing"/>
    <s v="13067R"/>
    <s v="Retail Energy Marketing"/>
    <s v="Energy Supply NonGen"/>
    <n v="1.984"/>
    <x v="23"/>
    <s v="SP20 / 010"/>
    <n v="21669.229384615399"/>
    <n v="42991.751099076952"/>
    <n v="108346.146923077"/>
    <n v="2"/>
  </r>
  <r>
    <m/>
    <n v="0"/>
    <n v="3129891"/>
    <n v="12519561"/>
    <n v="15649451"/>
    <n v="18779341"/>
    <s v="13254R"/>
    <s v="Energy Supply"/>
    <s v="11511XR"/>
    <s v="Commercial Operations"/>
    <s v="12161R"/>
    <s v="Energy Marketing"/>
    <s v="13067R"/>
    <s v="Retail Energy Marketing"/>
    <s v="Energy Supply NonGen"/>
    <n v="1.984"/>
    <x v="23"/>
    <s v="SP20 / 011"/>
    <n v="145710.018461539"/>
    <n v="289088.67662769341"/>
    <n v="582840.07384615403"/>
    <n v="4"/>
  </r>
  <r>
    <m/>
    <n v="0"/>
    <n v="3129891"/>
    <n v="12519561"/>
    <n v="15649451"/>
    <n v="18779341"/>
    <s v="13254R"/>
    <s v="Energy Supply"/>
    <s v="11511XR"/>
    <s v="Commercial Operations"/>
    <s v="12161R"/>
    <s v="Energy Marketing"/>
    <s v="13067R"/>
    <s v="Retail Energy Marketing"/>
    <s v="Energy Supply NonGen"/>
    <n v="1.984"/>
    <x v="23"/>
    <s v="SP20 / 012"/>
    <n v="120900.03115384599"/>
    <n v="239865.66180923046"/>
    <n v="403000.103846154"/>
    <n v="3"/>
  </r>
  <r>
    <m/>
    <n v="0"/>
    <n v="3129891"/>
    <n v="12519561"/>
    <n v="15649451"/>
    <n v="18779341"/>
    <s v="13254R"/>
    <s v="Energy Supply"/>
    <s v="11511XR"/>
    <s v="Commercial Operations"/>
    <s v="12161R"/>
    <s v="Energy Marketing"/>
    <s v="13067R"/>
    <s v="Retail Energy Marketing"/>
    <s v="Energy Supply NonGen"/>
    <n v="1.984"/>
    <x v="23"/>
    <s v="SP20 / 014"/>
    <n v="105596.121230769"/>
    <n v="209502.70452184571"/>
    <n v="263990.30307692301"/>
    <n v="1"/>
  </r>
  <r>
    <m/>
    <n v="0"/>
    <n v="3129891"/>
    <n v="12519561"/>
    <n v="15649451"/>
    <n v="18779341"/>
    <s v="13254R"/>
    <s v="Energy Supply"/>
    <s v="11511XR"/>
    <s v="Commercial Operations"/>
    <s v="12161R"/>
    <s v="Energy Marketing"/>
    <s v="13067R"/>
    <s v="Retail Energy Marketing"/>
    <s v="Energy Supply NonGen"/>
    <n v="1.984"/>
    <x v="24"/>
    <s v="SP20 / 000"/>
    <n v="0"/>
    <n v="0"/>
    <n v="388986.22307692299"/>
    <n v="4"/>
  </r>
  <r>
    <m/>
    <n v="0"/>
    <n v="3129891"/>
    <n v="12519561"/>
    <n v="15649451"/>
    <n v="18779341"/>
    <s v="13254R"/>
    <s v="Energy Supply"/>
    <s v="11511XR"/>
    <s v="Commercial Operations"/>
    <s v="12161R"/>
    <s v="Energy Marketing"/>
    <s v="13067R"/>
    <s v="Retail Energy Marketing"/>
    <s v="Energy Supply NonGen"/>
    <n v="1.984"/>
    <x v="24"/>
    <s v="SP20 / 005"/>
    <n v="12796.0617846154"/>
    <n v="25387.386580676954"/>
    <n v="159950.77230769201"/>
    <n v="3"/>
  </r>
  <r>
    <m/>
    <n v="0"/>
    <n v="3129891"/>
    <n v="12519561"/>
    <n v="15649451"/>
    <n v="18779341"/>
    <s v="13254R"/>
    <s v="Energy Supply"/>
    <s v="11511XR"/>
    <s v="Commercial Operations"/>
    <s v="12161R"/>
    <s v="Energy Marketing"/>
    <s v="13067R"/>
    <s v="Retail Energy Marketing"/>
    <s v="Energy Supply NonGen"/>
    <n v="1.984"/>
    <x v="24"/>
    <s v="SP20 / 006"/>
    <n v="51560.785384615403"/>
    <n v="102296.59820307695"/>
    <n v="572897.61538461503"/>
    <n v="8"/>
  </r>
  <r>
    <m/>
    <n v="0"/>
    <n v="3129891"/>
    <n v="12519561"/>
    <n v="15649451"/>
    <n v="18779341"/>
    <s v="13254R"/>
    <s v="Energy Supply"/>
    <s v="11511XR"/>
    <s v="Commercial Operations"/>
    <s v="12161R"/>
    <s v="Energy Marketing"/>
    <s v="13067R"/>
    <s v="Retail Energy Marketing"/>
    <s v="Energy Supply NonGen"/>
    <n v="1.984"/>
    <x v="24"/>
    <s v="SP20 / 007"/>
    <n v="8763.4676153846194"/>
    <n v="17386.719748923086"/>
    <n v="87634.676153846201"/>
    <n v="1"/>
  </r>
  <r>
    <m/>
    <n v="0"/>
    <n v="3129891"/>
    <n v="12519561"/>
    <n v="15649451"/>
    <n v="18779341"/>
    <s v="13254R"/>
    <s v="Energy Supply"/>
    <s v="11511XR"/>
    <s v="Commercial Operations"/>
    <s v="12161R"/>
    <s v="Energy Marketing"/>
    <s v="13067R"/>
    <s v="Retail Energy Marketing"/>
    <s v="Energy Supply NonGen"/>
    <n v="1.984"/>
    <x v="24"/>
    <s v="SP20 / 008"/>
    <n v="16836.695076923101"/>
    <n v="33404.00303261543"/>
    <n v="168366.95076923101"/>
    <n v="2"/>
  </r>
  <r>
    <m/>
    <n v="0"/>
    <n v="3129891"/>
    <n v="12519561"/>
    <n v="15649451"/>
    <n v="18779341"/>
    <s v="13254R"/>
    <s v="Energy Supply"/>
    <s v="11511XR"/>
    <s v="Commercial Operations"/>
    <s v="12161R"/>
    <s v="Energy Marketing"/>
    <s v="13067R"/>
    <s v="Retail Energy Marketing"/>
    <s v="Energy Supply NonGen"/>
    <n v="1.984"/>
    <x v="24"/>
    <s v="SP20 / 009"/>
    <n v="15823.5500769231"/>
    <n v="31393.923352615431"/>
    <n v="105490.333846154"/>
    <n v="1"/>
  </r>
  <r>
    <m/>
    <n v="0"/>
    <n v="3129891"/>
    <n v="12519561"/>
    <n v="15649451"/>
    <n v="18779341"/>
    <s v="13254R"/>
    <s v="Energy Supply"/>
    <s v="11511XR"/>
    <s v="Commercial Operations"/>
    <s v="12161R"/>
    <s v="Energy Marketing"/>
    <s v="13067R"/>
    <s v="Retail Energy Marketing"/>
    <s v="Energy Supply NonGen"/>
    <n v="1.984"/>
    <x v="24"/>
    <s v="SP20 / 010"/>
    <n v="21887.632923076999"/>
    <n v="43425.063719384765"/>
    <n v="109438.164615385"/>
    <n v="1"/>
  </r>
  <r>
    <m/>
    <n v="0"/>
    <n v="3129891"/>
    <n v="12519561"/>
    <n v="15649451"/>
    <n v="18779341"/>
    <s v="13254R"/>
    <s v="Energy Supply"/>
    <s v="11511XR"/>
    <s v="Commercial Operations"/>
    <s v="12161R"/>
    <s v="Energy Marketing"/>
    <s v="13067R"/>
    <s v="Retail Energy Marketing"/>
    <s v="Energy Supply NonGen"/>
    <n v="1.984"/>
    <x v="24"/>
    <s v="SP20 / 011"/>
    <n v="128746.509038462"/>
    <n v="255433.07393230862"/>
    <n v="514986.03615384601"/>
    <n v="4"/>
  </r>
  <r>
    <m/>
    <n v="0"/>
    <n v="3129891"/>
    <n v="12519561"/>
    <n v="15649451"/>
    <n v="18779341"/>
    <s v="13254R"/>
    <s v="Energy Supply"/>
    <s v="11511XR"/>
    <s v="Commercial Operations"/>
    <s v="12161R"/>
    <s v="Energy Marketing"/>
    <s v="13067R"/>
    <s v="Retail Energy Marketing"/>
    <s v="Energy Supply NonGen"/>
    <n v="1.984"/>
    <x v="24"/>
    <s v="SP20 / 013"/>
    <n v="86843.709615384796"/>
    <n v="172297.91987692344"/>
    <n v="248124.884615385"/>
    <n v="1"/>
  </r>
  <r>
    <m/>
    <n v="0"/>
    <n v="3129891"/>
    <n v="12519561"/>
    <n v="15649451"/>
    <n v="18779341"/>
    <s v="13254R"/>
    <s v="Energy Supply"/>
    <s v="11511XR"/>
    <s v="Commercial Operations"/>
    <s v="12161R"/>
    <s v="Energy Marketing"/>
    <s v="13067R"/>
    <s v="Retail Energy Marketing"/>
    <s v="Energy Supply NonGen"/>
    <n v="1.984"/>
    <x v="24"/>
    <s v="SP20 / 014"/>
    <n v="184096.18615384601"/>
    <n v="365246.83332923049"/>
    <n v="306826.97692307702"/>
    <n v="1"/>
  </r>
  <r>
    <m/>
    <n v="0"/>
    <n v="3129891"/>
    <n v="12519561"/>
    <n v="25039121"/>
    <n v="40688571"/>
    <s v="13254R"/>
    <s v="Energy Supply"/>
    <s v="11511XR"/>
    <s v="Commercial Operations"/>
    <s v="11511R"/>
    <s v="Commercial Operations"/>
    <s v="12846R"/>
    <s v="Commercial&amp;Financial Analysis"/>
    <s v="Energy Supply NonGen"/>
    <n v="1.984"/>
    <x v="2"/>
    <s v="SP20 / 007"/>
    <n v="24729.935384615401"/>
    <n v="49064.191803076952"/>
    <n v="247299.353846154"/>
    <n v="3"/>
  </r>
  <r>
    <m/>
    <n v="0"/>
    <n v="3129891"/>
    <n v="12519561"/>
    <n v="25039121"/>
    <n v="40688571"/>
    <s v="13254R"/>
    <s v="Energy Supply"/>
    <s v="11511XR"/>
    <s v="Commercial Operations"/>
    <s v="11511R"/>
    <s v="Commercial Operations"/>
    <s v="12846R"/>
    <s v="Commercial&amp;Financial Analysis"/>
    <s v="Energy Supply NonGen"/>
    <n v="1.984"/>
    <x v="2"/>
    <s v="SP20 / 009"/>
    <n v="23070.7505192307"/>
    <n v="45772.369030153706"/>
    <n v="153805.003461538"/>
    <n v="1"/>
  </r>
  <r>
    <m/>
    <n v="0"/>
    <n v="40648"/>
    <n v="42099"/>
    <n v="61905"/>
    <n v="69332"/>
    <s v="11991R"/>
    <s v="Generation"/>
    <s v="10004R"/>
    <s v="Generation-Fossil &amp; Hydro"/>
    <s v="12831R"/>
    <s v="GET FSV Field Services &amp; Hydro"/>
    <s v="13604R"/>
    <s v="Hydro Operations"/>
    <s v="Energy Supply Reg"/>
    <n v="1.895"/>
    <x v="25"/>
    <s v="Nonsal"/>
    <n v="12063.4985"/>
    <n v="22860.329657499999"/>
    <n v="241269.97"/>
    <n v="3"/>
  </r>
  <r>
    <m/>
    <n v="0"/>
    <n v="40648"/>
    <n v="42099"/>
    <n v="61905"/>
    <n v="69332"/>
    <s v="11991R"/>
    <s v="Generation"/>
    <s v="10004R"/>
    <s v="Generation-Fossil &amp; Hydro"/>
    <s v="12831R"/>
    <s v="GET FSV Field Services &amp; Hydro"/>
    <s v="13604R"/>
    <s v="Hydro Operations"/>
    <s v="Energy Supply Reg"/>
    <n v="1.895"/>
    <x v="25"/>
    <s v="SP20 / 008"/>
    <n v="10449.144653846201"/>
    <n v="19801.129119038549"/>
    <n v="104491.446538462"/>
    <n v="1"/>
  </r>
  <r>
    <m/>
    <n v="0"/>
    <n v="40648"/>
    <n v="42099"/>
    <n v="428316"/>
    <n v="428316"/>
    <s v="11991R"/>
    <s v="Generation"/>
    <s v="10004R"/>
    <s v="Generation-Fossil &amp; Hydro"/>
    <s v="12354R"/>
    <s v="AEP Ohio, Wind and JV Gen"/>
    <m/>
    <m/>
    <s v="Energy Supply Reg"/>
    <n v="1.895"/>
    <x v="25"/>
    <s v="SP20 / 009"/>
    <n v="19754.677384615399"/>
    <n v="37435.113643846184"/>
    <n v="131697.849230769"/>
    <n v="1"/>
  </r>
  <r>
    <m/>
    <n v="0"/>
    <n v="40648"/>
    <n v="42099"/>
    <n v="428316"/>
    <n v="428316"/>
    <s v="11991R"/>
    <s v="Generation"/>
    <s v="10004R"/>
    <s v="Generation-Fossil &amp; Hydro"/>
    <s v="12354R"/>
    <s v="AEP Ohio, Wind and JV Gen"/>
    <m/>
    <m/>
    <s v="Energy Supply Reg"/>
    <n v="1.895"/>
    <x v="25"/>
    <s v="SP20 / 010"/>
    <n v="31481.283769230798"/>
    <n v="59657.032742692361"/>
    <n v="157406.418846154"/>
    <n v="1"/>
  </r>
  <r>
    <m/>
    <n v="0"/>
    <n v="40648"/>
    <n v="42099"/>
    <n v="428316"/>
    <n v="438219"/>
    <s v="11991R"/>
    <s v="Generation"/>
    <s v="10004R"/>
    <s v="Generation-Fossil &amp; Hydro"/>
    <s v="12354R"/>
    <s v="AEP Ohio, Wind and JV Gen"/>
    <s v="11272R"/>
    <s v="Generating Assets AEP Ohio"/>
    <s v="Energy Supply Reg"/>
    <n v="1.895"/>
    <x v="25"/>
    <s v="Nonsal"/>
    <n v="243968.424"/>
    <n v="462320.16347999999"/>
    <n v="4879368.4800000004"/>
    <n v="52"/>
  </r>
  <r>
    <m/>
    <n v="0"/>
    <n v="40648"/>
    <n v="42099"/>
    <n v="428316"/>
    <n v="438219"/>
    <s v="11991R"/>
    <s v="Generation"/>
    <s v="10004R"/>
    <s v="Generation-Fossil &amp; Hydro"/>
    <s v="12354R"/>
    <s v="AEP Ohio, Wind and JV Gen"/>
    <s v="11272R"/>
    <s v="Generating Assets AEP Ohio"/>
    <s v="Energy Supply Reg"/>
    <n v="1.895"/>
    <x v="25"/>
    <s v="SP20 / 004"/>
    <n v="3518.4406615384601"/>
    <n v="6667.4450536153818"/>
    <n v="58640.677692307698"/>
    <n v="1"/>
  </r>
  <r>
    <m/>
    <n v="0"/>
    <n v="40648"/>
    <n v="42099"/>
    <n v="428316"/>
    <n v="438219"/>
    <s v="11991R"/>
    <s v="Generation"/>
    <s v="10004R"/>
    <s v="Generation-Fossil &amp; Hydro"/>
    <s v="12354R"/>
    <s v="AEP Ohio, Wind and JV Gen"/>
    <s v="11272R"/>
    <s v="Generating Assets AEP Ohio"/>
    <s v="Energy Supply Reg"/>
    <n v="1.895"/>
    <x v="25"/>
    <s v="SP20 / 005"/>
    <n v="5151.7147692307699"/>
    <n v="9762.4994876923083"/>
    <n v="64396.434615384598"/>
    <n v="1"/>
  </r>
  <r>
    <m/>
    <n v="0"/>
    <n v="40648"/>
    <n v="42099"/>
    <n v="428316"/>
    <n v="438219"/>
    <s v="11991R"/>
    <s v="Generation"/>
    <s v="10004R"/>
    <s v="Generation-Fossil &amp; Hydro"/>
    <s v="12354R"/>
    <s v="AEP Ohio, Wind and JV Gen"/>
    <s v="11272R"/>
    <s v="Generating Assets AEP Ohio"/>
    <s v="Energy Supply Reg"/>
    <n v="1.895"/>
    <x v="25"/>
    <s v="SP20 / 006"/>
    <n v="14317.7915076923"/>
    <n v="27132.214907076908"/>
    <n v="159086.572307692"/>
    <n v="2"/>
  </r>
  <r>
    <m/>
    <n v="0"/>
    <n v="40648"/>
    <n v="42099"/>
    <n v="428316"/>
    <n v="438219"/>
    <s v="11991R"/>
    <s v="Generation"/>
    <s v="10004R"/>
    <s v="Generation-Fossil &amp; Hydro"/>
    <s v="12354R"/>
    <s v="AEP Ohio, Wind and JV Gen"/>
    <s v="11272R"/>
    <s v="Generating Assets AEP Ohio"/>
    <s v="Energy Supply Reg"/>
    <n v="1.895"/>
    <x v="25"/>
    <s v="SP20 / 007"/>
    <n v="42199.138615384603"/>
    <n v="79967.367676153823"/>
    <n v="421991.38615384599"/>
    <n v="4"/>
  </r>
  <r>
    <m/>
    <n v="0"/>
    <n v="40648"/>
    <n v="42099"/>
    <n v="428316"/>
    <n v="438219"/>
    <s v="11991R"/>
    <s v="Generation"/>
    <s v="10004R"/>
    <s v="Generation-Fossil &amp; Hydro"/>
    <s v="12354R"/>
    <s v="AEP Ohio, Wind and JV Gen"/>
    <s v="11272R"/>
    <s v="Generating Assets AEP Ohio"/>
    <s v="Energy Supply Reg"/>
    <n v="1.895"/>
    <x v="25"/>
    <s v="SP20 / 008"/>
    <n v="171836.830692307"/>
    <n v="325630.79416192177"/>
    <n v="1718368.30692308"/>
    <n v="14"/>
  </r>
  <r>
    <m/>
    <n v="0"/>
    <n v="40648"/>
    <n v="42099"/>
    <n v="428316"/>
    <n v="438219"/>
    <s v="11991R"/>
    <s v="Generation"/>
    <s v="10004R"/>
    <s v="Generation-Fossil &amp; Hydro"/>
    <s v="12354R"/>
    <s v="AEP Ohio, Wind and JV Gen"/>
    <s v="11272R"/>
    <s v="Generating Assets AEP Ohio"/>
    <s v="Energy Supply Reg"/>
    <n v="1.895"/>
    <x v="25"/>
    <s v="SP20 / 009"/>
    <n v="206501.541923076"/>
    <n v="391320.42194422905"/>
    <n v="1376676.9461538501"/>
    <n v="10"/>
  </r>
  <r>
    <m/>
    <n v="0"/>
    <n v="40648"/>
    <n v="42099"/>
    <n v="428316"/>
    <n v="438219"/>
    <s v="11991R"/>
    <s v="Generation"/>
    <s v="10004R"/>
    <s v="Generation-Fossil &amp; Hydro"/>
    <s v="12354R"/>
    <s v="AEP Ohio, Wind and JV Gen"/>
    <s v="11272R"/>
    <s v="Generating Assets AEP Ohio"/>
    <s v="Energy Supply Reg"/>
    <n v="1.895"/>
    <x v="25"/>
    <s v="SP20 / 010"/>
    <n v="59642.042384615197"/>
    <n v="113021.67031884581"/>
    <n v="298210.211923077"/>
    <n v="2"/>
  </r>
  <r>
    <m/>
    <n v="0"/>
    <n v="40648"/>
    <n v="42099"/>
    <n v="428316"/>
    <n v="438219"/>
    <s v="11991R"/>
    <s v="Generation"/>
    <s v="10004R"/>
    <s v="Generation-Fossil &amp; Hydro"/>
    <s v="12354R"/>
    <s v="AEP Ohio, Wind and JV Gen"/>
    <s v="11272R"/>
    <s v="Generating Assets AEP Ohio"/>
    <s v="Energy Supply Reg"/>
    <n v="1.895"/>
    <x v="25"/>
    <s v="SP20 / 012"/>
    <n v="58228.482576923103"/>
    <n v="110342.97448326928"/>
    <n v="194094.94192307701"/>
    <n v="1"/>
  </r>
  <r>
    <m/>
    <n v="0"/>
    <n v="40648"/>
    <n v="487765"/>
    <n v="528412"/>
    <n v="528412"/>
    <s v="11991R"/>
    <s v="Generation"/>
    <s v="10591R"/>
    <s v="VP Eng Services"/>
    <s v="11950R"/>
    <s v="Plant Eng&amp;Compliance Programs"/>
    <m/>
    <m/>
    <s v="Energy Supply Reg"/>
    <n v="1.895"/>
    <x v="25"/>
    <s v="SP20 / 008"/>
    <n v="11656.821269230801"/>
    <n v="22089.676305192366"/>
    <n v="116568.21269230801"/>
    <n v="1"/>
  </r>
  <r>
    <m/>
    <n v="0"/>
    <n v="40648"/>
    <n v="40648"/>
    <n v="40648"/>
    <n v="40648"/>
    <s v="11991R"/>
    <s v="Generation"/>
    <m/>
    <m/>
    <m/>
    <m/>
    <m/>
    <m/>
    <s v="Generation"/>
    <n v="1.766"/>
    <x v="2"/>
    <s v="SP20 / 006"/>
    <n v="7836.7757538461601"/>
    <n v="13839.745981292319"/>
    <n v="87075.286153846202"/>
    <n v="1"/>
  </r>
  <r>
    <m/>
    <n v="0"/>
    <n v="40648"/>
    <n v="40648"/>
    <n v="40648"/>
    <n v="40648"/>
    <s v="11991R"/>
    <s v="Generation"/>
    <m/>
    <m/>
    <m/>
    <m/>
    <m/>
    <m/>
    <s v="Generation"/>
    <n v="1.766"/>
    <x v="2"/>
    <s v="SP20 / 014"/>
    <n v="124276.91661538499"/>
    <n v="219473.0347427699"/>
    <n v="310692.29153846198"/>
    <n v="1"/>
  </r>
  <r>
    <m/>
    <n v="0"/>
    <n v="40648"/>
    <n v="40648"/>
    <n v="40648"/>
    <n v="40648"/>
    <s v="11991R"/>
    <s v="Generation"/>
    <m/>
    <m/>
    <m/>
    <m/>
    <m/>
    <m/>
    <s v="Generation"/>
    <n v="1.766"/>
    <x v="2"/>
    <s v="SP20 / 015"/>
    <n v="27558.375749999999"/>
    <n v="48668.091574500002"/>
    <n v="47927.61"/>
    <n v="1"/>
  </r>
  <r>
    <m/>
    <n v="0"/>
    <n v="40648"/>
    <n v="40663"/>
    <n v="40663"/>
    <n v="40663"/>
    <s v="11991R"/>
    <s v="Generation"/>
    <s v="11487R"/>
    <s v="OVEC/IKEC"/>
    <m/>
    <m/>
    <m/>
    <m/>
    <s v="Generation"/>
    <n v="1.766"/>
    <x v="2"/>
    <s v="SP20 / 012"/>
    <n v="59832.071538461401"/>
    <n v="105663.43833692283"/>
    <n v="199440.23846153801"/>
    <n v="1"/>
  </r>
  <r>
    <m/>
    <n v="0"/>
    <n v="40648"/>
    <n v="40663"/>
    <n v="40663"/>
    <n v="40663"/>
    <s v="11991R"/>
    <s v="Generation"/>
    <s v="11487R"/>
    <s v="OVEC/IKEC"/>
    <m/>
    <m/>
    <m/>
    <m/>
    <s v="Generation"/>
    <n v="1.766"/>
    <x v="2"/>
    <s v="SP20 / 014"/>
    <n v="109801.528923077"/>
    <n v="193909.50007815397"/>
    <n v="274503.82230769203"/>
    <n v="1"/>
  </r>
  <r>
    <m/>
    <n v="0"/>
    <n v="40648"/>
    <n v="40678"/>
    <n v="40678"/>
    <n v="40678"/>
    <s v="11991R"/>
    <s v="Generation"/>
    <s v="10773R"/>
    <s v="Environmental Services"/>
    <m/>
    <m/>
    <m/>
    <m/>
    <s v="Generation"/>
    <n v="1.766"/>
    <x v="2"/>
    <s v="SP20 / 004"/>
    <n v="2937.4501846153898"/>
    <n v="5187.5370260307782"/>
    <n v="48957.503076923102"/>
    <n v="1"/>
  </r>
  <r>
    <m/>
    <n v="0"/>
    <n v="40648"/>
    <n v="40678"/>
    <n v="40678"/>
    <n v="40678"/>
    <s v="11991R"/>
    <s v="Generation"/>
    <s v="10773R"/>
    <s v="Environmental Services"/>
    <m/>
    <m/>
    <m/>
    <m/>
    <s v="Generation"/>
    <n v="1.766"/>
    <x v="2"/>
    <s v="SP20 / 006"/>
    <n v="18417.730188461501"/>
    <n v="32525.711512823011"/>
    <n v="204641.44653846201"/>
    <n v="3"/>
  </r>
  <r>
    <m/>
    <n v="0"/>
    <n v="40648"/>
    <n v="40678"/>
    <n v="40678"/>
    <n v="40678"/>
    <s v="11991R"/>
    <s v="Generation"/>
    <s v="10773R"/>
    <s v="Environmental Services"/>
    <m/>
    <m/>
    <m/>
    <m/>
    <s v="Generation"/>
    <n v="1.766"/>
    <x v="2"/>
    <s v="SP20 / 007"/>
    <n v="53981.3680384615"/>
    <n v="95331.09595592301"/>
    <n v="539813.68038461497"/>
    <n v="7"/>
  </r>
  <r>
    <m/>
    <n v="0"/>
    <n v="40648"/>
    <n v="40678"/>
    <n v="40678"/>
    <n v="40678"/>
    <s v="11991R"/>
    <s v="Generation"/>
    <s v="10773R"/>
    <s v="Environmental Services"/>
    <m/>
    <m/>
    <m/>
    <m/>
    <s v="Generation"/>
    <n v="1.766"/>
    <x v="2"/>
    <s v="SP20 / 008"/>
    <n v="86368.088153846096"/>
    <n v="152526.0436796922"/>
    <n v="863680.88153846201"/>
    <n v="9"/>
  </r>
  <r>
    <m/>
    <n v="0"/>
    <n v="40648"/>
    <n v="40678"/>
    <n v="40678"/>
    <n v="40678"/>
    <s v="11991R"/>
    <s v="Generation"/>
    <s v="10773R"/>
    <s v="Environmental Services"/>
    <m/>
    <m/>
    <m/>
    <m/>
    <s v="Generation"/>
    <n v="1.766"/>
    <x v="2"/>
    <s v="SP20 / 009"/>
    <n v="162730.83034615399"/>
    <n v="287382.64639130794"/>
    <n v="1084872.2023076899"/>
    <n v="9"/>
  </r>
  <r>
    <m/>
    <n v="0"/>
    <n v="40648"/>
    <n v="40678"/>
    <n v="40678"/>
    <n v="40678"/>
    <s v="11991R"/>
    <s v="Generation"/>
    <s v="10773R"/>
    <s v="Environmental Services"/>
    <m/>
    <m/>
    <m/>
    <m/>
    <s v="Generation"/>
    <n v="1.766"/>
    <x v="2"/>
    <s v="SP20 / 010"/>
    <n v="61588.3984615386"/>
    <n v="108765.11168307716"/>
    <n v="307941.99230769201"/>
    <n v="3"/>
  </r>
  <r>
    <m/>
    <n v="0"/>
    <n v="40648"/>
    <n v="40678"/>
    <n v="40678"/>
    <n v="40678"/>
    <s v="11991R"/>
    <s v="Generation"/>
    <s v="10773R"/>
    <s v="Environmental Services"/>
    <m/>
    <m/>
    <m/>
    <m/>
    <s v="Generation"/>
    <n v="1.766"/>
    <x v="2"/>
    <s v="SP20 / 011"/>
    <n v="81189.544423076994"/>
    <n v="143380.73545115397"/>
    <n v="324758.17769230797"/>
    <n v="2"/>
  </r>
  <r>
    <m/>
    <n v="0"/>
    <n v="40648"/>
    <n v="40678"/>
    <n v="40678"/>
    <n v="40678"/>
    <s v="11991R"/>
    <s v="Generation"/>
    <s v="10773R"/>
    <s v="Environmental Services"/>
    <m/>
    <m/>
    <m/>
    <m/>
    <s v="Generation"/>
    <n v="1.766"/>
    <x v="2"/>
    <s v="SP20 / 014"/>
    <n v="187884.38200000001"/>
    <n v="331803.81861200003"/>
    <n v="425009.11"/>
    <n v="2"/>
  </r>
  <r>
    <m/>
    <n v="0"/>
    <n v="40648"/>
    <n v="40678"/>
    <n v="40708"/>
    <n v="40708"/>
    <s v="11991R"/>
    <s v="Generation"/>
    <s v="10773R"/>
    <s v="Environmental Services"/>
    <s v="10200R"/>
    <s v="Air Quality Services"/>
    <m/>
    <m/>
    <s v="Generation"/>
    <n v="1.766"/>
    <x v="2"/>
    <s v="SP20 / 004"/>
    <n v="3470.9109923076899"/>
    <n v="6129.6288124153807"/>
    <n v="57848.516538461503"/>
    <n v="1"/>
  </r>
  <r>
    <m/>
    <n v="0"/>
    <n v="40648"/>
    <n v="40678"/>
    <n v="40708"/>
    <n v="40708"/>
    <s v="11991R"/>
    <s v="Generation"/>
    <s v="10773R"/>
    <s v="Environmental Services"/>
    <s v="10200R"/>
    <s v="Air Quality Services"/>
    <m/>
    <m/>
    <s v="Generation"/>
    <n v="1.766"/>
    <x v="2"/>
    <s v="SP20 / 009"/>
    <n v="148445.60896153899"/>
    <n v="262154.94542607787"/>
    <n v="989637.39307692298"/>
    <n v="8"/>
  </r>
  <r>
    <m/>
    <n v="0"/>
    <n v="40648"/>
    <n v="40678"/>
    <n v="40708"/>
    <n v="40708"/>
    <s v="11991R"/>
    <s v="Generation"/>
    <s v="10773R"/>
    <s v="Environmental Services"/>
    <s v="10200R"/>
    <s v="Air Quality Services"/>
    <m/>
    <m/>
    <s v="Generation"/>
    <n v="1.766"/>
    <x v="2"/>
    <s v="SP20 / 010"/>
    <n v="10379.682000000001"/>
    <n v="18330.518412000001"/>
    <n v="51898.41"/>
    <n v="1"/>
  </r>
  <r>
    <m/>
    <n v="0"/>
    <n v="40648"/>
    <n v="40678"/>
    <n v="40708"/>
    <n v="40708"/>
    <s v="11991R"/>
    <s v="Generation"/>
    <s v="10773R"/>
    <s v="Environmental Services"/>
    <s v="10200R"/>
    <s v="Air Quality Services"/>
    <m/>
    <m/>
    <s v="Generation"/>
    <n v="1.766"/>
    <x v="2"/>
    <s v="SP20 / 011"/>
    <n v="41364.513076923002"/>
    <n v="73049.730093846025"/>
    <n v="165458.05230769201"/>
    <n v="1"/>
  </r>
  <r>
    <m/>
    <n v="0"/>
    <n v="40648"/>
    <n v="40678"/>
    <n v="40708"/>
    <n v="40738"/>
    <s v="11991R"/>
    <s v="Generation"/>
    <s v="10773R"/>
    <s v="Environmental Services"/>
    <s v="10200R"/>
    <s v="Air Quality Services"/>
    <s v="11134R"/>
    <s v="Air &amp; Water Qlty Svcs - Dallas"/>
    <s v="Generation"/>
    <n v="1.766"/>
    <x v="2"/>
    <s v="SP20 / 003"/>
    <n v="2253.8270000000002"/>
    <n v="3980.2584820000006"/>
    <n v="45076.54"/>
    <n v="1"/>
  </r>
  <r>
    <m/>
    <n v="0"/>
    <n v="40648"/>
    <n v="40678"/>
    <n v="40708"/>
    <n v="40738"/>
    <s v="11991R"/>
    <s v="Generation"/>
    <s v="10773R"/>
    <s v="Environmental Services"/>
    <s v="10200R"/>
    <s v="Air Quality Services"/>
    <s v="11134R"/>
    <s v="Air &amp; Water Qlty Svcs - Dallas"/>
    <s v="Generation"/>
    <n v="1.766"/>
    <x v="2"/>
    <s v="SP20 / 007"/>
    <n v="9052.44"/>
    <n v="15986.609040000001"/>
    <n v="90524.4"/>
    <n v="1"/>
  </r>
  <r>
    <m/>
    <n v="0"/>
    <n v="40648"/>
    <n v="40678"/>
    <n v="40708"/>
    <n v="40738"/>
    <s v="11991R"/>
    <s v="Generation"/>
    <s v="10773R"/>
    <s v="Environmental Services"/>
    <s v="10200R"/>
    <s v="Air Quality Services"/>
    <s v="11134R"/>
    <s v="Air &amp; Water Qlty Svcs - Dallas"/>
    <s v="Generation"/>
    <n v="1.766"/>
    <x v="2"/>
    <s v="SP20 / 008"/>
    <n v="35670.978884615397"/>
    <n v="62994.94871023079"/>
    <n v="356709.788846154"/>
    <n v="4"/>
  </r>
  <r>
    <m/>
    <n v="0"/>
    <n v="40648"/>
    <n v="40678"/>
    <n v="40708"/>
    <n v="40738"/>
    <s v="11991R"/>
    <s v="Generation"/>
    <s v="10773R"/>
    <s v="Environmental Services"/>
    <s v="10200R"/>
    <s v="Air Quality Services"/>
    <s v="11134R"/>
    <s v="Air &amp; Water Qlty Svcs - Dallas"/>
    <s v="Generation"/>
    <n v="1.766"/>
    <x v="2"/>
    <s v="SP20 / 009"/>
    <n v="68445.300057692293"/>
    <n v="120874.39990188459"/>
    <n v="456302.00038461498"/>
    <n v="4"/>
  </r>
  <r>
    <m/>
    <n v="0"/>
    <n v="40648"/>
    <n v="40678"/>
    <n v="40708"/>
    <n v="40738"/>
    <s v="11991R"/>
    <s v="Generation"/>
    <s v="10773R"/>
    <s v="Environmental Services"/>
    <s v="10200R"/>
    <s v="Air Quality Services"/>
    <s v="11134R"/>
    <s v="Air &amp; Water Qlty Svcs - Dallas"/>
    <s v="Generation"/>
    <n v="1.766"/>
    <x v="2"/>
    <s v="SP20 / 010"/>
    <n v="29480.1304615384"/>
    <n v="52061.910395076811"/>
    <n v="147400.65230769201"/>
    <n v="1"/>
  </r>
  <r>
    <m/>
    <n v="0"/>
    <n v="40648"/>
    <n v="40678"/>
    <n v="40768"/>
    <n v="40768"/>
    <s v="11991R"/>
    <s v="Generation"/>
    <s v="10773R"/>
    <s v="Environmental Services"/>
    <s v="10676R"/>
    <s v="Land Env &amp; Remediation Svcs"/>
    <m/>
    <m/>
    <s v="Generation"/>
    <n v="1.766"/>
    <x v="2"/>
    <s v="SP20 / 004"/>
    <n v="3417.9110307692299"/>
    <n v="6036.0308803384605"/>
    <n v="56965.183846153901"/>
    <n v="1"/>
  </r>
  <r>
    <m/>
    <n v="0"/>
    <n v="40648"/>
    <n v="40678"/>
    <n v="40768"/>
    <n v="40768"/>
    <s v="11991R"/>
    <s v="Generation"/>
    <s v="10773R"/>
    <s v="Environmental Services"/>
    <s v="10676R"/>
    <s v="Land Env &amp; Remediation Svcs"/>
    <m/>
    <m/>
    <s v="Generation"/>
    <n v="1.766"/>
    <x v="2"/>
    <s v="SP20 / 005"/>
    <n v="4988.96947692308"/>
    <n v="8810.5200962461586"/>
    <n v="62362.118461538499"/>
    <n v="1"/>
  </r>
  <r>
    <m/>
    <n v="0"/>
    <n v="40648"/>
    <n v="40678"/>
    <n v="40768"/>
    <n v="40768"/>
    <s v="11991R"/>
    <s v="Generation"/>
    <s v="10773R"/>
    <s v="Environmental Services"/>
    <s v="10676R"/>
    <s v="Land Env &amp; Remediation Svcs"/>
    <m/>
    <m/>
    <s v="Generation"/>
    <n v="1.766"/>
    <x v="2"/>
    <s v="SP20 / 006"/>
    <n v="13402.1144769231"/>
    <n v="23668.134166246193"/>
    <n v="148912.383076923"/>
    <n v="2"/>
  </r>
  <r>
    <m/>
    <n v="0"/>
    <n v="40648"/>
    <n v="40678"/>
    <n v="40768"/>
    <n v="40768"/>
    <s v="11991R"/>
    <s v="Generation"/>
    <s v="10773R"/>
    <s v="Environmental Services"/>
    <s v="10676R"/>
    <s v="Land Env &amp; Remediation Svcs"/>
    <m/>
    <m/>
    <s v="Generation"/>
    <n v="1.766"/>
    <x v="2"/>
    <s v="SP20 / 007"/>
    <n v="17488.7056923077"/>
    <n v="30885.054252615399"/>
    <n v="174887.05692307701"/>
    <n v="2"/>
  </r>
  <r>
    <m/>
    <n v="0"/>
    <n v="40648"/>
    <n v="40678"/>
    <n v="40768"/>
    <n v="40768"/>
    <s v="11991R"/>
    <s v="Generation"/>
    <s v="10773R"/>
    <s v="Environmental Services"/>
    <s v="10676R"/>
    <s v="Land Env &amp; Remediation Svcs"/>
    <m/>
    <m/>
    <s v="Generation"/>
    <n v="1.766"/>
    <x v="2"/>
    <s v="SP20 / 008"/>
    <n v="21067.4988076923"/>
    <n v="37205.202894384602"/>
    <n v="210674.98807692301"/>
    <n v="2"/>
  </r>
  <r>
    <m/>
    <n v="0"/>
    <n v="40648"/>
    <n v="40678"/>
    <n v="40768"/>
    <n v="40768"/>
    <s v="11991R"/>
    <s v="Generation"/>
    <s v="10773R"/>
    <s v="Environmental Services"/>
    <s v="10676R"/>
    <s v="Land Env &amp; Remediation Svcs"/>
    <m/>
    <m/>
    <s v="Generation"/>
    <n v="1.766"/>
    <x v="2"/>
    <s v="SP20 / 009"/>
    <n v="81921.914480769497"/>
    <n v="144674.10097303893"/>
    <n v="546146.09653846198"/>
    <n v="5"/>
  </r>
  <r>
    <m/>
    <n v="0"/>
    <n v="40648"/>
    <n v="40678"/>
    <n v="40768"/>
    <n v="40768"/>
    <s v="11991R"/>
    <s v="Generation"/>
    <s v="10773R"/>
    <s v="Environmental Services"/>
    <s v="10676R"/>
    <s v="Land Env &amp; Remediation Svcs"/>
    <m/>
    <m/>
    <s v="Generation"/>
    <n v="1.766"/>
    <x v="2"/>
    <s v="SP20 / 010"/>
    <n v="103010.581307692"/>
    <n v="181916.68658938407"/>
    <n v="515052.90653846198"/>
    <n v="4"/>
  </r>
  <r>
    <m/>
    <n v="0"/>
    <n v="40648"/>
    <n v="40678"/>
    <n v="40768"/>
    <n v="40768"/>
    <s v="11991R"/>
    <s v="Generation"/>
    <s v="10773R"/>
    <s v="Environmental Services"/>
    <s v="10676R"/>
    <s v="Land Env &amp; Remediation Svcs"/>
    <m/>
    <m/>
    <s v="Generation"/>
    <n v="1.766"/>
    <x v="2"/>
    <s v="SP20 / 011"/>
    <n v="41090.046442307801"/>
    <n v="72565.022017115582"/>
    <n v="164360.185769231"/>
    <n v="1"/>
  </r>
  <r>
    <m/>
    <n v="0"/>
    <n v="40648"/>
    <n v="40678"/>
    <n v="40768"/>
    <n v="40768"/>
    <s v="11991R"/>
    <s v="Generation"/>
    <s v="10773R"/>
    <s v="Environmental Services"/>
    <s v="10676R"/>
    <s v="Land Env &amp; Remediation Svcs"/>
    <m/>
    <m/>
    <s v="Generation"/>
    <n v="1.766"/>
    <x v="10"/>
    <s v="SP20 / 009"/>
    <n v="18221.821326923098"/>
    <n v="32179.736463346191"/>
    <n v="121478.808846154"/>
    <n v="1"/>
  </r>
  <r>
    <m/>
    <n v="0"/>
    <n v="40648"/>
    <n v="40678"/>
    <n v="40768"/>
    <n v="40768"/>
    <s v="11991R"/>
    <s v="Generation"/>
    <s v="10773R"/>
    <s v="Environmental Services"/>
    <s v="10676R"/>
    <s v="Land Env &amp; Remediation Svcs"/>
    <m/>
    <m/>
    <s v="Generation"/>
    <n v="1.766"/>
    <x v="0"/>
    <s v="SP20 / 006"/>
    <n v="13810.743830769199"/>
    <n v="24389.773605138405"/>
    <n v="153452.70923076899"/>
    <n v="2"/>
  </r>
  <r>
    <m/>
    <n v="0"/>
    <n v="40648"/>
    <n v="40678"/>
    <n v="40768"/>
    <n v="40768"/>
    <s v="11991R"/>
    <s v="Generation"/>
    <s v="10773R"/>
    <s v="Environmental Services"/>
    <s v="10676R"/>
    <s v="Land Env &amp; Remediation Svcs"/>
    <m/>
    <m/>
    <s v="Generation"/>
    <n v="1.766"/>
    <x v="0"/>
    <s v="SP20 / 009"/>
    <n v="16330.944230769301"/>
    <n v="28840.447511538587"/>
    <n v="108872.961538462"/>
    <n v="1"/>
  </r>
  <r>
    <m/>
    <n v="0"/>
    <n v="40648"/>
    <n v="40678"/>
    <n v="40768"/>
    <n v="40768"/>
    <s v="11991R"/>
    <s v="Generation"/>
    <s v="10773R"/>
    <s v="Environmental Services"/>
    <s v="10676R"/>
    <s v="Land Env &amp; Remediation Svcs"/>
    <m/>
    <m/>
    <s v="Generation"/>
    <n v="1.766"/>
    <x v="6"/>
    <s v="SP20 / 009"/>
    <n v="15022.076999999999"/>
    <n v="26528.987981999999"/>
    <n v="100147.18"/>
    <n v="1"/>
  </r>
  <r>
    <m/>
    <n v="0"/>
    <n v="40648"/>
    <n v="40678"/>
    <n v="40768"/>
    <n v="40768"/>
    <s v="11991R"/>
    <s v="Generation"/>
    <s v="10773R"/>
    <s v="Environmental Services"/>
    <s v="10676R"/>
    <s v="Land Env &amp; Remediation Svcs"/>
    <m/>
    <m/>
    <s v="Generation"/>
    <n v="1.766"/>
    <x v="8"/>
    <s v="SP20 / 005"/>
    <n v="5739.2476615384603"/>
    <n v="10135.511370276921"/>
    <n v="71740.5957692308"/>
    <n v="1"/>
  </r>
  <r>
    <m/>
    <n v="0"/>
    <n v="40648"/>
    <n v="40678"/>
    <n v="40768"/>
    <n v="40768"/>
    <s v="11991R"/>
    <s v="Generation"/>
    <s v="10773R"/>
    <s v="Environmental Services"/>
    <s v="10676R"/>
    <s v="Land Env &amp; Remediation Svcs"/>
    <m/>
    <m/>
    <s v="Generation"/>
    <n v="1.766"/>
    <x v="11"/>
    <s v="SP20 / 005"/>
    <n v="5568.2339692307696"/>
    <n v="9833.5011896615397"/>
    <n v="69602.924615384603"/>
    <n v="1"/>
  </r>
  <r>
    <m/>
    <n v="0"/>
    <n v="40648"/>
    <n v="40678"/>
    <n v="40768"/>
    <n v="40768"/>
    <s v="11991R"/>
    <s v="Generation"/>
    <s v="10773R"/>
    <s v="Environmental Services"/>
    <s v="10676R"/>
    <s v="Land Env &amp; Remediation Svcs"/>
    <m/>
    <m/>
    <s v="Generation"/>
    <n v="1.766"/>
    <x v="11"/>
    <s v="SP20 / 006"/>
    <n v="5038.2710307692296"/>
    <n v="8897.5866403384589"/>
    <n v="55980.789230769202"/>
    <n v="1"/>
  </r>
  <r>
    <m/>
    <n v="0"/>
    <n v="40648"/>
    <n v="40678"/>
    <n v="40768"/>
    <n v="40768"/>
    <s v="11991R"/>
    <s v="Generation"/>
    <s v="10773R"/>
    <s v="Environmental Services"/>
    <s v="10676R"/>
    <s v="Land Env &amp; Remediation Svcs"/>
    <m/>
    <m/>
    <s v="Generation"/>
    <n v="1.766"/>
    <x v="5"/>
    <s v="SP20 / 006"/>
    <n v="7140.6085846153901"/>
    <n v="12610.31476043078"/>
    <n v="79340.095384615401"/>
    <n v="1"/>
  </r>
  <r>
    <m/>
    <n v="0"/>
    <n v="40648"/>
    <n v="40678"/>
    <n v="40768"/>
    <n v="40768"/>
    <s v="11991R"/>
    <s v="Generation"/>
    <s v="10773R"/>
    <s v="Environmental Services"/>
    <s v="10676R"/>
    <s v="Land Env &amp; Remediation Svcs"/>
    <m/>
    <m/>
    <s v="Generation"/>
    <n v="1.766"/>
    <x v="5"/>
    <s v="SP20 / 009"/>
    <n v="20087.608673076898"/>
    <n v="35474.716916653801"/>
    <n v="133917.39115384599"/>
    <n v="1"/>
  </r>
  <r>
    <m/>
    <n v="0"/>
    <n v="40648"/>
    <n v="40678"/>
    <n v="40768"/>
    <n v="40768"/>
    <s v="11991R"/>
    <s v="Generation"/>
    <s v="10773R"/>
    <s v="Environmental Services"/>
    <s v="10676R"/>
    <s v="Land Env &amp; Remediation Svcs"/>
    <m/>
    <m/>
    <s v="Generation"/>
    <n v="1.766"/>
    <x v="4"/>
    <s v="SP20 / 006"/>
    <n v="14221.5941423077"/>
    <n v="25115.3352553154"/>
    <n v="158017.71269230801"/>
    <n v="2"/>
  </r>
  <r>
    <m/>
    <n v="0"/>
    <n v="40648"/>
    <n v="40678"/>
    <n v="40768"/>
    <n v="40768"/>
    <s v="11991R"/>
    <s v="Generation"/>
    <s v="10773R"/>
    <s v="Environmental Services"/>
    <s v="10676R"/>
    <s v="Land Env &amp; Remediation Svcs"/>
    <m/>
    <m/>
    <s v="Generation"/>
    <n v="1.766"/>
    <x v="4"/>
    <s v="SP20 / 009"/>
    <n v="15997.4867884616"/>
    <n v="28251.561668423186"/>
    <n v="106649.911923077"/>
    <n v="1"/>
  </r>
  <r>
    <m/>
    <n v="0"/>
    <n v="40648"/>
    <n v="40678"/>
    <n v="40798"/>
    <n v="40798"/>
    <s v="11991R"/>
    <s v="Generation"/>
    <s v="10773R"/>
    <s v="Environmental Services"/>
    <s v="10769R"/>
    <s v="Analytical Chemistry Services"/>
    <m/>
    <m/>
    <s v="Generation"/>
    <n v="1.766"/>
    <x v="2"/>
    <s v="SP20 / 002"/>
    <n v="1944.1600769230799"/>
    <n v="3433.386695846159"/>
    <n v="38883.201538461501"/>
    <n v="1"/>
  </r>
  <r>
    <m/>
    <n v="0"/>
    <n v="40648"/>
    <n v="40678"/>
    <n v="40798"/>
    <n v="40798"/>
    <s v="11991R"/>
    <s v="Generation"/>
    <s v="10773R"/>
    <s v="Environmental Services"/>
    <s v="10769R"/>
    <s v="Analytical Chemistry Services"/>
    <m/>
    <m/>
    <s v="Generation"/>
    <n v="1.766"/>
    <x v="2"/>
    <s v="SP20 / 003"/>
    <n v="15438.981959615399"/>
    <n v="27265.242140680795"/>
    <n v="308779.63919230801"/>
    <n v="7"/>
  </r>
  <r>
    <m/>
    <n v="0"/>
    <n v="40648"/>
    <n v="40678"/>
    <n v="40798"/>
    <n v="40798"/>
    <s v="11991R"/>
    <s v="Generation"/>
    <s v="10773R"/>
    <s v="Environmental Services"/>
    <s v="10769R"/>
    <s v="Analytical Chemistry Services"/>
    <m/>
    <m/>
    <s v="Generation"/>
    <n v="1.766"/>
    <x v="2"/>
    <s v="SP20 / 004"/>
    <n v="13895.590620000001"/>
    <n v="24539.613034920003"/>
    <n v="231593.177"/>
    <n v="4"/>
  </r>
  <r>
    <m/>
    <n v="0"/>
    <n v="40648"/>
    <n v="40678"/>
    <n v="40798"/>
    <n v="40798"/>
    <s v="11991R"/>
    <s v="Generation"/>
    <s v="10773R"/>
    <s v="Environmental Services"/>
    <s v="10769R"/>
    <s v="Analytical Chemistry Services"/>
    <m/>
    <m/>
    <s v="Generation"/>
    <n v="1.766"/>
    <x v="2"/>
    <s v="SP20 / 005"/>
    <n v="41137.132126153898"/>
    <n v="72648.175334787782"/>
    <n v="514214.15157692297"/>
    <n v="9"/>
  </r>
  <r>
    <m/>
    <n v="0"/>
    <n v="40648"/>
    <n v="40678"/>
    <n v="40798"/>
    <n v="40798"/>
    <s v="11991R"/>
    <s v="Generation"/>
    <s v="10773R"/>
    <s v="Environmental Services"/>
    <s v="10769R"/>
    <s v="Analytical Chemistry Services"/>
    <m/>
    <m/>
    <s v="Generation"/>
    <n v="1.766"/>
    <x v="2"/>
    <s v="SP20 / 006"/>
    <n v="17563.5310153846"/>
    <n v="31017.195773169205"/>
    <n v="195150.34461538499"/>
    <n v="3"/>
  </r>
  <r>
    <m/>
    <n v="0"/>
    <n v="40648"/>
    <n v="40678"/>
    <n v="40798"/>
    <n v="40798"/>
    <s v="11991R"/>
    <s v="Generation"/>
    <s v="10773R"/>
    <s v="Environmental Services"/>
    <s v="10769R"/>
    <s v="Analytical Chemistry Services"/>
    <m/>
    <m/>
    <s v="Generation"/>
    <n v="1.766"/>
    <x v="2"/>
    <s v="SP20 / 007"/>
    <n v="22708.059538461599"/>
    <n v="40102.433144923183"/>
    <n v="227080.59538461501"/>
    <n v="3"/>
  </r>
  <r>
    <m/>
    <n v="0"/>
    <n v="40648"/>
    <n v="40678"/>
    <n v="40798"/>
    <n v="40798"/>
    <s v="11991R"/>
    <s v="Generation"/>
    <s v="10773R"/>
    <s v="Environmental Services"/>
    <s v="10769R"/>
    <s v="Analytical Chemistry Services"/>
    <m/>
    <m/>
    <s v="Generation"/>
    <n v="1.766"/>
    <x v="2"/>
    <s v="SP20 / 008"/>
    <n v="60208.733692307702"/>
    <n v="106328.6237006154"/>
    <n v="602087.336923077"/>
    <n v="7"/>
  </r>
  <r>
    <m/>
    <n v="0"/>
    <n v="40648"/>
    <n v="40678"/>
    <n v="40798"/>
    <n v="40798"/>
    <s v="11991R"/>
    <s v="Generation"/>
    <s v="10773R"/>
    <s v="Environmental Services"/>
    <s v="10769R"/>
    <s v="Analytical Chemistry Services"/>
    <m/>
    <m/>
    <s v="Generation"/>
    <n v="1.766"/>
    <x v="2"/>
    <s v="SP20 / 009"/>
    <n v="19110.163903846202"/>
    <n v="33748.549454192391"/>
    <n v="127401.092692308"/>
    <n v="1"/>
  </r>
  <r>
    <m/>
    <n v="0"/>
    <n v="40648"/>
    <n v="40678"/>
    <n v="40798"/>
    <n v="40798"/>
    <s v="11991R"/>
    <s v="Generation"/>
    <s v="10773R"/>
    <s v="Environmental Services"/>
    <s v="10769R"/>
    <s v="Analytical Chemistry Services"/>
    <m/>
    <m/>
    <s v="Generation"/>
    <n v="1.766"/>
    <x v="2"/>
    <s v="SP20 / 010"/>
    <n v="23224.899230769199"/>
    <n v="41015.172041538404"/>
    <n v="116124.496153846"/>
    <n v="1"/>
  </r>
  <r>
    <m/>
    <n v="0"/>
    <n v="40648"/>
    <n v="40678"/>
    <n v="40798"/>
    <n v="40798"/>
    <s v="11991R"/>
    <s v="Generation"/>
    <s v="10773R"/>
    <s v="Environmental Services"/>
    <s v="10769R"/>
    <s v="Analytical Chemistry Services"/>
    <m/>
    <m/>
    <s v="Generation"/>
    <n v="1.766"/>
    <x v="2"/>
    <s v="SP20 / 011"/>
    <n v="42940.574615384503"/>
    <n v="75833.054770769028"/>
    <n v="171762.29846153801"/>
    <n v="1"/>
  </r>
  <r>
    <m/>
    <n v="0"/>
    <n v="40648"/>
    <n v="40829"/>
    <n v="40829"/>
    <n v="40829"/>
    <s v="11991R"/>
    <s v="Generation"/>
    <s v="11952R"/>
    <s v="GBS BPS Business Planning"/>
    <m/>
    <m/>
    <m/>
    <m/>
    <s v="Generation"/>
    <n v="1.766"/>
    <x v="2"/>
    <s v="SP20 / 003"/>
    <n v="2409.9047307692299"/>
    <n v="4255.8917545384602"/>
    <n v="48198.094615384602"/>
    <n v="1"/>
  </r>
  <r>
    <m/>
    <n v="0"/>
    <n v="40648"/>
    <n v="40829"/>
    <n v="40829"/>
    <n v="40829"/>
    <s v="11991R"/>
    <s v="Generation"/>
    <s v="11952R"/>
    <s v="GBS BPS Business Planning"/>
    <m/>
    <m/>
    <m/>
    <m/>
    <s v="Generation"/>
    <n v="1.766"/>
    <x v="2"/>
    <s v="SP20 / 004"/>
    <n v="11916.6521076923"/>
    <n v="21044.807622184602"/>
    <n v="198610.86846153799"/>
    <n v="4"/>
  </r>
  <r>
    <m/>
    <n v="0"/>
    <n v="40648"/>
    <n v="40829"/>
    <n v="40829"/>
    <n v="40829"/>
    <s v="11991R"/>
    <s v="Generation"/>
    <s v="11952R"/>
    <s v="GBS BPS Business Planning"/>
    <m/>
    <m/>
    <m/>
    <m/>
    <s v="Generation"/>
    <n v="1.766"/>
    <x v="2"/>
    <s v="SP20 / 005"/>
    <n v="5837.7805846153797"/>
    <n v="10309.520512430761"/>
    <n v="72972.2573076923"/>
    <n v="1"/>
  </r>
  <r>
    <m/>
    <n v="0"/>
    <n v="40648"/>
    <n v="40829"/>
    <n v="40829"/>
    <n v="40829"/>
    <s v="11991R"/>
    <s v="Generation"/>
    <s v="11952R"/>
    <s v="GBS BPS Business Planning"/>
    <m/>
    <m/>
    <m/>
    <m/>
    <s v="Generation"/>
    <n v="1.766"/>
    <x v="2"/>
    <s v="SP20 / 006"/>
    <n v="6710.2382769230799"/>
    <n v="11850.28079704616"/>
    <n v="74558.203076923106"/>
    <n v="1"/>
  </r>
  <r>
    <m/>
    <n v="0"/>
    <n v="40648"/>
    <n v="40829"/>
    <n v="40829"/>
    <n v="40829"/>
    <s v="11991R"/>
    <s v="Generation"/>
    <s v="11952R"/>
    <s v="GBS BPS Business Planning"/>
    <m/>
    <m/>
    <m/>
    <m/>
    <s v="Generation"/>
    <n v="1.766"/>
    <x v="2"/>
    <s v="SP20 / 007"/>
    <n v="47315.785576923103"/>
    <n v="83559.677328846199"/>
    <n v="473157.85576923098"/>
    <n v="6"/>
  </r>
  <r>
    <m/>
    <n v="0"/>
    <n v="40648"/>
    <n v="40829"/>
    <n v="40829"/>
    <n v="40829"/>
    <s v="11991R"/>
    <s v="Generation"/>
    <s v="11952R"/>
    <s v="GBS BPS Business Planning"/>
    <m/>
    <m/>
    <m/>
    <m/>
    <s v="Generation"/>
    <n v="1.766"/>
    <x v="2"/>
    <s v="SP20 / 008"/>
    <n v="20739.607269230801"/>
    <n v="36626.146437461597"/>
    <n v="207396.07269230799"/>
    <n v="2"/>
  </r>
  <r>
    <m/>
    <n v="0"/>
    <n v="40648"/>
    <n v="40829"/>
    <n v="40829"/>
    <n v="40829"/>
    <s v="11991R"/>
    <s v="Generation"/>
    <s v="11952R"/>
    <s v="GBS BPS Business Planning"/>
    <m/>
    <m/>
    <m/>
    <m/>
    <s v="Generation"/>
    <n v="1.766"/>
    <x v="2"/>
    <s v="SP20 / 009"/>
    <n v="34567.619711538602"/>
    <n v="61046.416410577171"/>
    <n v="230450.79807692301"/>
    <n v="2"/>
  </r>
  <r>
    <m/>
    <n v="0"/>
    <n v="40648"/>
    <n v="40829"/>
    <n v="40829"/>
    <n v="40829"/>
    <s v="11991R"/>
    <s v="Generation"/>
    <s v="11952R"/>
    <s v="GBS BPS Business Planning"/>
    <m/>
    <m/>
    <m/>
    <m/>
    <s v="Generation"/>
    <n v="1.766"/>
    <x v="2"/>
    <s v="SP20 / 010"/>
    <n v="84980.666923077006"/>
    <n v="150075.857786154"/>
    <n v="424903.33461538499"/>
    <n v="3"/>
  </r>
  <r>
    <m/>
    <n v="0"/>
    <n v="40648"/>
    <n v="40829"/>
    <n v="40829"/>
    <n v="40829"/>
    <s v="11991R"/>
    <s v="Generation"/>
    <s v="11952R"/>
    <s v="GBS BPS Business Planning"/>
    <m/>
    <m/>
    <m/>
    <m/>
    <s v="Generation"/>
    <n v="1.766"/>
    <x v="2"/>
    <s v="SP20 / 012"/>
    <n v="82746.700384615498"/>
    <n v="146130.67287923096"/>
    <n v="275822.33461538499"/>
    <n v="2"/>
  </r>
  <r>
    <m/>
    <n v="0"/>
    <n v="40648"/>
    <n v="40829"/>
    <n v="40919"/>
    <n v="40919"/>
    <s v="11991R"/>
    <s v="Generation"/>
    <s v="11952R"/>
    <s v="GBS BPS Business Planning"/>
    <s v="13255R"/>
    <s v="Lignite Planning &amp; Analysis"/>
    <m/>
    <m/>
    <s v="Generation"/>
    <n v="1.766"/>
    <x v="16"/>
    <s v="SP20 / 006"/>
    <n v="8280.0209423076903"/>
    <n v="14622.516984115382"/>
    <n v="92000.232692307705"/>
    <n v="1"/>
  </r>
  <r>
    <m/>
    <n v="0"/>
    <n v="40648"/>
    <n v="40829"/>
    <n v="40919"/>
    <n v="40919"/>
    <s v="11991R"/>
    <s v="Generation"/>
    <s v="11952R"/>
    <s v="GBS BPS Business Planning"/>
    <s v="13255R"/>
    <s v="Lignite Planning &amp; Analysis"/>
    <m/>
    <m/>
    <s v="Generation"/>
    <n v="1.766"/>
    <x v="26"/>
    <s v="SP20 / 004"/>
    <n v="3318.5927538461501"/>
    <n v="5860.6348032923015"/>
    <n v="55309.879230769198"/>
    <n v="1"/>
  </r>
  <r>
    <m/>
    <n v="0"/>
    <n v="40648"/>
    <n v="40829"/>
    <n v="40919"/>
    <n v="40919"/>
    <s v="11991R"/>
    <s v="Generation"/>
    <s v="11952R"/>
    <s v="GBS BPS Business Planning"/>
    <s v="13255R"/>
    <s v="Lignite Planning &amp; Analysis"/>
    <m/>
    <m/>
    <s v="Generation"/>
    <n v="1.766"/>
    <x v="26"/>
    <s v="SP20 / 009"/>
    <n v="18970.310769230698"/>
    <n v="33501.568818461412"/>
    <n v="126468.738461538"/>
    <n v="1"/>
  </r>
  <r>
    <m/>
    <n v="0"/>
    <n v="40648"/>
    <n v="40829"/>
    <n v="41010"/>
    <n v="41010"/>
    <s v="11991R"/>
    <s v="Generation"/>
    <s v="11952R"/>
    <s v="GBS BPS Business Planning"/>
    <s v="12003R"/>
    <s v="GBS BPS Business Process"/>
    <m/>
    <m/>
    <s v="Generation"/>
    <n v="1.766"/>
    <x v="2"/>
    <s v="SP20 / 005"/>
    <n v="5578.7719692307701"/>
    <n v="9852.1112976615404"/>
    <n v="69734.649615384595"/>
    <n v="1"/>
  </r>
  <r>
    <m/>
    <n v="0"/>
    <n v="40648"/>
    <n v="40829"/>
    <n v="41010"/>
    <n v="41010"/>
    <s v="11991R"/>
    <s v="Generation"/>
    <s v="11952R"/>
    <s v="GBS BPS Business Planning"/>
    <s v="12003R"/>
    <s v="GBS BPS Business Process"/>
    <m/>
    <m/>
    <s v="Generation"/>
    <n v="1.766"/>
    <x v="2"/>
    <s v="SP20 / 007"/>
    <n v="23842.2691538461"/>
    <n v="42105.447325692214"/>
    <n v="238422.69153846201"/>
    <n v="3"/>
  </r>
  <r>
    <m/>
    <n v="0"/>
    <n v="40648"/>
    <n v="40829"/>
    <n v="41010"/>
    <n v="41010"/>
    <s v="11991R"/>
    <s v="Generation"/>
    <s v="11952R"/>
    <s v="GBS BPS Business Planning"/>
    <s v="12003R"/>
    <s v="GBS BPS Business Process"/>
    <m/>
    <m/>
    <s v="Generation"/>
    <n v="1.766"/>
    <x v="2"/>
    <s v="SP20 / 009"/>
    <n v="47661.031730769202"/>
    <n v="84169.382036538416"/>
    <n v="317740.21153846203"/>
    <n v="2"/>
  </r>
  <r>
    <m/>
    <n v="0"/>
    <n v="40648"/>
    <n v="41373"/>
    <n v="41373"/>
    <n v="41373"/>
    <s v="11991R"/>
    <s v="Generation"/>
    <s v="10491R"/>
    <s v="GET Prj &amp; Construction"/>
    <m/>
    <m/>
    <m/>
    <m/>
    <s v="Generation"/>
    <n v="1.766"/>
    <x v="2"/>
    <s v="SP20 / 004"/>
    <n v="6157.2511153846099"/>
    <n v="10873.705469769222"/>
    <n v="102620.851923077"/>
    <n v="2"/>
  </r>
  <r>
    <m/>
    <n v="0"/>
    <n v="40648"/>
    <n v="41373"/>
    <n v="41373"/>
    <n v="41373"/>
    <s v="11991R"/>
    <s v="Generation"/>
    <s v="10491R"/>
    <s v="GET Prj &amp; Construction"/>
    <m/>
    <m/>
    <m/>
    <m/>
    <s v="Generation"/>
    <n v="1.766"/>
    <x v="2"/>
    <s v="SP20 / 005"/>
    <n v="5850.0607384615396"/>
    <n v="10331.207264123079"/>
    <n v="73125.759230769196"/>
    <n v="1"/>
  </r>
  <r>
    <m/>
    <n v="0"/>
    <n v="40648"/>
    <n v="41373"/>
    <n v="41373"/>
    <n v="41373"/>
    <s v="11991R"/>
    <s v="Generation"/>
    <s v="10491R"/>
    <s v="GET Prj &amp; Construction"/>
    <m/>
    <m/>
    <m/>
    <m/>
    <s v="Generation"/>
    <n v="1.766"/>
    <x v="2"/>
    <s v="SP20 / 006"/>
    <n v="66376.415180769298"/>
    <n v="117220.74920923858"/>
    <n v="737515.72423076897"/>
    <n v="9"/>
  </r>
  <r>
    <m/>
    <n v="0"/>
    <n v="40648"/>
    <n v="41373"/>
    <n v="41373"/>
    <n v="41373"/>
    <s v="11991R"/>
    <s v="Generation"/>
    <s v="10491R"/>
    <s v="GET Prj &amp; Construction"/>
    <m/>
    <m/>
    <m/>
    <m/>
    <s v="Generation"/>
    <n v="1.766"/>
    <x v="2"/>
    <s v="SP20 / 007"/>
    <n v="72705.822961538506"/>
    <n v="128398.483350077"/>
    <n v="727058.22961538495"/>
    <n v="7"/>
  </r>
  <r>
    <m/>
    <n v="0"/>
    <n v="40648"/>
    <n v="41373"/>
    <n v="41373"/>
    <n v="41373"/>
    <s v="11991R"/>
    <s v="Generation"/>
    <s v="10491R"/>
    <s v="GET Prj &amp; Construction"/>
    <m/>
    <m/>
    <m/>
    <m/>
    <s v="Generation"/>
    <n v="1.766"/>
    <x v="2"/>
    <s v="SP20 / 008"/>
    <n v="92262.146692307797"/>
    <n v="162934.95105861558"/>
    <n v="922621.46692307701"/>
    <n v="9"/>
  </r>
  <r>
    <m/>
    <n v="0"/>
    <n v="40648"/>
    <n v="41373"/>
    <n v="41373"/>
    <n v="41373"/>
    <s v="11991R"/>
    <s v="Generation"/>
    <s v="10491R"/>
    <s v="GET Prj &amp; Construction"/>
    <m/>
    <m/>
    <m/>
    <m/>
    <s v="Generation"/>
    <n v="1.766"/>
    <x v="2"/>
    <s v="SP20 / 009"/>
    <n v="121275.489230769"/>
    <n v="214172.51398153807"/>
    <n v="808503.26153846201"/>
    <n v="7"/>
  </r>
  <r>
    <m/>
    <n v="0"/>
    <n v="40648"/>
    <n v="41373"/>
    <n v="41373"/>
    <n v="41373"/>
    <s v="11991R"/>
    <s v="Generation"/>
    <s v="10491R"/>
    <s v="GET Prj &amp; Construction"/>
    <m/>
    <m/>
    <m/>
    <m/>
    <s v="Generation"/>
    <n v="1.766"/>
    <x v="2"/>
    <s v="SP20 / 010"/>
    <n v="23461.556153846199"/>
    <n v="41433.108167692386"/>
    <n v="117307.780769231"/>
    <n v="1"/>
  </r>
  <r>
    <m/>
    <n v="0"/>
    <n v="40648"/>
    <n v="41373"/>
    <n v="41373"/>
    <n v="41373"/>
    <s v="11991R"/>
    <s v="Generation"/>
    <s v="10491R"/>
    <s v="GET Prj &amp; Construction"/>
    <m/>
    <m/>
    <m/>
    <m/>
    <s v="Generation"/>
    <n v="1.766"/>
    <x v="2"/>
    <s v="SP20 / 011"/>
    <n v="77317.030192307793"/>
    <n v="136541.87531961556"/>
    <n v="309268.120769231"/>
    <n v="2"/>
  </r>
  <r>
    <m/>
    <n v="0"/>
    <n v="40648"/>
    <n v="41373"/>
    <n v="41373"/>
    <n v="41373"/>
    <s v="11991R"/>
    <s v="Generation"/>
    <s v="10491R"/>
    <s v="GET Prj &amp; Construction"/>
    <m/>
    <m/>
    <m/>
    <m/>
    <s v="Generation"/>
    <n v="1.766"/>
    <x v="2"/>
    <s v="SP20 / 012"/>
    <n v="33741.608999999997"/>
    <n v="59587.681493999997"/>
    <n v="112472.03"/>
    <n v="1"/>
  </r>
  <r>
    <m/>
    <n v="0"/>
    <n v="40648"/>
    <n v="41373"/>
    <n v="41373"/>
    <n v="41373"/>
    <s v="11991R"/>
    <s v="Generation"/>
    <s v="10491R"/>
    <s v="GET Prj &amp; Construction"/>
    <m/>
    <m/>
    <m/>
    <m/>
    <s v="Generation"/>
    <n v="1.766"/>
    <x v="2"/>
    <s v="SP20 / 014"/>
    <n v="106458.744615385"/>
    <n v="188006.14299076991"/>
    <n v="266146.86153846199"/>
    <n v="1"/>
  </r>
  <r>
    <m/>
    <n v="0"/>
    <n v="40648"/>
    <n v="41373"/>
    <n v="41374"/>
    <n v="41375"/>
    <s v="11991R"/>
    <s v="Generation"/>
    <s v="10491R"/>
    <s v="GET Prj &amp; Construction"/>
    <s v="11612R"/>
    <s v="Operations/Mining"/>
    <s v="11656R"/>
    <s v="Dolet Hills Lignite Gen Ops"/>
    <s v="Generation"/>
    <n v="1.766"/>
    <x v="26"/>
    <s v="Nonsal"/>
    <n v="593401.16200000001"/>
    <n v="1047946.4520920001"/>
    <n v="11868023.24"/>
    <n v="138"/>
  </r>
  <r>
    <m/>
    <n v="0"/>
    <n v="40648"/>
    <n v="41373"/>
    <n v="41374"/>
    <n v="41375"/>
    <s v="11991R"/>
    <s v="Generation"/>
    <s v="10491R"/>
    <s v="GET Prj &amp; Construction"/>
    <s v="11612R"/>
    <s v="Operations/Mining"/>
    <s v="11656R"/>
    <s v="Dolet Hills Lignite Gen Ops"/>
    <s v="Generation"/>
    <n v="1.766"/>
    <x v="26"/>
    <s v="SP20 / 004"/>
    <n v="8032.9019330769297"/>
    <n v="14186.104813813858"/>
    <n v="133881.69888461501"/>
    <n v="3"/>
  </r>
  <r>
    <m/>
    <n v="0"/>
    <n v="40648"/>
    <n v="41373"/>
    <n v="41374"/>
    <n v="41375"/>
    <s v="11991R"/>
    <s v="Generation"/>
    <s v="10491R"/>
    <s v="GET Prj &amp; Construction"/>
    <s v="11612R"/>
    <s v="Operations/Mining"/>
    <s v="11656R"/>
    <s v="Dolet Hills Lignite Gen Ops"/>
    <s v="Generation"/>
    <n v="1.766"/>
    <x v="26"/>
    <s v="SP20 / 005"/>
    <n v="11076.135470769201"/>
    <n v="19560.455241378408"/>
    <n v="138451.69338461501"/>
    <n v="2"/>
  </r>
  <r>
    <m/>
    <n v="0"/>
    <n v="40648"/>
    <n v="41373"/>
    <n v="41374"/>
    <n v="41375"/>
    <s v="11991R"/>
    <s v="Generation"/>
    <s v="10491R"/>
    <s v="GET Prj &amp; Construction"/>
    <s v="11612R"/>
    <s v="Operations/Mining"/>
    <s v="11656R"/>
    <s v="Dolet Hills Lignite Gen Ops"/>
    <s v="Generation"/>
    <n v="1.766"/>
    <x v="26"/>
    <s v="SP20 / 006"/>
    <n v="19140.642276923099"/>
    <n v="33802.374261046192"/>
    <n v="212673.80307692301"/>
    <n v="3"/>
  </r>
  <r>
    <m/>
    <n v="0"/>
    <n v="40648"/>
    <n v="41373"/>
    <n v="41374"/>
    <n v="41375"/>
    <s v="11991R"/>
    <s v="Generation"/>
    <s v="10491R"/>
    <s v="GET Prj &amp; Construction"/>
    <s v="11612R"/>
    <s v="Operations/Mining"/>
    <s v="11656R"/>
    <s v="Dolet Hills Lignite Gen Ops"/>
    <s v="Generation"/>
    <n v="1.766"/>
    <x v="26"/>
    <s v="SP20 / 007"/>
    <n v="8394.8497692307701"/>
    <n v="14825.304692461541"/>
    <n v="83948.497692307705"/>
    <n v="1"/>
  </r>
  <r>
    <m/>
    <n v="0"/>
    <n v="40648"/>
    <n v="41373"/>
    <n v="41374"/>
    <n v="41375"/>
    <s v="11991R"/>
    <s v="Generation"/>
    <s v="10491R"/>
    <s v="GET Prj &amp; Construction"/>
    <s v="11612R"/>
    <s v="Operations/Mining"/>
    <s v="11656R"/>
    <s v="Dolet Hills Lignite Gen Ops"/>
    <s v="Generation"/>
    <n v="1.766"/>
    <x v="26"/>
    <s v="SP20 / 008"/>
    <n v="160209.97938461599"/>
    <n v="282930.82359323185"/>
    <n v="1602099.7938461499"/>
    <n v="15"/>
  </r>
  <r>
    <m/>
    <n v="0"/>
    <n v="40648"/>
    <n v="41373"/>
    <n v="41374"/>
    <n v="41375"/>
    <s v="11991R"/>
    <s v="Generation"/>
    <s v="10491R"/>
    <s v="GET Prj &amp; Construction"/>
    <s v="11612R"/>
    <s v="Operations/Mining"/>
    <s v="11656R"/>
    <s v="Dolet Hills Lignite Gen Ops"/>
    <s v="Generation"/>
    <n v="1.766"/>
    <x v="26"/>
    <s v="SP20 / 009"/>
    <n v="90061.296692307602"/>
    <n v="159048.24995861523"/>
    <n v="600408.64461538498"/>
    <n v="5"/>
  </r>
  <r>
    <m/>
    <n v="0"/>
    <n v="40648"/>
    <n v="41373"/>
    <n v="41374"/>
    <n v="41375"/>
    <s v="11991R"/>
    <s v="Generation"/>
    <s v="10491R"/>
    <s v="GET Prj &amp; Construction"/>
    <s v="11612R"/>
    <s v="Operations/Mining"/>
    <s v="11656R"/>
    <s v="Dolet Hills Lignite Gen Ops"/>
    <s v="Generation"/>
    <n v="1.766"/>
    <x v="26"/>
    <s v="SP20 / 011"/>
    <n v="40918.272115384498"/>
    <n v="72261.668555769022"/>
    <n v="163673.08846153799"/>
    <n v="1"/>
  </r>
  <r>
    <m/>
    <n v="0"/>
    <n v="40648"/>
    <n v="41373"/>
    <n v="41383"/>
    <n v="41383"/>
    <s v="11991R"/>
    <s v="Generation"/>
    <s v="10491R"/>
    <s v="GET Prj &amp; Construction"/>
    <s v="13257R"/>
    <s v="Gen Major Projects West"/>
    <m/>
    <m/>
    <s v="Generation"/>
    <n v="1.766"/>
    <x v="2"/>
    <s v="SP20 / 006"/>
    <n v="6756.0620538461599"/>
    <n v="11931.205587092318"/>
    <n v="75067.356153846195"/>
    <n v="1"/>
  </r>
  <r>
    <m/>
    <n v="0"/>
    <n v="40648"/>
    <n v="41373"/>
    <n v="41383"/>
    <n v="41383"/>
    <s v="11991R"/>
    <s v="Generation"/>
    <s v="10491R"/>
    <s v="GET Prj &amp; Construction"/>
    <s v="13257R"/>
    <s v="Gen Major Projects West"/>
    <m/>
    <m/>
    <s v="Generation"/>
    <n v="1.766"/>
    <x v="2"/>
    <s v="SP20 / 007"/>
    <n v="88876.980384615294"/>
    <n v="156956.74735923062"/>
    <n v="888769.80384615401"/>
    <n v="11"/>
  </r>
  <r>
    <m/>
    <n v="0"/>
    <n v="40648"/>
    <n v="41373"/>
    <n v="41383"/>
    <n v="41383"/>
    <s v="11991R"/>
    <s v="Generation"/>
    <s v="10491R"/>
    <s v="GET Prj &amp; Construction"/>
    <s v="13257R"/>
    <s v="Gen Major Projects West"/>
    <m/>
    <m/>
    <s v="Generation"/>
    <n v="1.766"/>
    <x v="2"/>
    <s v="SP20 / 008"/>
    <n v="72251.429923076998"/>
    <n v="127596.02524415398"/>
    <n v="722514.29923076904"/>
    <n v="8"/>
  </r>
  <r>
    <m/>
    <n v="0"/>
    <n v="40648"/>
    <n v="41373"/>
    <n v="41383"/>
    <n v="41383"/>
    <s v="11991R"/>
    <s v="Generation"/>
    <s v="10491R"/>
    <s v="GET Prj &amp; Construction"/>
    <s v="13257R"/>
    <s v="Gen Major Projects West"/>
    <m/>
    <m/>
    <s v="Generation"/>
    <n v="1.766"/>
    <x v="2"/>
    <s v="SP20 / 009"/>
    <n v="109611.599826923"/>
    <n v="193574.08529434603"/>
    <n v="730743.99884615396"/>
    <n v="6"/>
  </r>
  <r>
    <m/>
    <n v="0"/>
    <n v="40648"/>
    <n v="41373"/>
    <n v="41383"/>
    <n v="41383"/>
    <s v="11991R"/>
    <s v="Generation"/>
    <s v="10491R"/>
    <s v="GET Prj &amp; Construction"/>
    <s v="13257R"/>
    <s v="Gen Major Projects West"/>
    <m/>
    <m/>
    <s v="Generation"/>
    <n v="1.766"/>
    <x v="2"/>
    <s v="SP20 / 010"/>
    <n v="167966.84761538499"/>
    <n v="296629.45288876991"/>
    <n v="839834.23807692295"/>
    <n v="6"/>
  </r>
  <r>
    <m/>
    <n v="0"/>
    <n v="40648"/>
    <n v="41373"/>
    <n v="41383"/>
    <n v="41383"/>
    <s v="11991R"/>
    <s v="Generation"/>
    <s v="10491R"/>
    <s v="GET Prj &amp; Construction"/>
    <s v="13257R"/>
    <s v="Gen Major Projects West"/>
    <m/>
    <m/>
    <s v="Generation"/>
    <n v="1.766"/>
    <x v="2"/>
    <s v="SP20 / 011"/>
    <n v="181325.917115385"/>
    <n v="320221.56962576992"/>
    <n v="725303.66846153804"/>
    <n v="4"/>
  </r>
  <r>
    <m/>
    <n v="0"/>
    <n v="40648"/>
    <n v="41373"/>
    <n v="41383"/>
    <n v="41383"/>
    <s v="11991R"/>
    <s v="Generation"/>
    <s v="10491R"/>
    <s v="GET Prj &amp; Construction"/>
    <s v="13257R"/>
    <s v="Gen Major Projects West"/>
    <m/>
    <m/>
    <s v="Generation"/>
    <n v="1.766"/>
    <x v="2"/>
    <s v="SP20 / 012"/>
    <n v="61953.199384615502"/>
    <n v="109409.35011323098"/>
    <n v="206510.664615385"/>
    <n v="1"/>
  </r>
  <r>
    <m/>
    <n v="0"/>
    <n v="40648"/>
    <n v="41373"/>
    <n v="41494"/>
    <n v="41494"/>
    <s v="11991R"/>
    <s v="Generation"/>
    <s v="10491R"/>
    <s v="GET Prj &amp; Construction"/>
    <s v="10981R"/>
    <s v="GET PCF Construction Services"/>
    <m/>
    <m/>
    <s v="Generation"/>
    <n v="1.766"/>
    <x v="2"/>
    <s v="SP20 / 006"/>
    <n v="25604.489249999999"/>
    <n v="45217.5280155"/>
    <n v="284494.32500000001"/>
    <n v="4"/>
  </r>
  <r>
    <m/>
    <n v="0"/>
    <n v="40648"/>
    <n v="41373"/>
    <n v="41494"/>
    <n v="41494"/>
    <s v="11991R"/>
    <s v="Generation"/>
    <s v="10491R"/>
    <s v="GET Prj &amp; Construction"/>
    <s v="10981R"/>
    <s v="GET PCF Construction Services"/>
    <m/>
    <m/>
    <s v="Generation"/>
    <n v="1.766"/>
    <x v="2"/>
    <s v="SP20 / 007"/>
    <n v="75589.660269230604"/>
    <n v="133491.34003546124"/>
    <n v="755896.60269230802"/>
    <n v="8"/>
  </r>
  <r>
    <m/>
    <n v="0"/>
    <n v="40648"/>
    <n v="41373"/>
    <n v="41494"/>
    <n v="41494"/>
    <s v="11991R"/>
    <s v="Generation"/>
    <s v="10491R"/>
    <s v="GET Prj &amp; Construction"/>
    <s v="10981R"/>
    <s v="GET PCF Construction Services"/>
    <m/>
    <m/>
    <s v="Generation"/>
    <n v="1.766"/>
    <x v="2"/>
    <s v="SP20 / 008"/>
    <n v="178518.837769231"/>
    <n v="315264.26750046195"/>
    <n v="1785188.3776923099"/>
    <n v="18"/>
  </r>
  <r>
    <m/>
    <n v="0"/>
    <n v="40648"/>
    <n v="41373"/>
    <n v="41494"/>
    <n v="41494"/>
    <s v="11991R"/>
    <s v="Generation"/>
    <s v="10491R"/>
    <s v="GET Prj &amp; Construction"/>
    <s v="10981R"/>
    <s v="GET PCF Construction Services"/>
    <m/>
    <m/>
    <s v="Generation"/>
    <n v="1.766"/>
    <x v="2"/>
    <s v="SP20 / 009"/>
    <n v="215920.47530769199"/>
    <n v="381315.55939338403"/>
    <n v="1439469.8353846199"/>
    <n v="12"/>
  </r>
  <r>
    <m/>
    <n v="0"/>
    <n v="40648"/>
    <n v="41373"/>
    <n v="41494"/>
    <n v="41494"/>
    <s v="11991R"/>
    <s v="Generation"/>
    <s v="10491R"/>
    <s v="GET Prj &amp; Construction"/>
    <s v="10981R"/>
    <s v="GET PCF Construction Services"/>
    <m/>
    <m/>
    <s v="Generation"/>
    <n v="1.766"/>
    <x v="2"/>
    <s v="SP20 / 010"/>
    <n v="162995.76861538499"/>
    <n v="287850.52737476991"/>
    <n v="814978.84307692305"/>
    <n v="7"/>
  </r>
  <r>
    <m/>
    <n v="0"/>
    <n v="40648"/>
    <n v="41373"/>
    <n v="41494"/>
    <n v="41494"/>
    <s v="11991R"/>
    <s v="Generation"/>
    <s v="10491R"/>
    <s v="GET Prj &amp; Construction"/>
    <s v="10981R"/>
    <s v="GET PCF Construction Services"/>
    <m/>
    <m/>
    <s v="Generation"/>
    <n v="1.766"/>
    <x v="2"/>
    <s v="SP20 / 012"/>
    <n v="58558.546153846197"/>
    <n v="103414.39250769239"/>
    <n v="195195.15384615399"/>
    <n v="1"/>
  </r>
  <r>
    <m/>
    <n v="0"/>
    <n v="40648"/>
    <n v="42099"/>
    <n v="42099"/>
    <n v="42099"/>
    <s v="11991R"/>
    <s v="Generation"/>
    <s v="10004R"/>
    <s v="Generation-Fossil &amp; Hydro"/>
    <m/>
    <m/>
    <m/>
    <m/>
    <s v="Generation"/>
    <n v="1.766"/>
    <x v="2"/>
    <s v="SP20 / 005"/>
    <n v="5842.2867384615402"/>
    <n v="10317.478380123081"/>
    <n v="73028.584230769193"/>
    <n v="1"/>
  </r>
  <r>
    <m/>
    <n v="0"/>
    <n v="40648"/>
    <n v="42099"/>
    <n v="42099"/>
    <n v="42099"/>
    <s v="11991R"/>
    <s v="Generation"/>
    <s v="10004R"/>
    <s v="Generation-Fossil &amp; Hydro"/>
    <m/>
    <m/>
    <m/>
    <m/>
    <s v="Generation"/>
    <n v="1.766"/>
    <x v="2"/>
    <s v="SP20 / 011"/>
    <n v="49897.736826922999"/>
    <n v="88119.403236346014"/>
    <n v="199590.947307692"/>
    <n v="1"/>
  </r>
  <r>
    <m/>
    <n v="0"/>
    <n v="40648"/>
    <n v="42099"/>
    <n v="42099"/>
    <n v="42099"/>
    <s v="11991R"/>
    <s v="Generation"/>
    <s v="10004R"/>
    <s v="Generation-Fossil &amp; Hydro"/>
    <m/>
    <m/>
    <m/>
    <m/>
    <s v="Generation"/>
    <n v="1.766"/>
    <x v="2"/>
    <s v="SP20 / 013"/>
    <n v="246226.00046153899"/>
    <n v="434835.11681507784"/>
    <n v="703502.85846153798"/>
    <n v="3"/>
  </r>
  <r>
    <m/>
    <n v="0"/>
    <n v="40648"/>
    <n v="42099"/>
    <n v="42099"/>
    <n v="42099"/>
    <s v="11991R"/>
    <s v="Generation"/>
    <s v="10004R"/>
    <s v="Generation-Fossil &amp; Hydro"/>
    <m/>
    <m/>
    <m/>
    <m/>
    <s v="Generation"/>
    <n v="1.766"/>
    <x v="2"/>
    <s v="SP20 / 016"/>
    <n v="188119.27807692299"/>
    <n v="332218.645083846"/>
    <n v="376238.55615384597"/>
    <n v="1"/>
  </r>
  <r>
    <m/>
    <n v="0"/>
    <n v="40648"/>
    <n v="42099"/>
    <n v="52002"/>
    <n v="54477"/>
    <s v="11991R"/>
    <s v="Generation"/>
    <s v="10004R"/>
    <s v="Generation-Fossil &amp; Hydro"/>
    <s v="13442R"/>
    <s v="FH Operational Risk Management"/>
    <s v="13432R"/>
    <s v="Risk Assessment"/>
    <s v="Generation"/>
    <n v="1.766"/>
    <x v="2"/>
    <s v="SP20 / 007"/>
    <n v="8977.0859230769202"/>
    <n v="15853.533740153842"/>
    <n v="89770.859230769202"/>
    <n v="1"/>
  </r>
  <r>
    <m/>
    <n v="0"/>
    <n v="40648"/>
    <n v="42099"/>
    <n v="52002"/>
    <n v="54477"/>
    <s v="11991R"/>
    <s v="Generation"/>
    <s v="10004R"/>
    <s v="Generation-Fossil &amp; Hydro"/>
    <s v="13442R"/>
    <s v="FH Operational Risk Management"/>
    <s v="13432R"/>
    <s v="Risk Assessment"/>
    <s v="Generation"/>
    <n v="1.766"/>
    <x v="2"/>
    <s v="SP20 / 008"/>
    <n v="45151.412692307698"/>
    <n v="79737.3948146154"/>
    <n v="451514.12692307698"/>
    <n v="4"/>
  </r>
  <r>
    <m/>
    <n v="0"/>
    <n v="40648"/>
    <n v="42099"/>
    <n v="52002"/>
    <n v="54477"/>
    <s v="11991R"/>
    <s v="Generation"/>
    <s v="10004R"/>
    <s v="Generation-Fossil &amp; Hydro"/>
    <s v="13442R"/>
    <s v="FH Operational Risk Management"/>
    <s v="13432R"/>
    <s v="Risk Assessment"/>
    <s v="Generation"/>
    <n v="1.766"/>
    <x v="2"/>
    <s v="SP20 / 010"/>
    <n v="59179.061076922997"/>
    <n v="104510.22186184602"/>
    <n v="295895.30538461503"/>
    <n v="2"/>
  </r>
  <r>
    <m/>
    <n v="0"/>
    <n v="40648"/>
    <n v="42099"/>
    <n v="52002"/>
    <n v="54477"/>
    <s v="11991R"/>
    <s v="Generation"/>
    <s v="10004R"/>
    <s v="Generation-Fossil &amp; Hydro"/>
    <s v="13442R"/>
    <s v="FH Operational Risk Management"/>
    <s v="13432R"/>
    <s v="Risk Assessment"/>
    <s v="Generation"/>
    <n v="1.766"/>
    <x v="16"/>
    <s v="SP20 / 007"/>
    <n v="54991.963384615403"/>
    <n v="97115.807337230799"/>
    <n v="549919.63384615397"/>
    <n v="6"/>
  </r>
  <r>
    <m/>
    <n v="0"/>
    <n v="40648"/>
    <n v="42099"/>
    <n v="52002"/>
    <n v="54477"/>
    <s v="11991R"/>
    <s v="Generation"/>
    <s v="10004R"/>
    <s v="Generation-Fossil &amp; Hydro"/>
    <s v="13442R"/>
    <s v="FH Operational Risk Management"/>
    <s v="13432R"/>
    <s v="Risk Assessment"/>
    <s v="Generation"/>
    <n v="1.766"/>
    <x v="16"/>
    <s v="SP20 / 008"/>
    <n v="21306.9883076923"/>
    <n v="37628.141351384598"/>
    <n v="213069.883076923"/>
    <n v="2"/>
  </r>
  <r>
    <m/>
    <n v="0"/>
    <n v="40648"/>
    <n v="42099"/>
    <n v="52002"/>
    <n v="54477"/>
    <s v="11991R"/>
    <s v="Generation"/>
    <s v="10004R"/>
    <s v="Generation-Fossil &amp; Hydro"/>
    <s v="13442R"/>
    <s v="FH Operational Risk Management"/>
    <s v="13432R"/>
    <s v="Risk Assessment"/>
    <s v="Generation"/>
    <n v="1.766"/>
    <x v="17"/>
    <s v="SP20 / 006"/>
    <n v="13601.618826923101"/>
    <n v="24020.458848346196"/>
    <n v="151129.09807692299"/>
    <n v="2"/>
  </r>
  <r>
    <m/>
    <n v="0"/>
    <n v="40648"/>
    <n v="42099"/>
    <n v="52002"/>
    <n v="54477"/>
    <s v="11991R"/>
    <s v="Generation"/>
    <s v="10004R"/>
    <s v="Generation-Fossil &amp; Hydro"/>
    <s v="13442R"/>
    <s v="FH Operational Risk Management"/>
    <s v="13432R"/>
    <s v="Risk Assessment"/>
    <s v="Generation"/>
    <n v="1.766"/>
    <x v="17"/>
    <s v="SP20 / 007"/>
    <n v="9665.2815384615405"/>
    <n v="17068.887196923082"/>
    <n v="96652.815384615402"/>
    <n v="1"/>
  </r>
  <r>
    <m/>
    <n v="0"/>
    <n v="40648"/>
    <n v="42099"/>
    <n v="52002"/>
    <n v="54477"/>
    <s v="11991R"/>
    <s v="Generation"/>
    <s v="10004R"/>
    <s v="Generation-Fossil &amp; Hydro"/>
    <s v="13442R"/>
    <s v="FH Operational Risk Management"/>
    <s v="13432R"/>
    <s v="Risk Assessment"/>
    <s v="Generation"/>
    <n v="1.766"/>
    <x v="17"/>
    <s v="SP20 / 008"/>
    <n v="25496.830384615299"/>
    <n v="45027.402459230616"/>
    <n v="254968.30384615401"/>
    <n v="3"/>
  </r>
  <r>
    <m/>
    <n v="0"/>
    <n v="40648"/>
    <n v="42099"/>
    <n v="61905"/>
    <n v="61905"/>
    <s v="11991R"/>
    <s v="Generation"/>
    <s v="10004R"/>
    <s v="Generation-Fossil &amp; Hydro"/>
    <s v="12831R"/>
    <s v="GET FSV Field Services &amp; Hydro"/>
    <m/>
    <m/>
    <s v="Generation"/>
    <n v="1.766"/>
    <x v="2"/>
    <s v="SP20 / 006"/>
    <n v="7268.8893923076903"/>
    <n v="12836.85866681538"/>
    <n v="80765.437692307707"/>
    <n v="1"/>
  </r>
  <r>
    <m/>
    <n v="0"/>
    <n v="40648"/>
    <n v="42099"/>
    <n v="61905"/>
    <n v="61905"/>
    <s v="11991R"/>
    <s v="Generation"/>
    <s v="10004R"/>
    <s v="Generation-Fossil &amp; Hydro"/>
    <s v="12831R"/>
    <s v="GET FSV Field Services &amp; Hydro"/>
    <m/>
    <m/>
    <s v="Generation"/>
    <n v="1.766"/>
    <x v="2"/>
    <s v="SP20 / 007"/>
    <n v="9789.0456153846208"/>
    <n v="17287.45455676924"/>
    <n v="97890.4561538462"/>
    <n v="1"/>
  </r>
  <r>
    <m/>
    <n v="0"/>
    <n v="40648"/>
    <n v="42099"/>
    <n v="61905"/>
    <n v="61905"/>
    <s v="11991R"/>
    <s v="Generation"/>
    <s v="10004R"/>
    <s v="Generation-Fossil &amp; Hydro"/>
    <s v="12831R"/>
    <s v="GET FSV Field Services &amp; Hydro"/>
    <m/>
    <m/>
    <s v="Generation"/>
    <n v="1.766"/>
    <x v="2"/>
    <s v="SP20 / 008"/>
    <n v="62632.618846153899"/>
    <n v="110609.20488230779"/>
    <n v="626326.18846153805"/>
    <n v="6"/>
  </r>
  <r>
    <m/>
    <n v="0"/>
    <n v="40648"/>
    <n v="42099"/>
    <n v="61905"/>
    <n v="61905"/>
    <s v="11991R"/>
    <s v="Generation"/>
    <s v="10004R"/>
    <s v="Generation-Fossil &amp; Hydro"/>
    <s v="12831R"/>
    <s v="GET FSV Field Services &amp; Hydro"/>
    <m/>
    <m/>
    <s v="Generation"/>
    <n v="1.766"/>
    <x v="2"/>
    <s v="SP20 / 009"/>
    <n v="67568.692384615599"/>
    <n v="119326.31075123115"/>
    <n v="450457.94923076901"/>
    <n v="3"/>
  </r>
  <r>
    <m/>
    <n v="0"/>
    <n v="40648"/>
    <n v="42099"/>
    <n v="61905"/>
    <n v="61905"/>
    <s v="11991R"/>
    <s v="Generation"/>
    <s v="10004R"/>
    <s v="Generation-Fossil &amp; Hydro"/>
    <s v="12831R"/>
    <s v="GET FSV Field Services &amp; Hydro"/>
    <m/>
    <m/>
    <s v="Generation"/>
    <n v="1.766"/>
    <x v="2"/>
    <s v="SP20 / 010"/>
    <n v="60886.455461538601"/>
    <n v="107525.48034507717"/>
    <n v="304432.27730769198"/>
    <n v="2"/>
  </r>
  <r>
    <m/>
    <n v="0"/>
    <n v="40648"/>
    <n v="42099"/>
    <n v="61905"/>
    <n v="61905"/>
    <s v="11991R"/>
    <s v="Generation"/>
    <s v="10004R"/>
    <s v="Generation-Fossil &amp; Hydro"/>
    <s v="12831R"/>
    <s v="GET FSV Field Services &amp; Hydro"/>
    <m/>
    <m/>
    <s v="Generation"/>
    <n v="1.766"/>
    <x v="2"/>
    <s v="SP20 / 011"/>
    <n v="132798.947788461"/>
    <n v="234522.94179442211"/>
    <n v="531195.79115384596"/>
    <n v="3"/>
  </r>
  <r>
    <m/>
    <n v="0"/>
    <n v="40648"/>
    <n v="42099"/>
    <n v="61905"/>
    <n v="69332"/>
    <s v="11991R"/>
    <s v="Generation"/>
    <s v="10004R"/>
    <s v="Generation-Fossil &amp; Hydro"/>
    <s v="12831R"/>
    <s v="GET FSV Field Services &amp; Hydro"/>
    <s v="13604R"/>
    <s v="Hydro Operations"/>
    <s v="Generation"/>
    <n v="1.766"/>
    <x v="2"/>
    <s v="SP20 / 004"/>
    <n v="3306.1996846153902"/>
    <n v="5838.748643030779"/>
    <n v="55103.328076923099"/>
    <n v="1"/>
  </r>
  <r>
    <m/>
    <n v="0"/>
    <n v="40648"/>
    <n v="42099"/>
    <n v="61905"/>
    <n v="69332"/>
    <s v="11991R"/>
    <s v="Generation"/>
    <s v="10004R"/>
    <s v="Generation-Fossil &amp; Hydro"/>
    <s v="12831R"/>
    <s v="GET FSV Field Services &amp; Hydro"/>
    <s v="13604R"/>
    <s v="Hydro Operations"/>
    <s v="Generation"/>
    <n v="1.766"/>
    <x v="2"/>
    <s v="SP20 / 005"/>
    <n v="4368.0418461538502"/>
    <n v="7713.9619003076996"/>
    <n v="54600.523076923098"/>
    <n v="1"/>
  </r>
  <r>
    <m/>
    <n v="0"/>
    <n v="40648"/>
    <n v="42099"/>
    <n v="61905"/>
    <n v="69332"/>
    <s v="11991R"/>
    <s v="Generation"/>
    <s v="10004R"/>
    <s v="Generation-Fossil &amp; Hydro"/>
    <s v="12831R"/>
    <s v="GET FSV Field Services &amp; Hydro"/>
    <s v="13604R"/>
    <s v="Hydro Operations"/>
    <s v="Generation"/>
    <n v="1.766"/>
    <x v="2"/>
    <s v="SP20 / 006"/>
    <n v="37118.252180769203"/>
    <n v="65550.833351238412"/>
    <n v="412425.02423076902"/>
    <n v="5"/>
  </r>
  <r>
    <m/>
    <n v="0"/>
    <n v="40648"/>
    <n v="42099"/>
    <n v="61905"/>
    <n v="69332"/>
    <s v="11991R"/>
    <s v="Generation"/>
    <s v="10004R"/>
    <s v="Generation-Fossil &amp; Hydro"/>
    <s v="12831R"/>
    <s v="GET FSV Field Services &amp; Hydro"/>
    <s v="13604R"/>
    <s v="Hydro Operations"/>
    <s v="Generation"/>
    <n v="1.766"/>
    <x v="2"/>
    <s v="SP20 / 007"/>
    <n v="150308.97157692199"/>
    <n v="265445.64380484424"/>
    <n v="1503089.7157692299"/>
    <n v="16"/>
  </r>
  <r>
    <m/>
    <n v="0"/>
    <n v="40648"/>
    <n v="42099"/>
    <n v="61905"/>
    <n v="69332"/>
    <s v="11991R"/>
    <s v="Generation"/>
    <s v="10004R"/>
    <s v="Generation-Fossil &amp; Hydro"/>
    <s v="12831R"/>
    <s v="GET FSV Field Services &amp; Hydro"/>
    <s v="13604R"/>
    <s v="Hydro Operations"/>
    <s v="Generation"/>
    <n v="1.766"/>
    <x v="2"/>
    <s v="SP20 / 008"/>
    <n v="35920.575038461597"/>
    <n v="63435.735517923182"/>
    <n v="359205.75038461498"/>
    <n v="3"/>
  </r>
  <r>
    <m/>
    <n v="0"/>
    <n v="40648"/>
    <n v="42099"/>
    <n v="61905"/>
    <n v="69332"/>
    <s v="11991R"/>
    <s v="Generation"/>
    <s v="10004R"/>
    <s v="Generation-Fossil &amp; Hydro"/>
    <s v="12831R"/>
    <s v="GET FSV Field Services &amp; Hydro"/>
    <s v="13604R"/>
    <s v="Hydro Operations"/>
    <s v="Generation"/>
    <n v="1.766"/>
    <x v="2"/>
    <s v="SP20 / 009"/>
    <n v="111811.101807692"/>
    <n v="197458.40579238409"/>
    <n v="745407.34538461501"/>
    <n v="6"/>
  </r>
  <r>
    <m/>
    <n v="0"/>
    <n v="40648"/>
    <n v="42099"/>
    <n v="61905"/>
    <n v="69332"/>
    <s v="11991R"/>
    <s v="Generation"/>
    <s v="10004R"/>
    <s v="Generation-Fossil &amp; Hydro"/>
    <s v="12831R"/>
    <s v="GET FSV Field Services &amp; Hydro"/>
    <s v="13604R"/>
    <s v="Hydro Operations"/>
    <s v="Generation"/>
    <n v="1.766"/>
    <x v="2"/>
    <s v="SP20 / 010"/>
    <n v="29309.2323076924"/>
    <n v="51760.10425538478"/>
    <n v="146546.16153846201"/>
    <n v="1"/>
  </r>
  <r>
    <m/>
    <n v="0"/>
    <n v="40648"/>
    <n v="42099"/>
    <n v="61905"/>
    <n v="69332"/>
    <s v="11991R"/>
    <s v="Generation"/>
    <s v="10004R"/>
    <s v="Generation-Fossil &amp; Hydro"/>
    <s v="12831R"/>
    <s v="GET FSV Field Services &amp; Hydro"/>
    <s v="13604R"/>
    <s v="Hydro Operations"/>
    <s v="Generation"/>
    <n v="1.766"/>
    <x v="13"/>
    <s v="Nonsal"/>
    <n v="26524.141500000002"/>
    <n v="46841.633889000004"/>
    <n v="530482.82999999996"/>
    <n v="7"/>
  </r>
  <r>
    <m/>
    <n v="0"/>
    <n v="40648"/>
    <n v="42099"/>
    <n v="61905"/>
    <n v="69332"/>
    <s v="11991R"/>
    <s v="Generation"/>
    <s v="10004R"/>
    <s v="Generation-Fossil &amp; Hydro"/>
    <s v="12831R"/>
    <s v="GET FSV Field Services &amp; Hydro"/>
    <s v="13604R"/>
    <s v="Hydro Operations"/>
    <s v="Generation"/>
    <n v="1.766"/>
    <x v="13"/>
    <s v="SP20 / 008"/>
    <n v="10348.7712692308"/>
    <n v="18275.930061461593"/>
    <n v="103487.71269230801"/>
    <n v="1"/>
  </r>
  <r>
    <m/>
    <n v="0"/>
    <n v="40648"/>
    <n v="42099"/>
    <n v="61905"/>
    <n v="69332"/>
    <s v="11991R"/>
    <s v="Generation"/>
    <s v="10004R"/>
    <s v="Generation-Fossil &amp; Hydro"/>
    <s v="12831R"/>
    <s v="GET FSV Field Services &amp; Hydro"/>
    <s v="13604R"/>
    <s v="Hydro Operations"/>
    <s v="Generation"/>
    <n v="1.766"/>
    <x v="15"/>
    <s v="Nonsal"/>
    <n v="154233.291"/>
    <n v="272375.99190600001"/>
    <n v="3084665.82"/>
    <n v="40"/>
  </r>
  <r>
    <m/>
    <n v="0"/>
    <n v="40648"/>
    <n v="42099"/>
    <n v="61905"/>
    <n v="69332"/>
    <s v="11991R"/>
    <s v="Generation"/>
    <s v="10004R"/>
    <s v="Generation-Fossil &amp; Hydro"/>
    <s v="12831R"/>
    <s v="GET FSV Field Services &amp; Hydro"/>
    <s v="13604R"/>
    <s v="Hydro Operations"/>
    <s v="Generation"/>
    <n v="1.766"/>
    <x v="15"/>
    <s v="SP20 / 005"/>
    <n v="24913.365569230798"/>
    <n v="43997.003595261587"/>
    <n v="311417.06961538497"/>
    <n v="5"/>
  </r>
  <r>
    <m/>
    <n v="0"/>
    <n v="40648"/>
    <n v="42099"/>
    <n v="61905"/>
    <n v="69332"/>
    <s v="11991R"/>
    <s v="Generation"/>
    <s v="10004R"/>
    <s v="Generation-Fossil &amp; Hydro"/>
    <s v="12831R"/>
    <s v="GET FSV Field Services &amp; Hydro"/>
    <s v="13604R"/>
    <s v="Hydro Operations"/>
    <s v="Generation"/>
    <n v="1.766"/>
    <x v="15"/>
    <s v="SP20 / 006"/>
    <n v="6149.31801923077"/>
    <n v="10859.69562196154"/>
    <n v="68325.755769230804"/>
    <n v="1"/>
  </r>
  <r>
    <m/>
    <n v="0"/>
    <n v="40648"/>
    <n v="42099"/>
    <n v="61905"/>
    <n v="69332"/>
    <s v="11991R"/>
    <s v="Generation"/>
    <s v="10004R"/>
    <s v="Generation-Fossil &amp; Hydro"/>
    <s v="12831R"/>
    <s v="GET FSV Field Services &amp; Hydro"/>
    <s v="13604R"/>
    <s v="Hydro Operations"/>
    <s v="Generation"/>
    <n v="1.766"/>
    <x v="15"/>
    <s v="SP20 / 007"/>
    <n v="40152.8316923077"/>
    <n v="70909.900768615393"/>
    <n v="401528.31692307699"/>
    <n v="4"/>
  </r>
  <r>
    <m/>
    <n v="0"/>
    <n v="40648"/>
    <n v="42099"/>
    <n v="61905"/>
    <n v="69332"/>
    <s v="11991R"/>
    <s v="Generation"/>
    <s v="10004R"/>
    <s v="Generation-Fossil &amp; Hydro"/>
    <s v="12831R"/>
    <s v="GET FSV Field Services &amp; Hydro"/>
    <s v="13604R"/>
    <s v="Hydro Operations"/>
    <s v="Generation"/>
    <n v="1.766"/>
    <x v="15"/>
    <s v="SP20 / 008"/>
    <n v="38912.667500000003"/>
    <n v="68719.770805000007"/>
    <n v="389126.67499999999"/>
    <n v="4"/>
  </r>
  <r>
    <m/>
    <n v="0"/>
    <n v="40648"/>
    <n v="42099"/>
    <n v="61905"/>
    <n v="76759"/>
    <s v="11991R"/>
    <s v="Generation"/>
    <s v="10004R"/>
    <s v="Generation-Fossil &amp; Hydro"/>
    <s v="12831R"/>
    <s v="GET FSV Field Services &amp; Hydro"/>
    <s v="11953R"/>
    <s v="F&amp;H Gen Technical Skills"/>
    <s v="Generation"/>
    <n v="1.766"/>
    <x v="2"/>
    <s v="SP20 / 004"/>
    <n v="3218.1586153846101"/>
    <n v="5683.2681147692219"/>
    <n v="53635.976923076902"/>
    <n v="1"/>
  </r>
  <r>
    <m/>
    <n v="0"/>
    <n v="40648"/>
    <n v="42099"/>
    <n v="61905"/>
    <n v="76759"/>
    <s v="11991R"/>
    <s v="Generation"/>
    <s v="10004R"/>
    <s v="Generation-Fossil &amp; Hydro"/>
    <s v="12831R"/>
    <s v="GET FSV Field Services &amp; Hydro"/>
    <s v="11953R"/>
    <s v="F&amp;H Gen Technical Skills"/>
    <s v="Generation"/>
    <n v="1.766"/>
    <x v="2"/>
    <s v="SP20 / 007"/>
    <n v="26675.4341153846"/>
    <n v="47108.816647769207"/>
    <n v="266754.34115384601"/>
    <n v="3"/>
  </r>
  <r>
    <m/>
    <n v="0"/>
    <n v="40648"/>
    <n v="42099"/>
    <n v="61905"/>
    <n v="76759"/>
    <s v="11991R"/>
    <s v="Generation"/>
    <s v="10004R"/>
    <s v="Generation-Fossil &amp; Hydro"/>
    <s v="12831R"/>
    <s v="GET FSV Field Services &amp; Hydro"/>
    <s v="11953R"/>
    <s v="F&amp;H Gen Technical Skills"/>
    <s v="Generation"/>
    <n v="1.766"/>
    <x v="2"/>
    <s v="SP20 / 008"/>
    <n v="113548.67223076901"/>
    <n v="200526.95515953808"/>
    <n v="1135486.72230769"/>
    <n v="11"/>
  </r>
  <r>
    <m/>
    <n v="0"/>
    <n v="40648"/>
    <n v="42099"/>
    <n v="61905"/>
    <n v="76759"/>
    <s v="11991R"/>
    <s v="Generation"/>
    <s v="10004R"/>
    <s v="Generation-Fossil &amp; Hydro"/>
    <s v="12831R"/>
    <s v="GET FSV Field Services &amp; Hydro"/>
    <s v="11953R"/>
    <s v="F&amp;H Gen Technical Skills"/>
    <s v="Generation"/>
    <n v="1.766"/>
    <x v="2"/>
    <s v="SP20 / 009"/>
    <n v="79207.946538461299"/>
    <n v="139881.23358692267"/>
    <n v="528052.97692307702"/>
    <n v="4"/>
  </r>
  <r>
    <m/>
    <n v="0"/>
    <n v="40648"/>
    <n v="42099"/>
    <n v="61905"/>
    <n v="76759"/>
    <s v="11991R"/>
    <s v="Generation"/>
    <s v="10004R"/>
    <s v="Generation-Fossil &amp; Hydro"/>
    <s v="12831R"/>
    <s v="GET FSV Field Services &amp; Hydro"/>
    <s v="11953R"/>
    <s v="F&amp;H Gen Technical Skills"/>
    <s v="Generation"/>
    <n v="1.766"/>
    <x v="17"/>
    <s v="SP20 / 008"/>
    <n v="31541.902269230701"/>
    <n v="55702.999407461415"/>
    <n v="315419.022692308"/>
    <n v="3"/>
  </r>
  <r>
    <m/>
    <n v="0"/>
    <n v="40648"/>
    <n v="42099"/>
    <n v="61905"/>
    <n v="91614"/>
    <s v="11991R"/>
    <s v="Generation"/>
    <s v="10004R"/>
    <s v="Generation-Fossil &amp; Hydro"/>
    <s v="12831R"/>
    <s v="GET FSV Field Services &amp; Hydro"/>
    <s v="10353R"/>
    <s v="GET FSV RSO Plant Region 4-6"/>
    <s v="Generation"/>
    <n v="1.766"/>
    <x v="2"/>
    <s v="SP20 / 004"/>
    <n v="2957.3460692307699"/>
    <n v="5222.6731582615394"/>
    <n v="49289.101153846197"/>
    <n v="1"/>
  </r>
  <r>
    <m/>
    <n v="0"/>
    <n v="40648"/>
    <n v="42099"/>
    <n v="61905"/>
    <n v="91614"/>
    <s v="11991R"/>
    <s v="Generation"/>
    <s v="10004R"/>
    <s v="Generation-Fossil &amp; Hydro"/>
    <s v="12831R"/>
    <s v="GET FSV Field Services &amp; Hydro"/>
    <s v="10353R"/>
    <s v="GET FSV RSO Plant Region 4-6"/>
    <s v="Generation"/>
    <n v="1.766"/>
    <x v="2"/>
    <s v="SP20 / 007"/>
    <n v="171443.83630769199"/>
    <n v="302769.81491938408"/>
    <n v="1714438.3630769199"/>
    <n v="17"/>
  </r>
  <r>
    <m/>
    <n v="0"/>
    <n v="40648"/>
    <n v="42099"/>
    <n v="61905"/>
    <n v="91614"/>
    <s v="11991R"/>
    <s v="Generation"/>
    <s v="10004R"/>
    <s v="Generation-Fossil &amp; Hydro"/>
    <s v="12831R"/>
    <s v="GET FSV Field Services &amp; Hydro"/>
    <s v="10353R"/>
    <s v="GET FSV RSO Plant Region 4-6"/>
    <s v="Generation"/>
    <n v="1.766"/>
    <x v="2"/>
    <s v="SP20 / 008"/>
    <n v="108392.874538462"/>
    <n v="191421.81643492388"/>
    <n v="1083928.74538462"/>
    <n v="10"/>
  </r>
  <r>
    <m/>
    <n v="0"/>
    <n v="40648"/>
    <n v="42099"/>
    <n v="61905"/>
    <n v="91614"/>
    <s v="11991R"/>
    <s v="Generation"/>
    <s v="10004R"/>
    <s v="Generation-Fossil &amp; Hydro"/>
    <s v="12831R"/>
    <s v="GET FSV Field Services &amp; Hydro"/>
    <s v="10353R"/>
    <s v="GET FSV RSO Plant Region 4-6"/>
    <s v="Generation"/>
    <n v="1.766"/>
    <x v="2"/>
    <s v="SP20 / 009"/>
    <n v="36258.694961538502"/>
    <n v="64032.855302076998"/>
    <n v="241724.633076923"/>
    <n v="2"/>
  </r>
  <r>
    <m/>
    <n v="0"/>
    <n v="40648"/>
    <n v="42099"/>
    <n v="61905"/>
    <n v="101517"/>
    <s v="11991R"/>
    <s v="Generation"/>
    <s v="10004R"/>
    <s v="Generation-Fossil &amp; Hydro"/>
    <s v="12831R"/>
    <s v="GET FSV Field Services &amp; Hydro"/>
    <s v="10349R"/>
    <s v="GET FSV RSO Plant Region 1-3"/>
    <s v="Generation"/>
    <n v="1.766"/>
    <x v="2"/>
    <s v="Nonsal"/>
    <n v="490571.402"/>
    <n v="866349.09593199997"/>
    <n v="9811428.0399999991"/>
    <n v="108"/>
  </r>
  <r>
    <m/>
    <n v="0"/>
    <n v="40648"/>
    <n v="42099"/>
    <n v="61905"/>
    <n v="101517"/>
    <s v="11991R"/>
    <s v="Generation"/>
    <s v="10004R"/>
    <s v="Generation-Fossil &amp; Hydro"/>
    <s v="12831R"/>
    <s v="GET FSV Field Services &amp; Hydro"/>
    <s v="10349R"/>
    <s v="GET FSV RSO Plant Region 1-3"/>
    <s v="Generation"/>
    <n v="1.766"/>
    <x v="2"/>
    <s v="SP20 / 007"/>
    <n v="19506.631153846101"/>
    <n v="34448.710617692217"/>
    <n v="195066.311538462"/>
    <n v="2"/>
  </r>
  <r>
    <m/>
    <n v="0"/>
    <n v="40648"/>
    <n v="42099"/>
    <n v="61905"/>
    <n v="101517"/>
    <s v="11991R"/>
    <s v="Generation"/>
    <s v="10004R"/>
    <s v="Generation-Fossil &amp; Hydro"/>
    <s v="12831R"/>
    <s v="GET FSV Field Services &amp; Hydro"/>
    <s v="10349R"/>
    <s v="GET FSV RSO Plant Region 1-3"/>
    <s v="Generation"/>
    <n v="1.766"/>
    <x v="2"/>
    <s v="SP20 / 008"/>
    <n v="153604.885000001"/>
    <n v="271266.22691000177"/>
    <n v="1536048.85"/>
    <n v="13"/>
  </r>
  <r>
    <m/>
    <n v="0"/>
    <n v="40648"/>
    <n v="42099"/>
    <n v="61905"/>
    <n v="101517"/>
    <s v="11991R"/>
    <s v="Generation"/>
    <s v="10004R"/>
    <s v="Generation-Fossil &amp; Hydro"/>
    <s v="12831R"/>
    <s v="GET FSV Field Services &amp; Hydro"/>
    <s v="10349R"/>
    <s v="GET FSV RSO Plant Region 1-3"/>
    <s v="Generation"/>
    <n v="1.766"/>
    <x v="2"/>
    <s v="SP20 / 009"/>
    <n v="19573.964423076901"/>
    <n v="34567.621171153805"/>
    <n v="130493.096153846"/>
    <n v="1"/>
  </r>
  <r>
    <m/>
    <n v="0"/>
    <n v="40648"/>
    <n v="42099"/>
    <n v="61905"/>
    <n v="121323"/>
    <s v="11991R"/>
    <s v="Generation"/>
    <s v="10004R"/>
    <s v="Generation-Fossil &amp; Hydro"/>
    <s v="12831R"/>
    <s v="GET FSV Field Services &amp; Hydro"/>
    <s v="11087R"/>
    <s v="GET FSV Shop &amp; Field Svcs"/>
    <s v="Generation"/>
    <n v="1.766"/>
    <x v="2"/>
    <s v="Nonsal"/>
    <n v="65750.14"/>
    <n v="116114.74724"/>
    <n v="1315002.8"/>
    <n v="17"/>
  </r>
  <r>
    <m/>
    <n v="0"/>
    <n v="40648"/>
    <n v="42099"/>
    <n v="61905"/>
    <n v="121323"/>
    <s v="11991R"/>
    <s v="Generation"/>
    <s v="10004R"/>
    <s v="Generation-Fossil &amp; Hydro"/>
    <s v="12831R"/>
    <s v="GET FSV Field Services &amp; Hydro"/>
    <s v="11087R"/>
    <s v="GET FSV Shop &amp; Field Svcs"/>
    <s v="Generation"/>
    <n v="1.766"/>
    <x v="2"/>
    <s v="SP20 / 002"/>
    <n v="1644.56023076923"/>
    <n v="2904.2933675384602"/>
    <n v="32891.204615384602"/>
    <n v="1"/>
  </r>
  <r>
    <m/>
    <n v="0"/>
    <n v="40648"/>
    <n v="42099"/>
    <n v="61905"/>
    <n v="121323"/>
    <s v="11991R"/>
    <s v="Generation"/>
    <s v="10004R"/>
    <s v="Generation-Fossil &amp; Hydro"/>
    <s v="12831R"/>
    <s v="GET FSV Field Services &amp; Hydro"/>
    <s v="11087R"/>
    <s v="GET FSV Shop &amp; Field Svcs"/>
    <s v="Generation"/>
    <n v="1.766"/>
    <x v="2"/>
    <s v="SP20 / 004"/>
    <n v="3063.99193846154"/>
    <n v="5411.0097633230798"/>
    <n v="51066.532307692301"/>
    <n v="1"/>
  </r>
  <r>
    <m/>
    <n v="0"/>
    <n v="40648"/>
    <n v="42099"/>
    <n v="61905"/>
    <n v="121323"/>
    <s v="11991R"/>
    <s v="Generation"/>
    <s v="10004R"/>
    <s v="Generation-Fossil &amp; Hydro"/>
    <s v="12831R"/>
    <s v="GET FSV Field Services &amp; Hydro"/>
    <s v="11087R"/>
    <s v="GET FSV Shop &amp; Field Svcs"/>
    <s v="Generation"/>
    <n v="1.766"/>
    <x v="2"/>
    <s v="SP20 / 007"/>
    <n v="30780.652846153898"/>
    <n v="54358.632926307786"/>
    <n v="307806.52846153802"/>
    <n v="3"/>
  </r>
  <r>
    <m/>
    <n v="0"/>
    <n v="40648"/>
    <n v="42099"/>
    <n v="61905"/>
    <n v="121323"/>
    <s v="11991R"/>
    <s v="Generation"/>
    <s v="10004R"/>
    <s v="Generation-Fossil &amp; Hydro"/>
    <s v="12831R"/>
    <s v="GET FSV Field Services &amp; Hydro"/>
    <s v="11087R"/>
    <s v="GET FSV Shop &amp; Field Svcs"/>
    <s v="Generation"/>
    <n v="1.766"/>
    <x v="2"/>
    <s v="SP20 / 008"/>
    <n v="123578.393961539"/>
    <n v="218239.44373607787"/>
    <n v="1235783.93961538"/>
    <n v="11"/>
  </r>
  <r>
    <m/>
    <n v="0"/>
    <n v="40648"/>
    <n v="42099"/>
    <n v="61905"/>
    <n v="121323"/>
    <s v="11991R"/>
    <s v="Generation"/>
    <s v="10004R"/>
    <s v="Generation-Fossil &amp; Hydro"/>
    <s v="12831R"/>
    <s v="GET FSV Field Services &amp; Hydro"/>
    <s v="11087R"/>
    <s v="GET FSV Shop &amp; Field Svcs"/>
    <s v="Generation"/>
    <n v="1.766"/>
    <x v="2"/>
    <s v="SP20 / 009"/>
    <n v="121990.409711538"/>
    <n v="215435.0635505761"/>
    <n v="813269.39807692298"/>
    <n v="6"/>
  </r>
  <r>
    <m/>
    <n v="0"/>
    <n v="40648"/>
    <n v="42099"/>
    <n v="61905"/>
    <n v="121323"/>
    <s v="11991R"/>
    <s v="Generation"/>
    <s v="10004R"/>
    <s v="Generation-Fossil &amp; Hydro"/>
    <s v="12831R"/>
    <s v="GET FSV Field Services &amp; Hydro"/>
    <s v="11087R"/>
    <s v="GET FSV Shop &amp; Field Svcs"/>
    <s v="Generation"/>
    <n v="1.766"/>
    <x v="16"/>
    <s v="Nonsal"/>
    <n v="45585.286999999997"/>
    <n v="80503.616841999989"/>
    <n v="911705.74"/>
    <n v="11"/>
  </r>
  <r>
    <m/>
    <n v="0"/>
    <n v="40648"/>
    <n v="42099"/>
    <n v="61905"/>
    <n v="121323"/>
    <s v="11991R"/>
    <s v="Generation"/>
    <s v="10004R"/>
    <s v="Generation-Fossil &amp; Hydro"/>
    <s v="12831R"/>
    <s v="GET FSV Field Services &amp; Hydro"/>
    <s v="11087R"/>
    <s v="GET FSV Shop &amp; Field Svcs"/>
    <s v="Generation"/>
    <n v="1.766"/>
    <x v="16"/>
    <s v="SP20 / 007"/>
    <n v="10341.351961538499"/>
    <n v="18262.82756407699"/>
    <n v="103413.519615385"/>
    <n v="1"/>
  </r>
  <r>
    <m/>
    <n v="0"/>
    <n v="40648"/>
    <n v="42099"/>
    <n v="61905"/>
    <n v="121323"/>
    <s v="11991R"/>
    <s v="Generation"/>
    <s v="10004R"/>
    <s v="Generation-Fossil &amp; Hydro"/>
    <s v="12831R"/>
    <s v="GET FSV Field Services &amp; Hydro"/>
    <s v="11087R"/>
    <s v="GET FSV Shop &amp; Field Svcs"/>
    <s v="Generation"/>
    <n v="1.766"/>
    <x v="16"/>
    <s v="SP20 / 009"/>
    <n v="20613.139326923101"/>
    <n v="36402.804051346197"/>
    <n v="137420.92884615401"/>
    <n v="1"/>
  </r>
  <r>
    <m/>
    <n v="0"/>
    <n v="40648"/>
    <n v="42099"/>
    <n v="61905"/>
    <n v="121323"/>
    <s v="11991R"/>
    <s v="Generation"/>
    <s v="10004R"/>
    <s v="Generation-Fossil &amp; Hydro"/>
    <s v="12831R"/>
    <s v="GET FSV Field Services &amp; Hydro"/>
    <s v="11087R"/>
    <s v="GET FSV Shop &amp; Field Svcs"/>
    <s v="Generation"/>
    <n v="1.766"/>
    <x v="15"/>
    <s v="Nonsal"/>
    <n v="209486.06299999999"/>
    <n v="369952.38725799997"/>
    <n v="4189721.26"/>
    <n v="42"/>
  </r>
  <r>
    <m/>
    <n v="0"/>
    <n v="40648"/>
    <n v="42099"/>
    <n v="61905"/>
    <n v="121323"/>
    <s v="11991R"/>
    <s v="Generation"/>
    <s v="10004R"/>
    <s v="Generation-Fossil &amp; Hydro"/>
    <s v="12831R"/>
    <s v="GET FSV Field Services &amp; Hydro"/>
    <s v="11087R"/>
    <s v="GET FSV Shop &amp; Field Svcs"/>
    <s v="Generation"/>
    <n v="1.766"/>
    <x v="15"/>
    <s v="SP20 / 005"/>
    <n v="5009.7754153846199"/>
    <n v="8847.2633835692395"/>
    <n v="62622.192692307697"/>
    <n v="1"/>
  </r>
  <r>
    <m/>
    <n v="0"/>
    <n v="40648"/>
    <n v="42099"/>
    <n v="61905"/>
    <n v="121323"/>
    <s v="11991R"/>
    <s v="Generation"/>
    <s v="10004R"/>
    <s v="Generation-Fossil &amp; Hydro"/>
    <s v="12831R"/>
    <s v="GET FSV Field Services &amp; Hydro"/>
    <s v="11087R"/>
    <s v="GET FSV Shop &amp; Field Svcs"/>
    <s v="Generation"/>
    <n v="1.766"/>
    <x v="15"/>
    <s v="SP20 / 006"/>
    <n v="14551.489384615399"/>
    <n v="25697.930253230796"/>
    <n v="161683.215384615"/>
    <n v="2"/>
  </r>
  <r>
    <m/>
    <n v="0"/>
    <n v="40648"/>
    <n v="42099"/>
    <n v="61905"/>
    <n v="121323"/>
    <s v="11991R"/>
    <s v="Generation"/>
    <s v="10004R"/>
    <s v="Generation-Fossil &amp; Hydro"/>
    <s v="12831R"/>
    <s v="GET FSV Field Services &amp; Hydro"/>
    <s v="11087R"/>
    <s v="GET FSV Shop &amp; Field Svcs"/>
    <s v="Generation"/>
    <n v="1.766"/>
    <x v="15"/>
    <s v="SP20 / 007"/>
    <n v="44114.680461538403"/>
    <n v="77906.525695076823"/>
    <n v="441146.80461538502"/>
    <n v="4"/>
  </r>
  <r>
    <m/>
    <n v="0"/>
    <n v="40648"/>
    <n v="42099"/>
    <n v="61905"/>
    <n v="121323"/>
    <s v="11991R"/>
    <s v="Generation"/>
    <s v="10004R"/>
    <s v="Generation-Fossil &amp; Hydro"/>
    <s v="12831R"/>
    <s v="GET FSV Field Services &amp; Hydro"/>
    <s v="11087R"/>
    <s v="GET FSV Shop &amp; Field Svcs"/>
    <s v="Generation"/>
    <n v="1.766"/>
    <x v="15"/>
    <s v="SP20 / 008"/>
    <n v="106494.365576923"/>
    <n v="188069.04960884602"/>
    <n v="1064943.6557692301"/>
    <n v="9"/>
  </r>
  <r>
    <m/>
    <n v="0"/>
    <n v="40648"/>
    <n v="42099"/>
    <n v="61905"/>
    <n v="121323"/>
    <s v="11991R"/>
    <s v="Generation"/>
    <s v="10004R"/>
    <s v="Generation-Fossil &amp; Hydro"/>
    <s v="12831R"/>
    <s v="GET FSV Field Services &amp; Hydro"/>
    <s v="11087R"/>
    <s v="GET FSV Shop &amp; Field Svcs"/>
    <s v="Generation"/>
    <n v="1.766"/>
    <x v="15"/>
    <s v="SP20 / 009"/>
    <n v="20669.882596153799"/>
    <n v="36503.012664807611"/>
    <n v="137799.21730769199"/>
    <n v="1"/>
  </r>
  <r>
    <m/>
    <n v="0"/>
    <n v="40648"/>
    <n v="42099"/>
    <n v="151032"/>
    <n v="151032"/>
    <s v="11991R"/>
    <s v="Generation"/>
    <s v="10004R"/>
    <s v="Generation-Fossil &amp; Hydro"/>
    <s v="12306R"/>
    <s v="Generating Assets I&amp;M"/>
    <m/>
    <m/>
    <s v="Generation"/>
    <n v="1.766"/>
    <x v="13"/>
    <s v="Nonsal"/>
    <n v="757133.28099999996"/>
    <n v="1337097.3742459998"/>
    <n v="15142665.619999999"/>
    <n v="162"/>
  </r>
  <r>
    <m/>
    <n v="0"/>
    <n v="40648"/>
    <n v="42099"/>
    <n v="151032"/>
    <n v="151032"/>
    <s v="11991R"/>
    <s v="Generation"/>
    <s v="10004R"/>
    <s v="Generation-Fossil &amp; Hydro"/>
    <s v="12306R"/>
    <s v="Generating Assets I&amp;M"/>
    <m/>
    <m/>
    <s v="Generation"/>
    <n v="1.766"/>
    <x v="13"/>
    <s v="SP20 / 004"/>
    <n v="13338.921161538499"/>
    <n v="23556.534771276991"/>
    <n v="222315.35269230799"/>
    <n v="4"/>
  </r>
  <r>
    <m/>
    <n v="0"/>
    <n v="40648"/>
    <n v="42099"/>
    <n v="151032"/>
    <n v="151032"/>
    <s v="11991R"/>
    <s v="Generation"/>
    <s v="10004R"/>
    <s v="Generation-Fossil &amp; Hydro"/>
    <s v="12306R"/>
    <s v="Generating Assets I&amp;M"/>
    <m/>
    <m/>
    <s v="Generation"/>
    <n v="1.766"/>
    <x v="13"/>
    <s v="SP20 / 005"/>
    <n v="5517.56843076923"/>
    <n v="9744.0258487384599"/>
    <n v="68969.605384615395"/>
    <n v="1"/>
  </r>
  <r>
    <m/>
    <n v="0"/>
    <n v="40648"/>
    <n v="42099"/>
    <n v="151032"/>
    <n v="151032"/>
    <s v="11991R"/>
    <s v="Generation"/>
    <s v="10004R"/>
    <s v="Generation-Fossil &amp; Hydro"/>
    <s v="12306R"/>
    <s v="Generating Assets I&amp;M"/>
    <m/>
    <m/>
    <s v="Generation"/>
    <n v="1.766"/>
    <x v="13"/>
    <s v="SP20 / 006"/>
    <n v="13174.9543730769"/>
    <n v="23266.969422853806"/>
    <n v="146388.38192307699"/>
    <n v="2"/>
  </r>
  <r>
    <m/>
    <n v="0"/>
    <n v="40648"/>
    <n v="42099"/>
    <n v="151032"/>
    <n v="151032"/>
    <s v="11991R"/>
    <s v="Generation"/>
    <s v="10004R"/>
    <s v="Generation-Fossil &amp; Hydro"/>
    <s v="12306R"/>
    <s v="Generating Assets I&amp;M"/>
    <m/>
    <m/>
    <s v="Generation"/>
    <n v="1.766"/>
    <x v="13"/>
    <s v="SP20 / 007"/>
    <n v="18375.567346153901"/>
    <n v="32451.251933307791"/>
    <n v="183755.67346153801"/>
    <n v="2"/>
  </r>
  <r>
    <m/>
    <n v="0"/>
    <n v="40648"/>
    <n v="42099"/>
    <n v="151032"/>
    <n v="151032"/>
    <s v="11991R"/>
    <s v="Generation"/>
    <s v="10004R"/>
    <s v="Generation-Fossil &amp; Hydro"/>
    <s v="12306R"/>
    <s v="Generating Assets I&amp;M"/>
    <m/>
    <m/>
    <s v="Generation"/>
    <n v="1.766"/>
    <x v="13"/>
    <s v="SP20 / 008"/>
    <n v="436317.69061538402"/>
    <n v="770537.04162676819"/>
    <n v="4363176.9061538503"/>
    <n v="39"/>
  </r>
  <r>
    <m/>
    <n v="0"/>
    <n v="40648"/>
    <n v="42099"/>
    <n v="151032"/>
    <n v="151032"/>
    <s v="11991R"/>
    <s v="Generation"/>
    <s v="10004R"/>
    <s v="Generation-Fossil &amp; Hydro"/>
    <s v="12306R"/>
    <s v="Generating Assets I&amp;M"/>
    <m/>
    <m/>
    <s v="Generation"/>
    <n v="1.766"/>
    <x v="13"/>
    <s v="SP20 / 009"/>
    <n v="214729.211769232"/>
    <n v="379211.78798446374"/>
    <n v="1431528.0784615399"/>
    <n v="11"/>
  </r>
  <r>
    <m/>
    <n v="0"/>
    <n v="40648"/>
    <n v="42099"/>
    <n v="151032"/>
    <n v="151032"/>
    <s v="11991R"/>
    <s v="Generation"/>
    <s v="10004R"/>
    <s v="Generation-Fossil &amp; Hydro"/>
    <s v="12306R"/>
    <s v="Generating Assets I&amp;M"/>
    <m/>
    <m/>
    <s v="Generation"/>
    <n v="1.766"/>
    <x v="13"/>
    <s v="SP20 / 010"/>
    <n v="100712.499769231"/>
    <n v="177858.27459246194"/>
    <n v="503562.49884615402"/>
    <n v="3"/>
  </r>
  <r>
    <m/>
    <n v="0"/>
    <n v="40648"/>
    <n v="42099"/>
    <n v="151032"/>
    <n v="151032"/>
    <s v="11991R"/>
    <s v="Generation"/>
    <s v="10004R"/>
    <s v="Generation-Fossil &amp; Hydro"/>
    <s v="12306R"/>
    <s v="Generating Assets I&amp;M"/>
    <m/>
    <m/>
    <s v="Generation"/>
    <n v="1.766"/>
    <x v="13"/>
    <s v="SP20 / 012"/>
    <n v="54357.704307692402"/>
    <n v="95995.705807384787"/>
    <n v="181192.34769230799"/>
    <n v="1"/>
  </r>
  <r>
    <m/>
    <n v="0"/>
    <n v="40648"/>
    <n v="42099"/>
    <n v="151032"/>
    <n v="151032"/>
    <s v="11991R"/>
    <s v="Generation"/>
    <s v="10004R"/>
    <s v="Generation-Fossil &amp; Hydro"/>
    <s v="12306R"/>
    <s v="Generating Assets I&amp;M"/>
    <m/>
    <m/>
    <s v="Generation"/>
    <n v="1.766"/>
    <x v="13"/>
    <s v="SP20 / 013"/>
    <n v="79444.063461538302"/>
    <n v="140298.21607307665"/>
    <n v="226983.038461538"/>
    <n v="1"/>
  </r>
  <r>
    <m/>
    <n v="0"/>
    <n v="40648"/>
    <n v="42099"/>
    <n v="418413"/>
    <n v="418413"/>
    <s v="11991R"/>
    <s v="Generation"/>
    <s v="10004R"/>
    <s v="Generation-Fossil &amp; Hydro"/>
    <s v="13256R"/>
    <s v="Gen Performance Improvement"/>
    <m/>
    <m/>
    <s v="Generation"/>
    <n v="1.766"/>
    <x v="2"/>
    <s v="SP20 / 010"/>
    <n v="141715.852307692"/>
    <n v="250270.19517538405"/>
    <n v="708579.26153846201"/>
    <n v="5"/>
  </r>
  <r>
    <m/>
    <n v="0"/>
    <n v="40648"/>
    <n v="42099"/>
    <n v="418413"/>
    <n v="418413"/>
    <s v="11991R"/>
    <s v="Generation"/>
    <s v="10004R"/>
    <s v="Generation-Fossil &amp; Hydro"/>
    <s v="13256R"/>
    <s v="Gen Performance Improvement"/>
    <m/>
    <m/>
    <s v="Generation"/>
    <n v="1.766"/>
    <x v="2"/>
    <s v="SP20 / 012"/>
    <n v="68540.210653846196"/>
    <n v="121042.01201469239"/>
    <n v="228467.36884615399"/>
    <n v="1"/>
  </r>
  <r>
    <m/>
    <n v="0"/>
    <n v="40648"/>
    <n v="42099"/>
    <n v="448122"/>
    <n v="448122"/>
    <s v="11991R"/>
    <s v="Generation"/>
    <s v="10004R"/>
    <s v="Generation-Fossil &amp; Hydro"/>
    <s v="11528R"/>
    <s v="Generating Assets SWEPCO"/>
    <m/>
    <m/>
    <s v="Generation"/>
    <n v="1.766"/>
    <x v="16"/>
    <s v="Nonsal"/>
    <n v="1876205.4845"/>
    <n v="3313378.8856270001"/>
    <n v="37524109.689999998"/>
    <n v="418"/>
  </r>
  <r>
    <m/>
    <n v="0"/>
    <n v="40648"/>
    <n v="42099"/>
    <n v="448122"/>
    <n v="448122"/>
    <s v="11991R"/>
    <s v="Generation"/>
    <s v="10004R"/>
    <s v="Generation-Fossil &amp; Hydro"/>
    <s v="11528R"/>
    <s v="Generating Assets SWEPCO"/>
    <m/>
    <m/>
    <s v="Generation"/>
    <n v="1.766"/>
    <x v="16"/>
    <s v="SP20 / 001"/>
    <n v="1706.4620769230801"/>
    <n v="3013.6120278461594"/>
    <n v="34129.241538461501"/>
    <n v="1"/>
  </r>
  <r>
    <m/>
    <n v="0"/>
    <n v="40648"/>
    <n v="42099"/>
    <n v="448122"/>
    <n v="448122"/>
    <s v="11991R"/>
    <s v="Generation"/>
    <s v="10004R"/>
    <s v="Generation-Fossil &amp; Hydro"/>
    <s v="11528R"/>
    <s v="Generating Assets SWEPCO"/>
    <m/>
    <m/>
    <s v="Generation"/>
    <n v="1.766"/>
    <x v="16"/>
    <s v="SP20 / 002"/>
    <n v="2446.83725"/>
    <n v="4321.1145834999998"/>
    <n v="48936.745000000003"/>
    <n v="2"/>
  </r>
  <r>
    <m/>
    <n v="0"/>
    <n v="40648"/>
    <n v="42099"/>
    <n v="448122"/>
    <n v="448122"/>
    <s v="11991R"/>
    <s v="Generation"/>
    <s v="10004R"/>
    <s v="Generation-Fossil &amp; Hydro"/>
    <s v="11528R"/>
    <s v="Generating Assets SWEPCO"/>
    <m/>
    <m/>
    <s v="Generation"/>
    <n v="1.766"/>
    <x v="16"/>
    <s v="SP20 / 003"/>
    <n v="2180.5946538461599"/>
    <n v="3850.9301586923184"/>
    <n v="43611.893076923101"/>
    <n v="1"/>
  </r>
  <r>
    <m/>
    <n v="0"/>
    <n v="40648"/>
    <n v="42099"/>
    <n v="448122"/>
    <n v="448122"/>
    <s v="11991R"/>
    <s v="Generation"/>
    <s v="10004R"/>
    <s v="Generation-Fossil &amp; Hydro"/>
    <s v="11528R"/>
    <s v="Generating Assets SWEPCO"/>
    <m/>
    <m/>
    <s v="Generation"/>
    <n v="1.766"/>
    <x v="16"/>
    <s v="SP20 / 004"/>
    <n v="31025.716776923098"/>
    <n v="54791.415828046192"/>
    <n v="517095.27961538499"/>
    <n v="10"/>
  </r>
  <r>
    <m/>
    <n v="0"/>
    <n v="40648"/>
    <n v="42099"/>
    <n v="448122"/>
    <n v="448122"/>
    <s v="11991R"/>
    <s v="Generation"/>
    <s v="10004R"/>
    <s v="Generation-Fossil &amp; Hydro"/>
    <s v="11528R"/>
    <s v="Generating Assets SWEPCO"/>
    <m/>
    <m/>
    <s v="Generation"/>
    <n v="1.766"/>
    <x v="16"/>
    <s v="SP20 / 005"/>
    <n v="8686.84"/>
    <n v="15340.959440000001"/>
    <n v="108585.5"/>
    <n v="2"/>
  </r>
  <r>
    <m/>
    <n v="0"/>
    <n v="40648"/>
    <n v="42099"/>
    <n v="448122"/>
    <n v="448122"/>
    <s v="11991R"/>
    <s v="Generation"/>
    <s v="10004R"/>
    <s v="Generation-Fossil &amp; Hydro"/>
    <s v="11528R"/>
    <s v="Generating Assets SWEPCO"/>
    <m/>
    <m/>
    <s v="Generation"/>
    <n v="1.766"/>
    <x v="16"/>
    <s v="SP20 / 006"/>
    <n v="15697.802769230801"/>
    <n v="27722.319690461594"/>
    <n v="174420.030769231"/>
    <n v="2"/>
  </r>
  <r>
    <m/>
    <n v="0"/>
    <n v="40648"/>
    <n v="42099"/>
    <n v="448122"/>
    <n v="448122"/>
    <s v="11991R"/>
    <s v="Generation"/>
    <s v="10004R"/>
    <s v="Generation-Fossil &amp; Hydro"/>
    <s v="11528R"/>
    <s v="Generating Assets SWEPCO"/>
    <m/>
    <m/>
    <s v="Generation"/>
    <n v="1.766"/>
    <x v="16"/>
    <s v="SP20 / 007"/>
    <n v="141295.58988461501"/>
    <n v="249528.01173623011"/>
    <n v="1412955.8988461499"/>
    <n v="16"/>
  </r>
  <r>
    <m/>
    <n v="0"/>
    <n v="40648"/>
    <n v="42099"/>
    <n v="448122"/>
    <n v="448122"/>
    <s v="11991R"/>
    <s v="Generation"/>
    <s v="10004R"/>
    <s v="Generation-Fossil &amp; Hydro"/>
    <s v="11528R"/>
    <s v="Generating Assets SWEPCO"/>
    <m/>
    <m/>
    <s v="Generation"/>
    <n v="1.766"/>
    <x v="16"/>
    <s v="SP20 / 008"/>
    <n v="798093.53867307503"/>
    <n v="1409433.1892966505"/>
    <n v="7980935.3867307696"/>
    <n v="74"/>
  </r>
  <r>
    <m/>
    <n v="0"/>
    <n v="40648"/>
    <n v="42099"/>
    <n v="448122"/>
    <n v="448122"/>
    <s v="11991R"/>
    <s v="Generation"/>
    <s v="10004R"/>
    <s v="Generation-Fossil &amp; Hydro"/>
    <s v="11528R"/>
    <s v="Generating Assets SWEPCO"/>
    <m/>
    <m/>
    <s v="Generation"/>
    <n v="1.766"/>
    <x v="16"/>
    <s v="SP20 / 009"/>
    <n v="256390.69165384601"/>
    <n v="452785.96146069205"/>
    <n v="1709271.27769231"/>
    <n v="14"/>
  </r>
  <r>
    <m/>
    <n v="0"/>
    <n v="40648"/>
    <n v="42099"/>
    <n v="448122"/>
    <n v="448122"/>
    <s v="11991R"/>
    <s v="Generation"/>
    <s v="10004R"/>
    <s v="Generation-Fossil &amp; Hydro"/>
    <s v="11528R"/>
    <s v="Generating Assets SWEPCO"/>
    <m/>
    <m/>
    <s v="Generation"/>
    <n v="1.766"/>
    <x v="16"/>
    <s v="SP20 / 010"/>
    <n v="183572.773307692"/>
    <n v="324189.51766138407"/>
    <n v="917863.866538462"/>
    <n v="6"/>
  </r>
  <r>
    <m/>
    <n v="0"/>
    <n v="40648"/>
    <n v="42099"/>
    <n v="448122"/>
    <n v="448122"/>
    <s v="11991R"/>
    <s v="Generation"/>
    <s v="10004R"/>
    <s v="Generation-Fossil &amp; Hydro"/>
    <s v="11528R"/>
    <s v="Generating Assets SWEPCO"/>
    <m/>
    <m/>
    <s v="Generation"/>
    <n v="1.766"/>
    <x v="16"/>
    <s v="SP20 / 011"/>
    <n v="181585.56519230799"/>
    <n v="320680.1081296159"/>
    <n v="726342.26076923101"/>
    <n v="5"/>
  </r>
  <r>
    <m/>
    <n v="0"/>
    <n v="40648"/>
    <n v="42099"/>
    <n v="448122"/>
    <n v="448122"/>
    <s v="11991R"/>
    <s v="Generation"/>
    <s v="10004R"/>
    <s v="Generation-Fossil &amp; Hydro"/>
    <s v="11528R"/>
    <s v="Generating Assets SWEPCO"/>
    <m/>
    <m/>
    <s v="Generation"/>
    <n v="1.766"/>
    <x v="16"/>
    <s v="SP20 / 013"/>
    <n v="81243.0683076922"/>
    <n v="143475.25863138444"/>
    <n v="232123.05230769201"/>
    <n v="1"/>
  </r>
  <r>
    <m/>
    <n v="0"/>
    <n v="40648"/>
    <n v="42099"/>
    <n v="448122"/>
    <n v="450597"/>
    <s v="11991R"/>
    <s v="Generation"/>
    <s v="10004R"/>
    <s v="Generation-Fossil &amp; Hydro"/>
    <s v="11528R"/>
    <s v="Generating Assets SWEPCO"/>
    <s v="11947R"/>
    <s v="Land &amp; Mineral Development"/>
    <s v="Generation"/>
    <n v="1.766"/>
    <x v="2"/>
    <s v="SP20 / 009"/>
    <n v="23664.4426153846"/>
    <n v="41791.405658769203"/>
    <n v="157762.95076923101"/>
    <n v="1"/>
  </r>
  <r>
    <m/>
    <n v="0"/>
    <n v="40648"/>
    <n v="42099"/>
    <n v="448122"/>
    <n v="450597"/>
    <s v="11991R"/>
    <s v="Generation"/>
    <s v="10004R"/>
    <s v="Generation-Fossil &amp; Hydro"/>
    <s v="11528R"/>
    <s v="Generating Assets SWEPCO"/>
    <s v="11947R"/>
    <s v="Land &amp; Mineral Development"/>
    <s v="Generation"/>
    <n v="1.766"/>
    <x v="2"/>
    <s v="SP20 / 011"/>
    <n v="53105.532788461504"/>
    <n v="93784.37090442302"/>
    <n v="212422.13115384601"/>
    <n v="1"/>
  </r>
  <r>
    <m/>
    <n v="0"/>
    <n v="40648"/>
    <n v="42099"/>
    <n v="448122"/>
    <n v="450597"/>
    <s v="11991R"/>
    <s v="Generation"/>
    <s v="10004R"/>
    <s v="Generation-Fossil &amp; Hydro"/>
    <s v="11528R"/>
    <s v="Generating Assets SWEPCO"/>
    <s v="11947R"/>
    <s v="Land &amp; Mineral Development"/>
    <s v="Generation"/>
    <n v="1.766"/>
    <x v="16"/>
    <s v="Nonsal"/>
    <n v="46733.1167192309"/>
    <n v="82530.684126161766"/>
    <n v="934662.33438461495"/>
    <n v="17"/>
  </r>
  <r>
    <m/>
    <n v="0"/>
    <n v="40648"/>
    <n v="42099"/>
    <n v="448122"/>
    <n v="450597"/>
    <s v="11991R"/>
    <s v="Generation"/>
    <s v="10004R"/>
    <s v="Generation-Fossil &amp; Hydro"/>
    <s v="11528R"/>
    <s v="Generating Assets SWEPCO"/>
    <s v="11947R"/>
    <s v="Land &amp; Mineral Development"/>
    <s v="Generation"/>
    <n v="1.766"/>
    <x v="16"/>
    <s v="SP20 / 006"/>
    <n v="13660.0126269231"/>
    <n v="24123.582299146197"/>
    <n v="151777.918076923"/>
    <n v="2"/>
  </r>
  <r>
    <m/>
    <n v="0"/>
    <n v="40648"/>
    <n v="42099"/>
    <n v="448122"/>
    <n v="450597"/>
    <s v="11991R"/>
    <s v="Generation"/>
    <s v="10004R"/>
    <s v="Generation-Fossil &amp; Hydro"/>
    <s v="11528R"/>
    <s v="Generating Assets SWEPCO"/>
    <s v="11947R"/>
    <s v="Land &amp; Mineral Development"/>
    <s v="Generation"/>
    <n v="1.766"/>
    <x v="16"/>
    <s v="SP20 / 007"/>
    <n v="49339.698153846199"/>
    <n v="87133.906939692388"/>
    <n v="493396.98153846199"/>
    <n v="5"/>
  </r>
  <r>
    <m/>
    <n v="0"/>
    <n v="40648"/>
    <n v="42099"/>
    <n v="448122"/>
    <n v="450597"/>
    <s v="11991R"/>
    <s v="Generation"/>
    <s v="10004R"/>
    <s v="Generation-Fossil &amp; Hydro"/>
    <s v="11528R"/>
    <s v="Generating Assets SWEPCO"/>
    <s v="11947R"/>
    <s v="Land &amp; Mineral Development"/>
    <s v="Generation"/>
    <n v="1.766"/>
    <x v="16"/>
    <s v="SP20 / 009"/>
    <n v="40311.103673076897"/>
    <n v="71189.409086653803"/>
    <n v="268740.69115384598"/>
    <n v="2"/>
  </r>
  <r>
    <m/>
    <n v="0"/>
    <n v="40648"/>
    <n v="42099"/>
    <n v="448122"/>
    <n v="450597"/>
    <s v="11991R"/>
    <s v="Generation"/>
    <s v="10004R"/>
    <s v="Generation-Fossil &amp; Hydro"/>
    <s v="11528R"/>
    <s v="Generating Assets SWEPCO"/>
    <s v="11947R"/>
    <s v="Land &amp; Mineral Development"/>
    <s v="Generation"/>
    <n v="1.766"/>
    <x v="16"/>
    <s v="SP20 / 010"/>
    <n v="31833.3183076924"/>
    <n v="56217.640131384782"/>
    <n v="159166.591538462"/>
    <n v="1"/>
  </r>
  <r>
    <m/>
    <n v="0"/>
    <n v="40648"/>
    <n v="42099"/>
    <n v="458025"/>
    <n v="458025"/>
    <s v="11991R"/>
    <s v="Generation"/>
    <s v="10004R"/>
    <s v="Generation-Fossil &amp; Hydro"/>
    <s v="10666R"/>
    <s v="Generating Assets PSO"/>
    <m/>
    <m/>
    <s v="Generation"/>
    <n v="1.766"/>
    <x v="17"/>
    <s v="Nonsal"/>
    <n v="1002838.54813077"/>
    <n v="1771012.8759989399"/>
    <n v="20056770.962615401"/>
    <n v="228"/>
  </r>
  <r>
    <m/>
    <n v="0"/>
    <n v="40648"/>
    <n v="42099"/>
    <n v="458025"/>
    <n v="458025"/>
    <s v="11991R"/>
    <s v="Generation"/>
    <s v="10004R"/>
    <s v="Generation-Fossil &amp; Hydro"/>
    <s v="10666R"/>
    <s v="Generating Assets PSO"/>
    <m/>
    <m/>
    <s v="Generation"/>
    <n v="1.766"/>
    <x v="17"/>
    <s v="SP20 / 003"/>
    <n v="1203.1698076923101"/>
    <n v="2124.7978803846195"/>
    <n v="24063.396153846199"/>
    <n v="1"/>
  </r>
  <r>
    <m/>
    <n v="0"/>
    <n v="40648"/>
    <n v="42099"/>
    <n v="458025"/>
    <n v="458025"/>
    <s v="11991R"/>
    <s v="Generation"/>
    <s v="10004R"/>
    <s v="Generation-Fossil &amp; Hydro"/>
    <s v="10666R"/>
    <s v="Generating Assets PSO"/>
    <m/>
    <m/>
    <s v="Generation"/>
    <n v="1.766"/>
    <x v="17"/>
    <s v="SP20 / 004"/>
    <n v="20354.017730769199"/>
    <n v="35945.19531253841"/>
    <n v="339233.62884615402"/>
    <n v="7"/>
  </r>
  <r>
    <m/>
    <n v="0"/>
    <n v="40648"/>
    <n v="42099"/>
    <n v="458025"/>
    <n v="458025"/>
    <s v="11991R"/>
    <s v="Generation"/>
    <s v="10004R"/>
    <s v="Generation-Fossil &amp; Hydro"/>
    <s v="10666R"/>
    <s v="Generating Assets PSO"/>
    <m/>
    <m/>
    <s v="Generation"/>
    <n v="1.766"/>
    <x v="17"/>
    <s v="SP20 / 005"/>
    <n v="5216.6235384615402"/>
    <n v="9212.5571689230801"/>
    <n v="65207.794230769199"/>
    <n v="1"/>
  </r>
  <r>
    <m/>
    <n v="0"/>
    <n v="40648"/>
    <n v="42099"/>
    <n v="458025"/>
    <n v="458025"/>
    <s v="11991R"/>
    <s v="Generation"/>
    <s v="10004R"/>
    <s v="Generation-Fossil &amp; Hydro"/>
    <s v="10666R"/>
    <s v="Generating Assets PSO"/>
    <m/>
    <m/>
    <s v="Generation"/>
    <n v="1.766"/>
    <x v="17"/>
    <s v="SP20 / 006"/>
    <n v="26268.143226923101"/>
    <n v="46389.540938746199"/>
    <n v="291868.25807692303"/>
    <n v="5"/>
  </r>
  <r>
    <m/>
    <n v="0"/>
    <n v="40648"/>
    <n v="42099"/>
    <n v="458025"/>
    <n v="458025"/>
    <s v="11991R"/>
    <s v="Generation"/>
    <s v="10004R"/>
    <s v="Generation-Fossil &amp; Hydro"/>
    <s v="10666R"/>
    <s v="Generating Assets PSO"/>
    <m/>
    <m/>
    <s v="Generation"/>
    <n v="1.766"/>
    <x v="17"/>
    <s v="SP20 / 007"/>
    <n v="89195.8676923077"/>
    <n v="157519.9023446154"/>
    <n v="891958.67692307697"/>
    <n v="10"/>
  </r>
  <r>
    <m/>
    <n v="0"/>
    <n v="40648"/>
    <n v="42099"/>
    <n v="458025"/>
    <n v="458025"/>
    <s v="11991R"/>
    <s v="Generation"/>
    <s v="10004R"/>
    <s v="Generation-Fossil &amp; Hydro"/>
    <s v="10666R"/>
    <s v="Generating Assets PSO"/>
    <m/>
    <m/>
    <s v="Generation"/>
    <n v="1.766"/>
    <x v="17"/>
    <s v="SP20 / 008"/>
    <n v="413065.60034615302"/>
    <n v="729473.85021130624"/>
    <n v="4130656.0034615402"/>
    <n v="38"/>
  </r>
  <r>
    <m/>
    <n v="0"/>
    <n v="40648"/>
    <n v="42099"/>
    <n v="458025"/>
    <n v="458025"/>
    <s v="11991R"/>
    <s v="Generation"/>
    <s v="10004R"/>
    <s v="Generation-Fossil &amp; Hydro"/>
    <s v="10666R"/>
    <s v="Generating Assets PSO"/>
    <m/>
    <m/>
    <s v="Generation"/>
    <n v="1.766"/>
    <x v="17"/>
    <s v="SP20 / 009"/>
    <n v="283373.39798076899"/>
    <n v="500437.42083403806"/>
    <n v="1889155.98653846"/>
    <n v="16"/>
  </r>
  <r>
    <m/>
    <n v="0"/>
    <n v="40648"/>
    <n v="42099"/>
    <n v="458025"/>
    <n v="458025"/>
    <s v="11991R"/>
    <s v="Generation"/>
    <s v="10004R"/>
    <s v="Generation-Fossil &amp; Hydro"/>
    <s v="10666R"/>
    <s v="Generating Assets PSO"/>
    <m/>
    <m/>
    <s v="Generation"/>
    <n v="1.766"/>
    <x v="17"/>
    <s v="SP20 / 010"/>
    <n v="141766.09084615399"/>
    <n v="250358.91643430796"/>
    <n v="708830.45423076896"/>
    <n v="5"/>
  </r>
  <r>
    <m/>
    <n v="0"/>
    <n v="40648"/>
    <n v="42099"/>
    <n v="458025"/>
    <n v="458025"/>
    <s v="11991R"/>
    <s v="Generation"/>
    <s v="10004R"/>
    <s v="Generation-Fossil &amp; Hydro"/>
    <s v="10666R"/>
    <s v="Generating Assets PSO"/>
    <m/>
    <m/>
    <s v="Generation"/>
    <n v="1.766"/>
    <x v="17"/>
    <s v="SP20 / 011"/>
    <n v="39646.104615384502"/>
    <n v="70015.020750769036"/>
    <n v="158584.41846153801"/>
    <n v="1"/>
  </r>
  <r>
    <m/>
    <n v="0"/>
    <n v="40648"/>
    <n v="42099"/>
    <n v="458025"/>
    <n v="458025"/>
    <s v="11991R"/>
    <s v="Generation"/>
    <s v="10004R"/>
    <s v="Generation-Fossil &amp; Hydro"/>
    <s v="10666R"/>
    <s v="Generating Assets PSO"/>
    <m/>
    <m/>
    <s v="Generation"/>
    <n v="1.766"/>
    <x v="17"/>
    <s v="SP20 / 012"/>
    <n v="61836.177576923103"/>
    <n v="109202.68960084621"/>
    <n v="206120.59192307701"/>
    <n v="1"/>
  </r>
  <r>
    <m/>
    <n v="0"/>
    <n v="40648"/>
    <n v="42099"/>
    <n v="458025"/>
    <n v="458025"/>
    <s v="11991R"/>
    <s v="Generation"/>
    <s v="10004R"/>
    <s v="Generation-Fossil &amp; Hydro"/>
    <s v="10666R"/>
    <s v="Generating Assets PSO"/>
    <m/>
    <m/>
    <s v="Generation"/>
    <n v="1.766"/>
    <x v="17"/>
    <s v="SP20 / 013"/>
    <n v="75990.385961538297"/>
    <n v="134199.02160807664"/>
    <n v="217115.38846153801"/>
    <n v="1"/>
  </r>
  <r>
    <m/>
    <n v="0"/>
    <n v="40648"/>
    <n v="42099"/>
    <n v="467928"/>
    <n v="467928"/>
    <s v="11991R"/>
    <s v="Generation"/>
    <s v="10004R"/>
    <s v="Generation-Fossil &amp; Hydro"/>
    <s v="10096R"/>
    <s v="Generating Assets AP/KEP"/>
    <m/>
    <m/>
    <s v="Generation"/>
    <n v="1.766"/>
    <x v="2"/>
    <s v="SP20 / 009"/>
    <n v="30188.180826923101"/>
    <n v="53312.327340346194"/>
    <n v="201254.538846154"/>
    <n v="1"/>
  </r>
  <r>
    <m/>
    <n v="0"/>
    <n v="40648"/>
    <n v="42099"/>
    <n v="467928"/>
    <n v="467928"/>
    <s v="11991R"/>
    <s v="Generation"/>
    <s v="10004R"/>
    <s v="Generation-Fossil &amp; Hydro"/>
    <s v="10096R"/>
    <s v="Generating Assets AP/KEP"/>
    <m/>
    <m/>
    <s v="Generation"/>
    <n v="1.766"/>
    <x v="2"/>
    <s v="SP20 / 014"/>
    <n v="94411.681230769202"/>
    <n v="166731.0290535384"/>
    <n v="236029.203076923"/>
    <n v="1"/>
  </r>
  <r>
    <m/>
    <n v="0"/>
    <n v="40648"/>
    <n v="42099"/>
    <n v="467928"/>
    <n v="467928"/>
    <s v="11991R"/>
    <s v="Generation"/>
    <s v="10004R"/>
    <s v="Generation-Fossil &amp; Hydro"/>
    <s v="10096R"/>
    <s v="Generating Assets AP/KEP"/>
    <m/>
    <m/>
    <s v="Generation"/>
    <n v="1.766"/>
    <x v="14"/>
    <s v="Nonsal"/>
    <n v="777855.72549999994"/>
    <n v="1373693.2112329998"/>
    <n v="15557114.51"/>
    <n v="158"/>
  </r>
  <r>
    <m/>
    <n v="0"/>
    <n v="40648"/>
    <n v="42099"/>
    <n v="467928"/>
    <n v="467928"/>
    <s v="11991R"/>
    <s v="Generation"/>
    <s v="10004R"/>
    <s v="Generation-Fossil &amp; Hydro"/>
    <s v="10096R"/>
    <s v="Generating Assets AP/KEP"/>
    <m/>
    <m/>
    <s v="Generation"/>
    <n v="1.766"/>
    <x v="14"/>
    <s v="SP20 / 004"/>
    <n v="13163.6142692308"/>
    <n v="23246.942799461594"/>
    <n v="219393.57115384599"/>
    <n v="4"/>
  </r>
  <r>
    <m/>
    <n v="0"/>
    <n v="40648"/>
    <n v="42099"/>
    <n v="467928"/>
    <n v="467928"/>
    <s v="11991R"/>
    <s v="Generation"/>
    <s v="10004R"/>
    <s v="Generation-Fossil &amp; Hydro"/>
    <s v="10096R"/>
    <s v="Generating Assets AP/KEP"/>
    <m/>
    <m/>
    <s v="Generation"/>
    <n v="1.766"/>
    <x v="14"/>
    <s v="SP20 / 005"/>
    <n v="11340.168061538499"/>
    <n v="20026.736796676989"/>
    <n v="141752.10076923101"/>
    <n v="2"/>
  </r>
  <r>
    <m/>
    <n v="0"/>
    <n v="40648"/>
    <n v="42099"/>
    <n v="467928"/>
    <n v="467928"/>
    <s v="11991R"/>
    <s v="Generation"/>
    <s v="10004R"/>
    <s v="Generation-Fossil &amp; Hydro"/>
    <s v="10096R"/>
    <s v="Generating Assets AP/KEP"/>
    <m/>
    <m/>
    <s v="Generation"/>
    <n v="1.766"/>
    <x v="14"/>
    <s v="SP20 / 006"/>
    <n v="7278.9979846153901"/>
    <n v="12854.710440830779"/>
    <n v="80877.755384615404"/>
    <n v="1"/>
  </r>
  <r>
    <m/>
    <n v="0"/>
    <n v="40648"/>
    <n v="42099"/>
    <n v="467928"/>
    <n v="467928"/>
    <s v="11991R"/>
    <s v="Generation"/>
    <s v="10004R"/>
    <s v="Generation-Fossil &amp; Hydro"/>
    <s v="10096R"/>
    <s v="Generating Assets AP/KEP"/>
    <m/>
    <m/>
    <s v="Generation"/>
    <n v="1.766"/>
    <x v="14"/>
    <s v="SP20 / 007"/>
    <n v="31146.7703846154"/>
    <n v="55005.196499230799"/>
    <n v="311467.70384615398"/>
    <n v="4"/>
  </r>
  <r>
    <m/>
    <n v="0"/>
    <n v="40648"/>
    <n v="42099"/>
    <n v="467928"/>
    <n v="467928"/>
    <s v="11991R"/>
    <s v="Generation"/>
    <s v="10004R"/>
    <s v="Generation-Fossil &amp; Hydro"/>
    <s v="10096R"/>
    <s v="Generating Assets AP/KEP"/>
    <m/>
    <m/>
    <s v="Generation"/>
    <n v="1.766"/>
    <x v="14"/>
    <s v="SP20 / 008"/>
    <n v="485419.33649999899"/>
    <n v="857250.5482589982"/>
    <n v="4854193.3650000002"/>
    <n v="42"/>
  </r>
  <r>
    <m/>
    <n v="0"/>
    <n v="40648"/>
    <n v="42099"/>
    <n v="467928"/>
    <n v="467928"/>
    <s v="11991R"/>
    <s v="Generation"/>
    <s v="10004R"/>
    <s v="Generation-Fossil &amp; Hydro"/>
    <s v="10096R"/>
    <s v="Generating Assets AP/KEP"/>
    <m/>
    <m/>
    <s v="Generation"/>
    <n v="1.766"/>
    <x v="14"/>
    <s v="SP20 / 009"/>
    <n v="238711.39494230799"/>
    <n v="421564.32346811594"/>
    <n v="1591409.2996153799"/>
    <n v="13"/>
  </r>
  <r>
    <m/>
    <n v="0"/>
    <n v="40648"/>
    <n v="42099"/>
    <n v="467928"/>
    <n v="467928"/>
    <s v="11991R"/>
    <s v="Generation"/>
    <s v="10004R"/>
    <s v="Generation-Fossil &amp; Hydro"/>
    <s v="10096R"/>
    <s v="Generating Assets AP/KEP"/>
    <m/>
    <m/>
    <s v="Generation"/>
    <n v="1.766"/>
    <x v="14"/>
    <s v="SP20 / 010"/>
    <n v="93376.1341538462"/>
    <n v="164902.2529156924"/>
    <n v="466880.67076923099"/>
    <n v="3"/>
  </r>
  <r>
    <m/>
    <n v="0"/>
    <n v="40648"/>
    <n v="42099"/>
    <n v="467928"/>
    <n v="467928"/>
    <s v="11991R"/>
    <s v="Generation"/>
    <s v="10004R"/>
    <s v="Generation-Fossil &amp; Hydro"/>
    <s v="10096R"/>
    <s v="Generating Assets AP/KEP"/>
    <m/>
    <m/>
    <s v="Generation"/>
    <n v="1.766"/>
    <x v="14"/>
    <s v="SP20 / 012"/>
    <n v="57581.215384615498"/>
    <n v="101688.42636923098"/>
    <n v="191937.384615385"/>
    <n v="1"/>
  </r>
  <r>
    <m/>
    <n v="0"/>
    <n v="40648"/>
    <n v="42099"/>
    <n v="467928"/>
    <n v="467928"/>
    <s v="11991R"/>
    <s v="Generation"/>
    <s v="10004R"/>
    <s v="Generation-Fossil &amp; Hydro"/>
    <s v="10096R"/>
    <s v="Generating Assets AP/KEP"/>
    <m/>
    <m/>
    <s v="Generation"/>
    <n v="1.766"/>
    <x v="15"/>
    <s v="Nonsal"/>
    <n v="1588040.7"/>
    <n v="2804479.8761999998"/>
    <n v="31760814"/>
    <n v="334"/>
  </r>
  <r>
    <m/>
    <n v="0"/>
    <n v="40648"/>
    <n v="42099"/>
    <n v="467928"/>
    <n v="467928"/>
    <s v="11991R"/>
    <s v="Generation"/>
    <s v="10004R"/>
    <s v="Generation-Fossil &amp; Hydro"/>
    <s v="10096R"/>
    <s v="Generating Assets AP/KEP"/>
    <m/>
    <m/>
    <s v="Generation"/>
    <n v="1.766"/>
    <x v="15"/>
    <s v="SP20 / 002"/>
    <n v="2146.1939038461601"/>
    <n v="3790.1784341923189"/>
    <n v="42923.878076923102"/>
    <n v="1"/>
  </r>
  <r>
    <m/>
    <n v="0"/>
    <n v="40648"/>
    <n v="42099"/>
    <n v="467928"/>
    <n v="467928"/>
    <s v="11991R"/>
    <s v="Generation"/>
    <s v="10004R"/>
    <s v="Generation-Fossil &amp; Hydro"/>
    <s v="10096R"/>
    <s v="Generating Assets AP/KEP"/>
    <m/>
    <m/>
    <s v="Generation"/>
    <n v="1.766"/>
    <x v="15"/>
    <s v="SP20 / 003"/>
    <n v="5018.9795576923098"/>
    <n v="8863.5178988846183"/>
    <n v="100379.59115384601"/>
    <n v="2"/>
  </r>
  <r>
    <m/>
    <n v="0"/>
    <n v="40648"/>
    <n v="42099"/>
    <n v="467928"/>
    <n v="467928"/>
    <s v="11991R"/>
    <s v="Generation"/>
    <s v="10004R"/>
    <s v="Generation-Fossil &amp; Hydro"/>
    <s v="10096R"/>
    <s v="Generating Assets AP/KEP"/>
    <m/>
    <m/>
    <s v="Generation"/>
    <n v="1.766"/>
    <x v="15"/>
    <s v="SP20 / 004"/>
    <n v="22488.003161538501"/>
    <n v="39713.813583276991"/>
    <n v="374800.05269230797"/>
    <n v="6"/>
  </r>
  <r>
    <m/>
    <n v="0"/>
    <n v="40648"/>
    <n v="42099"/>
    <n v="467928"/>
    <n v="467928"/>
    <s v="11991R"/>
    <s v="Generation"/>
    <s v="10004R"/>
    <s v="Generation-Fossil &amp; Hydro"/>
    <s v="10096R"/>
    <s v="Generating Assets AP/KEP"/>
    <m/>
    <m/>
    <s v="Generation"/>
    <n v="1.766"/>
    <x v="15"/>
    <s v="SP20 / 005"/>
    <n v="12500.854953846199"/>
    <n v="22076.509848492387"/>
    <n v="156260.68692307701"/>
    <n v="2"/>
  </r>
  <r>
    <m/>
    <n v="0"/>
    <n v="40648"/>
    <n v="42099"/>
    <n v="467928"/>
    <n v="467928"/>
    <s v="11991R"/>
    <s v="Generation"/>
    <s v="10004R"/>
    <s v="Generation-Fossil &amp; Hydro"/>
    <s v="10096R"/>
    <s v="Generating Assets AP/KEP"/>
    <m/>
    <m/>
    <s v="Generation"/>
    <n v="1.766"/>
    <x v="15"/>
    <s v="SP20 / 006"/>
    <n v="225080.8578"/>
    <n v="397492.79487480002"/>
    <n v="2500898.42"/>
    <n v="23"/>
  </r>
  <r>
    <m/>
    <n v="0"/>
    <n v="40648"/>
    <n v="42099"/>
    <n v="467928"/>
    <n v="467928"/>
    <s v="11991R"/>
    <s v="Generation"/>
    <s v="10004R"/>
    <s v="Generation-Fossil &amp; Hydro"/>
    <s v="10096R"/>
    <s v="Generating Assets AP/KEP"/>
    <m/>
    <m/>
    <s v="Generation"/>
    <n v="1.766"/>
    <x v="15"/>
    <s v="SP20 / 007"/>
    <n v="155894.10649999999"/>
    <n v="275308.99207899999"/>
    <n v="1558941.0649999999"/>
    <n v="18"/>
  </r>
  <r>
    <m/>
    <n v="0"/>
    <n v="40648"/>
    <n v="42099"/>
    <n v="467928"/>
    <n v="467928"/>
    <s v="11991R"/>
    <s v="Generation"/>
    <s v="10004R"/>
    <s v="Generation-Fossil &amp; Hydro"/>
    <s v="10096R"/>
    <s v="Generating Assets AP/KEP"/>
    <m/>
    <m/>
    <s v="Generation"/>
    <n v="1.766"/>
    <x v="15"/>
    <s v="SP20 / 008"/>
    <n v="942118.51973076898"/>
    <n v="1663781.3058445381"/>
    <n v="9421185.1973076891"/>
    <n v="84"/>
  </r>
  <r>
    <m/>
    <n v="0"/>
    <n v="40648"/>
    <n v="42099"/>
    <n v="467928"/>
    <n v="467928"/>
    <s v="11991R"/>
    <s v="Generation"/>
    <s v="10004R"/>
    <s v="Generation-Fossil &amp; Hydro"/>
    <s v="10096R"/>
    <s v="Generating Assets AP/KEP"/>
    <m/>
    <m/>
    <s v="Generation"/>
    <n v="1.766"/>
    <x v="15"/>
    <s v="SP20 / 009"/>
    <n v="458876.37380769203"/>
    <n v="810375.67614438408"/>
    <n v="3059175.8253846201"/>
    <n v="25"/>
  </r>
  <r>
    <m/>
    <n v="0"/>
    <n v="40648"/>
    <n v="42099"/>
    <n v="467928"/>
    <n v="467928"/>
    <s v="11991R"/>
    <s v="Generation"/>
    <s v="10004R"/>
    <s v="Generation-Fossil &amp; Hydro"/>
    <s v="10096R"/>
    <s v="Generating Assets AP/KEP"/>
    <m/>
    <m/>
    <s v="Generation"/>
    <n v="1.766"/>
    <x v="15"/>
    <s v="SP20 / 010"/>
    <n v="225170.193846154"/>
    <n v="397650.56233230798"/>
    <n v="1125850.9692307699"/>
    <n v="8"/>
  </r>
  <r>
    <m/>
    <n v="0"/>
    <n v="40648"/>
    <n v="42099"/>
    <n v="467928"/>
    <n v="467928"/>
    <s v="11991R"/>
    <s v="Generation"/>
    <s v="10004R"/>
    <s v="Generation-Fossil &amp; Hydro"/>
    <s v="10096R"/>
    <s v="Generating Assets AP/KEP"/>
    <m/>
    <m/>
    <s v="Generation"/>
    <n v="1.766"/>
    <x v="15"/>
    <s v="SP20 / 011"/>
    <n v="46179.784615384502"/>
    <n v="81553.499630769031"/>
    <n v="184719.13846153801"/>
    <n v="1"/>
  </r>
  <r>
    <m/>
    <n v="0"/>
    <n v="40648"/>
    <n v="42099"/>
    <n v="467928"/>
    <n v="467928"/>
    <s v="11991R"/>
    <s v="Generation"/>
    <s v="10004R"/>
    <s v="Generation-Fossil &amp; Hydro"/>
    <s v="10096R"/>
    <s v="Generating Assets AP/KEP"/>
    <m/>
    <m/>
    <s v="Generation"/>
    <n v="1.766"/>
    <x v="15"/>
    <s v="SP20 / 012"/>
    <n v="60097.476923076902"/>
    <n v="106132.14424615381"/>
    <n v="200324.92307692301"/>
    <n v="1"/>
  </r>
  <r>
    <m/>
    <n v="0"/>
    <n v="40648"/>
    <n v="487765"/>
    <n v="487765"/>
    <n v="487765"/>
    <s v="11991R"/>
    <s v="Generation"/>
    <s v="10591R"/>
    <s v="VP Eng Services"/>
    <m/>
    <m/>
    <m/>
    <m/>
    <s v="Generation"/>
    <n v="1.766"/>
    <x v="2"/>
    <s v="SP20 / 004"/>
    <n v="3596.7469384615401"/>
    <n v="6351.8550933230799"/>
    <n v="59945.782307692301"/>
    <n v="1"/>
  </r>
  <r>
    <m/>
    <n v="0"/>
    <n v="40648"/>
    <n v="487765"/>
    <n v="487765"/>
    <n v="487765"/>
    <s v="11991R"/>
    <s v="Generation"/>
    <s v="10591R"/>
    <s v="VP Eng Services"/>
    <m/>
    <m/>
    <m/>
    <m/>
    <s v="Generation"/>
    <n v="1.766"/>
    <x v="2"/>
    <s v="SP20 / 010"/>
    <n v="25879.224769230801"/>
    <n v="45702.710942461592"/>
    <n v="129396.12384615401"/>
    <n v="1"/>
  </r>
  <r>
    <m/>
    <n v="0"/>
    <n v="40648"/>
    <n v="487765"/>
    <n v="487765"/>
    <n v="487765"/>
    <s v="11991R"/>
    <s v="Generation"/>
    <s v="10591R"/>
    <s v="VP Eng Services"/>
    <m/>
    <m/>
    <m/>
    <m/>
    <s v="Generation"/>
    <n v="1.766"/>
    <x v="2"/>
    <s v="SP20 / 012"/>
    <n v="344527.659576923"/>
    <n v="608435.84681284602"/>
    <n v="1148425.5319230801"/>
    <n v="6"/>
  </r>
  <r>
    <m/>
    <n v="0"/>
    <n v="40648"/>
    <n v="487765"/>
    <n v="487765"/>
    <n v="487765"/>
    <s v="11991R"/>
    <s v="Generation"/>
    <s v="10591R"/>
    <s v="VP Eng Services"/>
    <m/>
    <m/>
    <m/>
    <m/>
    <s v="Generation"/>
    <n v="1.766"/>
    <x v="2"/>
    <s v="SP20 / 014"/>
    <n v="114424.396307692"/>
    <n v="202073.48387938409"/>
    <n v="286060.99076923099"/>
    <n v="1"/>
  </r>
  <r>
    <m/>
    <n v="0"/>
    <n v="40648"/>
    <n v="487765"/>
    <n v="528412"/>
    <n v="528412"/>
    <s v="11991R"/>
    <s v="Generation"/>
    <s v="10591R"/>
    <s v="VP Eng Services"/>
    <s v="11950R"/>
    <s v="Plant Eng&amp;Compliance Programs"/>
    <m/>
    <m/>
    <s v="Generation"/>
    <n v="1.766"/>
    <x v="2"/>
    <s v="SP20 / 004"/>
    <n v="14409.0035538462"/>
    <n v="25446.300276092388"/>
    <n v="240150.05923076899"/>
    <n v="4"/>
  </r>
  <r>
    <m/>
    <n v="0"/>
    <n v="40648"/>
    <n v="487765"/>
    <n v="528412"/>
    <n v="528412"/>
    <s v="11991R"/>
    <s v="Generation"/>
    <s v="10591R"/>
    <s v="VP Eng Services"/>
    <s v="11950R"/>
    <s v="Plant Eng&amp;Compliance Programs"/>
    <m/>
    <m/>
    <s v="Generation"/>
    <n v="1.766"/>
    <x v="2"/>
    <s v="SP20 / 005"/>
    <n v="19390.0749230769"/>
    <n v="34242.872314153807"/>
    <n v="242375.936538462"/>
    <n v="4"/>
  </r>
  <r>
    <m/>
    <n v="0"/>
    <n v="40648"/>
    <n v="487765"/>
    <n v="528412"/>
    <n v="528412"/>
    <s v="11991R"/>
    <s v="Generation"/>
    <s v="10591R"/>
    <s v="VP Eng Services"/>
    <s v="11950R"/>
    <s v="Plant Eng&amp;Compliance Programs"/>
    <m/>
    <m/>
    <s v="Generation"/>
    <n v="1.766"/>
    <x v="2"/>
    <s v="SP20 / 006"/>
    <n v="19890.694038461501"/>
    <n v="35126.965671923012"/>
    <n v="221007.711538462"/>
    <n v="3"/>
  </r>
  <r>
    <m/>
    <n v="0"/>
    <n v="40648"/>
    <n v="487765"/>
    <n v="528412"/>
    <n v="528412"/>
    <s v="11991R"/>
    <s v="Generation"/>
    <s v="10591R"/>
    <s v="VP Eng Services"/>
    <s v="11950R"/>
    <s v="Plant Eng&amp;Compliance Programs"/>
    <m/>
    <m/>
    <s v="Generation"/>
    <n v="1.766"/>
    <x v="2"/>
    <s v="SP20 / 007"/>
    <n v="16603.631692307699"/>
    <n v="29322.013568615395"/>
    <n v="166036.31692307701"/>
    <n v="2"/>
  </r>
  <r>
    <m/>
    <n v="0"/>
    <n v="40648"/>
    <n v="487765"/>
    <n v="528412"/>
    <n v="528412"/>
    <s v="11991R"/>
    <s v="Generation"/>
    <s v="10591R"/>
    <s v="VP Eng Services"/>
    <s v="11950R"/>
    <s v="Plant Eng&amp;Compliance Programs"/>
    <m/>
    <m/>
    <s v="Generation"/>
    <n v="1.766"/>
    <x v="2"/>
    <s v="SP20 / 008"/>
    <n v="62487.549653846101"/>
    <n v="110353.01268869222"/>
    <n v="624875.496538462"/>
    <n v="6"/>
  </r>
  <r>
    <m/>
    <n v="0"/>
    <n v="40648"/>
    <n v="487765"/>
    <n v="528412"/>
    <n v="528412"/>
    <s v="11991R"/>
    <s v="Generation"/>
    <s v="10591R"/>
    <s v="VP Eng Services"/>
    <s v="11950R"/>
    <s v="Plant Eng&amp;Compliance Programs"/>
    <m/>
    <m/>
    <s v="Generation"/>
    <n v="1.766"/>
    <x v="2"/>
    <s v="SP20 / 009"/>
    <n v="94490.706057692194"/>
    <n v="166870.58689788441"/>
    <n v="629938.04038461496"/>
    <n v="5"/>
  </r>
  <r>
    <m/>
    <n v="0"/>
    <n v="40648"/>
    <n v="487765"/>
    <n v="528412"/>
    <n v="528412"/>
    <s v="11991R"/>
    <s v="Generation"/>
    <s v="10591R"/>
    <s v="VP Eng Services"/>
    <s v="11950R"/>
    <s v="Plant Eng&amp;Compliance Programs"/>
    <m/>
    <m/>
    <s v="Generation"/>
    <n v="1.766"/>
    <x v="2"/>
    <s v="SP20 / 010"/>
    <n v="128502.119923077"/>
    <n v="226934.74378415398"/>
    <n v="642510.59961538506"/>
    <n v="4"/>
  </r>
  <r>
    <m/>
    <n v="0"/>
    <n v="40648"/>
    <n v="487765"/>
    <n v="528412"/>
    <n v="528412"/>
    <s v="11991R"/>
    <s v="Generation"/>
    <s v="10591R"/>
    <s v="VP Eng Services"/>
    <s v="11950R"/>
    <s v="Plant Eng&amp;Compliance Programs"/>
    <m/>
    <m/>
    <s v="Generation"/>
    <n v="1.766"/>
    <x v="14"/>
    <s v="SP20 / 006"/>
    <n v="7345.1007692307703"/>
    <n v="12971.44795846154"/>
    <n v="81612.230769230795"/>
    <n v="1"/>
  </r>
  <r>
    <m/>
    <n v="0"/>
    <n v="40648"/>
    <n v="487765"/>
    <n v="528412"/>
    <n v="528412"/>
    <s v="11991R"/>
    <s v="Generation"/>
    <s v="10591R"/>
    <s v="VP Eng Services"/>
    <s v="11950R"/>
    <s v="Plant Eng&amp;Compliance Programs"/>
    <m/>
    <m/>
    <s v="Generation"/>
    <n v="1.766"/>
    <x v="14"/>
    <s v="SP20 / 008"/>
    <n v="56814.169615384599"/>
    <n v="100333.8235407692"/>
    <n v="568141.69615384599"/>
    <n v="5"/>
  </r>
  <r>
    <m/>
    <n v="0"/>
    <n v="40648"/>
    <n v="487765"/>
    <n v="528412"/>
    <n v="528412"/>
    <s v="11991R"/>
    <s v="Generation"/>
    <s v="10591R"/>
    <s v="VP Eng Services"/>
    <s v="11950R"/>
    <s v="Plant Eng&amp;Compliance Programs"/>
    <m/>
    <m/>
    <s v="Generation"/>
    <n v="1.766"/>
    <x v="13"/>
    <s v="SP20 / 006"/>
    <n v="7046.7406615384698"/>
    <n v="12444.544008276938"/>
    <n v="78297.118461538499"/>
    <n v="1"/>
  </r>
  <r>
    <m/>
    <n v="0"/>
    <n v="40648"/>
    <n v="487765"/>
    <n v="528412"/>
    <n v="528412"/>
    <s v="11991R"/>
    <s v="Generation"/>
    <s v="10591R"/>
    <s v="VP Eng Services"/>
    <s v="11950R"/>
    <s v="Plant Eng&amp;Compliance Programs"/>
    <m/>
    <m/>
    <s v="Generation"/>
    <n v="1.766"/>
    <x v="13"/>
    <s v="SP20 / 008"/>
    <n v="20040.3619230769"/>
    <n v="35391.279156153803"/>
    <n v="200403.61923076899"/>
    <n v="2"/>
  </r>
  <r>
    <m/>
    <n v="0"/>
    <n v="40648"/>
    <n v="487765"/>
    <n v="528412"/>
    <n v="528412"/>
    <s v="11991R"/>
    <s v="Generation"/>
    <s v="10591R"/>
    <s v="VP Eng Services"/>
    <s v="11950R"/>
    <s v="Plant Eng&amp;Compliance Programs"/>
    <m/>
    <m/>
    <s v="Generation"/>
    <n v="1.766"/>
    <x v="13"/>
    <s v="SP20 / 009"/>
    <n v="35091.705634615399"/>
    <n v="61971.952150730795"/>
    <n v="233944.70423076901"/>
    <n v="2"/>
  </r>
  <r>
    <m/>
    <n v="0"/>
    <n v="40648"/>
    <n v="487765"/>
    <n v="528412"/>
    <n v="528412"/>
    <s v="11991R"/>
    <s v="Generation"/>
    <s v="10591R"/>
    <s v="VP Eng Services"/>
    <s v="11950R"/>
    <s v="Plant Eng&amp;Compliance Programs"/>
    <m/>
    <m/>
    <s v="Generation"/>
    <n v="1.766"/>
    <x v="16"/>
    <s v="SP20 / 004"/>
    <n v="3288.1152000000002"/>
    <n v="5806.8114432000002"/>
    <n v="54801.919999999998"/>
    <n v="1"/>
  </r>
  <r>
    <m/>
    <n v="0"/>
    <n v="40648"/>
    <n v="487765"/>
    <n v="528412"/>
    <n v="528412"/>
    <s v="11991R"/>
    <s v="Generation"/>
    <s v="10591R"/>
    <s v="VP Eng Services"/>
    <s v="11950R"/>
    <s v="Plant Eng&amp;Compliance Programs"/>
    <m/>
    <m/>
    <s v="Generation"/>
    <n v="1.766"/>
    <x v="16"/>
    <s v="SP20 / 005"/>
    <n v="6063.8449230769202"/>
    <n v="10708.750134153841"/>
    <n v="75798.061538461494"/>
    <n v="1"/>
  </r>
  <r>
    <m/>
    <n v="0"/>
    <n v="40648"/>
    <n v="487765"/>
    <n v="528412"/>
    <n v="528412"/>
    <s v="11991R"/>
    <s v="Generation"/>
    <s v="10591R"/>
    <s v="VP Eng Services"/>
    <s v="11950R"/>
    <s v="Plant Eng&amp;Compliance Programs"/>
    <m/>
    <m/>
    <s v="Generation"/>
    <n v="1.766"/>
    <x v="16"/>
    <s v="SP20 / 006"/>
    <n v="12803.3497384615"/>
    <n v="22610.715638123009"/>
    <n v="142259.44153846201"/>
    <n v="2"/>
  </r>
  <r>
    <m/>
    <n v="0"/>
    <n v="40648"/>
    <n v="487765"/>
    <n v="528412"/>
    <n v="528412"/>
    <s v="11991R"/>
    <s v="Generation"/>
    <s v="10591R"/>
    <s v="VP Eng Services"/>
    <s v="11950R"/>
    <s v="Plant Eng&amp;Compliance Programs"/>
    <m/>
    <m/>
    <s v="Generation"/>
    <n v="1.766"/>
    <x v="16"/>
    <s v="SP20 / 008"/>
    <n v="64673.2308461539"/>
    <n v="114212.92567430779"/>
    <n v="646732.30846153898"/>
    <n v="6"/>
  </r>
  <r>
    <m/>
    <n v="0"/>
    <n v="40648"/>
    <n v="487765"/>
    <n v="528412"/>
    <n v="528412"/>
    <s v="11991R"/>
    <s v="Generation"/>
    <s v="10591R"/>
    <s v="VP Eng Services"/>
    <s v="11950R"/>
    <s v="Plant Eng&amp;Compliance Programs"/>
    <m/>
    <m/>
    <s v="Generation"/>
    <n v="1.766"/>
    <x v="16"/>
    <s v="SP20 / 009"/>
    <n v="157251.65544230799"/>
    <n v="277706.42351111589"/>
    <n v="1048344.36961538"/>
    <n v="8"/>
  </r>
  <r>
    <m/>
    <n v="0"/>
    <n v="40648"/>
    <n v="487765"/>
    <n v="528412"/>
    <n v="528412"/>
    <s v="11991R"/>
    <s v="Generation"/>
    <s v="10591R"/>
    <s v="VP Eng Services"/>
    <s v="11950R"/>
    <s v="Plant Eng&amp;Compliance Programs"/>
    <m/>
    <m/>
    <s v="Generation"/>
    <n v="1.766"/>
    <x v="17"/>
    <s v="SP20 / 007"/>
    <n v="18224.784423076901"/>
    <n v="32184.969291153808"/>
    <n v="182247.844230769"/>
    <n v="2"/>
  </r>
  <r>
    <m/>
    <n v="0"/>
    <n v="40648"/>
    <n v="487765"/>
    <n v="528412"/>
    <n v="528412"/>
    <s v="11991R"/>
    <s v="Generation"/>
    <s v="10591R"/>
    <s v="VP Eng Services"/>
    <s v="11950R"/>
    <s v="Plant Eng&amp;Compliance Programs"/>
    <m/>
    <m/>
    <s v="Generation"/>
    <n v="1.766"/>
    <x v="17"/>
    <s v="SP20 / 008"/>
    <n v="43167.763384615297"/>
    <n v="76234.270137230618"/>
    <n v="431677.63384615403"/>
    <n v="5"/>
  </r>
  <r>
    <m/>
    <n v="0"/>
    <n v="40648"/>
    <n v="487765"/>
    <n v="528412"/>
    <n v="528412"/>
    <s v="11991R"/>
    <s v="Generation"/>
    <s v="10591R"/>
    <s v="VP Eng Services"/>
    <s v="11950R"/>
    <s v="Plant Eng&amp;Compliance Programs"/>
    <m/>
    <m/>
    <s v="Generation"/>
    <n v="1.766"/>
    <x v="17"/>
    <s v="SP20 / 009"/>
    <n v="112245.73413461501"/>
    <n v="198225.96648173011"/>
    <n v="748304.89423076902"/>
    <n v="6"/>
  </r>
  <r>
    <m/>
    <n v="0"/>
    <n v="40648"/>
    <n v="487765"/>
    <n v="528412"/>
    <n v="528412"/>
    <s v="11991R"/>
    <s v="Generation"/>
    <s v="10591R"/>
    <s v="VP Eng Services"/>
    <s v="11950R"/>
    <s v="Plant Eng&amp;Compliance Programs"/>
    <m/>
    <m/>
    <s v="Generation"/>
    <n v="1.766"/>
    <x v="15"/>
    <s v="SP20 / 005"/>
    <n v="5529.4418461538498"/>
    <n v="9764.9943003076987"/>
    <n v="69118.023076923098"/>
    <n v="1"/>
  </r>
  <r>
    <m/>
    <n v="0"/>
    <n v="40648"/>
    <n v="487765"/>
    <n v="528412"/>
    <n v="528412"/>
    <s v="11991R"/>
    <s v="Generation"/>
    <s v="10591R"/>
    <s v="VP Eng Services"/>
    <s v="11950R"/>
    <s v="Plant Eng&amp;Compliance Programs"/>
    <m/>
    <m/>
    <s v="Generation"/>
    <n v="1.766"/>
    <x v="15"/>
    <s v="SP20 / 006"/>
    <n v="6748.4657769230798"/>
    <n v="11917.790562046159"/>
    <n v="74982.953076923106"/>
    <n v="1"/>
  </r>
  <r>
    <m/>
    <n v="0"/>
    <n v="40648"/>
    <n v="487765"/>
    <n v="528412"/>
    <n v="528412"/>
    <s v="11991R"/>
    <s v="Generation"/>
    <s v="10591R"/>
    <s v="VP Eng Services"/>
    <s v="11950R"/>
    <s v="Plant Eng&amp;Compliance Programs"/>
    <m/>
    <m/>
    <s v="Generation"/>
    <n v="1.766"/>
    <x v="15"/>
    <s v="SP20 / 008"/>
    <n v="75267.613076923095"/>
    <n v="132922.6046938462"/>
    <n v="752676.13076923101"/>
    <n v="7"/>
  </r>
  <r>
    <m/>
    <n v="0"/>
    <n v="40648"/>
    <n v="487765"/>
    <n v="528412"/>
    <n v="528412"/>
    <s v="11991R"/>
    <s v="Generation"/>
    <s v="10591R"/>
    <s v="VP Eng Services"/>
    <s v="11950R"/>
    <s v="Plant Eng&amp;Compliance Programs"/>
    <m/>
    <m/>
    <s v="Generation"/>
    <n v="1.766"/>
    <x v="15"/>
    <s v="SP20 / 009"/>
    <n v="51942.237692307703"/>
    <n v="91729.991764615406"/>
    <n v="346281.58461538499"/>
    <n v="3"/>
  </r>
  <r>
    <m/>
    <n v="0"/>
    <n v="40648"/>
    <n v="487765"/>
    <n v="528412"/>
    <n v="569059"/>
    <s v="11991R"/>
    <s v="Generation"/>
    <s v="10591R"/>
    <s v="VP Eng Services"/>
    <s v="11950R"/>
    <s v="Plant Eng&amp;Compliance Programs"/>
    <s v="11966R"/>
    <s v="GFH UST USTI Rata Services"/>
    <s v="Generation"/>
    <n v="1.766"/>
    <x v="2"/>
    <s v="SP20 / 004"/>
    <n v="32409.582923076901"/>
    <n v="57235.323442153807"/>
    <n v="540159.715384615"/>
    <n v="9"/>
  </r>
  <r>
    <m/>
    <n v="0"/>
    <n v="40648"/>
    <n v="487765"/>
    <n v="528412"/>
    <n v="569059"/>
    <s v="11991R"/>
    <s v="Generation"/>
    <s v="10591R"/>
    <s v="VP Eng Services"/>
    <s v="11950R"/>
    <s v="Plant Eng&amp;Compliance Programs"/>
    <s v="11966R"/>
    <s v="GFH UST USTI Rata Services"/>
    <s v="Generation"/>
    <n v="1.766"/>
    <x v="2"/>
    <s v="SP20 / 005"/>
    <n v="5883.3967384615398"/>
    <n v="10390.07864012308"/>
    <n v="73542.459230769193"/>
    <n v="1"/>
  </r>
  <r>
    <m/>
    <n v="0"/>
    <n v="40648"/>
    <n v="487765"/>
    <n v="528412"/>
    <n v="569059"/>
    <s v="11991R"/>
    <s v="Generation"/>
    <s v="10591R"/>
    <s v="VP Eng Services"/>
    <s v="11950R"/>
    <s v="Plant Eng&amp;Compliance Programs"/>
    <s v="11966R"/>
    <s v="GFH UST USTI Rata Services"/>
    <s v="Generation"/>
    <n v="1.766"/>
    <x v="2"/>
    <s v="SP20 / 006"/>
    <n v="63099.564916153897"/>
    <n v="111433.83164192778"/>
    <n v="701106.27684615401"/>
    <n v="8"/>
  </r>
  <r>
    <m/>
    <n v="0"/>
    <n v="40648"/>
    <n v="487765"/>
    <n v="528412"/>
    <n v="569059"/>
    <s v="11991R"/>
    <s v="Generation"/>
    <s v="10591R"/>
    <s v="VP Eng Services"/>
    <s v="11950R"/>
    <s v="Plant Eng&amp;Compliance Programs"/>
    <s v="11966R"/>
    <s v="GFH UST USTI Rata Services"/>
    <s v="Generation"/>
    <n v="1.766"/>
    <x v="2"/>
    <s v="SP20 / 007"/>
    <n v="31965.5635384616"/>
    <n v="56451.185208923183"/>
    <n v="319655.63538461499"/>
    <n v="4"/>
  </r>
  <r>
    <m/>
    <n v="0"/>
    <n v="40648"/>
    <n v="487765"/>
    <n v="528412"/>
    <n v="569059"/>
    <s v="11991R"/>
    <s v="Generation"/>
    <s v="10591R"/>
    <s v="VP Eng Services"/>
    <s v="11950R"/>
    <s v="Plant Eng&amp;Compliance Programs"/>
    <s v="11966R"/>
    <s v="GFH UST USTI Rata Services"/>
    <s v="Generation"/>
    <n v="1.766"/>
    <x v="2"/>
    <s v="SP20 / 010"/>
    <n v="34032.366999999998"/>
    <n v="60101.160122000001"/>
    <n v="170161.83499999999"/>
    <n v="1"/>
  </r>
  <r>
    <m/>
    <n v="0"/>
    <n v="40648"/>
    <n v="487765"/>
    <n v="650353"/>
    <n v="650353"/>
    <s v="11991R"/>
    <s v="Generation"/>
    <s v="10591R"/>
    <s v="VP Eng Services"/>
    <s v="10275R"/>
    <s v="Elec I&amp;C Project/ New Gen Eng"/>
    <m/>
    <m/>
    <s v="Generation"/>
    <n v="1.766"/>
    <x v="2"/>
    <s v="SP20 / 004"/>
    <n v="4963.4071846153902"/>
    <n v="8765.3770880307784"/>
    <n v="82723.453076923106"/>
    <n v="3"/>
  </r>
  <r>
    <m/>
    <n v="0"/>
    <n v="40648"/>
    <n v="487765"/>
    <n v="650353"/>
    <n v="650353"/>
    <s v="11991R"/>
    <s v="Generation"/>
    <s v="10591R"/>
    <s v="VP Eng Services"/>
    <s v="10275R"/>
    <s v="Elec I&amp;C Project/ New Gen Eng"/>
    <m/>
    <m/>
    <s v="Generation"/>
    <n v="1.766"/>
    <x v="2"/>
    <s v="SP20 / 005"/>
    <n v="15886.183999999999"/>
    <n v="28055.000943999999"/>
    <n v="198577.3"/>
    <n v="3"/>
  </r>
  <r>
    <m/>
    <n v="0"/>
    <n v="40648"/>
    <n v="487765"/>
    <n v="650353"/>
    <n v="650353"/>
    <s v="11991R"/>
    <s v="Generation"/>
    <s v="10591R"/>
    <s v="VP Eng Services"/>
    <s v="10275R"/>
    <s v="Elec I&amp;C Project/ New Gen Eng"/>
    <m/>
    <m/>
    <s v="Generation"/>
    <n v="1.766"/>
    <x v="2"/>
    <s v="SP20 / 006"/>
    <n v="47083.847711538503"/>
    <n v="83150.075058577"/>
    <n v="523153.86346153799"/>
    <n v="7"/>
  </r>
  <r>
    <m/>
    <n v="0"/>
    <n v="40648"/>
    <n v="487765"/>
    <n v="650353"/>
    <n v="650353"/>
    <s v="11991R"/>
    <s v="Generation"/>
    <s v="10591R"/>
    <s v="VP Eng Services"/>
    <s v="10275R"/>
    <s v="Elec I&amp;C Project/ New Gen Eng"/>
    <m/>
    <m/>
    <s v="Generation"/>
    <n v="1.766"/>
    <x v="2"/>
    <s v="SP20 / 007"/>
    <n v="86776.024038461401"/>
    <n v="153246.45845192284"/>
    <n v="867760.24038461503"/>
    <n v="9"/>
  </r>
  <r>
    <m/>
    <n v="0"/>
    <n v="40648"/>
    <n v="487765"/>
    <n v="650353"/>
    <n v="650353"/>
    <s v="11991R"/>
    <s v="Generation"/>
    <s v="10591R"/>
    <s v="VP Eng Services"/>
    <s v="10275R"/>
    <s v="Elec I&amp;C Project/ New Gen Eng"/>
    <m/>
    <m/>
    <s v="Generation"/>
    <n v="1.766"/>
    <x v="2"/>
    <s v="SP20 / 008"/>
    <n v="179782.248769231"/>
    <n v="317495.45132646192"/>
    <n v="1797822.48769231"/>
    <n v="18"/>
  </r>
  <r>
    <m/>
    <n v="0"/>
    <n v="40648"/>
    <n v="487765"/>
    <n v="650353"/>
    <n v="650353"/>
    <s v="11991R"/>
    <s v="Generation"/>
    <s v="10591R"/>
    <s v="VP Eng Services"/>
    <s v="10275R"/>
    <s v="Elec I&amp;C Project/ New Gen Eng"/>
    <m/>
    <m/>
    <s v="Generation"/>
    <n v="1.766"/>
    <x v="2"/>
    <s v="SP20 / 009"/>
    <n v="192213.96432692299"/>
    <n v="339449.86100134597"/>
    <n v="1281426.4288461499"/>
    <n v="11"/>
  </r>
  <r>
    <m/>
    <n v="0"/>
    <n v="40648"/>
    <n v="487765"/>
    <n v="650353"/>
    <n v="650353"/>
    <s v="11991R"/>
    <s v="Generation"/>
    <s v="10591R"/>
    <s v="VP Eng Services"/>
    <s v="10275R"/>
    <s v="Elec I&amp;C Project/ New Gen Eng"/>
    <m/>
    <m/>
    <s v="Generation"/>
    <n v="1.766"/>
    <x v="2"/>
    <s v="SP20 / 010"/>
    <n v="283210.24615384598"/>
    <n v="500149.294707692"/>
    <n v="1416051.2307692301"/>
    <n v="10"/>
  </r>
  <r>
    <m/>
    <n v="0"/>
    <n v="40648"/>
    <n v="487765"/>
    <n v="812941"/>
    <n v="812941"/>
    <s v="11991R"/>
    <s v="Generation"/>
    <s v="10591R"/>
    <s v="VP Eng Services"/>
    <s v="10883R"/>
    <s v="Mechanical Civil and Chem Eng"/>
    <m/>
    <m/>
    <s v="Generation"/>
    <n v="1.766"/>
    <x v="2"/>
    <s v="SP20 / 003"/>
    <n v="2280.6537807692298"/>
    <n v="4027.6345768384599"/>
    <n v="45613.075615384601"/>
    <n v="1"/>
  </r>
  <r>
    <m/>
    <n v="0"/>
    <n v="40648"/>
    <n v="487765"/>
    <n v="812941"/>
    <n v="812941"/>
    <s v="11991R"/>
    <s v="Generation"/>
    <s v="10591R"/>
    <s v="VP Eng Services"/>
    <s v="10883R"/>
    <s v="Mechanical Civil and Chem Eng"/>
    <m/>
    <m/>
    <s v="Generation"/>
    <n v="1.766"/>
    <x v="2"/>
    <s v="SP20 / 006"/>
    <n v="30488.270988461602"/>
    <n v="53842.286565623188"/>
    <n v="338758.56653846201"/>
    <n v="5"/>
  </r>
  <r>
    <m/>
    <n v="0"/>
    <n v="40648"/>
    <n v="487765"/>
    <n v="812941"/>
    <n v="812941"/>
    <s v="11991R"/>
    <s v="Generation"/>
    <s v="10591R"/>
    <s v="VP Eng Services"/>
    <s v="10883R"/>
    <s v="Mechanical Civil and Chem Eng"/>
    <m/>
    <m/>
    <s v="Generation"/>
    <n v="1.766"/>
    <x v="2"/>
    <s v="SP20 / 007"/>
    <n v="61970.967923076998"/>
    <n v="109440.72935215398"/>
    <n v="619709.67923076905"/>
    <n v="8"/>
  </r>
  <r>
    <m/>
    <n v="0"/>
    <n v="40648"/>
    <n v="487765"/>
    <n v="812941"/>
    <n v="812941"/>
    <s v="11991R"/>
    <s v="Generation"/>
    <s v="10591R"/>
    <s v="VP Eng Services"/>
    <s v="10883R"/>
    <s v="Mechanical Civil and Chem Eng"/>
    <m/>
    <m/>
    <s v="Generation"/>
    <n v="1.766"/>
    <x v="2"/>
    <s v="SP20 / 008"/>
    <n v="82100.575807692294"/>
    <n v="144989.61687638459"/>
    <n v="821005.75807692297"/>
    <n v="8"/>
  </r>
  <r>
    <m/>
    <n v="0"/>
    <n v="40648"/>
    <n v="487765"/>
    <n v="812941"/>
    <n v="812941"/>
    <s v="11991R"/>
    <s v="Generation"/>
    <s v="10591R"/>
    <s v="VP Eng Services"/>
    <s v="10883R"/>
    <s v="Mechanical Civil and Chem Eng"/>
    <m/>
    <m/>
    <s v="Generation"/>
    <n v="1.766"/>
    <x v="2"/>
    <s v="SP20 / 009"/>
    <n v="642649.01163461502"/>
    <n v="1134918.1545467302"/>
    <n v="4284326.7442307696"/>
    <n v="35"/>
  </r>
  <r>
    <m/>
    <n v="0"/>
    <n v="40648"/>
    <n v="487765"/>
    <n v="812941"/>
    <n v="812941"/>
    <s v="11991R"/>
    <s v="Generation"/>
    <s v="10591R"/>
    <s v="VP Eng Services"/>
    <s v="10883R"/>
    <s v="Mechanical Civil and Chem Eng"/>
    <m/>
    <m/>
    <s v="Generation"/>
    <n v="1.766"/>
    <x v="2"/>
    <s v="SP20 / 010"/>
    <n v="347027.36276923103"/>
    <n v="612850.32265046204"/>
    <n v="1735136.8138461499"/>
    <n v="13"/>
  </r>
  <r>
    <m/>
    <n v="0"/>
    <n v="40648"/>
    <n v="487765"/>
    <n v="853588"/>
    <n v="853588"/>
    <s v="11991R"/>
    <s v="Generation"/>
    <s v="10591R"/>
    <s v="VP Eng Services"/>
    <s v="12505R"/>
    <s v="Engineering Technologies"/>
    <m/>
    <m/>
    <s v="Generation"/>
    <n v="1.766"/>
    <x v="2"/>
    <s v="SP20 / 004"/>
    <n v="3437.0356384615402"/>
    <n v="6069.8049375230803"/>
    <n v="57283.927307692298"/>
    <n v="1"/>
  </r>
  <r>
    <m/>
    <n v="0"/>
    <n v="40648"/>
    <n v="487765"/>
    <n v="853588"/>
    <n v="853588"/>
    <s v="11991R"/>
    <s v="Generation"/>
    <s v="10591R"/>
    <s v="VP Eng Services"/>
    <s v="12505R"/>
    <s v="Engineering Technologies"/>
    <m/>
    <m/>
    <s v="Generation"/>
    <n v="1.766"/>
    <x v="2"/>
    <s v="SP20 / 008"/>
    <n v="50784.401615384602"/>
    <n v="89685.253252769209"/>
    <n v="507844.01615384599"/>
    <n v="5"/>
  </r>
  <r>
    <m/>
    <n v="0"/>
    <n v="40648"/>
    <n v="487765"/>
    <n v="853588"/>
    <n v="853588"/>
    <s v="11991R"/>
    <s v="Generation"/>
    <s v="10591R"/>
    <s v="VP Eng Services"/>
    <s v="12505R"/>
    <s v="Engineering Technologies"/>
    <m/>
    <m/>
    <s v="Generation"/>
    <n v="1.766"/>
    <x v="2"/>
    <s v="SP20 / 009"/>
    <n v="131257.99303846201"/>
    <n v="231801.6157059239"/>
    <n v="875053.28692307696"/>
    <n v="8"/>
  </r>
  <r>
    <m/>
    <n v="0"/>
    <n v="40648"/>
    <n v="487765"/>
    <n v="853588"/>
    <n v="853588"/>
    <s v="11991R"/>
    <s v="Generation"/>
    <s v="10591R"/>
    <s v="VP Eng Services"/>
    <s v="12505R"/>
    <s v="Engineering Technologies"/>
    <m/>
    <m/>
    <s v="Generation"/>
    <n v="1.766"/>
    <x v="2"/>
    <s v="SP20 / 010"/>
    <n v="69411.979615384596"/>
    <n v="122581.5560007692"/>
    <n v="347059.89807692298"/>
    <n v="2"/>
  </r>
  <r>
    <m/>
    <n v="0"/>
    <n v="40648"/>
    <n v="1910410"/>
    <n v="1910410"/>
    <n v="1910410"/>
    <s v="11991R"/>
    <s v="Generation"/>
    <s v="12162R"/>
    <s v="Reg Commercial Operations"/>
    <m/>
    <m/>
    <m/>
    <m/>
    <s v="Generation"/>
    <n v="1.766"/>
    <x v="2"/>
    <s v="SP20 / 004"/>
    <n v="3676.8421846153901"/>
    <n v="6493.3032980307789"/>
    <n v="61280.703076923099"/>
    <n v="1"/>
  </r>
  <r>
    <m/>
    <n v="0"/>
    <n v="40648"/>
    <n v="1910410"/>
    <n v="1910410"/>
    <n v="1910410"/>
    <s v="11991R"/>
    <s v="Generation"/>
    <s v="12162R"/>
    <s v="Reg Commercial Operations"/>
    <m/>
    <m/>
    <m/>
    <m/>
    <s v="Generation"/>
    <n v="1.766"/>
    <x v="2"/>
    <s v="SP20 / 005"/>
    <n v="5176.3801538461503"/>
    <n v="9141.4873516923017"/>
    <n v="64704.751923076903"/>
    <n v="1"/>
  </r>
  <r>
    <m/>
    <n v="0"/>
    <n v="40648"/>
    <n v="1910410"/>
    <n v="1910410"/>
    <n v="1910410"/>
    <s v="11991R"/>
    <s v="Generation"/>
    <s v="12162R"/>
    <s v="Reg Commercial Operations"/>
    <m/>
    <m/>
    <m/>
    <m/>
    <s v="Generation"/>
    <n v="1.766"/>
    <x v="2"/>
    <s v="SP20 / 007"/>
    <n v="8788.56453846154"/>
    <n v="15520.604974923081"/>
    <n v="87885.645384615404"/>
    <n v="1"/>
  </r>
  <r>
    <m/>
    <n v="0"/>
    <n v="40648"/>
    <n v="1910410"/>
    <n v="1910410"/>
    <n v="1910410"/>
    <s v="11991R"/>
    <s v="Generation"/>
    <s v="12162R"/>
    <s v="Reg Commercial Operations"/>
    <m/>
    <m/>
    <m/>
    <m/>
    <s v="Generation"/>
    <n v="1.766"/>
    <x v="2"/>
    <s v="SP20 / 008"/>
    <n v="35129.140192307699"/>
    <n v="62038.061579615394"/>
    <n v="351291.40192307701"/>
    <n v="4"/>
  </r>
  <r>
    <m/>
    <n v="0"/>
    <n v="40648"/>
    <n v="1910410"/>
    <n v="1910410"/>
    <n v="1910410"/>
    <s v="11991R"/>
    <s v="Generation"/>
    <s v="12162R"/>
    <s v="Reg Commercial Operations"/>
    <m/>
    <m/>
    <m/>
    <m/>
    <s v="Generation"/>
    <n v="1.766"/>
    <x v="2"/>
    <s v="SP20 / 009"/>
    <n v="18590.4453461538"/>
    <n v="32830.726481307611"/>
    <n v="123936.30230769201"/>
    <n v="1"/>
  </r>
  <r>
    <m/>
    <n v="0"/>
    <n v="40648"/>
    <n v="1910410"/>
    <n v="1910410"/>
    <n v="1910410"/>
    <s v="11991R"/>
    <s v="Generation"/>
    <s v="12162R"/>
    <s v="Reg Commercial Operations"/>
    <m/>
    <m/>
    <m/>
    <m/>
    <s v="Generation"/>
    <n v="1.766"/>
    <x v="2"/>
    <s v="SP20 / 010"/>
    <n v="59875.011846153997"/>
    <n v="105739.27092030796"/>
    <n v="299375.05923076899"/>
    <n v="2"/>
  </r>
  <r>
    <m/>
    <n v="0"/>
    <n v="40648"/>
    <n v="1910410"/>
    <n v="1910410"/>
    <n v="1910410"/>
    <s v="11991R"/>
    <s v="Generation"/>
    <s v="12162R"/>
    <s v="Reg Commercial Operations"/>
    <m/>
    <m/>
    <m/>
    <m/>
    <s v="Generation"/>
    <n v="1.766"/>
    <x v="2"/>
    <s v="SP20 / 011"/>
    <n v="90993.525673077005"/>
    <n v="160694.566338654"/>
    <n v="363974.10269230802"/>
    <n v="2"/>
  </r>
  <r>
    <m/>
    <n v="0"/>
    <n v="40648"/>
    <n v="1910410"/>
    <n v="1910410"/>
    <n v="1910410"/>
    <s v="11991R"/>
    <s v="Generation"/>
    <s v="12162R"/>
    <s v="Reg Commercial Operations"/>
    <m/>
    <m/>
    <m/>
    <m/>
    <s v="Generation"/>
    <n v="1.766"/>
    <x v="2"/>
    <s v="SP20 / 013"/>
    <n v="334331.730653846"/>
    <n v="590429.83633469208"/>
    <n v="955233.51615384605"/>
    <n v="4"/>
  </r>
  <r>
    <m/>
    <n v="0"/>
    <n v="40648"/>
    <n v="1910410"/>
    <n v="1910410"/>
    <n v="1910410"/>
    <s v="11991R"/>
    <s v="Generation"/>
    <s v="12162R"/>
    <s v="Reg Commercial Operations"/>
    <m/>
    <m/>
    <m/>
    <m/>
    <s v="Generation"/>
    <n v="1.766"/>
    <x v="2"/>
    <s v="SP20 / 015"/>
    <n v="127848.447346154"/>
    <n v="225780.35801330797"/>
    <n v="284107.66076923098"/>
    <n v="1"/>
  </r>
  <r>
    <m/>
    <n v="0"/>
    <n v="40648"/>
    <n v="1910410"/>
    <n v="1912950"/>
    <n v="1912950"/>
    <s v="11991R"/>
    <s v="Generation"/>
    <s v="12162R"/>
    <s v="Reg Commercial Operations"/>
    <s v="11269R"/>
    <s v="River Transportation"/>
    <m/>
    <m/>
    <s v="Generation"/>
    <n v="1.766"/>
    <x v="27"/>
    <s v="Nonsal"/>
    <n v="373706.03196154599"/>
    <n v="659964.85244409018"/>
    <n v="7474120.6392307701"/>
    <n v="135"/>
  </r>
  <r>
    <m/>
    <n v="0"/>
    <n v="40648"/>
    <n v="1910410"/>
    <n v="1912950"/>
    <n v="1912950"/>
    <s v="11991R"/>
    <s v="Generation"/>
    <s v="12162R"/>
    <s v="Reg Commercial Operations"/>
    <s v="11269R"/>
    <s v="River Transportation"/>
    <m/>
    <m/>
    <s v="Generation"/>
    <n v="1.766"/>
    <x v="27"/>
    <s v="SP20 / 003"/>
    <n v="2465.9509230769199"/>
    <n v="4354.8693301538406"/>
    <n v="49319.018461538501"/>
    <n v="1"/>
  </r>
  <r>
    <m/>
    <n v="0"/>
    <n v="40648"/>
    <n v="1910410"/>
    <n v="1912950"/>
    <n v="1912950"/>
    <s v="11991R"/>
    <s v="Generation"/>
    <s v="12162R"/>
    <s v="Reg Commercial Operations"/>
    <s v="11269R"/>
    <s v="River Transportation"/>
    <m/>
    <m/>
    <s v="Generation"/>
    <n v="1.766"/>
    <x v="27"/>
    <s v="SP20 / 004"/>
    <n v="3062.1532615384599"/>
    <n v="5407.7626598769202"/>
    <n v="51035.887692307697"/>
    <n v="1"/>
  </r>
  <r>
    <m/>
    <n v="0"/>
    <n v="40648"/>
    <n v="1910410"/>
    <n v="1912950"/>
    <n v="1912950"/>
    <s v="11991R"/>
    <s v="Generation"/>
    <s v="12162R"/>
    <s v="Reg Commercial Operations"/>
    <s v="11269R"/>
    <s v="River Transportation"/>
    <m/>
    <m/>
    <s v="Generation"/>
    <n v="1.766"/>
    <x v="27"/>
    <s v="SP20 / 005"/>
    <n v="12049.4307076923"/>
    <n v="21279.294629784603"/>
    <n v="150617.883846154"/>
    <n v="2"/>
  </r>
  <r>
    <m/>
    <n v="0"/>
    <n v="40648"/>
    <n v="1910410"/>
    <n v="1912950"/>
    <n v="1912950"/>
    <s v="11991R"/>
    <s v="Generation"/>
    <s v="12162R"/>
    <s v="Reg Commercial Operations"/>
    <s v="11269R"/>
    <s v="River Transportation"/>
    <m/>
    <m/>
    <s v="Generation"/>
    <n v="1.766"/>
    <x v="27"/>
    <s v="SP20 / 006"/>
    <n v="39721.509709615399"/>
    <n v="70148.186147180793"/>
    <n v="441350.10788461502"/>
    <n v="6"/>
  </r>
  <r>
    <m/>
    <n v="0"/>
    <n v="40648"/>
    <n v="1910410"/>
    <n v="1912950"/>
    <n v="1912950"/>
    <s v="11991R"/>
    <s v="Generation"/>
    <s v="12162R"/>
    <s v="Reg Commercial Operations"/>
    <s v="11269R"/>
    <s v="River Transportation"/>
    <m/>
    <m/>
    <s v="Generation"/>
    <n v="1.766"/>
    <x v="27"/>
    <s v="SP20 / 007"/>
    <n v="51314.378807692403"/>
    <n v="90621.192974384787"/>
    <n v="513143.788076923"/>
    <n v="6"/>
  </r>
  <r>
    <m/>
    <n v="0"/>
    <n v="40648"/>
    <n v="1910410"/>
    <n v="1912950"/>
    <n v="1912950"/>
    <s v="11991R"/>
    <s v="Generation"/>
    <s v="12162R"/>
    <s v="Reg Commercial Operations"/>
    <s v="11269R"/>
    <s v="River Transportation"/>
    <m/>
    <m/>
    <s v="Generation"/>
    <n v="1.766"/>
    <x v="27"/>
    <s v="SP20 / 008"/>
    <n v="426323.81996154698"/>
    <n v="752887.86605209194"/>
    <n v="4263238.1996153798"/>
    <n v="40"/>
  </r>
  <r>
    <m/>
    <n v="0"/>
    <n v="40648"/>
    <n v="1910410"/>
    <n v="1912950"/>
    <n v="1912950"/>
    <s v="11991R"/>
    <s v="Generation"/>
    <s v="12162R"/>
    <s v="Reg Commercial Operations"/>
    <s v="11269R"/>
    <s v="River Transportation"/>
    <m/>
    <m/>
    <s v="Generation"/>
    <n v="1.766"/>
    <x v="27"/>
    <s v="SP20 / 009"/>
    <n v="59202.630692307801"/>
    <n v="104551.84580261557"/>
    <n v="394684.20461538498"/>
    <n v="3"/>
  </r>
  <r>
    <m/>
    <n v="0"/>
    <n v="40648"/>
    <n v="1910410"/>
    <n v="1912950"/>
    <n v="1912950"/>
    <s v="11991R"/>
    <s v="Generation"/>
    <s v="12162R"/>
    <s v="Reg Commercial Operations"/>
    <s v="11269R"/>
    <s v="River Transportation"/>
    <m/>
    <m/>
    <s v="Generation"/>
    <n v="1.766"/>
    <x v="27"/>
    <s v="SP20 / 010"/>
    <n v="30838.999230769201"/>
    <n v="54461.672641538411"/>
    <n v="154194.996153846"/>
    <n v="1"/>
  </r>
  <r>
    <m/>
    <n v="0"/>
    <n v="40648"/>
    <n v="1910410"/>
    <n v="1915490"/>
    <n v="1915490"/>
    <s v="11991R"/>
    <s v="Generation"/>
    <s v="12162R"/>
    <s v="Reg Commercial Operations"/>
    <s v="13357R"/>
    <s v="Real Time Operations"/>
    <m/>
    <m/>
    <s v="Generation"/>
    <n v="1.766"/>
    <x v="2"/>
    <s v="SP20 / 005"/>
    <n v="5214.48578461538"/>
    <n v="9208.7818956307619"/>
    <n v="65181.072307692302"/>
    <n v="1"/>
  </r>
  <r>
    <m/>
    <n v="0"/>
    <n v="40648"/>
    <n v="1910410"/>
    <n v="1915490"/>
    <n v="1915490"/>
    <s v="11991R"/>
    <s v="Generation"/>
    <s v="12162R"/>
    <s v="Reg Commercial Operations"/>
    <s v="13357R"/>
    <s v="Real Time Operations"/>
    <m/>
    <m/>
    <s v="Generation"/>
    <n v="1.766"/>
    <x v="2"/>
    <s v="SP20 / 006"/>
    <n v="13471.418596153901"/>
    <n v="23790.52524080779"/>
    <n v="149682.42884615401"/>
    <n v="2"/>
  </r>
  <r>
    <m/>
    <n v="0"/>
    <n v="40648"/>
    <n v="1910410"/>
    <n v="1915490"/>
    <n v="1915490"/>
    <s v="11991R"/>
    <s v="Generation"/>
    <s v="12162R"/>
    <s v="Reg Commercial Operations"/>
    <s v="13357R"/>
    <s v="Real Time Operations"/>
    <m/>
    <m/>
    <s v="Generation"/>
    <n v="1.766"/>
    <x v="2"/>
    <s v="SP20 / 007"/>
    <n v="92854.710615384596"/>
    <n v="163981.4189467692"/>
    <n v="928547.10615384602"/>
    <n v="11"/>
  </r>
  <r>
    <m/>
    <n v="0"/>
    <n v="40648"/>
    <n v="1910410"/>
    <n v="1915490"/>
    <n v="1915490"/>
    <s v="11991R"/>
    <s v="Generation"/>
    <s v="12162R"/>
    <s v="Reg Commercial Operations"/>
    <s v="13357R"/>
    <s v="Real Time Operations"/>
    <m/>
    <m/>
    <s v="Generation"/>
    <n v="1.766"/>
    <x v="2"/>
    <s v="SP20 / 008"/>
    <n v="147856.68269230801"/>
    <n v="261114.90163461593"/>
    <n v="1478566.82692308"/>
    <n v="14"/>
  </r>
  <r>
    <m/>
    <n v="0"/>
    <n v="40648"/>
    <n v="1910410"/>
    <n v="1915490"/>
    <n v="1915490"/>
    <s v="11991R"/>
    <s v="Generation"/>
    <s v="12162R"/>
    <s v="Reg Commercial Operations"/>
    <s v="13357R"/>
    <s v="Real Time Operations"/>
    <m/>
    <m/>
    <s v="Generation"/>
    <n v="1.766"/>
    <x v="2"/>
    <s v="SP20 / 009"/>
    <n v="273836.81359615398"/>
    <n v="483595.81281080795"/>
    <n v="1825578.7573076901"/>
    <n v="15"/>
  </r>
  <r>
    <m/>
    <n v="0"/>
    <n v="40648"/>
    <n v="1910410"/>
    <n v="1915490"/>
    <n v="1915490"/>
    <s v="11991R"/>
    <s v="Generation"/>
    <s v="12162R"/>
    <s v="Reg Commercial Operations"/>
    <s v="13357R"/>
    <s v="Real Time Operations"/>
    <m/>
    <m/>
    <s v="Generation"/>
    <n v="1.766"/>
    <x v="2"/>
    <s v="SP20 / 010"/>
    <n v="121112.996615385"/>
    <n v="213885.5520227699"/>
    <n v="605564.98307692294"/>
    <n v="4"/>
  </r>
  <r>
    <m/>
    <n v="0"/>
    <n v="40648"/>
    <n v="1910410"/>
    <n v="1915490"/>
    <n v="1915490"/>
    <s v="11991R"/>
    <s v="Generation"/>
    <s v="12162R"/>
    <s v="Reg Commercial Operations"/>
    <s v="13357R"/>
    <s v="Real Time Operations"/>
    <m/>
    <m/>
    <s v="Generation"/>
    <n v="1.766"/>
    <x v="2"/>
    <s v="SP20 / 011"/>
    <n v="89836.766250000001"/>
    <n v="158651.72919750001"/>
    <n v="359347.065"/>
    <n v="2"/>
  </r>
  <r>
    <m/>
    <n v="0"/>
    <n v="40648"/>
    <n v="1910410"/>
    <n v="1915490"/>
    <n v="1915490"/>
    <s v="11991R"/>
    <s v="Generation"/>
    <s v="12162R"/>
    <s v="Reg Commercial Operations"/>
    <s v="13357R"/>
    <s v="Real Time Operations"/>
    <m/>
    <m/>
    <s v="Generation"/>
    <n v="1.766"/>
    <x v="2"/>
    <s v="SP20 / 012"/>
    <n v="59748.750230769299"/>
    <n v="105516.29290753858"/>
    <n v="199162.500769231"/>
    <n v="1"/>
  </r>
  <r>
    <m/>
    <n v="0"/>
    <n v="40648"/>
    <n v="1910410"/>
    <n v="1920571"/>
    <n v="1920571"/>
    <s v="11991R"/>
    <s v="Generation"/>
    <s v="12162R"/>
    <s v="Reg Commercial Operations"/>
    <s v="13358R"/>
    <s v="Commercial &amp;Financial Analysis"/>
    <m/>
    <m/>
    <s v="Generation"/>
    <n v="1.766"/>
    <x v="2"/>
    <s v="SP20 / 006"/>
    <n v="13009.729084615399"/>
    <n v="22975.181563430797"/>
    <n v="144552.54538461499"/>
    <n v="2"/>
  </r>
  <r>
    <m/>
    <n v="0"/>
    <n v="40648"/>
    <n v="1910410"/>
    <n v="1920571"/>
    <n v="1920571"/>
    <s v="11991R"/>
    <s v="Generation"/>
    <s v="12162R"/>
    <s v="Reg Commercial Operations"/>
    <s v="13358R"/>
    <s v="Commercial &amp;Financial Analysis"/>
    <m/>
    <m/>
    <s v="Generation"/>
    <n v="1.766"/>
    <x v="2"/>
    <s v="SP20 / 007"/>
    <n v="99308.229884615503"/>
    <n v="175378.33397623099"/>
    <n v="993082.29884615401"/>
    <n v="11"/>
  </r>
  <r>
    <m/>
    <n v="0"/>
    <n v="40648"/>
    <n v="1910410"/>
    <n v="1920571"/>
    <n v="1920571"/>
    <s v="11991R"/>
    <s v="Generation"/>
    <s v="12162R"/>
    <s v="Reg Commercial Operations"/>
    <s v="13358R"/>
    <s v="Commercial &amp;Financial Analysis"/>
    <m/>
    <m/>
    <s v="Generation"/>
    <n v="1.766"/>
    <x v="2"/>
    <s v="SP20 / 008"/>
    <n v="54839.105346153803"/>
    <n v="96845.86004130762"/>
    <n v="548391.05346153805"/>
    <n v="6"/>
  </r>
  <r>
    <m/>
    <n v="0"/>
    <n v="40648"/>
    <n v="1910410"/>
    <n v="1920571"/>
    <n v="1920571"/>
    <s v="11991R"/>
    <s v="Generation"/>
    <s v="12162R"/>
    <s v="Reg Commercial Operations"/>
    <s v="13358R"/>
    <s v="Commercial &amp;Financial Analysis"/>
    <m/>
    <m/>
    <s v="Generation"/>
    <n v="1.766"/>
    <x v="2"/>
    <s v="SP20 / 009"/>
    <n v="76512.605942307695"/>
    <n v="135121.2620941154"/>
    <n v="510084.039615385"/>
    <n v="4"/>
  </r>
  <r>
    <m/>
    <n v="0"/>
    <n v="40648"/>
    <n v="1910410"/>
    <n v="1920571"/>
    <n v="1920571"/>
    <s v="11991R"/>
    <s v="Generation"/>
    <s v="12162R"/>
    <s v="Reg Commercial Operations"/>
    <s v="13358R"/>
    <s v="Commercial &amp;Financial Analysis"/>
    <m/>
    <m/>
    <s v="Generation"/>
    <n v="1.766"/>
    <x v="2"/>
    <s v="SP20 / 010"/>
    <n v="281212.53346153902"/>
    <n v="496621.33409307792"/>
    <n v="1406062.66730769"/>
    <n v="9"/>
  </r>
  <r>
    <m/>
    <n v="0"/>
    <n v="40648"/>
    <n v="1910410"/>
    <n v="1920571"/>
    <n v="1920571"/>
    <s v="11991R"/>
    <s v="Generation"/>
    <s v="12162R"/>
    <s v="Reg Commercial Operations"/>
    <s v="13358R"/>
    <s v="Commercial &amp;Financial Analysis"/>
    <m/>
    <m/>
    <s v="Generation"/>
    <n v="1.766"/>
    <x v="2"/>
    <s v="SP20 / 011"/>
    <n v="37781.250961538499"/>
    <n v="66721.689198076987"/>
    <n v="151125.003846154"/>
    <n v="1"/>
  </r>
  <r>
    <m/>
    <n v="0"/>
    <n v="40648"/>
    <n v="1910410"/>
    <n v="1920571"/>
    <n v="1920571"/>
    <s v="11991R"/>
    <s v="Generation"/>
    <s v="12162R"/>
    <s v="Reg Commercial Operations"/>
    <s v="13358R"/>
    <s v="Commercial &amp;Financial Analysis"/>
    <m/>
    <m/>
    <s v="Generation"/>
    <n v="1.766"/>
    <x v="2"/>
    <s v="SP20 / 012"/>
    <n v="91706.016692307603"/>
    <n v="161952.82547861524"/>
    <n v="305686.72230769199"/>
    <n v="2"/>
  </r>
  <r>
    <m/>
    <n v="0"/>
    <n v="40648"/>
    <n v="1910410"/>
    <n v="2316880"/>
    <n v="2316880"/>
    <s v="11991R"/>
    <s v="Generation"/>
    <s v="12162R"/>
    <s v="Reg Commercial Operations"/>
    <s v="12969R"/>
    <s v="Fuel Procurement"/>
    <m/>
    <m/>
    <s v="Generation"/>
    <n v="1.766"/>
    <x v="2"/>
    <s v="SP20 / 005"/>
    <n v="5353.8411076923003"/>
    <n v="9454.883396184603"/>
    <n v="66923.013846153801"/>
    <n v="1"/>
  </r>
  <r>
    <m/>
    <n v="0"/>
    <n v="40648"/>
    <n v="1910410"/>
    <n v="2316880"/>
    <n v="2316880"/>
    <s v="11991R"/>
    <s v="Generation"/>
    <s v="12162R"/>
    <s v="Reg Commercial Operations"/>
    <s v="12969R"/>
    <s v="Fuel Procurement"/>
    <m/>
    <m/>
    <s v="Generation"/>
    <n v="1.766"/>
    <x v="2"/>
    <s v="SP20 / 007"/>
    <n v="68728.856846153794"/>
    <n v="121375.1611903076"/>
    <n v="687288.56846153899"/>
    <n v="7"/>
  </r>
  <r>
    <m/>
    <n v="0"/>
    <n v="40648"/>
    <n v="1910410"/>
    <n v="2316880"/>
    <n v="2316880"/>
    <s v="11991R"/>
    <s v="Generation"/>
    <s v="12162R"/>
    <s v="Reg Commercial Operations"/>
    <s v="12969R"/>
    <s v="Fuel Procurement"/>
    <m/>
    <m/>
    <s v="Generation"/>
    <n v="1.766"/>
    <x v="2"/>
    <s v="SP20 / 008"/>
    <n v="20857.655192307699"/>
    <n v="36834.619069615394"/>
    <n v="208576.551923077"/>
    <n v="2"/>
  </r>
  <r>
    <m/>
    <n v="0"/>
    <n v="40648"/>
    <n v="1910410"/>
    <n v="2316880"/>
    <n v="2316880"/>
    <s v="11991R"/>
    <s v="Generation"/>
    <s v="12162R"/>
    <s v="Reg Commercial Operations"/>
    <s v="12969R"/>
    <s v="Fuel Procurement"/>
    <m/>
    <m/>
    <s v="Generation"/>
    <n v="1.766"/>
    <x v="2"/>
    <s v="SP20 / 009"/>
    <n v="39953.6299038461"/>
    <n v="70558.11041019221"/>
    <n v="266357.53269230801"/>
    <n v="2"/>
  </r>
  <r>
    <m/>
    <n v="0"/>
    <n v="40648"/>
    <n v="1910410"/>
    <n v="2316880"/>
    <n v="2316880"/>
    <s v="11991R"/>
    <s v="Generation"/>
    <s v="12162R"/>
    <s v="Reg Commercial Operations"/>
    <s v="12969R"/>
    <s v="Fuel Procurement"/>
    <m/>
    <m/>
    <s v="Generation"/>
    <n v="1.766"/>
    <x v="2"/>
    <s v="SP20 / 010"/>
    <n v="117366.184153846"/>
    <n v="207268.68121569205"/>
    <n v="586830.92076923104"/>
    <n v="4"/>
  </r>
  <r>
    <m/>
    <n v="0"/>
    <n v="40648"/>
    <n v="1910410"/>
    <n v="2316880"/>
    <n v="2316880"/>
    <s v="11991R"/>
    <s v="Generation"/>
    <s v="12162R"/>
    <s v="Reg Commercial Operations"/>
    <s v="12969R"/>
    <s v="Fuel Procurement"/>
    <m/>
    <m/>
    <s v="Generation"/>
    <n v="1.766"/>
    <x v="2"/>
    <s v="SP20 / 011"/>
    <n v="45449.904615384497"/>
    <n v="80264.531550769025"/>
    <n v="181799.61846153799"/>
    <n v="1"/>
  </r>
  <r>
    <m/>
    <n v="0"/>
    <n v="40648"/>
    <n v="1910410"/>
    <n v="2316880"/>
    <n v="2316880"/>
    <s v="11991R"/>
    <s v="Generation"/>
    <s v="12162R"/>
    <s v="Reg Commercial Operations"/>
    <s v="12969R"/>
    <s v="Fuel Procurement"/>
    <m/>
    <m/>
    <s v="Generation"/>
    <n v="1.766"/>
    <x v="2"/>
    <s v="SP20 / 012"/>
    <n v="86012.473076923096"/>
    <n v="151898.02745384618"/>
    <n v="245749.92307692301"/>
    <n v="1"/>
  </r>
  <r>
    <m/>
    <n v="0"/>
    <n v="1984350261"/>
    <n v="1984350261"/>
    <n v="1984350261"/>
    <n v="1984350261"/>
    <s v="NONBU"/>
    <s v="Orgs Excluded from BU View"/>
    <m/>
    <m/>
    <m/>
    <m/>
    <m/>
    <m/>
    <s v="Generation"/>
    <n v="1.766"/>
    <x v="28"/>
    <s v="Nonsal"/>
    <n v="241885.19149999999"/>
    <n v="427169.24818900001"/>
    <n v="4837703.83"/>
    <n v="47"/>
  </r>
  <r>
    <m/>
    <n v="0"/>
    <n v="1984350261"/>
    <n v="1984350261"/>
    <n v="1984350261"/>
    <n v="1984350261"/>
    <s v="NONBU"/>
    <s v="Orgs Excluded from BU View"/>
    <m/>
    <m/>
    <m/>
    <m/>
    <m/>
    <m/>
    <s v="Generation"/>
    <n v="1.766"/>
    <x v="28"/>
    <s v="SP20 / 002"/>
    <n v="2422.768"/>
    <n v="4278.6082880000004"/>
    <n v="48455.360000000001"/>
    <n v="1"/>
  </r>
  <r>
    <m/>
    <n v="0"/>
    <n v="1984350261"/>
    <n v="1984350261"/>
    <n v="1984350261"/>
    <n v="1984350261"/>
    <s v="NONBU"/>
    <s v="Orgs Excluded from BU View"/>
    <m/>
    <m/>
    <m/>
    <m/>
    <m/>
    <m/>
    <s v="Generation"/>
    <n v="1.766"/>
    <x v="28"/>
    <s v="SP20 / 004"/>
    <n v="4060.3236461538499"/>
    <n v="7170.5315591076987"/>
    <n v="67672.060769230797"/>
    <n v="1"/>
  </r>
  <r>
    <m/>
    <n v="0"/>
    <n v="1984350261"/>
    <n v="1984350261"/>
    <n v="1984350261"/>
    <n v="1984350261"/>
    <s v="NONBU"/>
    <s v="Orgs Excluded from BU View"/>
    <m/>
    <m/>
    <m/>
    <m/>
    <m/>
    <m/>
    <s v="Generation"/>
    <n v="1.766"/>
    <x v="28"/>
    <s v="SP20 / 007"/>
    <n v="91460.713000000207"/>
    <n v="161519.61915800037"/>
    <n v="914607.13"/>
    <n v="8"/>
  </r>
  <r>
    <m/>
    <n v="0"/>
    <n v="1984350261"/>
    <n v="1984350261"/>
    <n v="1984350261"/>
    <n v="1984350261"/>
    <s v="NONBU"/>
    <s v="Orgs Excluded from BU View"/>
    <m/>
    <m/>
    <m/>
    <m/>
    <m/>
    <m/>
    <s v="Generation"/>
    <n v="1.766"/>
    <x v="28"/>
    <s v="SP20 / 008"/>
    <n v="22474.0012307693"/>
    <n v="39689.086173538584"/>
    <n v="224740.012307692"/>
    <n v="2"/>
  </r>
  <r>
    <m/>
    <n v="0"/>
    <n v="1984350261"/>
    <n v="1984350261"/>
    <n v="1984350261"/>
    <n v="1984350261"/>
    <s v="NONBU"/>
    <s v="Orgs Excluded from BU View"/>
    <m/>
    <m/>
    <m/>
    <m/>
    <m/>
    <m/>
    <s v="Generation"/>
    <n v="1.766"/>
    <x v="28"/>
    <s v="SP20 / 009"/>
    <n v="20181.808615384602"/>
    <n v="35641.074014769205"/>
    <n v="134545.39076923099"/>
    <n v="1"/>
  </r>
  <r>
    <m/>
    <n v="0"/>
    <n v="1984350261"/>
    <n v="1984350261"/>
    <n v="1984350261"/>
    <n v="1984350261"/>
    <s v="NONBU"/>
    <s v="Orgs Excluded from BU View"/>
    <m/>
    <m/>
    <m/>
    <m/>
    <m/>
    <m/>
    <s v="Generation"/>
    <n v="1.766"/>
    <x v="28"/>
    <s v="SP20 / 010"/>
    <n v="26351.811538461599"/>
    <n v="46537.299176923188"/>
    <n v="131759.05769230801"/>
    <n v="1"/>
  </r>
  <r>
    <m/>
    <n v="0"/>
    <n v="847"/>
    <n v="1510"/>
    <n v="1512"/>
    <n v="1512"/>
    <s v="13263R"/>
    <s v="Utilities"/>
    <s v="12378XR"/>
    <s v="Utility Operations I&amp;M"/>
    <s v="12378R"/>
    <s v="Utility Operations I&amp;M"/>
    <m/>
    <m/>
    <s v="I&amp;M"/>
    <n v="1.6839999999999999"/>
    <x v="11"/>
    <s v="SP20 / 005"/>
    <n v="9980.9916307692292"/>
    <n v="16807.989906215382"/>
    <n v="124762.395384615"/>
    <n v="2"/>
  </r>
  <r>
    <m/>
    <n v="0"/>
    <n v="847"/>
    <n v="1510"/>
    <n v="1512"/>
    <n v="1516"/>
    <s v="13263R"/>
    <s v="Utilities"/>
    <s v="12378XR"/>
    <s v="Utility Operations I&amp;M"/>
    <s v="12378R"/>
    <s v="Utility Operations I&amp;M"/>
    <s v="13530R"/>
    <s v="I&amp;M Employee Education/Growth"/>
    <s v="I&amp;M"/>
    <n v="1.6839999999999999"/>
    <x v="11"/>
    <s v="SP20 / 006"/>
    <n v="15967.371392307699"/>
    <n v="26889.053424646165"/>
    <n v="177415.237692308"/>
    <n v="2"/>
  </r>
  <r>
    <m/>
    <n v="0"/>
    <n v="847"/>
    <n v="1510"/>
    <n v="1512"/>
    <n v="1516"/>
    <s v="13263R"/>
    <s v="Utilities"/>
    <s v="12378XR"/>
    <s v="Utility Operations I&amp;M"/>
    <s v="12378R"/>
    <s v="Utility Operations I&amp;M"/>
    <s v="13530R"/>
    <s v="I&amp;M Employee Education/Growth"/>
    <s v="I&amp;M"/>
    <n v="1.6839999999999999"/>
    <x v="11"/>
    <s v="SP20 / 008"/>
    <n v="19116.186076923099"/>
    <n v="32191.657353538496"/>
    <n v="191161.86076923099"/>
    <n v="2"/>
  </r>
  <r>
    <m/>
    <n v="0"/>
    <n v="847"/>
    <n v="1510"/>
    <n v="1512"/>
    <n v="1516"/>
    <s v="13263R"/>
    <s v="Utilities"/>
    <s v="12378XR"/>
    <s v="Utility Operations I&amp;M"/>
    <s v="12378R"/>
    <s v="Utility Operations I&amp;M"/>
    <s v="13530R"/>
    <s v="I&amp;M Employee Education/Growth"/>
    <s v="I&amp;M"/>
    <n v="1.6839999999999999"/>
    <x v="11"/>
    <s v="SP20 / 010"/>
    <n v="39126.3386153846"/>
    <n v="65888.754228307662"/>
    <n v="195631.69307692299"/>
    <n v="2"/>
  </r>
  <r>
    <m/>
    <n v="0"/>
    <n v="847"/>
    <n v="1510"/>
    <n v="1512"/>
    <n v="1516"/>
    <s v="13263R"/>
    <s v="Utilities"/>
    <s v="12378XR"/>
    <s v="Utility Operations I&amp;M"/>
    <s v="12378R"/>
    <s v="Utility Operations I&amp;M"/>
    <s v="13530R"/>
    <s v="I&amp;M Employee Education/Growth"/>
    <s v="I&amp;M"/>
    <n v="1.6839999999999999"/>
    <x v="11"/>
    <s v="SP20 / 011"/>
    <n v="47315.784519230801"/>
    <n v="79679.781130384668"/>
    <n v="189263.138076923"/>
    <n v="1"/>
  </r>
  <r>
    <m/>
    <n v="0"/>
    <n v="847"/>
    <n v="1510"/>
    <n v="1512"/>
    <n v="1520"/>
    <s v="13263R"/>
    <s v="Utilities"/>
    <s v="12378XR"/>
    <s v="Utility Operations I&amp;M"/>
    <s v="12378R"/>
    <s v="Utility Operations I&amp;M"/>
    <s v="12383R"/>
    <s v="I&amp;M Bus Oper Support"/>
    <s v="I&amp;M"/>
    <n v="1.6839999999999999"/>
    <x v="11"/>
    <s v="SP20 / 003"/>
    <n v="10501.967807692299"/>
    <n v="17685.313788153831"/>
    <n v="210039.35615384599"/>
    <n v="5"/>
  </r>
  <r>
    <m/>
    <n v="0"/>
    <n v="847"/>
    <n v="1510"/>
    <n v="1512"/>
    <n v="1520"/>
    <s v="13263R"/>
    <s v="Utilities"/>
    <s v="12378XR"/>
    <s v="Utility Operations I&amp;M"/>
    <s v="12378R"/>
    <s v="Utility Operations I&amp;M"/>
    <s v="12383R"/>
    <s v="I&amp;M Bus Oper Support"/>
    <s v="I&amp;M"/>
    <n v="1.6839999999999999"/>
    <x v="11"/>
    <s v="SP20 / 004"/>
    <n v="9512.6859692307607"/>
    <n v="16019.363172184601"/>
    <n v="158544.76615384599"/>
    <n v="3"/>
  </r>
  <r>
    <m/>
    <n v="0"/>
    <n v="847"/>
    <n v="1510"/>
    <n v="1512"/>
    <n v="1520"/>
    <s v="13263R"/>
    <s v="Utilities"/>
    <s v="12378XR"/>
    <s v="Utility Operations I&amp;M"/>
    <s v="12378R"/>
    <s v="Utility Operations I&amp;M"/>
    <s v="12383R"/>
    <s v="I&amp;M Bus Oper Support"/>
    <s v="I&amp;M"/>
    <n v="1.6839999999999999"/>
    <x v="11"/>
    <s v="SP20 / 005"/>
    <n v="49885.6485969231"/>
    <n v="84007.432237218498"/>
    <n v="623570.60746153805"/>
    <n v="10"/>
  </r>
  <r>
    <m/>
    <n v="0"/>
    <n v="847"/>
    <n v="1510"/>
    <n v="1512"/>
    <n v="1520"/>
    <s v="13263R"/>
    <s v="Utilities"/>
    <s v="12378XR"/>
    <s v="Utility Operations I&amp;M"/>
    <s v="12378R"/>
    <s v="Utility Operations I&amp;M"/>
    <s v="12383R"/>
    <s v="I&amp;M Bus Oper Support"/>
    <s v="I&amp;M"/>
    <n v="1.6839999999999999"/>
    <x v="11"/>
    <s v="SP20 / 006"/>
    <n v="81430.790192307701"/>
    <n v="137129.45068384617"/>
    <n v="904786.55769230798"/>
    <n v="13"/>
  </r>
  <r>
    <m/>
    <n v="0"/>
    <n v="847"/>
    <n v="1510"/>
    <n v="1512"/>
    <n v="1520"/>
    <s v="13263R"/>
    <s v="Utilities"/>
    <s v="12378XR"/>
    <s v="Utility Operations I&amp;M"/>
    <s v="12378R"/>
    <s v="Utility Operations I&amp;M"/>
    <s v="12383R"/>
    <s v="I&amp;M Bus Oper Support"/>
    <s v="I&amp;M"/>
    <n v="1.6839999999999999"/>
    <x v="11"/>
    <s v="SP20 / 007"/>
    <n v="106624.98430769199"/>
    <n v="179556.47357415332"/>
    <n v="1066249.8430769199"/>
    <n v="13"/>
  </r>
  <r>
    <m/>
    <n v="0"/>
    <n v="847"/>
    <n v="1510"/>
    <n v="1512"/>
    <n v="1520"/>
    <s v="13263R"/>
    <s v="Utilities"/>
    <s v="12378XR"/>
    <s v="Utility Operations I&amp;M"/>
    <s v="12378R"/>
    <s v="Utility Operations I&amp;M"/>
    <s v="12383R"/>
    <s v="I&amp;M Bus Oper Support"/>
    <s v="I&amp;M"/>
    <n v="1.6839999999999999"/>
    <x v="11"/>
    <s v="SP20 / 008"/>
    <n v="73913.575499999904"/>
    <n v="124470.46114199984"/>
    <n v="739135.755"/>
    <n v="8"/>
  </r>
  <r>
    <m/>
    <n v="0"/>
    <n v="847"/>
    <n v="1510"/>
    <n v="1512"/>
    <n v="1520"/>
    <s v="13263R"/>
    <s v="Utilities"/>
    <s v="12378XR"/>
    <s v="Utility Operations I&amp;M"/>
    <s v="12378R"/>
    <s v="Utility Operations I&amp;M"/>
    <s v="12383R"/>
    <s v="I&amp;M Bus Oper Support"/>
    <s v="I&amp;M"/>
    <n v="1.6839999999999999"/>
    <x v="11"/>
    <s v="SP20 / 009"/>
    <n v="129164.82"/>
    <n v="217513.55688000002"/>
    <n v="861098.8"/>
    <n v="8"/>
  </r>
  <r>
    <m/>
    <n v="0"/>
    <n v="847"/>
    <n v="1510"/>
    <n v="1512"/>
    <n v="1520"/>
    <s v="13263R"/>
    <s v="Utilities"/>
    <s v="12378XR"/>
    <s v="Utility Operations I&amp;M"/>
    <s v="12378R"/>
    <s v="Utility Operations I&amp;M"/>
    <s v="12383R"/>
    <s v="I&amp;M Bus Oper Support"/>
    <s v="I&amp;M"/>
    <n v="1.6839999999999999"/>
    <x v="11"/>
    <s v="SP20 / 010"/>
    <n v="88806.2887692308"/>
    <n v="149549.79028738465"/>
    <n v="444031.44384615403"/>
    <n v="3"/>
  </r>
  <r>
    <m/>
    <n v="0"/>
    <n v="847"/>
    <n v="1510"/>
    <n v="1512"/>
    <n v="1520"/>
    <s v="13263R"/>
    <s v="Utilities"/>
    <s v="12378XR"/>
    <s v="Utility Operations I&amp;M"/>
    <s v="12378R"/>
    <s v="Utility Operations I&amp;M"/>
    <s v="12383R"/>
    <s v="I&amp;M Bus Oper Support"/>
    <s v="I&amp;M"/>
    <n v="1.6839999999999999"/>
    <x v="11"/>
    <s v="SP20 / 011"/>
    <n v="84224.040384615495"/>
    <n v="141833.28400769248"/>
    <n v="336896.16153846198"/>
    <n v="2"/>
  </r>
  <r>
    <m/>
    <n v="0"/>
    <n v="847"/>
    <n v="1510"/>
    <n v="1512"/>
    <n v="1520"/>
    <s v="13263R"/>
    <s v="Utilities"/>
    <s v="12378XR"/>
    <s v="Utility Operations I&amp;M"/>
    <s v="12378R"/>
    <s v="Utility Operations I&amp;M"/>
    <s v="12383R"/>
    <s v="I&amp;M Bus Oper Support"/>
    <s v="I&amp;M"/>
    <n v="1.6839999999999999"/>
    <x v="11"/>
    <s v="SP20 / 013"/>
    <n v="84753.897711538302"/>
    <n v="142725.5637462305"/>
    <n v="242153.99346153799"/>
    <n v="1"/>
  </r>
  <r>
    <m/>
    <n v="0"/>
    <n v="847"/>
    <n v="1510"/>
    <n v="1512"/>
    <n v="1526"/>
    <s v="13263R"/>
    <s v="Utilities"/>
    <s v="12378XR"/>
    <s v="Utility Operations I&amp;M"/>
    <s v="12378R"/>
    <s v="Utility Operations I&amp;M"/>
    <s v="12380R"/>
    <s v="I&amp;M External Relations"/>
    <s v="I&amp;M"/>
    <n v="1.6839999999999999"/>
    <x v="11"/>
    <s v="SP20 / 004"/>
    <n v="3188.9189538461501"/>
    <n v="5370.1395182769165"/>
    <n v="53148.649230769202"/>
    <n v="1"/>
  </r>
  <r>
    <m/>
    <n v="0"/>
    <n v="847"/>
    <n v="1510"/>
    <n v="1512"/>
    <n v="1526"/>
    <s v="13263R"/>
    <s v="Utilities"/>
    <s v="12378XR"/>
    <s v="Utility Operations I&amp;M"/>
    <s v="12378R"/>
    <s v="Utility Operations I&amp;M"/>
    <s v="12380R"/>
    <s v="I&amp;M External Relations"/>
    <s v="I&amp;M"/>
    <n v="1.6839999999999999"/>
    <x v="11"/>
    <s v="SP20 / 005"/>
    <n v="9913.2848923076908"/>
    <n v="16693.971758646152"/>
    <n v="123916.06115384601"/>
    <n v="2"/>
  </r>
  <r>
    <m/>
    <n v="0"/>
    <n v="847"/>
    <n v="1510"/>
    <n v="1512"/>
    <n v="1526"/>
    <s v="13263R"/>
    <s v="Utilities"/>
    <s v="12378XR"/>
    <s v="Utility Operations I&amp;M"/>
    <s v="12378R"/>
    <s v="Utility Operations I&amp;M"/>
    <s v="12380R"/>
    <s v="I&amp;M External Relations"/>
    <s v="I&amp;M"/>
    <n v="1.6839999999999999"/>
    <x v="11"/>
    <s v="SP20 / 006"/>
    <n v="6709.7644961538399"/>
    <n v="11299.243411523066"/>
    <n v="74552.938846153804"/>
    <n v="1"/>
  </r>
  <r>
    <m/>
    <n v="0"/>
    <n v="847"/>
    <n v="1510"/>
    <n v="1512"/>
    <n v="1526"/>
    <s v="13263R"/>
    <s v="Utilities"/>
    <s v="12378XR"/>
    <s v="Utility Operations I&amp;M"/>
    <s v="12378R"/>
    <s v="Utility Operations I&amp;M"/>
    <s v="12380R"/>
    <s v="I&amp;M External Relations"/>
    <s v="I&amp;M"/>
    <n v="1.6839999999999999"/>
    <x v="11"/>
    <s v="SP20 / 007"/>
    <n v="7478.3695384615403"/>
    <n v="12593.574302769233"/>
    <n v="74783.695384615407"/>
    <n v="1"/>
  </r>
  <r>
    <m/>
    <n v="0"/>
    <n v="847"/>
    <n v="1510"/>
    <n v="1512"/>
    <n v="1526"/>
    <s v="13263R"/>
    <s v="Utilities"/>
    <s v="12378XR"/>
    <s v="Utility Operations I&amp;M"/>
    <s v="12378R"/>
    <s v="Utility Operations I&amp;M"/>
    <s v="12380R"/>
    <s v="I&amp;M External Relations"/>
    <s v="I&amp;M"/>
    <n v="1.6839999999999999"/>
    <x v="11"/>
    <s v="SP20 / 008"/>
    <n v="38200.1107692308"/>
    <n v="64328.986535384662"/>
    <n v="382001.10769230803"/>
    <n v="4"/>
  </r>
  <r>
    <m/>
    <n v="0"/>
    <n v="847"/>
    <n v="1510"/>
    <n v="1512"/>
    <n v="1526"/>
    <s v="13263R"/>
    <s v="Utilities"/>
    <s v="12378XR"/>
    <s v="Utility Operations I&amp;M"/>
    <s v="12378R"/>
    <s v="Utility Operations I&amp;M"/>
    <s v="12380R"/>
    <s v="I&amp;M External Relations"/>
    <s v="I&amp;M"/>
    <n v="1.6839999999999999"/>
    <x v="11"/>
    <s v="SP20 / 009"/>
    <n v="49980.037211538402"/>
    <n v="84166.382664230667"/>
    <n v="333200.24807692302"/>
    <n v="3"/>
  </r>
  <r>
    <m/>
    <n v="0"/>
    <n v="847"/>
    <n v="1510"/>
    <n v="1512"/>
    <n v="1526"/>
    <s v="13263R"/>
    <s v="Utilities"/>
    <s v="12378XR"/>
    <s v="Utility Operations I&amp;M"/>
    <s v="12378R"/>
    <s v="Utility Operations I&amp;M"/>
    <s v="12380R"/>
    <s v="I&amp;M External Relations"/>
    <s v="I&amp;M"/>
    <n v="1.6839999999999999"/>
    <x v="11"/>
    <s v="SP20 / 010"/>
    <n v="112401.836"/>
    <n v="189284.69182399998"/>
    <n v="562009.18000000005"/>
    <n v="4"/>
  </r>
  <r>
    <m/>
    <n v="0"/>
    <n v="847"/>
    <n v="1510"/>
    <n v="1512"/>
    <n v="1526"/>
    <s v="13263R"/>
    <s v="Utilities"/>
    <s v="12378XR"/>
    <s v="Utility Operations I&amp;M"/>
    <s v="12378R"/>
    <s v="Utility Operations I&amp;M"/>
    <s v="12380R"/>
    <s v="I&amp;M External Relations"/>
    <s v="I&amp;M"/>
    <n v="1.6839999999999999"/>
    <x v="11"/>
    <s v="SP20 / 011"/>
    <n v="94719.926250000004"/>
    <n v="159508.355805"/>
    <n v="378879.70500000002"/>
    <n v="2"/>
  </r>
  <r>
    <m/>
    <n v="0"/>
    <n v="847"/>
    <n v="1510"/>
    <n v="1512"/>
    <n v="1526"/>
    <s v="13263R"/>
    <s v="Utilities"/>
    <s v="12378XR"/>
    <s v="Utility Operations I&amp;M"/>
    <s v="12378R"/>
    <s v="Utility Operations I&amp;M"/>
    <s v="12380R"/>
    <s v="I&amp;M External Relations"/>
    <s v="I&amp;M"/>
    <n v="1.6839999999999999"/>
    <x v="11"/>
    <s v="SP20 / 013"/>
    <n v="92183.838519230805"/>
    <n v="155237.58406638468"/>
    <n v="263382.39576923102"/>
    <n v="1"/>
  </r>
  <r>
    <m/>
    <n v="0"/>
    <n v="847"/>
    <n v="1510"/>
    <n v="1512"/>
    <n v="1532"/>
    <s v="13263R"/>
    <s v="Utilities"/>
    <s v="12378XR"/>
    <s v="Utility Operations I&amp;M"/>
    <s v="12378R"/>
    <s v="Utility Operations I&amp;M"/>
    <s v="12379R"/>
    <s v="I&amp;M Distr Reg Oper"/>
    <s v="I&amp;M"/>
    <n v="1.6839999999999999"/>
    <x v="11"/>
    <s v="Nonsal"/>
    <n v="903909.9155"/>
    <n v="1522184.297702"/>
    <n v="18078198.309999999"/>
    <n v="231"/>
  </r>
  <r>
    <m/>
    <n v="0"/>
    <n v="847"/>
    <n v="1510"/>
    <n v="1512"/>
    <n v="1532"/>
    <s v="13263R"/>
    <s v="Utilities"/>
    <s v="12378XR"/>
    <s v="Utility Operations I&amp;M"/>
    <s v="12378R"/>
    <s v="Utility Operations I&amp;M"/>
    <s v="12379R"/>
    <s v="I&amp;M Distr Reg Oper"/>
    <s v="I&amp;M"/>
    <n v="1.6839999999999999"/>
    <x v="11"/>
    <s v="SP20 / 003"/>
    <n v="17466.159326923102"/>
    <n v="29413.012306538501"/>
    <n v="349323.186538462"/>
    <n v="9"/>
  </r>
  <r>
    <m/>
    <n v="0"/>
    <n v="847"/>
    <n v="1510"/>
    <n v="1512"/>
    <n v="1532"/>
    <s v="13263R"/>
    <s v="Utilities"/>
    <s v="12378XR"/>
    <s v="Utility Operations I&amp;M"/>
    <s v="12378R"/>
    <s v="Utility Operations I&amp;M"/>
    <s v="12379R"/>
    <s v="I&amp;M Distr Reg Oper"/>
    <s v="I&amp;M"/>
    <n v="1.6839999999999999"/>
    <x v="11"/>
    <s v="SP20 / 004"/>
    <n v="127299.508407692"/>
    <n v="214372.37215855333"/>
    <n v="2121658.47346154"/>
    <n v="47"/>
  </r>
  <r>
    <m/>
    <n v="0"/>
    <n v="847"/>
    <n v="1510"/>
    <n v="1512"/>
    <n v="1532"/>
    <s v="13263R"/>
    <s v="Utilities"/>
    <s v="12378XR"/>
    <s v="Utility Operations I&amp;M"/>
    <s v="12378R"/>
    <s v="Utility Operations I&amp;M"/>
    <s v="12379R"/>
    <s v="I&amp;M Distr Reg Oper"/>
    <s v="I&amp;M"/>
    <n v="1.6839999999999999"/>
    <x v="11"/>
    <s v="SP20 / 005"/>
    <n v="110677.473230769"/>
    <n v="186380.86492061499"/>
    <n v="1383468.41538462"/>
    <n v="28"/>
  </r>
  <r>
    <m/>
    <n v="0"/>
    <n v="847"/>
    <n v="1510"/>
    <n v="1512"/>
    <n v="1532"/>
    <s v="13263R"/>
    <s v="Utilities"/>
    <s v="12378XR"/>
    <s v="Utility Operations I&amp;M"/>
    <s v="12378R"/>
    <s v="Utility Operations I&amp;M"/>
    <s v="12379R"/>
    <s v="I&amp;M Distr Reg Oper"/>
    <s v="I&amp;M"/>
    <n v="1.6839999999999999"/>
    <x v="11"/>
    <s v="SP20 / 006"/>
    <n v="249176.506828846"/>
    <n v="419613.23749977665"/>
    <n v="2768627.85365385"/>
    <n v="40"/>
  </r>
  <r>
    <m/>
    <n v="0"/>
    <n v="847"/>
    <n v="1510"/>
    <n v="1512"/>
    <n v="1532"/>
    <s v="13263R"/>
    <s v="Utilities"/>
    <s v="12378XR"/>
    <s v="Utility Operations I&amp;M"/>
    <s v="12378R"/>
    <s v="Utility Operations I&amp;M"/>
    <s v="12379R"/>
    <s v="I&amp;M Distr Reg Oper"/>
    <s v="I&amp;M"/>
    <n v="1.6839999999999999"/>
    <x v="11"/>
    <s v="SP20 / 007"/>
    <n v="835379.49798076705"/>
    <n v="1406779.0745996116"/>
    <n v="8353794.9798076898"/>
    <n v="84"/>
  </r>
  <r>
    <m/>
    <n v="0"/>
    <n v="847"/>
    <n v="1510"/>
    <n v="1512"/>
    <n v="1532"/>
    <s v="13263R"/>
    <s v="Utilities"/>
    <s v="12378XR"/>
    <s v="Utility Operations I&amp;M"/>
    <s v="12378R"/>
    <s v="Utility Operations I&amp;M"/>
    <s v="12379R"/>
    <s v="I&amp;M Distr Reg Oper"/>
    <s v="I&amp;M"/>
    <n v="1.6839999999999999"/>
    <x v="11"/>
    <s v="SP20 / 008"/>
    <n v="454481.72669230797"/>
    <n v="765347.22774984664"/>
    <n v="4544817.2669230802"/>
    <n v="43"/>
  </r>
  <r>
    <m/>
    <n v="0"/>
    <n v="847"/>
    <n v="1510"/>
    <n v="1512"/>
    <n v="1532"/>
    <s v="13263R"/>
    <s v="Utilities"/>
    <s v="12378XR"/>
    <s v="Utility Operations I&amp;M"/>
    <s v="12378R"/>
    <s v="Utility Operations I&amp;M"/>
    <s v="12379R"/>
    <s v="I&amp;M Distr Reg Oper"/>
    <s v="I&amp;M"/>
    <n v="1.6839999999999999"/>
    <x v="11"/>
    <s v="SP20 / 009"/>
    <n v="177892.60817307699"/>
    <n v="299571.15216346167"/>
    <n v="1185950.72115385"/>
    <n v="11"/>
  </r>
  <r>
    <m/>
    <n v="0"/>
    <n v="847"/>
    <n v="1510"/>
    <n v="1512"/>
    <n v="1532"/>
    <s v="13263R"/>
    <s v="Utilities"/>
    <s v="12378XR"/>
    <s v="Utility Operations I&amp;M"/>
    <s v="12378R"/>
    <s v="Utility Operations I&amp;M"/>
    <s v="12379R"/>
    <s v="I&amp;M Distr Reg Oper"/>
    <s v="I&amp;M"/>
    <n v="1.6839999999999999"/>
    <x v="11"/>
    <s v="SP20 / 010"/>
    <n v="128191.497076923"/>
    <n v="215874.48107753831"/>
    <n v="640957.48538461502"/>
    <n v="5"/>
  </r>
  <r>
    <m/>
    <n v="0"/>
    <n v="847"/>
    <n v="1510"/>
    <n v="1512"/>
    <n v="1532"/>
    <s v="13263R"/>
    <s v="Utilities"/>
    <s v="12378XR"/>
    <s v="Utility Operations I&amp;M"/>
    <s v="12378R"/>
    <s v="Utility Operations I&amp;M"/>
    <s v="12379R"/>
    <s v="I&amp;M Distr Reg Oper"/>
    <s v="I&amp;M"/>
    <n v="1.6839999999999999"/>
    <x v="11"/>
    <s v="SP20 / 013"/>
    <n v="68775.266269230895"/>
    <n v="115817.54839738482"/>
    <n v="196500.76076923101"/>
    <n v="1"/>
  </r>
  <r>
    <m/>
    <n v="0"/>
    <n v="847"/>
    <n v="1564"/>
    <n v="1566"/>
    <n v="1568"/>
    <s v="13263R"/>
    <s v="Utilities"/>
    <s v="12388XR"/>
    <s v="Kentucky Power Company"/>
    <s v="12388R"/>
    <s v="Kentucky Power Company"/>
    <s v="11439R"/>
    <s v="Kentucky Power Co Headquarters"/>
    <s v="KY"/>
    <n v="1.5940000000000001"/>
    <x v="9"/>
    <s v="SP20 / 005"/>
    <n v="4763.8251692307704"/>
    <n v="7593.5373197538484"/>
    <n v="59547.814615384603"/>
    <n v="1"/>
  </r>
  <r>
    <m/>
    <n v="0"/>
    <n v="847"/>
    <n v="1564"/>
    <n v="1566"/>
    <n v="1570"/>
    <s v="13263R"/>
    <s v="Utilities"/>
    <s v="12388XR"/>
    <s v="Kentucky Power Company"/>
    <s v="12388R"/>
    <s v="Kentucky Power Company"/>
    <s v="13453R"/>
    <s v="KY Customer Services"/>
    <s v="KY"/>
    <n v="1.5940000000000001"/>
    <x v="9"/>
    <s v="SP20 / 002"/>
    <n v="1658.4596153846201"/>
    <n v="2643.5846269230847"/>
    <n v="33169.192307692298"/>
    <n v="1"/>
  </r>
  <r>
    <m/>
    <n v="0"/>
    <n v="847"/>
    <n v="1564"/>
    <n v="1566"/>
    <n v="1570"/>
    <s v="13263R"/>
    <s v="Utilities"/>
    <s v="12388XR"/>
    <s v="Kentucky Power Company"/>
    <s v="12388R"/>
    <s v="Kentucky Power Company"/>
    <s v="13453R"/>
    <s v="KY Customer Services"/>
    <s v="KY"/>
    <n v="1.5940000000000001"/>
    <x v="9"/>
    <s v="SP20 / 006"/>
    <n v="36849.288496153902"/>
    <n v="58737.765862869324"/>
    <n v="409436.538846154"/>
    <n v="6"/>
  </r>
  <r>
    <m/>
    <n v="0"/>
    <n v="847"/>
    <n v="1564"/>
    <n v="1566"/>
    <n v="1570"/>
    <s v="13263R"/>
    <s v="Utilities"/>
    <s v="12388XR"/>
    <s v="Kentucky Power Company"/>
    <s v="12388R"/>
    <s v="Kentucky Power Company"/>
    <s v="13453R"/>
    <s v="KY Customer Services"/>
    <s v="KY"/>
    <n v="1.5940000000000001"/>
    <x v="9"/>
    <s v="SP20 / 008"/>
    <n v="8922.3266153846198"/>
    <n v="14222.188624923085"/>
    <n v="89223.266153846198"/>
    <n v="1"/>
  </r>
  <r>
    <m/>
    <n v="0"/>
    <n v="847"/>
    <n v="1564"/>
    <n v="1566"/>
    <n v="1570"/>
    <s v="13263R"/>
    <s v="Utilities"/>
    <s v="12388XR"/>
    <s v="Kentucky Power Company"/>
    <s v="12388R"/>
    <s v="Kentucky Power Company"/>
    <s v="13453R"/>
    <s v="KY Customer Services"/>
    <s v="KY"/>
    <n v="1.5940000000000001"/>
    <x v="9"/>
    <s v="SP20 / 009"/>
    <n v="99328.638173076994"/>
    <n v="158329.84924788473"/>
    <n v="662190.92115384596"/>
    <n v="6"/>
  </r>
  <r>
    <m/>
    <n v="0"/>
    <n v="847"/>
    <n v="1564"/>
    <n v="1566"/>
    <n v="1570"/>
    <s v="13263R"/>
    <s v="Utilities"/>
    <s v="12388XR"/>
    <s v="Kentucky Power Company"/>
    <s v="12388R"/>
    <s v="Kentucky Power Company"/>
    <s v="13453R"/>
    <s v="KY Customer Services"/>
    <s v="KY"/>
    <n v="1.5940000000000001"/>
    <x v="9"/>
    <s v="SP20 / 011"/>
    <n v="37464.181826922999"/>
    <n v="59717.905832115262"/>
    <n v="149856.727307692"/>
    <n v="1"/>
  </r>
  <r>
    <m/>
    <n v="0"/>
    <n v="847"/>
    <n v="1564"/>
    <n v="1566"/>
    <n v="1574"/>
    <s v="13263R"/>
    <s v="Utilities"/>
    <s v="12388XR"/>
    <s v="Kentucky Power Company"/>
    <s v="12388R"/>
    <s v="Kentucky Power Company"/>
    <s v="12391R"/>
    <s v="Kentucky Regulatory &amp; Finance"/>
    <s v="KY"/>
    <n v="1.5940000000000001"/>
    <x v="9"/>
    <s v="SP20 / 002"/>
    <n v="2921.37313461539"/>
    <n v="4656.668776576932"/>
    <n v="58427.462692307701"/>
    <n v="2"/>
  </r>
  <r>
    <m/>
    <n v="0"/>
    <n v="847"/>
    <n v="1564"/>
    <n v="1566"/>
    <n v="1574"/>
    <s v="13263R"/>
    <s v="Utilities"/>
    <s v="12388XR"/>
    <s v="Kentucky Power Company"/>
    <s v="12388R"/>
    <s v="Kentucky Power Company"/>
    <s v="12391R"/>
    <s v="Kentucky Regulatory &amp; Finance"/>
    <s v="KY"/>
    <n v="1.5940000000000001"/>
    <x v="9"/>
    <s v="SP20 / 004"/>
    <n v="3478.65745384615"/>
    <n v="5544.9799814307635"/>
    <n v="57977.624230769201"/>
    <n v="1"/>
  </r>
  <r>
    <m/>
    <n v="0"/>
    <n v="847"/>
    <n v="1564"/>
    <n v="1566"/>
    <n v="1574"/>
    <s v="13263R"/>
    <s v="Utilities"/>
    <s v="12388XR"/>
    <s v="Kentucky Power Company"/>
    <s v="12388R"/>
    <s v="Kentucky Power Company"/>
    <s v="12391R"/>
    <s v="Kentucky Regulatory &amp; Finance"/>
    <s v="KY"/>
    <n v="1.5940000000000001"/>
    <x v="9"/>
    <s v="SP20 / 005"/>
    <n v="5074.7092307692301"/>
    <n v="8089.0865138461531"/>
    <n v="63433.865384615397"/>
    <n v="1"/>
  </r>
  <r>
    <m/>
    <n v="0"/>
    <n v="847"/>
    <n v="1564"/>
    <n v="1566"/>
    <n v="1574"/>
    <s v="13263R"/>
    <s v="Utilities"/>
    <s v="12388XR"/>
    <s v="Kentucky Power Company"/>
    <s v="12388R"/>
    <s v="Kentucky Power Company"/>
    <s v="12391R"/>
    <s v="Kentucky Regulatory &amp; Finance"/>
    <s v="KY"/>
    <n v="1.5940000000000001"/>
    <x v="9"/>
    <s v="SP20 / 006"/>
    <n v="14237.808888461501"/>
    <n v="22695.067368207634"/>
    <n v="158197.87653846201"/>
    <n v="2"/>
  </r>
  <r>
    <m/>
    <n v="0"/>
    <n v="847"/>
    <n v="1564"/>
    <n v="1566"/>
    <n v="1574"/>
    <s v="13263R"/>
    <s v="Utilities"/>
    <s v="12388XR"/>
    <s v="Kentucky Power Company"/>
    <s v="12388R"/>
    <s v="Kentucky Power Company"/>
    <s v="12391R"/>
    <s v="Kentucky Regulatory &amp; Finance"/>
    <s v="KY"/>
    <n v="1.5940000000000001"/>
    <x v="9"/>
    <s v="SP20 / 007"/>
    <n v="10286.0453076923"/>
    <n v="16395.956220461529"/>
    <n v="102860.453076923"/>
    <n v="1"/>
  </r>
  <r>
    <m/>
    <n v="0"/>
    <n v="847"/>
    <n v="1564"/>
    <n v="1566"/>
    <n v="1574"/>
    <s v="13263R"/>
    <s v="Utilities"/>
    <s v="12388XR"/>
    <s v="Kentucky Power Company"/>
    <s v="12388R"/>
    <s v="Kentucky Power Company"/>
    <s v="12391R"/>
    <s v="Kentucky Regulatory &amp; Finance"/>
    <s v="KY"/>
    <n v="1.5940000000000001"/>
    <x v="9"/>
    <s v="SP20 / 008"/>
    <n v="8221.8595384615401"/>
    <n v="13105.644104307696"/>
    <n v="82218.595384615401"/>
    <n v="1"/>
  </r>
  <r>
    <m/>
    <n v="0"/>
    <n v="847"/>
    <n v="1564"/>
    <n v="1566"/>
    <n v="1574"/>
    <s v="13263R"/>
    <s v="Utilities"/>
    <s v="12388XR"/>
    <s v="Kentucky Power Company"/>
    <s v="12388R"/>
    <s v="Kentucky Power Company"/>
    <s v="12391R"/>
    <s v="Kentucky Regulatory &amp; Finance"/>
    <s v="KY"/>
    <n v="1.5940000000000001"/>
    <x v="9"/>
    <s v="SP20 / 011"/>
    <n v="37009.615192307698"/>
    <n v="58993.32661653847"/>
    <n v="148038.46076923099"/>
    <n v="1"/>
  </r>
  <r>
    <m/>
    <n v="0"/>
    <n v="847"/>
    <n v="1564"/>
    <n v="1566"/>
    <n v="1574"/>
    <s v="13263R"/>
    <s v="Utilities"/>
    <s v="12388XR"/>
    <s v="Kentucky Power Company"/>
    <s v="12388R"/>
    <s v="Kentucky Power Company"/>
    <s v="12391R"/>
    <s v="Kentucky Regulatory &amp; Finance"/>
    <s v="KY"/>
    <n v="1.5940000000000001"/>
    <x v="9"/>
    <s v="SP20 / 012"/>
    <n v="59786.420769230703"/>
    <n v="95299.554706153751"/>
    <n v="199288.069230769"/>
    <n v="1"/>
  </r>
  <r>
    <m/>
    <n v="0"/>
    <n v="847"/>
    <n v="1564"/>
    <n v="1566"/>
    <n v="1578"/>
    <s v="13263R"/>
    <s v="Utilities"/>
    <s v="12388XR"/>
    <s v="Kentucky Power Company"/>
    <s v="12388R"/>
    <s v="Kentucky Power Company"/>
    <s v="12396R"/>
    <s v="KY Distribution Operations"/>
    <s v="KY"/>
    <n v="1.5940000000000001"/>
    <x v="9"/>
    <s v="Nonsal"/>
    <n v="418223.9865"/>
    <n v="666649.03448100004"/>
    <n v="8364479.7300000004"/>
    <n v="95"/>
  </r>
  <r>
    <m/>
    <n v="0"/>
    <n v="847"/>
    <n v="1564"/>
    <n v="1566"/>
    <n v="1578"/>
    <s v="13263R"/>
    <s v="Utilities"/>
    <s v="12388XR"/>
    <s v="Kentucky Power Company"/>
    <s v="12388R"/>
    <s v="Kentucky Power Company"/>
    <s v="12396R"/>
    <s v="KY Distribution Operations"/>
    <s v="KY"/>
    <n v="1.5940000000000001"/>
    <x v="9"/>
    <s v="SP20 / 002"/>
    <n v="9927.7980576923092"/>
    <n v="15824.910103961542"/>
    <n v="198555.961153846"/>
    <n v="5"/>
  </r>
  <r>
    <m/>
    <n v="0"/>
    <n v="847"/>
    <n v="1564"/>
    <n v="1566"/>
    <n v="1578"/>
    <s v="13263R"/>
    <s v="Utilities"/>
    <s v="12388XR"/>
    <s v="Kentucky Power Company"/>
    <s v="12388R"/>
    <s v="Kentucky Power Company"/>
    <s v="12396R"/>
    <s v="KY Distribution Operations"/>
    <s v="KY"/>
    <n v="1.5940000000000001"/>
    <x v="9"/>
    <s v="SP20 / 004"/>
    <n v="38762.590338461501"/>
    <n v="61787.568999507639"/>
    <n v="646043.172307692"/>
    <n v="12"/>
  </r>
  <r>
    <m/>
    <n v="0"/>
    <n v="847"/>
    <n v="1564"/>
    <n v="1566"/>
    <n v="1578"/>
    <s v="13263R"/>
    <s v="Utilities"/>
    <s v="12388XR"/>
    <s v="Kentucky Power Company"/>
    <s v="12388R"/>
    <s v="Kentucky Power Company"/>
    <s v="12396R"/>
    <s v="KY Distribution Operations"/>
    <s v="KY"/>
    <n v="1.5940000000000001"/>
    <x v="9"/>
    <s v="SP20 / 005"/>
    <n v="92343.957901538495"/>
    <n v="147196.26889505237"/>
    <n v="1154299.4737692301"/>
    <n v="17"/>
  </r>
  <r>
    <m/>
    <n v="0"/>
    <n v="847"/>
    <n v="1564"/>
    <n v="1566"/>
    <n v="1578"/>
    <s v="13263R"/>
    <s v="Utilities"/>
    <s v="12388XR"/>
    <s v="Kentucky Power Company"/>
    <s v="12388R"/>
    <s v="Kentucky Power Company"/>
    <s v="12396R"/>
    <s v="KY Distribution Operations"/>
    <s v="KY"/>
    <n v="1.5940000000000001"/>
    <x v="9"/>
    <s v="SP20 / 006"/>
    <n v="95466.167307692303"/>
    <n v="152173.07068846154"/>
    <n v="1060735.1923076899"/>
    <n v="13"/>
  </r>
  <r>
    <m/>
    <n v="0"/>
    <n v="847"/>
    <n v="1564"/>
    <n v="1566"/>
    <n v="1578"/>
    <s v="13263R"/>
    <s v="Utilities"/>
    <s v="12388XR"/>
    <s v="Kentucky Power Company"/>
    <s v="12388R"/>
    <s v="Kentucky Power Company"/>
    <s v="12396R"/>
    <s v="KY Distribution Operations"/>
    <s v="KY"/>
    <n v="1.5940000000000001"/>
    <x v="9"/>
    <s v="SP20 / 007"/>
    <n v="450684.77665384603"/>
    <n v="718391.53398623061"/>
    <n v="4506847.7665384598"/>
    <n v="44"/>
  </r>
  <r>
    <m/>
    <n v="0"/>
    <n v="847"/>
    <n v="1564"/>
    <n v="1566"/>
    <n v="1578"/>
    <s v="13263R"/>
    <s v="Utilities"/>
    <s v="12388XR"/>
    <s v="Kentucky Power Company"/>
    <s v="12388R"/>
    <s v="Kentucky Power Company"/>
    <s v="12396R"/>
    <s v="KY Distribution Operations"/>
    <s v="KY"/>
    <n v="1.5940000000000001"/>
    <x v="9"/>
    <s v="SP20 / 008"/>
    <n v="114709.715"/>
    <n v="182847.28571"/>
    <n v="1147097.1499999999"/>
    <n v="13"/>
  </r>
  <r>
    <m/>
    <n v="0"/>
    <n v="847"/>
    <n v="1564"/>
    <n v="1566"/>
    <n v="1578"/>
    <s v="13263R"/>
    <s v="Utilities"/>
    <s v="12388XR"/>
    <s v="Kentucky Power Company"/>
    <s v="12388R"/>
    <s v="Kentucky Power Company"/>
    <s v="12396R"/>
    <s v="KY Distribution Operations"/>
    <s v="KY"/>
    <n v="1.5940000000000001"/>
    <x v="9"/>
    <s v="SP20 / 009"/>
    <n v="149649.936115385"/>
    <n v="238541.99816792371"/>
    <n v="997666.24076923099"/>
    <n v="8"/>
  </r>
  <r>
    <m/>
    <n v="0"/>
    <n v="847"/>
    <n v="1564"/>
    <n v="1566"/>
    <n v="1578"/>
    <s v="13263R"/>
    <s v="Utilities"/>
    <s v="12388XR"/>
    <s v="Kentucky Power Company"/>
    <s v="12388R"/>
    <s v="Kentucky Power Company"/>
    <s v="12396R"/>
    <s v="KY Distribution Operations"/>
    <s v="KY"/>
    <n v="1.5940000000000001"/>
    <x v="9"/>
    <s v="SP20 / 010"/>
    <n v="24103.783076922999"/>
    <n v="38421.430224615258"/>
    <n v="120518.915384615"/>
    <n v="1"/>
  </r>
  <r>
    <m/>
    <n v="0"/>
    <n v="847"/>
    <n v="1564"/>
    <n v="1566"/>
    <n v="1578"/>
    <s v="13263R"/>
    <s v="Utilities"/>
    <s v="12388XR"/>
    <s v="Kentucky Power Company"/>
    <s v="12388R"/>
    <s v="Kentucky Power Company"/>
    <s v="12396R"/>
    <s v="KY Distribution Operations"/>
    <s v="KY"/>
    <n v="1.5940000000000001"/>
    <x v="9"/>
    <s v="SP20 / 011"/>
    <n v="36909.012692307799"/>
    <n v="58832.966231538638"/>
    <n v="147636.05076923099"/>
    <n v="1"/>
  </r>
  <r>
    <m/>
    <n v="0"/>
    <n v="847"/>
    <n v="1564"/>
    <n v="1566"/>
    <n v="1578"/>
    <s v="13263R"/>
    <s v="Utilities"/>
    <s v="12388XR"/>
    <s v="Kentucky Power Company"/>
    <s v="12388R"/>
    <s v="Kentucky Power Company"/>
    <s v="12396R"/>
    <s v="KY Distribution Operations"/>
    <s v="KY"/>
    <n v="1.5940000000000001"/>
    <x v="9"/>
    <s v="SP20 / 012"/>
    <n v="59956.6737692307"/>
    <n v="95570.937988153746"/>
    <n v="199855.57923076901"/>
    <n v="1"/>
  </r>
  <r>
    <m/>
    <n v="0"/>
    <n v="1694"/>
    <n v="1694"/>
    <n v="1694"/>
    <n v="1694"/>
    <s v="10610R"/>
    <s v="Nuclear Generation"/>
    <m/>
    <m/>
    <m/>
    <m/>
    <m/>
    <m/>
    <s v="Nuclear Generation"/>
    <n v="1.736"/>
    <x v="2"/>
    <s v="SP20 / 014"/>
    <n v="180372.27269230699"/>
    <n v="313126.26539384492"/>
    <n v="360744.54538461502"/>
    <n v="1"/>
  </r>
  <r>
    <m/>
    <n v="0"/>
    <n v="1694"/>
    <n v="1694"/>
    <n v="1694"/>
    <n v="1694"/>
    <s v="10610R"/>
    <s v="Nuclear Generation"/>
    <m/>
    <m/>
    <m/>
    <m/>
    <m/>
    <m/>
    <s v="Nuclear Generation"/>
    <n v="1.736"/>
    <x v="12"/>
    <s v="SP20 / 006"/>
    <n v="6632.1625846153902"/>
    <n v="11513.434246892317"/>
    <n v="73690.695384615407"/>
    <n v="1"/>
  </r>
  <r>
    <m/>
    <n v="0"/>
    <n v="1694"/>
    <n v="1694"/>
    <n v="1694"/>
    <n v="1694"/>
    <s v="10610R"/>
    <s v="Nuclear Generation"/>
    <m/>
    <m/>
    <m/>
    <m/>
    <m/>
    <m/>
    <s v="Nuclear Generation"/>
    <n v="1.736"/>
    <x v="12"/>
    <s v="SP20 / 008"/>
    <n v="33662.279807692299"/>
    <n v="58437.71774615383"/>
    <n v="336622.79807692301"/>
    <n v="3"/>
  </r>
  <r>
    <m/>
    <n v="0"/>
    <n v="1694"/>
    <n v="1694"/>
    <n v="1694"/>
    <n v="1694"/>
    <s v="10610R"/>
    <s v="Nuclear Generation"/>
    <m/>
    <m/>
    <m/>
    <m/>
    <m/>
    <m/>
    <s v="Nuclear Generation"/>
    <n v="1.736"/>
    <x v="12"/>
    <s v="SP20 / 009"/>
    <n v="35804.274288461602"/>
    <n v="62156.220164769344"/>
    <n v="238695.16192307699"/>
    <n v="2"/>
  </r>
  <r>
    <m/>
    <n v="0"/>
    <n v="1694"/>
    <n v="1694"/>
    <n v="1694"/>
    <n v="1694"/>
    <s v="10610R"/>
    <s v="Nuclear Generation"/>
    <m/>
    <m/>
    <m/>
    <m/>
    <m/>
    <m/>
    <s v="Nuclear Generation"/>
    <n v="1.736"/>
    <x v="12"/>
    <s v="SP20 / 017"/>
    <n v="404608.03761538398"/>
    <n v="702399.55330030655"/>
    <n v="578011.48230769194"/>
    <n v="1"/>
  </r>
  <r>
    <m/>
    <n v="0"/>
    <n v="1694"/>
    <n v="3387"/>
    <n v="3387"/>
    <n v="3387"/>
    <s v="10610R"/>
    <s v="Nuclear Generation"/>
    <s v="10997R"/>
    <s v="Cook Plant Nuclear All"/>
    <m/>
    <m/>
    <m/>
    <m/>
    <s v="Nuclear Generation"/>
    <n v="1.736"/>
    <x v="12"/>
    <s v="SP20 / 004"/>
    <n v="3648.00673846154"/>
    <n v="6332.9396979692337"/>
    <n v="60800.112307692303"/>
    <n v="1"/>
  </r>
  <r>
    <m/>
    <n v="0"/>
    <n v="1694"/>
    <n v="3387"/>
    <n v="3387"/>
    <n v="3387"/>
    <s v="10610R"/>
    <s v="Nuclear Generation"/>
    <s v="10997R"/>
    <s v="Cook Plant Nuclear All"/>
    <m/>
    <m/>
    <m/>
    <m/>
    <s v="Nuclear Generation"/>
    <n v="1.736"/>
    <x v="12"/>
    <s v="SP20 / 006"/>
    <n v="6683.36282307692"/>
    <n v="11602.317860861533"/>
    <n v="74259.586923076902"/>
    <n v="1"/>
  </r>
  <r>
    <m/>
    <n v="0"/>
    <n v="1694"/>
    <n v="3387"/>
    <n v="3387"/>
    <n v="3387"/>
    <s v="10610R"/>
    <s v="Nuclear Generation"/>
    <s v="10997R"/>
    <s v="Cook Plant Nuclear All"/>
    <m/>
    <m/>
    <m/>
    <m/>
    <s v="Nuclear Generation"/>
    <n v="1.736"/>
    <x v="12"/>
    <s v="SP20 / 007"/>
    <n v="87735.3575000001"/>
    <n v="152308.58062000017"/>
    <n v="877353.57499999995"/>
    <n v="10"/>
  </r>
  <r>
    <m/>
    <n v="0"/>
    <n v="1694"/>
    <n v="3387"/>
    <n v="3387"/>
    <n v="3387"/>
    <s v="10610R"/>
    <s v="Nuclear Generation"/>
    <s v="10997R"/>
    <s v="Cook Plant Nuclear All"/>
    <m/>
    <m/>
    <m/>
    <m/>
    <s v="Nuclear Generation"/>
    <n v="1.736"/>
    <x v="12"/>
    <s v="SP20 / 009"/>
    <n v="115465.67826923099"/>
    <n v="200448.41747538501"/>
    <n v="769771.18846153805"/>
    <n v="6"/>
  </r>
  <r>
    <m/>
    <n v="0"/>
    <n v="1694"/>
    <n v="3387"/>
    <n v="3387"/>
    <n v="3387"/>
    <s v="10610R"/>
    <s v="Nuclear Generation"/>
    <s v="10997R"/>
    <s v="Cook Plant Nuclear All"/>
    <m/>
    <m/>
    <m/>
    <m/>
    <s v="Nuclear Generation"/>
    <n v="1.736"/>
    <x v="12"/>
    <s v="SP20 / 010"/>
    <n v="9125.2800000000007"/>
    <n v="15841.486080000001"/>
    <n v="45626.400000000001"/>
    <n v="1"/>
  </r>
  <r>
    <m/>
    <n v="0"/>
    <n v="1694"/>
    <n v="3387"/>
    <n v="3387"/>
    <n v="3387"/>
    <s v="10610R"/>
    <s v="Nuclear Generation"/>
    <s v="10997R"/>
    <s v="Cook Plant Nuclear All"/>
    <m/>
    <m/>
    <m/>
    <m/>
    <s v="Nuclear Generation"/>
    <n v="1.736"/>
    <x v="12"/>
    <s v="SP20 / 011"/>
    <n v="45585.922019230798"/>
    <n v="79137.160625384669"/>
    <n v="182343.68807692299"/>
    <n v="1"/>
  </r>
  <r>
    <m/>
    <n v="0"/>
    <n v="1694"/>
    <n v="3387"/>
    <n v="3387"/>
    <n v="3387"/>
    <s v="10610R"/>
    <s v="Nuclear Generation"/>
    <s v="10997R"/>
    <s v="Cook Plant Nuclear All"/>
    <m/>
    <m/>
    <m/>
    <m/>
    <s v="Nuclear Generation"/>
    <n v="1.736"/>
    <x v="12"/>
    <s v="SP20 / 013"/>
    <n v="56675.199000000001"/>
    <n v="98388.145464000001"/>
    <n v="161929.14000000001"/>
    <n v="1"/>
  </r>
  <r>
    <m/>
    <n v="0"/>
    <n v="1694"/>
    <n v="3387"/>
    <n v="5080"/>
    <n v="5080"/>
    <s v="10610R"/>
    <s v="Nuclear Generation"/>
    <s v="10997R"/>
    <s v="Cook Plant Nuclear All"/>
    <s v="10869R"/>
    <s v="Cook Plant Perf Assur &amp; Verif"/>
    <m/>
    <m/>
    <s v="Nuclear Generation"/>
    <n v="1.736"/>
    <x v="12"/>
    <s v="Nonsal"/>
    <n v="29253.7"/>
    <n v="50784.423199999997"/>
    <n v="585074"/>
    <n v="8"/>
  </r>
  <r>
    <m/>
    <n v="0"/>
    <n v="1694"/>
    <n v="3387"/>
    <n v="5080"/>
    <n v="5080"/>
    <s v="10610R"/>
    <s v="Nuclear Generation"/>
    <s v="10997R"/>
    <s v="Cook Plant Nuclear All"/>
    <s v="10869R"/>
    <s v="Cook Plant Perf Assur &amp; Verif"/>
    <m/>
    <m/>
    <s v="Nuclear Generation"/>
    <n v="1.736"/>
    <x v="12"/>
    <s v="SP20 / 008"/>
    <n v="43500.950384615397"/>
    <n v="75517.649867692322"/>
    <n v="435009.50384615402"/>
    <n v="4"/>
  </r>
  <r>
    <m/>
    <n v="0"/>
    <n v="1694"/>
    <n v="3387"/>
    <n v="5080"/>
    <n v="5080"/>
    <s v="10610R"/>
    <s v="Nuclear Generation"/>
    <s v="10997R"/>
    <s v="Cook Plant Nuclear All"/>
    <s v="10869R"/>
    <s v="Cook Plant Perf Assur &amp; Verif"/>
    <m/>
    <m/>
    <s v="Nuclear Generation"/>
    <n v="1.736"/>
    <x v="12"/>
    <s v="SP20 / 009"/>
    <n v="174791.20026923099"/>
    <n v="303437.52366738499"/>
    <n v="1165274.66846154"/>
    <n v="9"/>
  </r>
  <r>
    <m/>
    <n v="0"/>
    <n v="1694"/>
    <n v="3387"/>
    <n v="5080"/>
    <n v="5080"/>
    <s v="10610R"/>
    <s v="Nuclear Generation"/>
    <s v="10997R"/>
    <s v="Cook Plant Nuclear All"/>
    <s v="10869R"/>
    <s v="Cook Plant Perf Assur &amp; Verif"/>
    <m/>
    <m/>
    <s v="Nuclear Generation"/>
    <n v="1.736"/>
    <x v="12"/>
    <s v="SP20 / 010"/>
    <n v="29312.643538461602"/>
    <n v="50886.749182769337"/>
    <n v="146563.21769230801"/>
    <n v="1"/>
  </r>
  <r>
    <m/>
    <n v="0"/>
    <n v="1694"/>
    <n v="3387"/>
    <n v="5080"/>
    <n v="5080"/>
    <s v="10610R"/>
    <s v="Nuclear Generation"/>
    <s v="10997R"/>
    <s v="Cook Plant Nuclear All"/>
    <s v="10869R"/>
    <s v="Cook Plant Perf Assur &amp; Verif"/>
    <m/>
    <m/>
    <s v="Nuclear Generation"/>
    <n v="1.736"/>
    <x v="12"/>
    <s v="SP20 / 011"/>
    <n v="16376.885"/>
    <n v="28430.272359999999"/>
    <n v="65507.54"/>
    <n v="1"/>
  </r>
  <r>
    <m/>
    <n v="0"/>
    <n v="1694"/>
    <n v="3387"/>
    <n v="5080"/>
    <n v="5080"/>
    <s v="10610R"/>
    <s v="Nuclear Generation"/>
    <s v="10997R"/>
    <s v="Cook Plant Nuclear All"/>
    <s v="10869R"/>
    <s v="Cook Plant Perf Assur &amp; Verif"/>
    <m/>
    <m/>
    <s v="Nuclear Generation"/>
    <n v="1.736"/>
    <x v="12"/>
    <s v="SP20 / 012"/>
    <n v="57469.633730769303"/>
    <n v="99767.284156615511"/>
    <n v="191565.44576923101"/>
    <n v="1"/>
  </r>
  <r>
    <m/>
    <n v="0"/>
    <n v="1694"/>
    <n v="3387"/>
    <n v="6773"/>
    <n v="6773"/>
    <s v="10610R"/>
    <s v="Nuclear Generation"/>
    <s v="10997R"/>
    <s v="Cook Plant Nuclear All"/>
    <s v="11270R"/>
    <s v="Cook Plant Support Svc All"/>
    <m/>
    <m/>
    <s v="Nuclear Generation"/>
    <n v="1.736"/>
    <x v="12"/>
    <s v="SP20 / 003"/>
    <n v="2412.78511538462"/>
    <n v="4188.5949603077006"/>
    <n v="48255.7023076923"/>
    <n v="1"/>
  </r>
  <r>
    <m/>
    <n v="0"/>
    <n v="1694"/>
    <n v="3387"/>
    <n v="6773"/>
    <n v="6773"/>
    <s v="10610R"/>
    <s v="Nuclear Generation"/>
    <s v="10997R"/>
    <s v="Cook Plant Nuclear All"/>
    <s v="11270R"/>
    <s v="Cook Plant Support Svc All"/>
    <m/>
    <m/>
    <s v="Nuclear Generation"/>
    <n v="1.736"/>
    <x v="12"/>
    <s v="SP20 / 004"/>
    <n v="14721.3404538462"/>
    <n v="25556.247027877002"/>
    <n v="245355.67423076899"/>
    <n v="4"/>
  </r>
  <r>
    <m/>
    <n v="0"/>
    <n v="1694"/>
    <n v="3387"/>
    <n v="6773"/>
    <n v="6773"/>
    <s v="10610R"/>
    <s v="Nuclear Generation"/>
    <s v="10997R"/>
    <s v="Cook Plant Nuclear All"/>
    <s v="11270R"/>
    <s v="Cook Plant Support Svc All"/>
    <m/>
    <m/>
    <s v="Nuclear Generation"/>
    <n v="1.736"/>
    <x v="12"/>
    <s v="SP20 / 007"/>
    <n v="27333.2372692307"/>
    <n v="47450.499899384493"/>
    <n v="273332.37269230798"/>
    <n v="3"/>
  </r>
  <r>
    <m/>
    <n v="0"/>
    <n v="1694"/>
    <n v="3387"/>
    <n v="6773"/>
    <n v="6773"/>
    <s v="10610R"/>
    <s v="Nuclear Generation"/>
    <s v="10997R"/>
    <s v="Cook Plant Nuclear All"/>
    <s v="11270R"/>
    <s v="Cook Plant Support Svc All"/>
    <m/>
    <m/>
    <s v="Nuclear Generation"/>
    <n v="1.736"/>
    <x v="12"/>
    <s v="SP20 / 008"/>
    <n v="399905.54650000198"/>
    <n v="694236.02872400347"/>
    <n v="3999055.4649999999"/>
    <n v="35"/>
  </r>
  <r>
    <m/>
    <n v="0"/>
    <n v="1694"/>
    <n v="3387"/>
    <n v="6773"/>
    <n v="6773"/>
    <s v="10610R"/>
    <s v="Nuclear Generation"/>
    <s v="10997R"/>
    <s v="Cook Plant Nuclear All"/>
    <s v="11270R"/>
    <s v="Cook Plant Support Svc All"/>
    <m/>
    <m/>
    <s v="Nuclear Generation"/>
    <n v="1.736"/>
    <x v="12"/>
    <s v="SP20 / 009"/>
    <n v="157262.01686538401"/>
    <n v="273006.86127830663"/>
    <n v="1048413.44576923"/>
    <n v="8"/>
  </r>
  <r>
    <m/>
    <n v="0"/>
    <n v="1694"/>
    <n v="3387"/>
    <n v="6773"/>
    <n v="6773"/>
    <s v="10610R"/>
    <s v="Nuclear Generation"/>
    <s v="10997R"/>
    <s v="Cook Plant Nuclear All"/>
    <s v="11270R"/>
    <s v="Cook Plant Support Svc All"/>
    <m/>
    <m/>
    <s v="Nuclear Generation"/>
    <n v="1.736"/>
    <x v="12"/>
    <s v="SP20 / 010"/>
    <n v="33189.428076923003"/>
    <n v="57616.847141538332"/>
    <n v="165947.14038461499"/>
    <n v="1"/>
  </r>
  <r>
    <m/>
    <n v="0"/>
    <n v="1694"/>
    <n v="3387"/>
    <n v="6773"/>
    <n v="6773"/>
    <s v="10610R"/>
    <s v="Nuclear Generation"/>
    <s v="10997R"/>
    <s v="Cook Plant Nuclear All"/>
    <s v="11270R"/>
    <s v="Cook Plant Support Svc All"/>
    <m/>
    <m/>
    <s v="Nuclear Generation"/>
    <n v="1.736"/>
    <x v="12"/>
    <s v="SP20 / 011"/>
    <n v="43797.195673077003"/>
    <n v="76031.931688461671"/>
    <n v="175188.78269230801"/>
    <n v="1"/>
  </r>
  <r>
    <m/>
    <n v="0"/>
    <n v="1694"/>
    <n v="3387"/>
    <n v="6773"/>
    <n v="6773"/>
    <s v="10610R"/>
    <s v="Nuclear Generation"/>
    <s v="10997R"/>
    <s v="Cook Plant Nuclear All"/>
    <s v="11270R"/>
    <s v="Cook Plant Support Svc All"/>
    <m/>
    <m/>
    <s v="Nuclear Generation"/>
    <n v="1.736"/>
    <x v="12"/>
    <s v="SP20 / 013"/>
    <n v="87275.346846153901"/>
    <n v="151510.00212492316"/>
    <n v="249358.133846154"/>
    <n v="1"/>
  </r>
  <r>
    <m/>
    <n v="0"/>
    <n v="1694"/>
    <n v="3387"/>
    <n v="6773"/>
    <n v="8466"/>
    <s v="10610R"/>
    <s v="Nuclear Generation"/>
    <s v="10997R"/>
    <s v="Cook Plant Nuclear All"/>
    <s v="11270R"/>
    <s v="Cook Plant Support Svc All"/>
    <s v="12941R"/>
    <s v="Cook Plant Engineering All"/>
    <s v="Nuclear Generation"/>
    <n v="1.736"/>
    <x v="12"/>
    <s v="Nonsal"/>
    <n v="11561.353499999999"/>
    <n v="20070.509675999998"/>
    <n v="231227.07"/>
    <n v="3"/>
  </r>
  <r>
    <m/>
    <n v="0"/>
    <n v="1694"/>
    <n v="3387"/>
    <n v="6773"/>
    <n v="8466"/>
    <s v="10610R"/>
    <s v="Nuclear Generation"/>
    <s v="10997R"/>
    <s v="Cook Plant Nuclear All"/>
    <s v="11270R"/>
    <s v="Cook Plant Support Svc All"/>
    <s v="12941R"/>
    <s v="Cook Plant Engineering All"/>
    <s v="Nuclear Generation"/>
    <n v="1.736"/>
    <x v="12"/>
    <s v="SP20 / 004"/>
    <n v="14359.202630769199"/>
    <n v="24927.575767015329"/>
    <n v="239320.043846154"/>
    <n v="4"/>
  </r>
  <r>
    <m/>
    <n v="0"/>
    <n v="1694"/>
    <n v="3387"/>
    <n v="6773"/>
    <n v="8466"/>
    <s v="10610R"/>
    <s v="Nuclear Generation"/>
    <s v="10997R"/>
    <s v="Cook Plant Nuclear All"/>
    <s v="11270R"/>
    <s v="Cook Plant Support Svc All"/>
    <s v="12941R"/>
    <s v="Cook Plant Engineering All"/>
    <s v="Nuclear Generation"/>
    <n v="1.736"/>
    <x v="12"/>
    <s v="SP20 / 005"/>
    <n v="25870.9218461538"/>
    <n v="44911.920324922998"/>
    <n v="323386.52307692298"/>
    <n v="5"/>
  </r>
  <r>
    <m/>
    <n v="0"/>
    <n v="1694"/>
    <n v="3387"/>
    <n v="6773"/>
    <n v="8466"/>
    <s v="10610R"/>
    <s v="Nuclear Generation"/>
    <s v="10997R"/>
    <s v="Cook Plant Nuclear All"/>
    <s v="11270R"/>
    <s v="Cook Plant Support Svc All"/>
    <s v="12941R"/>
    <s v="Cook Plant Engineering All"/>
    <s v="Nuclear Generation"/>
    <n v="1.736"/>
    <x v="12"/>
    <s v="SP20 / 006"/>
    <n v="79780.369500000001"/>
    <n v="138498.721452"/>
    <n v="886448.55"/>
    <n v="12"/>
  </r>
  <r>
    <m/>
    <n v="0"/>
    <n v="1694"/>
    <n v="3387"/>
    <n v="6773"/>
    <n v="8466"/>
    <s v="10610R"/>
    <s v="Nuclear Generation"/>
    <s v="10997R"/>
    <s v="Cook Plant Nuclear All"/>
    <s v="11270R"/>
    <s v="Cook Plant Support Svc All"/>
    <s v="12941R"/>
    <s v="Cook Plant Engineering All"/>
    <s v="Nuclear Generation"/>
    <n v="1.736"/>
    <x v="12"/>
    <s v="SP20 / 007"/>
    <n v="36348.978923076997"/>
    <n v="63101.827410461665"/>
    <n v="363489.78923076898"/>
    <n v="4"/>
  </r>
  <r>
    <m/>
    <n v="0"/>
    <n v="1694"/>
    <n v="3387"/>
    <n v="6773"/>
    <n v="8466"/>
    <s v="10610R"/>
    <s v="Nuclear Generation"/>
    <s v="10997R"/>
    <s v="Cook Plant Nuclear All"/>
    <s v="11270R"/>
    <s v="Cook Plant Support Svc All"/>
    <s v="12941R"/>
    <s v="Cook Plant Engineering All"/>
    <s v="Nuclear Generation"/>
    <n v="1.736"/>
    <x v="12"/>
    <s v="SP20 / 008"/>
    <n v="396687.21265384601"/>
    <n v="688649.00116707664"/>
    <n v="3966872.1265384601"/>
    <n v="43"/>
  </r>
  <r>
    <m/>
    <n v="0"/>
    <n v="1694"/>
    <n v="3387"/>
    <n v="6773"/>
    <n v="8466"/>
    <s v="10610R"/>
    <s v="Nuclear Generation"/>
    <s v="10997R"/>
    <s v="Cook Plant Nuclear All"/>
    <s v="11270R"/>
    <s v="Cook Plant Support Svc All"/>
    <s v="12941R"/>
    <s v="Cook Plant Engineering All"/>
    <s v="Nuclear Generation"/>
    <n v="1.736"/>
    <x v="12"/>
    <s v="SP20 / 009"/>
    <n v="1331981.75416154"/>
    <n v="2312320.3252244336"/>
    <n v="8879878.3610769194"/>
    <n v="70"/>
  </r>
  <r>
    <m/>
    <n v="0"/>
    <n v="1694"/>
    <n v="3387"/>
    <n v="6773"/>
    <n v="8466"/>
    <s v="10610R"/>
    <s v="Nuclear Generation"/>
    <s v="10997R"/>
    <s v="Cook Plant Nuclear All"/>
    <s v="11270R"/>
    <s v="Cook Plant Support Svc All"/>
    <s v="12941R"/>
    <s v="Cook Plant Engineering All"/>
    <s v="Nuclear Generation"/>
    <n v="1.736"/>
    <x v="12"/>
    <s v="SP20 / 010"/>
    <n v="266536.278692308"/>
    <n v="462706.97980984667"/>
    <n v="1332681.3934615401"/>
    <n v="9"/>
  </r>
  <r>
    <m/>
    <n v="0"/>
    <n v="1694"/>
    <n v="3387"/>
    <n v="11852"/>
    <n v="11852"/>
    <s v="10610R"/>
    <s v="Nuclear Generation"/>
    <s v="10997R"/>
    <s v="Cook Plant Nuclear All"/>
    <s v="10801R"/>
    <s v="Cook Plant Site Operations All"/>
    <m/>
    <m/>
    <s v="Nuclear Generation"/>
    <n v="1.736"/>
    <x v="12"/>
    <s v="SP20 / 004"/>
    <n v="3087.8730461538498"/>
    <n v="5360.5476081230836"/>
    <n v="51464.550769230802"/>
    <n v="1"/>
  </r>
  <r>
    <m/>
    <n v="0"/>
    <n v="1694"/>
    <n v="3387"/>
    <n v="11852"/>
    <n v="11852"/>
    <s v="10610R"/>
    <s v="Nuclear Generation"/>
    <s v="10997R"/>
    <s v="Cook Plant Nuclear All"/>
    <s v="10801R"/>
    <s v="Cook Plant Site Operations All"/>
    <m/>
    <m/>
    <s v="Nuclear Generation"/>
    <n v="1.736"/>
    <x v="12"/>
    <s v="SP20 / 005"/>
    <n v="5704.5684923076997"/>
    <n v="9903.1309026461659"/>
    <n v="71307.106153846195"/>
    <n v="1"/>
  </r>
  <r>
    <m/>
    <n v="0"/>
    <n v="1694"/>
    <n v="3387"/>
    <n v="11852"/>
    <n v="11852"/>
    <s v="10610R"/>
    <s v="Nuclear Generation"/>
    <s v="10997R"/>
    <s v="Cook Plant Nuclear All"/>
    <s v="10801R"/>
    <s v="Cook Plant Site Operations All"/>
    <m/>
    <m/>
    <s v="Nuclear Generation"/>
    <n v="1.736"/>
    <x v="12"/>
    <s v="SP20 / 006"/>
    <n v="15127.4855769231"/>
    <n v="26261.314961538501"/>
    <n v="168083.17307692301"/>
    <n v="2"/>
  </r>
  <r>
    <m/>
    <n v="0"/>
    <n v="1694"/>
    <n v="3387"/>
    <n v="11852"/>
    <n v="11852"/>
    <s v="10610R"/>
    <s v="Nuclear Generation"/>
    <s v="10997R"/>
    <s v="Cook Plant Nuclear All"/>
    <s v="10801R"/>
    <s v="Cook Plant Site Operations All"/>
    <m/>
    <m/>
    <s v="Nuclear Generation"/>
    <n v="1.736"/>
    <x v="12"/>
    <s v="SP20 / 008"/>
    <n v="59595.794769230903"/>
    <n v="103458.29971938484"/>
    <n v="595957.94769230799"/>
    <n v="6"/>
  </r>
  <r>
    <m/>
    <n v="0"/>
    <n v="1694"/>
    <n v="3387"/>
    <n v="11852"/>
    <n v="11852"/>
    <s v="10610R"/>
    <s v="Nuclear Generation"/>
    <s v="10997R"/>
    <s v="Cook Plant Nuclear All"/>
    <s v="10801R"/>
    <s v="Cook Plant Site Operations All"/>
    <m/>
    <m/>
    <s v="Nuclear Generation"/>
    <n v="1.736"/>
    <x v="12"/>
    <s v="SP20 / 009"/>
    <n v="57536.705480769298"/>
    <n v="99883.720714615498"/>
    <n v="383578.03653846198"/>
    <n v="3"/>
  </r>
  <r>
    <m/>
    <n v="0"/>
    <n v="1694"/>
    <n v="3387"/>
    <n v="11852"/>
    <n v="11852"/>
    <s v="10610R"/>
    <s v="Nuclear Generation"/>
    <s v="10997R"/>
    <s v="Cook Plant Nuclear All"/>
    <s v="10801R"/>
    <s v="Cook Plant Site Operations All"/>
    <m/>
    <m/>
    <s v="Nuclear Generation"/>
    <n v="1.736"/>
    <x v="12"/>
    <s v="SP20 / 010"/>
    <n v="29434.327692307601"/>
    <n v="51097.992873845993"/>
    <n v="147171.63846153801"/>
    <n v="1"/>
  </r>
  <r>
    <m/>
    <n v="0"/>
    <n v="1694"/>
    <n v="3387"/>
    <n v="11852"/>
    <n v="11852"/>
    <s v="10610R"/>
    <s v="Nuclear Generation"/>
    <s v="10997R"/>
    <s v="Cook Plant Nuclear All"/>
    <s v="10801R"/>
    <s v="Cook Plant Site Operations All"/>
    <m/>
    <m/>
    <s v="Nuclear Generation"/>
    <n v="1.736"/>
    <x v="12"/>
    <s v="SP20 / 012"/>
    <n v="115637.413846154"/>
    <n v="200746.55043692334"/>
    <n v="385458.04615384602"/>
    <n v="2"/>
  </r>
  <r>
    <m/>
    <n v="0"/>
    <n v="1694"/>
    <n v="3387"/>
    <n v="11852"/>
    <n v="11852"/>
    <s v="10610R"/>
    <s v="Nuclear Generation"/>
    <s v="10997R"/>
    <s v="Cook Plant Nuclear All"/>
    <s v="10801R"/>
    <s v="Cook Plant Site Operations All"/>
    <m/>
    <m/>
    <s v="Nuclear Generation"/>
    <n v="1.736"/>
    <x v="12"/>
    <s v="SP20 / 016"/>
    <n v="236720.800615385"/>
    <n v="410947.30986830837"/>
    <n v="394534.66769230802"/>
    <n v="1"/>
  </r>
  <r>
    <m/>
    <n v="0"/>
    <n v="1694"/>
    <n v="3387"/>
    <n v="11852"/>
    <n v="13545"/>
    <s v="10610R"/>
    <s v="Nuclear Generation"/>
    <s v="10997R"/>
    <s v="Cook Plant Nuclear All"/>
    <s v="10801R"/>
    <s v="Cook Plant Site Operations All"/>
    <s v="13022R"/>
    <s v="Cook Plant Site Services All"/>
    <s v="Nuclear Generation"/>
    <n v="1.736"/>
    <x v="12"/>
    <s v="Nonsal"/>
    <n v="430931.6765"/>
    <n v="748097.39040399995"/>
    <n v="8618633.5299999993"/>
    <n v="108"/>
  </r>
  <r>
    <m/>
    <n v="0"/>
    <n v="1694"/>
    <n v="3387"/>
    <n v="11852"/>
    <n v="13545"/>
    <s v="10610R"/>
    <s v="Nuclear Generation"/>
    <s v="10997R"/>
    <s v="Cook Plant Nuclear All"/>
    <s v="10801R"/>
    <s v="Cook Plant Site Operations All"/>
    <s v="13022R"/>
    <s v="Cook Plant Site Services All"/>
    <s v="Nuclear Generation"/>
    <n v="1.736"/>
    <x v="12"/>
    <s v="SP20 / 003"/>
    <n v="1716.3472692307701"/>
    <n v="2979.5788593846169"/>
    <n v="34326.945384615399"/>
    <n v="1"/>
  </r>
  <r>
    <m/>
    <n v="0"/>
    <n v="1694"/>
    <n v="3387"/>
    <n v="11852"/>
    <n v="13545"/>
    <s v="10610R"/>
    <s v="Nuclear Generation"/>
    <s v="10997R"/>
    <s v="Cook Plant Nuclear All"/>
    <s v="10801R"/>
    <s v="Cook Plant Site Operations All"/>
    <s v="13022R"/>
    <s v="Cook Plant Site Services All"/>
    <s v="Nuclear Generation"/>
    <n v="1.736"/>
    <x v="12"/>
    <s v="SP20 / 004"/>
    <n v="41681.178780000097"/>
    <n v="72358.526362080171"/>
    <n v="694686.31299999997"/>
    <n v="11"/>
  </r>
  <r>
    <m/>
    <n v="0"/>
    <n v="1694"/>
    <n v="3387"/>
    <n v="11852"/>
    <n v="13545"/>
    <s v="10610R"/>
    <s v="Nuclear Generation"/>
    <s v="10997R"/>
    <s v="Cook Plant Nuclear All"/>
    <s v="10801R"/>
    <s v="Cook Plant Site Operations All"/>
    <s v="13022R"/>
    <s v="Cook Plant Site Services All"/>
    <s v="Nuclear Generation"/>
    <n v="1.736"/>
    <x v="12"/>
    <s v="SP20 / 005"/>
    <n v="103945.257292308"/>
    <n v="180448.96665944668"/>
    <n v="1299315.7161538501"/>
    <n v="13"/>
  </r>
  <r>
    <m/>
    <n v="0"/>
    <n v="1694"/>
    <n v="3387"/>
    <n v="11852"/>
    <n v="13545"/>
    <s v="10610R"/>
    <s v="Nuclear Generation"/>
    <s v="10997R"/>
    <s v="Cook Plant Nuclear All"/>
    <s v="10801R"/>
    <s v="Cook Plant Site Operations All"/>
    <s v="13022R"/>
    <s v="Cook Plant Site Services All"/>
    <s v="Nuclear Generation"/>
    <n v="1.736"/>
    <x v="12"/>
    <s v="SP20 / 006"/>
    <n v="82413.835303846106"/>
    <n v="143070.41808747684"/>
    <n v="915709.28115384595"/>
    <n v="11"/>
  </r>
  <r>
    <m/>
    <n v="0"/>
    <n v="1694"/>
    <n v="3387"/>
    <n v="11852"/>
    <n v="13545"/>
    <s v="10610R"/>
    <s v="Nuclear Generation"/>
    <s v="10997R"/>
    <s v="Cook Plant Nuclear All"/>
    <s v="10801R"/>
    <s v="Cook Plant Site Operations All"/>
    <s v="13022R"/>
    <s v="Cook Plant Site Services All"/>
    <s v="Nuclear Generation"/>
    <n v="1.736"/>
    <x v="12"/>
    <s v="SP20 / 007"/>
    <n v="109530.14623076899"/>
    <n v="190144.33385661498"/>
    <n v="1095301.4623076899"/>
    <n v="12"/>
  </r>
  <r>
    <m/>
    <n v="0"/>
    <n v="1694"/>
    <n v="3387"/>
    <n v="11852"/>
    <n v="13545"/>
    <s v="10610R"/>
    <s v="Nuclear Generation"/>
    <s v="10997R"/>
    <s v="Cook Plant Nuclear All"/>
    <s v="10801R"/>
    <s v="Cook Plant Site Operations All"/>
    <s v="13022R"/>
    <s v="Cook Plant Site Services All"/>
    <s v="Nuclear Generation"/>
    <n v="1.736"/>
    <x v="12"/>
    <s v="SP20 / 008"/>
    <n v="294619.10646153899"/>
    <n v="511458.7688172317"/>
    <n v="2946191.06461538"/>
    <n v="27"/>
  </r>
  <r>
    <m/>
    <n v="0"/>
    <n v="1694"/>
    <n v="3387"/>
    <n v="11852"/>
    <n v="13545"/>
    <s v="10610R"/>
    <s v="Nuclear Generation"/>
    <s v="10997R"/>
    <s v="Cook Plant Nuclear All"/>
    <s v="10801R"/>
    <s v="Cook Plant Site Operations All"/>
    <s v="13022R"/>
    <s v="Cook Plant Site Services All"/>
    <s v="Nuclear Generation"/>
    <n v="1.736"/>
    <x v="12"/>
    <s v="SP20 / 009"/>
    <n v="188076.96057692301"/>
    <n v="326501.60356153833"/>
    <n v="1253846.40384615"/>
    <n v="10"/>
  </r>
  <r>
    <m/>
    <n v="0"/>
    <n v="1694"/>
    <n v="3387"/>
    <n v="11852"/>
    <n v="13545"/>
    <s v="10610R"/>
    <s v="Nuclear Generation"/>
    <s v="10997R"/>
    <s v="Cook Plant Nuclear All"/>
    <s v="10801R"/>
    <s v="Cook Plant Site Operations All"/>
    <s v="13022R"/>
    <s v="Cook Plant Site Services All"/>
    <s v="Nuclear Generation"/>
    <n v="1.736"/>
    <x v="12"/>
    <s v="SP20 / 010"/>
    <n v="176930.111846154"/>
    <n v="307150.67416492337"/>
    <n v="884650.55923076905"/>
    <n v="6"/>
  </r>
  <r>
    <m/>
    <n v="0"/>
    <n v="1694"/>
    <n v="3387"/>
    <n v="11852"/>
    <n v="16931"/>
    <s v="10610R"/>
    <s v="Nuclear Generation"/>
    <s v="10997R"/>
    <s v="Cook Plant Nuclear All"/>
    <s v="10801R"/>
    <s v="Cook Plant Site Operations All"/>
    <s v="10984R"/>
    <s v="Cook Plant Manager All"/>
    <s v="Nuclear Generation"/>
    <n v="1.736"/>
    <x v="12"/>
    <s v="Nonsal"/>
    <n v="1916534.6355000001"/>
    <n v="3327104.1272280002"/>
    <n v="38330692.710000001"/>
    <n v="334"/>
  </r>
  <r>
    <m/>
    <n v="0"/>
    <n v="1694"/>
    <n v="3387"/>
    <n v="11852"/>
    <n v="16931"/>
    <s v="10610R"/>
    <s v="Nuclear Generation"/>
    <s v="10997R"/>
    <s v="Cook Plant Nuclear All"/>
    <s v="10801R"/>
    <s v="Cook Plant Site Operations All"/>
    <s v="10984R"/>
    <s v="Cook Plant Manager All"/>
    <s v="Nuclear Generation"/>
    <n v="1.736"/>
    <x v="12"/>
    <s v="SP20 / 004"/>
    <n v="40592.933584615399"/>
    <n v="70469.332702892338"/>
    <n v="676548.89307692298"/>
    <n v="12"/>
  </r>
  <r>
    <m/>
    <n v="0"/>
    <n v="1694"/>
    <n v="3387"/>
    <n v="11852"/>
    <n v="16931"/>
    <s v="10610R"/>
    <s v="Nuclear Generation"/>
    <s v="10997R"/>
    <s v="Cook Plant Nuclear All"/>
    <s v="10801R"/>
    <s v="Cook Plant Site Operations All"/>
    <s v="10984R"/>
    <s v="Cook Plant Manager All"/>
    <s v="Nuclear Generation"/>
    <n v="1.736"/>
    <x v="12"/>
    <s v="SP20 / 005"/>
    <n v="10384.4012615385"/>
    <n v="18027.320590030835"/>
    <n v="129805.015769231"/>
    <n v="2"/>
  </r>
  <r>
    <m/>
    <n v="0"/>
    <n v="1694"/>
    <n v="3387"/>
    <n v="11852"/>
    <n v="16931"/>
    <s v="10610R"/>
    <s v="Nuclear Generation"/>
    <s v="10997R"/>
    <s v="Cook Plant Nuclear All"/>
    <s v="10801R"/>
    <s v="Cook Plant Site Operations All"/>
    <s v="10984R"/>
    <s v="Cook Plant Manager All"/>
    <s v="Nuclear Generation"/>
    <n v="1.736"/>
    <x v="12"/>
    <s v="SP20 / 006"/>
    <n v="55462.5199038461"/>
    <n v="96282.934553076833"/>
    <n v="616250.22115384601"/>
    <n v="7"/>
  </r>
  <r>
    <m/>
    <n v="0"/>
    <n v="1694"/>
    <n v="3387"/>
    <n v="11852"/>
    <n v="16931"/>
    <s v="10610R"/>
    <s v="Nuclear Generation"/>
    <s v="10997R"/>
    <s v="Cook Plant Nuclear All"/>
    <s v="10801R"/>
    <s v="Cook Plant Site Operations All"/>
    <s v="10984R"/>
    <s v="Cook Plant Manager All"/>
    <s v="Nuclear Generation"/>
    <n v="1.736"/>
    <x v="12"/>
    <s v="SP20 / 007"/>
    <n v="452294.54930769303"/>
    <n v="785183.33759815514"/>
    <n v="4522945.4930769196"/>
    <n v="46"/>
  </r>
  <r>
    <m/>
    <n v="0"/>
    <n v="1694"/>
    <n v="3387"/>
    <n v="11852"/>
    <n v="16931"/>
    <s v="10610R"/>
    <s v="Nuclear Generation"/>
    <s v="10997R"/>
    <s v="Cook Plant Nuclear All"/>
    <s v="10801R"/>
    <s v="Cook Plant Site Operations All"/>
    <s v="10984R"/>
    <s v="Cook Plant Manager All"/>
    <s v="Nuclear Generation"/>
    <n v="1.736"/>
    <x v="12"/>
    <s v="SP20 / 008"/>
    <n v="946345.26643846196"/>
    <n v="1642855.3825371698"/>
    <n v="9463452.6643846203"/>
    <n v="79"/>
  </r>
  <r>
    <m/>
    <n v="0"/>
    <n v="1694"/>
    <n v="3387"/>
    <n v="11852"/>
    <n v="16931"/>
    <s v="10610R"/>
    <s v="Nuclear Generation"/>
    <s v="10997R"/>
    <s v="Cook Plant Nuclear All"/>
    <s v="10801R"/>
    <s v="Cook Plant Site Operations All"/>
    <s v="10984R"/>
    <s v="Cook Plant Manager All"/>
    <s v="Nuclear Generation"/>
    <n v="1.736"/>
    <x v="12"/>
    <s v="SP20 / 009"/>
    <n v="2069095.10596153"/>
    <n v="3591949.1039492162"/>
    <n v="13793967.373076901"/>
    <n v="103"/>
  </r>
  <r>
    <m/>
    <n v="0"/>
    <n v="1694"/>
    <n v="3387"/>
    <n v="11852"/>
    <n v="16931"/>
    <s v="10610R"/>
    <s v="Nuclear Generation"/>
    <s v="10997R"/>
    <s v="Cook Plant Nuclear All"/>
    <s v="10801R"/>
    <s v="Cook Plant Site Operations All"/>
    <s v="10984R"/>
    <s v="Cook Plant Manager All"/>
    <s v="Nuclear Generation"/>
    <n v="1.736"/>
    <x v="12"/>
    <s v="SP20 / 010"/>
    <n v="944653.55884615495"/>
    <n v="1639918.578156925"/>
    <n v="4723267.7942307703"/>
    <n v="29"/>
  </r>
  <r>
    <m/>
    <n v="0"/>
    <n v="1694"/>
    <n v="3387"/>
    <n v="11852"/>
    <n v="16931"/>
    <s v="10610R"/>
    <s v="Nuclear Generation"/>
    <s v="10997R"/>
    <s v="Cook Plant Nuclear All"/>
    <s v="10801R"/>
    <s v="Cook Plant Site Operations All"/>
    <s v="10984R"/>
    <s v="Cook Plant Manager All"/>
    <s v="Nuclear Generation"/>
    <n v="1.736"/>
    <x v="12"/>
    <s v="SP20 / 011"/>
    <n v="212530.48326923099"/>
    <n v="368952.91895538499"/>
    <n v="850121.93307692301"/>
    <n v="5"/>
  </r>
  <r>
    <m/>
    <n v="0"/>
    <n v="1694"/>
    <n v="3387"/>
    <n v="11852"/>
    <n v="16931"/>
    <s v="10610R"/>
    <s v="Nuclear Generation"/>
    <s v="10997R"/>
    <s v="Cook Plant Nuclear All"/>
    <s v="10801R"/>
    <s v="Cook Plant Site Operations All"/>
    <s v="10984R"/>
    <s v="Cook Plant Manager All"/>
    <s v="Nuclear Generation"/>
    <n v="1.736"/>
    <x v="12"/>
    <s v="SP20 / 012"/>
    <n v="114452.84030769199"/>
    <n v="198690.13077415331"/>
    <n v="381509.46769230801"/>
    <n v="2"/>
  </r>
  <r>
    <m/>
    <n v="0"/>
    <n v="1694"/>
    <n v="3387"/>
    <n v="11852"/>
    <n v="16931"/>
    <s v="10610R"/>
    <s v="Nuclear Generation"/>
    <s v="10997R"/>
    <s v="Cook Plant Nuclear All"/>
    <s v="10801R"/>
    <s v="Cook Plant Site Operations All"/>
    <s v="10984R"/>
    <s v="Cook Plant Manager All"/>
    <s v="Nuclear Generation"/>
    <n v="1.736"/>
    <x v="12"/>
    <s v="SP20 / 013"/>
    <n v="79739.455384615198"/>
    <n v="138427.69454769199"/>
    <n v="227827.01538461499"/>
    <n v="1"/>
  </r>
  <r>
    <m/>
    <n v="0"/>
    <n v="1694"/>
    <n v="3387"/>
    <n v="25396"/>
    <n v="28782"/>
    <s v="10610R"/>
    <s v="Nuclear Generation"/>
    <s v="10997R"/>
    <s v="Cook Plant Nuclear All"/>
    <s v="11905R"/>
    <s v="Cook Plant Support Services"/>
    <s v="11173R"/>
    <s v="Cook Plant Projects All"/>
    <s v="Nuclear Generation"/>
    <n v="1.736"/>
    <x v="12"/>
    <s v="SP20 / 006"/>
    <n v="8224.4304692307705"/>
    <n v="14277.611294584618"/>
    <n v="91382.560769230797"/>
    <n v="1"/>
  </r>
  <r>
    <m/>
    <n v="0"/>
    <n v="1694"/>
    <n v="3387"/>
    <n v="25396"/>
    <n v="28782"/>
    <s v="10610R"/>
    <s v="Nuclear Generation"/>
    <s v="10997R"/>
    <s v="Cook Plant Nuclear All"/>
    <s v="11905R"/>
    <s v="Cook Plant Support Services"/>
    <s v="11173R"/>
    <s v="Cook Plant Projects All"/>
    <s v="Nuclear Generation"/>
    <n v="1.736"/>
    <x v="12"/>
    <s v="SP20 / 007"/>
    <n v="8897.9379230769191"/>
    <n v="15446.820234461531"/>
    <n v="88979.379230769206"/>
    <n v="1"/>
  </r>
  <r>
    <m/>
    <n v="0"/>
    <n v="1694"/>
    <n v="3387"/>
    <n v="25396"/>
    <n v="28782"/>
    <s v="10610R"/>
    <s v="Nuclear Generation"/>
    <s v="10997R"/>
    <s v="Cook Plant Nuclear All"/>
    <s v="11905R"/>
    <s v="Cook Plant Support Services"/>
    <s v="11173R"/>
    <s v="Cook Plant Projects All"/>
    <s v="Nuclear Generation"/>
    <n v="1.736"/>
    <x v="12"/>
    <s v="SP20 / 009"/>
    <n v="252416.56101922999"/>
    <n v="438195.14992938325"/>
    <n v="1682777.07346154"/>
    <n v="12"/>
  </r>
  <r>
    <m/>
    <n v="0"/>
    <n v="1694"/>
    <n v="3387"/>
    <n v="25396"/>
    <n v="28782"/>
    <s v="10610R"/>
    <s v="Nuclear Generation"/>
    <s v="10997R"/>
    <s v="Cook Plant Nuclear All"/>
    <s v="11905R"/>
    <s v="Cook Plant Support Services"/>
    <s v="11173R"/>
    <s v="Cook Plant Projects All"/>
    <s v="Nuclear Generation"/>
    <n v="1.736"/>
    <x v="12"/>
    <s v="SP20 / 010"/>
    <n v="124387.89330769199"/>
    <n v="215937.38278215329"/>
    <n v="621939.46653846197"/>
    <n v="4"/>
  </r>
  <r>
    <m/>
    <n v="0"/>
    <n v="1694"/>
    <n v="3387"/>
    <n v="25396"/>
    <n v="28782"/>
    <s v="10610R"/>
    <s v="Nuclear Generation"/>
    <s v="10997R"/>
    <s v="Cook Plant Nuclear All"/>
    <s v="11905R"/>
    <s v="Cook Plant Support Services"/>
    <s v="11173R"/>
    <s v="Cook Plant Projects All"/>
    <s v="Nuclear Generation"/>
    <n v="1.736"/>
    <x v="12"/>
    <s v="SP20 / 012"/>
    <n v="59786.499230769303"/>
    <n v="103789.3626646155"/>
    <n v="199288.33076923099"/>
    <n v="1"/>
  </r>
  <r>
    <m/>
    <n v="0"/>
    <n v="847"/>
    <n v="1405"/>
    <n v="1407"/>
    <n v="1407"/>
    <s v="13263R"/>
    <s v="Utilities"/>
    <s v="12369XR"/>
    <s v="Utility Operations Ohio"/>
    <s v="12369R"/>
    <s v="Utility Operations Ohio"/>
    <m/>
    <m/>
    <s v="Ohio"/>
    <n v="1.7030000000000001"/>
    <x v="4"/>
    <s v="SP20 / 005"/>
    <n v="10691.450461538499"/>
    <n v="18207.540136000065"/>
    <n v="133643.13076923101"/>
    <n v="2"/>
  </r>
  <r>
    <m/>
    <n v="0"/>
    <n v="847"/>
    <n v="1405"/>
    <n v="1407"/>
    <n v="1407"/>
    <s v="13263R"/>
    <s v="Utilities"/>
    <s v="12369XR"/>
    <s v="Utility Operations Ohio"/>
    <s v="12369R"/>
    <s v="Utility Operations Ohio"/>
    <m/>
    <m/>
    <s v="Ohio"/>
    <n v="1.7030000000000001"/>
    <x v="4"/>
    <s v="SP20 / 008"/>
    <n v="9304.0987692307699"/>
    <n v="15844.880204000001"/>
    <n v="93040.987692307695"/>
    <n v="1"/>
  </r>
  <r>
    <m/>
    <n v="0"/>
    <n v="847"/>
    <n v="1405"/>
    <n v="1407"/>
    <n v="1407"/>
    <s v="13263R"/>
    <s v="Utilities"/>
    <s v="12369XR"/>
    <s v="Utility Operations Ohio"/>
    <s v="12369R"/>
    <s v="Utility Operations Ohio"/>
    <m/>
    <m/>
    <s v="Ohio"/>
    <n v="1.7030000000000001"/>
    <x v="4"/>
    <s v="SP20 / 010"/>
    <n v="28858.082153846201"/>
    <n v="49145.313908000084"/>
    <n v="144290.41076923101"/>
    <n v="1"/>
  </r>
  <r>
    <m/>
    <n v="0"/>
    <n v="847"/>
    <n v="1405"/>
    <n v="1407"/>
    <n v="1409"/>
    <s v="13263R"/>
    <s v="Utilities"/>
    <s v="12369XR"/>
    <s v="Utility Operations Ohio"/>
    <s v="12369R"/>
    <s v="Utility Operations Ohio"/>
    <s v="12949R"/>
    <s v="Ohio  Customer Oper"/>
    <s v="Ohio"/>
    <n v="1.7030000000000001"/>
    <x v="4"/>
    <s v="SP20 / 004"/>
    <n v="32557.490976923102"/>
    <n v="55445.407133700042"/>
    <n v="542624.84961538401"/>
    <n v="10"/>
  </r>
  <r>
    <m/>
    <n v="0"/>
    <n v="847"/>
    <n v="1405"/>
    <n v="1407"/>
    <n v="1409"/>
    <s v="13263R"/>
    <s v="Utilities"/>
    <s v="12369XR"/>
    <s v="Utility Operations Ohio"/>
    <s v="12369R"/>
    <s v="Utility Operations Ohio"/>
    <s v="12949R"/>
    <s v="Ohio  Customer Oper"/>
    <s v="Ohio"/>
    <n v="1.7030000000000001"/>
    <x v="4"/>
    <s v="SP20 / 005"/>
    <n v="28553.414769230701"/>
    <n v="48626.46535199989"/>
    <n v="356917.68461538502"/>
    <n v="6"/>
  </r>
  <r>
    <m/>
    <n v="0"/>
    <n v="847"/>
    <n v="1405"/>
    <n v="1407"/>
    <n v="1409"/>
    <s v="13263R"/>
    <s v="Utilities"/>
    <s v="12369XR"/>
    <s v="Utility Operations Ohio"/>
    <s v="12369R"/>
    <s v="Utility Operations Ohio"/>
    <s v="12949R"/>
    <s v="Ohio  Customer Oper"/>
    <s v="Ohio"/>
    <n v="1.7030000000000001"/>
    <x v="4"/>
    <s v="SP20 / 006"/>
    <n v="108088.496238462"/>
    <n v="184074.70909410081"/>
    <n v="1200983.2915384599"/>
    <n v="17"/>
  </r>
  <r>
    <m/>
    <n v="0"/>
    <n v="847"/>
    <n v="1405"/>
    <n v="1407"/>
    <n v="1409"/>
    <s v="13263R"/>
    <s v="Utilities"/>
    <s v="12369XR"/>
    <s v="Utility Operations Ohio"/>
    <s v="12369R"/>
    <s v="Utility Operations Ohio"/>
    <s v="12949R"/>
    <s v="Ohio  Customer Oper"/>
    <s v="Ohio"/>
    <n v="1.7030000000000001"/>
    <x v="4"/>
    <s v="SP20 / 007"/>
    <n v="90099.442730769195"/>
    <n v="153439.35097049995"/>
    <n v="900994.42730769201"/>
    <n v="11"/>
  </r>
  <r>
    <m/>
    <n v="0"/>
    <n v="847"/>
    <n v="1405"/>
    <n v="1407"/>
    <n v="1409"/>
    <s v="13263R"/>
    <s v="Utilities"/>
    <s v="12369XR"/>
    <s v="Utility Operations Ohio"/>
    <s v="12369R"/>
    <s v="Utility Operations Ohio"/>
    <s v="12949R"/>
    <s v="Ohio  Customer Oper"/>
    <s v="Ohio"/>
    <n v="1.7030000000000001"/>
    <x v="4"/>
    <s v="SP20 / 008"/>
    <n v="135005.83338461601"/>
    <n v="229914.93425400107"/>
    <n v="1350058.33384615"/>
    <n v="13"/>
  </r>
  <r>
    <m/>
    <n v="0"/>
    <n v="847"/>
    <n v="1405"/>
    <n v="1407"/>
    <n v="1409"/>
    <s v="13263R"/>
    <s v="Utilities"/>
    <s v="12369XR"/>
    <s v="Utility Operations Ohio"/>
    <s v="12369R"/>
    <s v="Utility Operations Ohio"/>
    <s v="12949R"/>
    <s v="Ohio  Customer Oper"/>
    <s v="Ohio"/>
    <n v="1.7030000000000001"/>
    <x v="4"/>
    <s v="SP20 / 009"/>
    <n v="358739.19488077"/>
    <n v="610932.8488819513"/>
    <n v="2391594.6325384602"/>
    <n v="21"/>
  </r>
  <r>
    <m/>
    <n v="0"/>
    <n v="847"/>
    <n v="1405"/>
    <n v="1407"/>
    <n v="1409"/>
    <s v="13263R"/>
    <s v="Utilities"/>
    <s v="12369XR"/>
    <s v="Utility Operations Ohio"/>
    <s v="12369R"/>
    <s v="Utility Operations Ohio"/>
    <s v="12949R"/>
    <s v="Ohio  Customer Oper"/>
    <s v="Ohio"/>
    <n v="1.7030000000000001"/>
    <x v="4"/>
    <s v="SP20 / 010"/>
    <n v="177599.22760769201"/>
    <n v="302451.48461589951"/>
    <n v="887996.13803846203"/>
    <n v="6"/>
  </r>
  <r>
    <m/>
    <n v="0"/>
    <n v="847"/>
    <n v="1405"/>
    <n v="1407"/>
    <n v="1409"/>
    <s v="13263R"/>
    <s v="Utilities"/>
    <s v="12369XR"/>
    <s v="Utility Operations Ohio"/>
    <s v="12369R"/>
    <s v="Utility Operations Ohio"/>
    <s v="12949R"/>
    <s v="Ohio  Customer Oper"/>
    <s v="Ohio"/>
    <n v="1.7030000000000001"/>
    <x v="4"/>
    <s v="SP20 / 011"/>
    <n v="78496.857499999998"/>
    <n v="133680.1483225"/>
    <n v="313987.43"/>
    <n v="2"/>
  </r>
  <r>
    <m/>
    <n v="0"/>
    <n v="847"/>
    <n v="1405"/>
    <n v="1407"/>
    <n v="1409"/>
    <s v="13263R"/>
    <s v="Utilities"/>
    <s v="12369XR"/>
    <s v="Utility Operations Ohio"/>
    <s v="12369R"/>
    <s v="Utility Operations Ohio"/>
    <s v="12949R"/>
    <s v="Ohio  Customer Oper"/>
    <s v="Ohio"/>
    <n v="1.7030000000000001"/>
    <x v="4"/>
    <s v="SP20 / 012"/>
    <n v="58248.312461538597"/>
    <n v="99196.876122000234"/>
    <n v="194161.04153846201"/>
    <n v="1"/>
  </r>
  <r>
    <m/>
    <n v="0"/>
    <n v="847"/>
    <n v="1405"/>
    <n v="1407"/>
    <n v="1409"/>
    <s v="13263R"/>
    <s v="Utilities"/>
    <s v="12369XR"/>
    <s v="Utility Operations Ohio"/>
    <s v="12369R"/>
    <s v="Utility Operations Ohio"/>
    <s v="12949R"/>
    <s v="Ohio  Customer Oper"/>
    <s v="Ohio"/>
    <n v="1.7030000000000001"/>
    <x v="4"/>
    <s v="SP20 / 013"/>
    <n v="73800.225153846099"/>
    <n v="125681.78343699992"/>
    <n v="210857.78615384601"/>
    <n v="1"/>
  </r>
  <r>
    <m/>
    <n v="0"/>
    <n v="847"/>
    <n v="1405"/>
    <n v="1407"/>
    <n v="1421"/>
    <s v="13263R"/>
    <s v="Utilities"/>
    <s v="12369XR"/>
    <s v="Utility Operations Ohio"/>
    <s v="12369R"/>
    <s v="Utility Operations Ohio"/>
    <s v="13601R"/>
    <s v="Ohio Employee Experience"/>
    <s v="Ohio"/>
    <n v="1.7030000000000001"/>
    <x v="4"/>
    <s v="SP20 / 004"/>
    <n v="3445.5625615384602"/>
    <n v="5867.793042299998"/>
    <n v="57426.042692307703"/>
    <n v="1"/>
  </r>
  <r>
    <m/>
    <n v="0"/>
    <n v="847"/>
    <n v="1405"/>
    <n v="1407"/>
    <n v="1421"/>
    <s v="13263R"/>
    <s v="Utilities"/>
    <s v="12369XR"/>
    <s v="Utility Operations Ohio"/>
    <s v="12369R"/>
    <s v="Utility Operations Ohio"/>
    <s v="13601R"/>
    <s v="Ohio Employee Experience"/>
    <s v="Ohio"/>
    <n v="1.7030000000000001"/>
    <x v="4"/>
    <s v="SP20 / 008"/>
    <n v="10213.461846153799"/>
    <n v="17393.525523999921"/>
    <n v="102134.618461538"/>
    <n v="1"/>
  </r>
  <r>
    <m/>
    <n v="0"/>
    <n v="847"/>
    <n v="1405"/>
    <n v="1407"/>
    <n v="1421"/>
    <s v="13263R"/>
    <s v="Utilities"/>
    <s v="12369XR"/>
    <s v="Utility Operations Ohio"/>
    <s v="12369R"/>
    <s v="Utility Operations Ohio"/>
    <s v="13601R"/>
    <s v="Ohio Employee Experience"/>
    <s v="Ohio"/>
    <n v="1.7030000000000001"/>
    <x v="4"/>
    <s v="SP20 / 010"/>
    <n v="31477.559230769199"/>
    <n v="53606.283369999946"/>
    <n v="157387.79615384599"/>
    <n v="1"/>
  </r>
  <r>
    <m/>
    <n v="0"/>
    <n v="847"/>
    <n v="1405"/>
    <n v="1407"/>
    <n v="1427"/>
    <s v="13263R"/>
    <s v="Utilities"/>
    <s v="12369XR"/>
    <s v="Utility Operations Ohio"/>
    <s v="12369R"/>
    <s v="Utility Operations Ohio"/>
    <s v="12370R"/>
    <s v="Ohio Distr Oper"/>
    <s v="Ohio"/>
    <n v="1.7030000000000001"/>
    <x v="4"/>
    <s v="Nonsal"/>
    <n v="2897197.9785000002"/>
    <n v="4933928.1573855001"/>
    <n v="57943959.57"/>
    <n v="705"/>
  </r>
  <r>
    <m/>
    <n v="0"/>
    <n v="847"/>
    <n v="1405"/>
    <n v="1407"/>
    <n v="1427"/>
    <s v="13263R"/>
    <s v="Utilities"/>
    <s v="12369XR"/>
    <s v="Utility Operations Ohio"/>
    <s v="12369R"/>
    <s v="Utility Operations Ohio"/>
    <s v="12370R"/>
    <s v="Ohio Distr Oper"/>
    <s v="Ohio"/>
    <n v="1.7030000000000001"/>
    <x v="4"/>
    <s v="SP20 / 002"/>
    <n v="23096.626134615399"/>
    <n v="39333.554307250022"/>
    <n v="461932.522692308"/>
    <n v="12"/>
  </r>
  <r>
    <m/>
    <n v="0"/>
    <n v="847"/>
    <n v="1405"/>
    <n v="1407"/>
    <n v="1427"/>
    <s v="13263R"/>
    <s v="Utilities"/>
    <s v="12369XR"/>
    <s v="Utility Operations Ohio"/>
    <s v="12369R"/>
    <s v="Utility Operations Ohio"/>
    <s v="12370R"/>
    <s v="Ohio Distr Oper"/>
    <s v="Ohio"/>
    <n v="1.7030000000000001"/>
    <x v="4"/>
    <s v="SP20 / 003"/>
    <n v="33543.719980769201"/>
    <n v="57124.955127249952"/>
    <n v="670874.39961538499"/>
    <n v="15"/>
  </r>
  <r>
    <m/>
    <n v="0"/>
    <n v="847"/>
    <n v="1405"/>
    <n v="1407"/>
    <n v="1427"/>
    <s v="13263R"/>
    <s v="Utilities"/>
    <s v="12369XR"/>
    <s v="Utility Operations Ohio"/>
    <s v="12369R"/>
    <s v="Utility Operations Ohio"/>
    <s v="12370R"/>
    <s v="Ohio Distr Oper"/>
    <s v="Ohio"/>
    <n v="1.7030000000000001"/>
    <x v="4"/>
    <s v="SP20 / 004"/>
    <n v="159555.55993846201"/>
    <n v="271723.11857520085"/>
    <n v="2659259.3323076898"/>
    <n v="57"/>
  </r>
  <r>
    <m/>
    <n v="0"/>
    <n v="847"/>
    <n v="1405"/>
    <n v="1407"/>
    <n v="1427"/>
    <s v="13263R"/>
    <s v="Utilities"/>
    <s v="12369XR"/>
    <s v="Utility Operations Ohio"/>
    <s v="12369R"/>
    <s v="Utility Operations Ohio"/>
    <s v="12370R"/>
    <s v="Ohio Distr Oper"/>
    <s v="Ohio"/>
    <n v="1.7030000000000001"/>
    <x v="4"/>
    <s v="SP20 / 005"/>
    <n v="382204.41691692302"/>
    <n v="650894.12200951995"/>
    <n v="4777555.2114615403"/>
    <n v="78"/>
  </r>
  <r>
    <m/>
    <n v="0"/>
    <n v="847"/>
    <n v="1405"/>
    <n v="1407"/>
    <n v="1427"/>
    <s v="13263R"/>
    <s v="Utilities"/>
    <s v="12369XR"/>
    <s v="Utility Operations Ohio"/>
    <s v="12369R"/>
    <s v="Utility Operations Ohio"/>
    <s v="12370R"/>
    <s v="Ohio Distr Oper"/>
    <s v="Ohio"/>
    <n v="1.7030000000000001"/>
    <x v="4"/>
    <s v="SP20 / 006"/>
    <n v="590763.62918076897"/>
    <n v="1006070.4604948496"/>
    <n v="6564040.3242307696"/>
    <n v="82"/>
  </r>
  <r>
    <m/>
    <n v="0"/>
    <n v="847"/>
    <n v="1405"/>
    <n v="1407"/>
    <n v="1427"/>
    <s v="13263R"/>
    <s v="Utilities"/>
    <s v="12369XR"/>
    <s v="Utility Operations Ohio"/>
    <s v="12369R"/>
    <s v="Utility Operations Ohio"/>
    <s v="12370R"/>
    <s v="Ohio Distr Oper"/>
    <s v="Ohio"/>
    <n v="1.7030000000000001"/>
    <x v="4"/>
    <s v="SP20 / 007"/>
    <n v="2637898.3236076902"/>
    <n v="4492340.8451038962"/>
    <n v="26378983.236076899"/>
    <n v="257"/>
  </r>
  <r>
    <m/>
    <n v="0"/>
    <n v="847"/>
    <n v="1405"/>
    <n v="1407"/>
    <n v="1427"/>
    <s v="13263R"/>
    <s v="Utilities"/>
    <s v="12369XR"/>
    <s v="Utility Operations Ohio"/>
    <s v="12369R"/>
    <s v="Utility Operations Ohio"/>
    <s v="12370R"/>
    <s v="Ohio Distr Oper"/>
    <s v="Ohio"/>
    <n v="1.7030000000000001"/>
    <x v="4"/>
    <s v="SP20 / 008"/>
    <n v="1063555.7805769199"/>
    <n v="1811235.4943224946"/>
    <n v="10635557.8057692"/>
    <n v="100"/>
  </r>
  <r>
    <m/>
    <n v="0"/>
    <n v="847"/>
    <n v="1405"/>
    <n v="1407"/>
    <n v="1427"/>
    <s v="13263R"/>
    <s v="Utilities"/>
    <s v="12369XR"/>
    <s v="Utility Operations Ohio"/>
    <s v="12369R"/>
    <s v="Utility Operations Ohio"/>
    <s v="12370R"/>
    <s v="Ohio Distr Oper"/>
    <s v="Ohio"/>
    <n v="1.7030000000000001"/>
    <x v="4"/>
    <s v="SP20 / 009"/>
    <n v="295422.21063461498"/>
    <n v="503104.02471074933"/>
    <n v="1969481.40423077"/>
    <n v="16"/>
  </r>
  <r>
    <m/>
    <n v="0"/>
    <n v="847"/>
    <n v="1405"/>
    <n v="1407"/>
    <n v="1427"/>
    <s v="13263R"/>
    <s v="Utilities"/>
    <s v="12369XR"/>
    <s v="Utility Operations Ohio"/>
    <s v="12369R"/>
    <s v="Utility Operations Ohio"/>
    <s v="12370R"/>
    <s v="Ohio Distr Oper"/>
    <s v="Ohio"/>
    <n v="1.7030000000000001"/>
    <x v="4"/>
    <s v="SP20 / 010"/>
    <n v="366367.34546153899"/>
    <n v="623923.58932100097"/>
    <n v="1831836.7273076901"/>
    <n v="14"/>
  </r>
  <r>
    <m/>
    <n v="0"/>
    <n v="847"/>
    <n v="1405"/>
    <n v="1407"/>
    <n v="1427"/>
    <s v="13263R"/>
    <s v="Utilities"/>
    <s v="12369XR"/>
    <s v="Utility Operations Ohio"/>
    <s v="12369R"/>
    <s v="Utility Operations Ohio"/>
    <s v="12370R"/>
    <s v="Ohio Distr Oper"/>
    <s v="Ohio"/>
    <n v="1.7030000000000001"/>
    <x v="4"/>
    <s v="SP20 / 011"/>
    <n v="142950.55423076899"/>
    <n v="243444.79385499959"/>
    <n v="571802.21692307701"/>
    <n v="4"/>
  </r>
  <r>
    <m/>
    <n v="0"/>
    <n v="847"/>
    <n v="1405"/>
    <n v="1407"/>
    <n v="1427"/>
    <s v="13263R"/>
    <s v="Utilities"/>
    <s v="12369XR"/>
    <s v="Utility Operations Ohio"/>
    <s v="12369R"/>
    <s v="Utility Operations Ohio"/>
    <s v="12370R"/>
    <s v="Ohio Distr Oper"/>
    <s v="Ohio"/>
    <n v="1.7030000000000001"/>
    <x v="4"/>
    <s v="SP20 / 013"/>
    <n v="82058.031730769202"/>
    <n v="139744.82803749994"/>
    <n v="234451.51923076899"/>
    <n v="1"/>
  </r>
  <r>
    <m/>
    <n v="0"/>
    <n v="847"/>
    <n v="1405"/>
    <n v="1407"/>
    <n v="1477"/>
    <s v="13263R"/>
    <s v="Utilities"/>
    <s v="12369XR"/>
    <s v="Utility Operations Ohio"/>
    <s v="12369R"/>
    <s v="Utility Operations Ohio"/>
    <s v="12372R"/>
    <s v="Ohio Regulatory and Finance"/>
    <s v="Ohio"/>
    <n v="1.7030000000000001"/>
    <x v="4"/>
    <s v="SP20 / 003"/>
    <n v="2060.0966730769201"/>
    <n v="3508.3446342499951"/>
    <n v="41201.933461538501"/>
    <n v="1"/>
  </r>
  <r>
    <m/>
    <n v="0"/>
    <n v="847"/>
    <n v="1405"/>
    <n v="1407"/>
    <n v="1477"/>
    <s v="13263R"/>
    <s v="Utilities"/>
    <s v="12369XR"/>
    <s v="Utility Operations Ohio"/>
    <s v="12369R"/>
    <s v="Utility Operations Ohio"/>
    <s v="12372R"/>
    <s v="Ohio Regulatory and Finance"/>
    <s v="Ohio"/>
    <n v="1.7030000000000001"/>
    <x v="4"/>
    <s v="SP20 / 004"/>
    <n v="29426.9653846152"/>
    <n v="50114.122049999685"/>
    <n v="490449.42307692301"/>
    <n v="9"/>
  </r>
  <r>
    <m/>
    <n v="0"/>
    <n v="847"/>
    <n v="1405"/>
    <n v="1407"/>
    <n v="1477"/>
    <s v="13263R"/>
    <s v="Utilities"/>
    <s v="12369XR"/>
    <s v="Utility Operations Ohio"/>
    <s v="12369R"/>
    <s v="Utility Operations Ohio"/>
    <s v="12372R"/>
    <s v="Ohio Regulatory and Finance"/>
    <s v="Ohio"/>
    <n v="1.7030000000000001"/>
    <x v="4"/>
    <s v="SP20 / 005"/>
    <n v="16943.7762461538"/>
    <n v="28855.250947199922"/>
    <n v="211797.203076923"/>
    <n v="3"/>
  </r>
  <r>
    <m/>
    <n v="0"/>
    <n v="847"/>
    <n v="1405"/>
    <n v="1407"/>
    <n v="1477"/>
    <s v="13263R"/>
    <s v="Utilities"/>
    <s v="12369XR"/>
    <s v="Utility Operations Ohio"/>
    <s v="12369R"/>
    <s v="Utility Operations Ohio"/>
    <s v="12372R"/>
    <s v="Ohio Regulatory and Finance"/>
    <s v="Ohio"/>
    <n v="1.7030000000000001"/>
    <x v="4"/>
    <s v="SP20 / 006"/>
    <n v="25710.6717346154"/>
    <n v="43785.273964050029"/>
    <n v="285674.13038461498"/>
    <n v="4"/>
  </r>
  <r>
    <m/>
    <n v="0"/>
    <n v="847"/>
    <n v="1405"/>
    <n v="1407"/>
    <n v="1477"/>
    <s v="13263R"/>
    <s v="Utilities"/>
    <s v="12369XR"/>
    <s v="Utility Operations Ohio"/>
    <s v="12369R"/>
    <s v="Utility Operations Ohio"/>
    <s v="12372R"/>
    <s v="Ohio Regulatory and Finance"/>
    <s v="Ohio"/>
    <n v="1.7030000000000001"/>
    <x v="4"/>
    <s v="SP20 / 007"/>
    <n v="16475.091346153898"/>
    <n v="28057.08056250009"/>
    <n v="164750.913461538"/>
    <n v="2"/>
  </r>
  <r>
    <m/>
    <n v="0"/>
    <n v="847"/>
    <n v="1405"/>
    <n v="1407"/>
    <n v="1477"/>
    <s v="13263R"/>
    <s v="Utilities"/>
    <s v="12369XR"/>
    <s v="Utility Operations Ohio"/>
    <s v="12369R"/>
    <s v="Utility Operations Ohio"/>
    <s v="12372R"/>
    <s v="Ohio Regulatory and Finance"/>
    <s v="Ohio"/>
    <n v="1.7030000000000001"/>
    <x v="4"/>
    <s v="SP20 / 008"/>
    <n v="91808.917923076893"/>
    <n v="156350.58722299995"/>
    <n v="918089.17923076905"/>
    <n v="9"/>
  </r>
  <r>
    <m/>
    <n v="0"/>
    <n v="847"/>
    <n v="1405"/>
    <n v="1407"/>
    <n v="1477"/>
    <s v="13263R"/>
    <s v="Utilities"/>
    <s v="12369XR"/>
    <s v="Utility Operations Ohio"/>
    <s v="12369R"/>
    <s v="Utility Operations Ohio"/>
    <s v="12372R"/>
    <s v="Ohio Regulatory and Finance"/>
    <s v="Ohio"/>
    <n v="1.7030000000000001"/>
    <x v="4"/>
    <s v="SP20 / 009"/>
    <n v="52551.623538461601"/>
    <n v="89495.414886000115"/>
    <n v="350344.15692307701"/>
    <n v="3"/>
  </r>
  <r>
    <m/>
    <n v="0"/>
    <n v="847"/>
    <n v="1405"/>
    <n v="1407"/>
    <n v="1477"/>
    <s v="13263R"/>
    <s v="Utilities"/>
    <s v="12369XR"/>
    <s v="Utility Operations Ohio"/>
    <s v="12369R"/>
    <s v="Utility Operations Ohio"/>
    <s v="12372R"/>
    <s v="Ohio Regulatory and Finance"/>
    <s v="Ohio"/>
    <n v="1.7030000000000001"/>
    <x v="4"/>
    <s v="SP20 / 010"/>
    <n v="82058.254000000001"/>
    <n v="139745.20656200001"/>
    <n v="410291.27"/>
    <n v="3"/>
  </r>
  <r>
    <m/>
    <n v="0"/>
    <n v="847"/>
    <n v="1405"/>
    <n v="1407"/>
    <n v="1477"/>
    <s v="13263R"/>
    <s v="Utilities"/>
    <s v="12369XR"/>
    <s v="Utility Operations Ohio"/>
    <s v="12369R"/>
    <s v="Utility Operations Ohio"/>
    <s v="12372R"/>
    <s v="Ohio Regulatory and Finance"/>
    <s v="Ohio"/>
    <n v="1.7030000000000001"/>
    <x v="4"/>
    <s v="SP20 / 011"/>
    <n v="87216.220961538507"/>
    <n v="148529.22429750007"/>
    <n v="348864.88384615403"/>
    <n v="2"/>
  </r>
  <r>
    <m/>
    <n v="0"/>
    <n v="847"/>
    <n v="1405"/>
    <n v="1407"/>
    <n v="1477"/>
    <s v="13263R"/>
    <s v="Utilities"/>
    <s v="12369XR"/>
    <s v="Utility Operations Ohio"/>
    <s v="12369R"/>
    <s v="Utility Operations Ohio"/>
    <s v="12372R"/>
    <s v="Ohio Regulatory and Finance"/>
    <s v="Ohio"/>
    <n v="1.7030000000000001"/>
    <x v="4"/>
    <s v="SP20 / 013"/>
    <n v="82923.491942307795"/>
    <n v="141218.70677775019"/>
    <n v="236924.262692308"/>
    <n v="1"/>
  </r>
  <r>
    <m/>
    <n v="0"/>
    <n v="847"/>
    <n v="1405"/>
    <n v="1407"/>
    <n v="1483"/>
    <s v="13263R"/>
    <s v="Utilities"/>
    <s v="12369XR"/>
    <s v="Utility Operations Ohio"/>
    <s v="12369R"/>
    <s v="Utility Operations Ohio"/>
    <s v="12374R"/>
    <s v="Mtr Rev &amp; Cust Innovative Sol"/>
    <s v="Ohio"/>
    <n v="1.7030000000000001"/>
    <x v="4"/>
    <s v="SP20 / 008"/>
    <n v="11107.625115384601"/>
    <n v="18916.285571499975"/>
    <n v="111076.25115384599"/>
    <n v="1"/>
  </r>
  <r>
    <m/>
    <n v="0"/>
    <n v="847"/>
    <n v="1087"/>
    <n v="1090"/>
    <n v="1090"/>
    <s v="13263R"/>
    <s v="Utilities"/>
    <s v="12406XR"/>
    <s v="Utility Operations Oklahoma"/>
    <s v="12406R"/>
    <s v="Utility Operations Oklahoma"/>
    <m/>
    <m/>
    <s v="PSO"/>
    <n v="1.6890000000000001"/>
    <x v="8"/>
    <s v="SP20 / 005"/>
    <n v="4114.5773538461499"/>
    <n v="6949.5211506461474"/>
    <n v="51432.2169230769"/>
    <n v="1"/>
  </r>
  <r>
    <m/>
    <n v="0"/>
    <n v="847"/>
    <n v="1087"/>
    <n v="1090"/>
    <n v="1090"/>
    <s v="13263R"/>
    <s v="Utilities"/>
    <s v="12406XR"/>
    <s v="Utility Operations Oklahoma"/>
    <s v="12406R"/>
    <s v="Utility Operations Oklahoma"/>
    <m/>
    <m/>
    <s v="PSO"/>
    <n v="1.6890000000000001"/>
    <x v="8"/>
    <s v="SP20 / 008"/>
    <n v="8881.3176153846107"/>
    <n v="15000.545452384607"/>
    <n v="88813.1761538461"/>
    <n v="1"/>
  </r>
  <r>
    <m/>
    <n v="0"/>
    <n v="847"/>
    <n v="1087"/>
    <n v="1090"/>
    <n v="1090"/>
    <s v="13263R"/>
    <s v="Utilities"/>
    <s v="12406XR"/>
    <s v="Utility Operations Oklahoma"/>
    <s v="12406R"/>
    <s v="Utility Operations Oklahoma"/>
    <m/>
    <m/>
    <s v="PSO"/>
    <n v="1.6890000000000001"/>
    <x v="8"/>
    <s v="SP20 / 009"/>
    <n v="40469.729711538501"/>
    <n v="68353.373482788535"/>
    <n v="269798.19807692303"/>
    <n v="2"/>
  </r>
  <r>
    <m/>
    <n v="0"/>
    <n v="847"/>
    <n v="1087"/>
    <n v="1090"/>
    <n v="1090"/>
    <s v="13263R"/>
    <s v="Utilities"/>
    <s v="12406XR"/>
    <s v="Utility Operations Oklahoma"/>
    <s v="12406R"/>
    <s v="Utility Operations Oklahoma"/>
    <m/>
    <m/>
    <s v="PSO"/>
    <n v="1.6890000000000001"/>
    <x v="8"/>
    <s v="SP20 / 011"/>
    <n v="37844.942980769301"/>
    <n v="63920.108694519353"/>
    <n v="151379.771923077"/>
    <n v="1"/>
  </r>
  <r>
    <m/>
    <n v="0"/>
    <n v="847"/>
    <n v="1087"/>
    <n v="1090"/>
    <n v="1090"/>
    <s v="13263R"/>
    <s v="Utilities"/>
    <s v="12406XR"/>
    <s v="Utility Operations Oklahoma"/>
    <s v="12406R"/>
    <s v="Utility Operations Oklahoma"/>
    <m/>
    <m/>
    <s v="PSO"/>
    <n v="1.6890000000000001"/>
    <x v="8"/>
    <s v="SP20 / 013"/>
    <n v="94795.137499999997"/>
    <n v="160108.9872375"/>
    <n v="270843.25"/>
    <n v="2"/>
  </r>
  <r>
    <m/>
    <n v="0"/>
    <n v="847"/>
    <n v="1087"/>
    <n v="1090"/>
    <n v="1093"/>
    <s v="13263R"/>
    <s v="Utilities"/>
    <s v="12406XR"/>
    <s v="Utility Operations Oklahoma"/>
    <s v="12406R"/>
    <s v="Utility Operations Oklahoma"/>
    <s v="12407R"/>
    <s v="PSO Distr Reg Oper"/>
    <s v="PSO"/>
    <n v="1.6890000000000001"/>
    <x v="8"/>
    <s v="Nonsal"/>
    <n v="1162412.3030000001"/>
    <n v="1963314.3797670002"/>
    <n v="23248246.059999999"/>
    <n v="236"/>
  </r>
  <r>
    <m/>
    <n v="0"/>
    <n v="847"/>
    <n v="1087"/>
    <n v="1090"/>
    <n v="1093"/>
    <s v="13263R"/>
    <s v="Utilities"/>
    <s v="12406XR"/>
    <s v="Utility Operations Oklahoma"/>
    <s v="12406R"/>
    <s v="Utility Operations Oklahoma"/>
    <s v="12407R"/>
    <s v="PSO Distr Reg Oper"/>
    <s v="PSO"/>
    <n v="1.6890000000000001"/>
    <x v="8"/>
    <s v="SP20 / 002"/>
    <n v="6249.3022115384601"/>
    <n v="10555.071435288459"/>
    <n v="124986.044230769"/>
    <n v="3"/>
  </r>
  <r>
    <m/>
    <n v="0"/>
    <n v="847"/>
    <n v="1087"/>
    <n v="1090"/>
    <n v="1093"/>
    <s v="13263R"/>
    <s v="Utilities"/>
    <s v="12406XR"/>
    <s v="Utility Operations Oklahoma"/>
    <s v="12406R"/>
    <s v="Utility Operations Oklahoma"/>
    <s v="12407R"/>
    <s v="PSO Distr Reg Oper"/>
    <s v="PSO"/>
    <n v="1.6890000000000001"/>
    <x v="8"/>
    <s v="SP20 / 003"/>
    <n v="29655.795115384601"/>
    <n v="50088.637949884593"/>
    <n v="593115.90230769198"/>
    <n v="13"/>
  </r>
  <r>
    <m/>
    <n v="0"/>
    <n v="847"/>
    <n v="1087"/>
    <n v="1090"/>
    <n v="1093"/>
    <s v="13263R"/>
    <s v="Utilities"/>
    <s v="12406XR"/>
    <s v="Utility Operations Oklahoma"/>
    <s v="12406R"/>
    <s v="Utility Operations Oklahoma"/>
    <s v="12407R"/>
    <s v="PSO Distr Reg Oper"/>
    <s v="PSO"/>
    <n v="1.6890000000000001"/>
    <x v="8"/>
    <s v="SP20 / 004"/>
    <n v="69690.160384615403"/>
    <n v="117706.68088961543"/>
    <n v="1161502.67307692"/>
    <n v="23"/>
  </r>
  <r>
    <m/>
    <n v="0"/>
    <n v="847"/>
    <n v="1087"/>
    <n v="1090"/>
    <n v="1093"/>
    <s v="13263R"/>
    <s v="Utilities"/>
    <s v="12406XR"/>
    <s v="Utility Operations Oklahoma"/>
    <s v="12406R"/>
    <s v="Utility Operations Oklahoma"/>
    <s v="12407R"/>
    <s v="PSO Distr Reg Oper"/>
    <s v="PSO"/>
    <n v="1.6890000000000001"/>
    <x v="8"/>
    <s v="SP20 / 005"/>
    <n v="156378.861784615"/>
    <n v="264123.89755421475"/>
    <n v="1954735.77230769"/>
    <n v="31"/>
  </r>
  <r>
    <m/>
    <n v="0"/>
    <n v="847"/>
    <n v="1087"/>
    <n v="1090"/>
    <n v="1093"/>
    <s v="13263R"/>
    <s v="Utilities"/>
    <s v="12406XR"/>
    <s v="Utility Operations Oklahoma"/>
    <s v="12406R"/>
    <s v="Utility Operations Oklahoma"/>
    <s v="12407R"/>
    <s v="PSO Distr Reg Oper"/>
    <s v="PSO"/>
    <n v="1.6890000000000001"/>
    <x v="8"/>
    <s v="SP20 / 006"/>
    <n v="244062.47011153799"/>
    <n v="412221.51201838767"/>
    <n v="2711805.22346154"/>
    <n v="34"/>
  </r>
  <r>
    <m/>
    <n v="0"/>
    <n v="847"/>
    <n v="1087"/>
    <n v="1090"/>
    <n v="1093"/>
    <s v="13263R"/>
    <s v="Utilities"/>
    <s v="12406XR"/>
    <s v="Utility Operations Oklahoma"/>
    <s v="12406R"/>
    <s v="Utility Operations Oklahoma"/>
    <s v="12407R"/>
    <s v="PSO Distr Reg Oper"/>
    <s v="PSO"/>
    <n v="1.6890000000000001"/>
    <x v="8"/>
    <s v="SP20 / 007"/>
    <n v="372708.47876923101"/>
    <n v="629504.62064123119"/>
    <n v="3727084.7876923098"/>
    <n v="37"/>
  </r>
  <r>
    <m/>
    <n v="0"/>
    <n v="847"/>
    <n v="1087"/>
    <n v="1090"/>
    <n v="1093"/>
    <s v="13263R"/>
    <s v="Utilities"/>
    <s v="12406XR"/>
    <s v="Utility Operations Oklahoma"/>
    <s v="12406R"/>
    <s v="Utility Operations Oklahoma"/>
    <s v="12407R"/>
    <s v="PSO Distr Reg Oper"/>
    <s v="PSO"/>
    <n v="1.6890000000000001"/>
    <x v="8"/>
    <s v="SP20 / 008"/>
    <n v="329227.32692307699"/>
    <n v="556064.95517307706"/>
    <n v="3292273.2692307699"/>
    <n v="31"/>
  </r>
  <r>
    <m/>
    <n v="0"/>
    <n v="847"/>
    <n v="1087"/>
    <n v="1090"/>
    <n v="1093"/>
    <s v="13263R"/>
    <s v="Utilities"/>
    <s v="12406XR"/>
    <s v="Utility Operations Oklahoma"/>
    <s v="12406R"/>
    <s v="Utility Operations Oklahoma"/>
    <s v="12407R"/>
    <s v="PSO Distr Reg Oper"/>
    <s v="PSO"/>
    <n v="1.6890000000000001"/>
    <x v="8"/>
    <s v="SP20 / 009"/>
    <n v="146981.61836538499"/>
    <n v="248251.95341913524"/>
    <n v="979877.45576923096"/>
    <n v="8"/>
  </r>
  <r>
    <m/>
    <n v="0"/>
    <n v="847"/>
    <n v="1087"/>
    <n v="1090"/>
    <n v="1093"/>
    <s v="13263R"/>
    <s v="Utilities"/>
    <s v="12406XR"/>
    <s v="Utility Operations Oklahoma"/>
    <s v="12406R"/>
    <s v="Utility Operations Oklahoma"/>
    <s v="12407R"/>
    <s v="PSO Distr Reg Oper"/>
    <s v="PSO"/>
    <n v="1.6890000000000001"/>
    <x v="8"/>
    <s v="SP20 / 010"/>
    <n v="125733.87946153901"/>
    <n v="212364.52241053939"/>
    <n v="628669.39730769198"/>
    <n v="4"/>
  </r>
  <r>
    <m/>
    <n v="0"/>
    <n v="847"/>
    <n v="1087"/>
    <n v="1090"/>
    <n v="1093"/>
    <s v="13263R"/>
    <s v="Utilities"/>
    <s v="12406XR"/>
    <s v="Utility Operations Oklahoma"/>
    <s v="12406R"/>
    <s v="Utility Operations Oklahoma"/>
    <s v="12407R"/>
    <s v="PSO Distr Reg Oper"/>
    <s v="PSO"/>
    <n v="1.6890000000000001"/>
    <x v="8"/>
    <s v="SP20 / 013"/>
    <n v="89533.848923076905"/>
    <n v="151222.67083107689"/>
    <n v="255810.99692307701"/>
    <n v="1"/>
  </r>
  <r>
    <m/>
    <n v="0"/>
    <n v="847"/>
    <n v="1087"/>
    <n v="1090"/>
    <n v="1129"/>
    <s v="13263R"/>
    <s v="Utilities"/>
    <s v="12406XR"/>
    <s v="Utility Operations Oklahoma"/>
    <s v="12406R"/>
    <s v="Utility Operations Oklahoma"/>
    <s v="12408R"/>
    <s v="PSO External Affairs"/>
    <s v="PSO"/>
    <n v="1.6890000000000001"/>
    <x v="8"/>
    <s v="SP20 / 005"/>
    <n v="4754.7843076923"/>
    <n v="8030.8306956922952"/>
    <n v="59434.803846153802"/>
    <n v="1"/>
  </r>
  <r>
    <m/>
    <n v="0"/>
    <n v="847"/>
    <n v="1087"/>
    <n v="1090"/>
    <n v="1129"/>
    <s v="13263R"/>
    <s v="Utilities"/>
    <s v="12406XR"/>
    <s v="Utility Operations Oklahoma"/>
    <s v="12406R"/>
    <s v="Utility Operations Oklahoma"/>
    <s v="12408R"/>
    <s v="PSO External Affairs"/>
    <s v="PSO"/>
    <n v="1.6890000000000001"/>
    <x v="8"/>
    <s v="SP20 / 006"/>
    <n v="6424.5453230769199"/>
    <n v="10851.057050676918"/>
    <n v="71383.836923076902"/>
    <n v="1"/>
  </r>
  <r>
    <m/>
    <n v="0"/>
    <n v="847"/>
    <n v="1087"/>
    <n v="1090"/>
    <n v="1129"/>
    <s v="13263R"/>
    <s v="Utilities"/>
    <s v="12406XR"/>
    <s v="Utility Operations Oklahoma"/>
    <s v="12406R"/>
    <s v="Utility Operations Oklahoma"/>
    <s v="12408R"/>
    <s v="PSO External Affairs"/>
    <s v="PSO"/>
    <n v="1.6890000000000001"/>
    <x v="8"/>
    <s v="SP20 / 009"/>
    <n v="111195.242538462"/>
    <n v="187808.76464746232"/>
    <n v="741301.61692307703"/>
    <n v="6"/>
  </r>
  <r>
    <m/>
    <n v="0"/>
    <n v="847"/>
    <n v="1087"/>
    <n v="1090"/>
    <n v="1129"/>
    <s v="13263R"/>
    <s v="Utilities"/>
    <s v="12406XR"/>
    <s v="Utility Operations Oklahoma"/>
    <s v="12406R"/>
    <s v="Utility Operations Oklahoma"/>
    <s v="12408R"/>
    <s v="PSO External Affairs"/>
    <s v="PSO"/>
    <n v="1.6890000000000001"/>
    <x v="8"/>
    <s v="SP20 / 010"/>
    <n v="33350.632307692402"/>
    <n v="56329.217967692472"/>
    <n v="166753.16153846201"/>
    <n v="1"/>
  </r>
  <r>
    <m/>
    <n v="0"/>
    <n v="847"/>
    <n v="1087"/>
    <n v="1090"/>
    <n v="1129"/>
    <s v="13263R"/>
    <s v="Utilities"/>
    <s v="12406XR"/>
    <s v="Utility Operations Oklahoma"/>
    <s v="12406R"/>
    <s v="Utility Operations Oklahoma"/>
    <s v="12408R"/>
    <s v="PSO External Affairs"/>
    <s v="PSO"/>
    <n v="1.6890000000000001"/>
    <x v="8"/>
    <s v="SP20 / 012"/>
    <n v="56933.989153846203"/>
    <n v="96161.507680846247"/>
    <n v="189779.96384615399"/>
    <n v="2"/>
  </r>
  <r>
    <m/>
    <n v="0"/>
    <n v="847"/>
    <n v="1087"/>
    <n v="1090"/>
    <n v="1132"/>
    <s v="13263R"/>
    <s v="Utilities"/>
    <s v="12406XR"/>
    <s v="Utility Operations Oklahoma"/>
    <s v="12406R"/>
    <s v="Utility Operations Oklahoma"/>
    <s v="12409R"/>
    <s v="PSO Regulatory Svcs"/>
    <s v="PSO"/>
    <n v="1.6890000000000001"/>
    <x v="8"/>
    <s v="SP20 / 009"/>
    <n v="20225.850115384601"/>
    <n v="34161.46084488459"/>
    <n v="134839.000769231"/>
    <n v="1"/>
  </r>
  <r>
    <m/>
    <n v="0"/>
    <n v="847"/>
    <n v="1087"/>
    <n v="1090"/>
    <n v="1132"/>
    <s v="13263R"/>
    <s v="Utilities"/>
    <s v="12406XR"/>
    <s v="Utility Operations Oklahoma"/>
    <s v="12406R"/>
    <s v="Utility Operations Oklahoma"/>
    <s v="12409R"/>
    <s v="PSO Regulatory Svcs"/>
    <s v="PSO"/>
    <n v="1.6890000000000001"/>
    <x v="8"/>
    <s v="SP20 / 011"/>
    <n v="36270.9676923078"/>
    <n v="61261.66443230788"/>
    <n v="145083.870769231"/>
    <n v="1"/>
  </r>
  <r>
    <m/>
    <n v="0"/>
    <n v="847"/>
    <n v="1087"/>
    <n v="1090"/>
    <n v="1135"/>
    <s v="13263R"/>
    <s v="Utilities"/>
    <s v="12406XR"/>
    <s v="Utility Operations Oklahoma"/>
    <s v="12406R"/>
    <s v="Utility Operations Oklahoma"/>
    <s v="12411R"/>
    <s v="PSO Cust Svcs Mrktg"/>
    <s v="PSO"/>
    <n v="1.6890000000000001"/>
    <x v="8"/>
    <s v="Nonsal"/>
    <n v="173754.427"/>
    <n v="293471.22720299999"/>
    <n v="3475088.54"/>
    <n v="50"/>
  </r>
  <r>
    <m/>
    <n v="0"/>
    <n v="847"/>
    <n v="1087"/>
    <n v="1090"/>
    <n v="1135"/>
    <s v="13263R"/>
    <s v="Utilities"/>
    <s v="12406XR"/>
    <s v="Utility Operations Oklahoma"/>
    <s v="12406R"/>
    <s v="Utility Operations Oklahoma"/>
    <s v="12411R"/>
    <s v="PSO Cust Svcs Mrktg"/>
    <s v="PSO"/>
    <n v="1.6890000000000001"/>
    <x v="8"/>
    <s v="SP20 / 003"/>
    <n v="9655.0124961538404"/>
    <n v="16307.316106003836"/>
    <n v="193100.249923077"/>
    <n v="4"/>
  </r>
  <r>
    <m/>
    <n v="0"/>
    <n v="847"/>
    <n v="1087"/>
    <n v="1090"/>
    <n v="1135"/>
    <s v="13263R"/>
    <s v="Utilities"/>
    <s v="12406XR"/>
    <s v="Utility Operations Oklahoma"/>
    <s v="12406R"/>
    <s v="Utility Operations Oklahoma"/>
    <s v="12411R"/>
    <s v="PSO Cust Svcs Mrktg"/>
    <s v="PSO"/>
    <n v="1.6890000000000001"/>
    <x v="8"/>
    <s v="SP20 / 004"/>
    <n v="7783.0381153846101"/>
    <n v="13145.551376884607"/>
    <n v="129717.301923077"/>
    <n v="3"/>
  </r>
  <r>
    <m/>
    <n v="0"/>
    <n v="847"/>
    <n v="1087"/>
    <n v="1090"/>
    <n v="1135"/>
    <s v="13263R"/>
    <s v="Utilities"/>
    <s v="12406XR"/>
    <s v="Utility Operations Oklahoma"/>
    <s v="12406R"/>
    <s v="Utility Operations Oklahoma"/>
    <s v="12411R"/>
    <s v="PSO Cust Svcs Mrktg"/>
    <s v="PSO"/>
    <n v="1.6890000000000001"/>
    <x v="8"/>
    <s v="SP20 / 005"/>
    <n v="43951.887046153803"/>
    <n v="74234.737220953772"/>
    <n v="549398.58807692304"/>
    <n v="9"/>
  </r>
  <r>
    <m/>
    <n v="0"/>
    <n v="847"/>
    <n v="1087"/>
    <n v="1090"/>
    <n v="1135"/>
    <s v="13263R"/>
    <s v="Utilities"/>
    <s v="12406XR"/>
    <s v="Utility Operations Oklahoma"/>
    <s v="12406R"/>
    <s v="Utility Operations Oklahoma"/>
    <s v="12411R"/>
    <s v="PSO Cust Svcs Mrktg"/>
    <s v="PSO"/>
    <n v="1.6890000000000001"/>
    <x v="8"/>
    <s v="SP20 / 006"/>
    <n v="58107.181188461502"/>
    <n v="98143.029027311481"/>
    <n v="645635.34653846198"/>
    <n v="8"/>
  </r>
  <r>
    <m/>
    <n v="0"/>
    <n v="847"/>
    <n v="1087"/>
    <n v="1090"/>
    <n v="1135"/>
    <s v="13263R"/>
    <s v="Utilities"/>
    <s v="12406XR"/>
    <s v="Utility Operations Oklahoma"/>
    <s v="12406R"/>
    <s v="Utility Operations Oklahoma"/>
    <s v="12411R"/>
    <s v="PSO Cust Svcs Mrktg"/>
    <s v="PSO"/>
    <n v="1.6890000000000001"/>
    <x v="8"/>
    <s v="SP20 / 007"/>
    <n v="163465.15599999999"/>
    <n v="276092.648484"/>
    <n v="1634651.56"/>
    <n v="18"/>
  </r>
  <r>
    <m/>
    <n v="0"/>
    <n v="847"/>
    <n v="1087"/>
    <n v="1090"/>
    <n v="1135"/>
    <s v="13263R"/>
    <s v="Utilities"/>
    <s v="12406XR"/>
    <s v="Utility Operations Oklahoma"/>
    <s v="12406R"/>
    <s v="Utility Operations Oklahoma"/>
    <s v="12411R"/>
    <s v="PSO Cust Svcs Mrktg"/>
    <s v="PSO"/>
    <n v="1.6890000000000001"/>
    <x v="8"/>
    <s v="SP20 / 008"/>
    <n v="103035.25265384599"/>
    <n v="174026.54173234588"/>
    <n v="1030352.52653846"/>
    <n v="11"/>
  </r>
  <r>
    <m/>
    <n v="0"/>
    <n v="847"/>
    <n v="1087"/>
    <n v="1090"/>
    <n v="1135"/>
    <s v="13263R"/>
    <s v="Utilities"/>
    <s v="12406XR"/>
    <s v="Utility Operations Oklahoma"/>
    <s v="12406R"/>
    <s v="Utility Operations Oklahoma"/>
    <s v="12411R"/>
    <s v="PSO Cust Svcs Mrktg"/>
    <s v="PSO"/>
    <n v="1.6890000000000001"/>
    <x v="8"/>
    <s v="SP20 / 009"/>
    <n v="36626.526057692201"/>
    <n v="61862.202511442127"/>
    <n v="244176.840384615"/>
    <n v="2"/>
  </r>
  <r>
    <m/>
    <n v="0"/>
    <n v="847"/>
    <n v="1087"/>
    <n v="1090"/>
    <n v="1135"/>
    <s v="13263R"/>
    <s v="Utilities"/>
    <s v="12406XR"/>
    <s v="Utility Operations Oklahoma"/>
    <s v="12406R"/>
    <s v="Utility Operations Oklahoma"/>
    <s v="12411R"/>
    <s v="PSO Cust Svcs Mrktg"/>
    <s v="PSO"/>
    <n v="1.6890000000000001"/>
    <x v="8"/>
    <s v="SP20 / 010"/>
    <n v="93119.377307692193"/>
    <n v="157278.62827269212"/>
    <n v="465596.88653846201"/>
    <n v="3"/>
  </r>
  <r>
    <m/>
    <n v="0"/>
    <n v="847"/>
    <n v="1087"/>
    <n v="1090"/>
    <n v="1135"/>
    <s v="13263R"/>
    <s v="Utilities"/>
    <s v="12406XR"/>
    <s v="Utility Operations Oklahoma"/>
    <s v="12406R"/>
    <s v="Utility Operations Oklahoma"/>
    <s v="12411R"/>
    <s v="PSO Cust Svcs Mrktg"/>
    <s v="PSO"/>
    <n v="1.6890000000000001"/>
    <x v="8"/>
    <s v="SP20 / 011"/>
    <n v="45702.783365384501"/>
    <n v="77192.001104134426"/>
    <n v="182811.133461538"/>
    <n v="1"/>
  </r>
  <r>
    <m/>
    <n v="0"/>
    <n v="847"/>
    <n v="1087"/>
    <n v="1090"/>
    <n v="1162"/>
    <s v="13263R"/>
    <s v="Utilities"/>
    <s v="12406XR"/>
    <s v="Utility Operations Oklahoma"/>
    <s v="12406R"/>
    <s v="Utility Operations Oklahoma"/>
    <s v="12412R"/>
    <s v="PSO Corp Comm"/>
    <s v="PSO"/>
    <n v="1.6890000000000001"/>
    <x v="8"/>
    <s v="SP20 / 008"/>
    <n v="28704.161538461602"/>
    <n v="48481.328838461646"/>
    <n v="287041.61538461503"/>
    <n v="3"/>
  </r>
  <r>
    <m/>
    <n v="0"/>
    <n v="847"/>
    <n v="1087"/>
    <n v="1090"/>
    <n v="1162"/>
    <s v="13263R"/>
    <s v="Utilities"/>
    <s v="12406XR"/>
    <s v="Utility Operations Oklahoma"/>
    <s v="12406R"/>
    <s v="Utility Operations Oklahoma"/>
    <s v="12412R"/>
    <s v="PSO Corp Comm"/>
    <s v="PSO"/>
    <n v="1.6890000000000001"/>
    <x v="8"/>
    <s v="SP20 / 010"/>
    <n v="20000"/>
    <n v="33780"/>
    <n v="100000"/>
    <n v="1"/>
  </r>
  <r>
    <m/>
    <n v="0"/>
    <n v="847"/>
    <n v="1165"/>
    <n v="1167"/>
    <n v="1167"/>
    <s v="13263R"/>
    <s v="Utilities"/>
    <s v="12415XR"/>
    <s v="Utility Operations SWEPCO"/>
    <s v="12415R"/>
    <s v="Utility Operations SWEPCO"/>
    <m/>
    <m/>
    <s v="SWEPCO"/>
    <n v="1.6639999999999999"/>
    <x v="6"/>
    <s v="SP20 / 005"/>
    <n v="5935.1528923076903"/>
    <n v="9876.0944127999956"/>
    <n v="74189.4111538461"/>
    <n v="1"/>
  </r>
  <r>
    <m/>
    <n v="0"/>
    <n v="847"/>
    <n v="1165"/>
    <n v="1167"/>
    <n v="1169"/>
    <s v="13263R"/>
    <s v="Utilities"/>
    <s v="12415XR"/>
    <s v="Utility Operations SWEPCO"/>
    <s v="12415R"/>
    <s v="Utility Operations SWEPCO"/>
    <s v="13746R"/>
    <s v="SWEPCO Grid Modernization"/>
    <s v="SWEPCO"/>
    <n v="1.6639999999999999"/>
    <x v="6"/>
    <s v="Nonsal"/>
    <n v="166672.712"/>
    <n v="277343.39276799996"/>
    <n v="3333454.24"/>
    <n v="52"/>
  </r>
  <r>
    <m/>
    <n v="0"/>
    <n v="847"/>
    <n v="1165"/>
    <n v="1167"/>
    <n v="1169"/>
    <s v="13263R"/>
    <s v="Utilities"/>
    <s v="12415XR"/>
    <s v="Utility Operations SWEPCO"/>
    <s v="12415R"/>
    <s v="Utility Operations SWEPCO"/>
    <s v="13746R"/>
    <s v="SWEPCO Grid Modernization"/>
    <s v="SWEPCO"/>
    <n v="1.6639999999999999"/>
    <x v="6"/>
    <s v="SP20 / 002"/>
    <n v="8509.5587307692404"/>
    <n v="14159.905728000016"/>
    <n v="170191.17461538501"/>
    <n v="4"/>
  </r>
  <r>
    <m/>
    <n v="0"/>
    <n v="847"/>
    <n v="1165"/>
    <n v="1167"/>
    <n v="1169"/>
    <s v="13263R"/>
    <s v="Utilities"/>
    <s v="12415XR"/>
    <s v="Utility Operations SWEPCO"/>
    <s v="12415R"/>
    <s v="Utility Operations SWEPCO"/>
    <s v="13746R"/>
    <s v="SWEPCO Grid Modernization"/>
    <s v="SWEPCO"/>
    <n v="1.6639999999999999"/>
    <x v="6"/>
    <s v="SP20 / 003"/>
    <n v="4864.50959615384"/>
    <n v="8094.543967999989"/>
    <n v="97290.191923076898"/>
    <n v="2"/>
  </r>
  <r>
    <m/>
    <n v="0"/>
    <n v="847"/>
    <n v="1165"/>
    <n v="1167"/>
    <n v="1169"/>
    <s v="13263R"/>
    <s v="Utilities"/>
    <s v="12415XR"/>
    <s v="Utility Operations SWEPCO"/>
    <s v="12415R"/>
    <s v="Utility Operations SWEPCO"/>
    <s v="13746R"/>
    <s v="SWEPCO Grid Modernization"/>
    <s v="SWEPCO"/>
    <n v="1.6639999999999999"/>
    <x v="6"/>
    <s v="SP20 / 004"/>
    <n v="3354.0944307692298"/>
    <n v="5581.2131327999978"/>
    <n v="55901.573846153799"/>
    <n v="1"/>
  </r>
  <r>
    <m/>
    <n v="0"/>
    <n v="847"/>
    <n v="1165"/>
    <n v="1167"/>
    <n v="1169"/>
    <s v="13263R"/>
    <s v="Utilities"/>
    <s v="12415XR"/>
    <s v="Utility Operations SWEPCO"/>
    <s v="12415R"/>
    <s v="Utility Operations SWEPCO"/>
    <s v="13746R"/>
    <s v="SWEPCO Grid Modernization"/>
    <s v="SWEPCO"/>
    <n v="1.6639999999999999"/>
    <x v="6"/>
    <s v="SP20 / 005"/>
    <n v="22925.8260923077"/>
    <n v="38148.57461760001"/>
    <n v="286572.82615384599"/>
    <n v="4"/>
  </r>
  <r>
    <m/>
    <n v="0"/>
    <n v="847"/>
    <n v="1165"/>
    <n v="1167"/>
    <n v="1169"/>
    <s v="13263R"/>
    <s v="Utilities"/>
    <s v="12415XR"/>
    <s v="Utility Operations SWEPCO"/>
    <s v="12415R"/>
    <s v="Utility Operations SWEPCO"/>
    <s v="13746R"/>
    <s v="SWEPCO Grid Modernization"/>
    <s v="SWEPCO"/>
    <n v="1.6639999999999999"/>
    <x v="6"/>
    <s v="SP20 / 006"/>
    <n v="8525.3956961538497"/>
    <n v="14186.258438400006"/>
    <n v="94726.618846153899"/>
    <n v="1"/>
  </r>
  <r>
    <m/>
    <n v="0"/>
    <n v="847"/>
    <n v="1165"/>
    <n v="1167"/>
    <n v="1169"/>
    <s v="13263R"/>
    <s v="Utilities"/>
    <s v="12415XR"/>
    <s v="Utility Operations SWEPCO"/>
    <s v="12415R"/>
    <s v="Utility Operations SWEPCO"/>
    <s v="13746R"/>
    <s v="SWEPCO Grid Modernization"/>
    <s v="SWEPCO"/>
    <n v="1.6639999999999999"/>
    <x v="6"/>
    <s v="SP20 / 007"/>
    <n v="18713.622346153799"/>
    <n v="31139.467583999922"/>
    <n v="187136.223461538"/>
    <n v="2"/>
  </r>
  <r>
    <m/>
    <n v="0"/>
    <n v="847"/>
    <n v="1165"/>
    <n v="1167"/>
    <n v="1169"/>
    <s v="13263R"/>
    <s v="Utilities"/>
    <s v="12415XR"/>
    <s v="Utility Operations SWEPCO"/>
    <s v="12415R"/>
    <s v="Utility Operations SWEPCO"/>
    <s v="13746R"/>
    <s v="SWEPCO Grid Modernization"/>
    <s v="SWEPCO"/>
    <n v="1.6639999999999999"/>
    <x v="6"/>
    <s v="SP20 / 008"/>
    <n v="24640.110230769202"/>
    <n v="41001.143423999951"/>
    <n v="246401.102307692"/>
    <n v="2"/>
  </r>
  <r>
    <m/>
    <n v="0"/>
    <n v="847"/>
    <n v="1165"/>
    <n v="1167"/>
    <n v="1169"/>
    <s v="13263R"/>
    <s v="Utilities"/>
    <s v="12415XR"/>
    <s v="Utility Operations SWEPCO"/>
    <s v="12415R"/>
    <s v="Utility Operations SWEPCO"/>
    <s v="13746R"/>
    <s v="SWEPCO Grid Modernization"/>
    <s v="SWEPCO"/>
    <n v="1.6639999999999999"/>
    <x v="6"/>
    <s v="SP20 / 009"/>
    <n v="16289.7345"/>
    <n v="27106.118208"/>
    <n v="108598.23"/>
    <n v="1"/>
  </r>
  <r>
    <m/>
    <n v="0"/>
    <n v="847"/>
    <n v="1165"/>
    <n v="1167"/>
    <n v="1169"/>
    <s v="13263R"/>
    <s v="Utilities"/>
    <s v="12415XR"/>
    <s v="Utility Operations SWEPCO"/>
    <s v="12415R"/>
    <s v="Utility Operations SWEPCO"/>
    <s v="13746R"/>
    <s v="SWEPCO Grid Modernization"/>
    <s v="SWEPCO"/>
    <n v="1.6639999999999999"/>
    <x v="6"/>
    <s v="SP20 / 011"/>
    <n v="39541.528461538503"/>
    <n v="65797.103360000066"/>
    <n v="158166.11384615401"/>
    <n v="1"/>
  </r>
  <r>
    <m/>
    <n v="0"/>
    <n v="847"/>
    <n v="1165"/>
    <n v="1167"/>
    <n v="1169"/>
    <s v="13263R"/>
    <s v="Utilities"/>
    <s v="12415XR"/>
    <s v="Utility Operations SWEPCO"/>
    <s v="12415R"/>
    <s v="Utility Operations SWEPCO"/>
    <s v="13746R"/>
    <s v="SWEPCO Grid Modernization"/>
    <s v="SWEPCO"/>
    <n v="1.6639999999999999"/>
    <x v="7"/>
    <s v="Nonsal"/>
    <n v="69462.735000000001"/>
    <n v="115585.99103999999"/>
    <n v="1389254.7"/>
    <n v="21"/>
  </r>
  <r>
    <m/>
    <n v="0"/>
    <n v="847"/>
    <n v="1165"/>
    <n v="1167"/>
    <n v="1169"/>
    <s v="13263R"/>
    <s v="Utilities"/>
    <s v="12415XR"/>
    <s v="Utility Operations SWEPCO"/>
    <s v="12415R"/>
    <s v="Utility Operations SWEPCO"/>
    <s v="13746R"/>
    <s v="SWEPCO Grid Modernization"/>
    <s v="SWEPCO"/>
    <n v="1.6639999999999999"/>
    <x v="7"/>
    <s v="SP20 / 005"/>
    <n v="5128.1022769230804"/>
    <n v="8533.1621888000045"/>
    <n v="64101.278461538503"/>
    <n v="1"/>
  </r>
  <r>
    <m/>
    <n v="0"/>
    <n v="847"/>
    <n v="1165"/>
    <n v="1167"/>
    <n v="1169"/>
    <s v="13263R"/>
    <s v="Utilities"/>
    <s v="12415XR"/>
    <s v="Utility Operations SWEPCO"/>
    <s v="12415R"/>
    <s v="Utility Operations SWEPCO"/>
    <s v="13746R"/>
    <s v="SWEPCO Grid Modernization"/>
    <s v="SWEPCO"/>
    <n v="1.6639999999999999"/>
    <x v="7"/>
    <s v="SP20 / 006"/>
    <n v="7131.6314307692301"/>
    <n v="11867.034700799999"/>
    <n v="79240.349230769207"/>
    <n v="1"/>
  </r>
  <r>
    <m/>
    <n v="0"/>
    <n v="847"/>
    <n v="1165"/>
    <n v="1167"/>
    <n v="1169"/>
    <s v="13263R"/>
    <s v="Utilities"/>
    <s v="12415XR"/>
    <s v="Utility Operations SWEPCO"/>
    <s v="12415R"/>
    <s v="Utility Operations SWEPCO"/>
    <s v="13746R"/>
    <s v="SWEPCO Grid Modernization"/>
    <s v="SWEPCO"/>
    <n v="1.6639999999999999"/>
    <x v="7"/>
    <s v="SP20 / 008"/>
    <n v="21029.859769230701"/>
    <n v="34993.686655999882"/>
    <n v="210298.59769230799"/>
    <n v="2"/>
  </r>
  <r>
    <m/>
    <n v="0"/>
    <n v="847"/>
    <n v="1165"/>
    <n v="1167"/>
    <n v="1177"/>
    <s v="13263R"/>
    <s v="Utilities"/>
    <s v="12415XR"/>
    <s v="Utility Operations SWEPCO"/>
    <s v="12415R"/>
    <s v="Utility Operations SWEPCO"/>
    <s v="13038R"/>
    <s v="SWEPCO Regulatory &amp; Finance"/>
    <s v="SWEPCO"/>
    <n v="1.6639999999999999"/>
    <x v="6"/>
    <s v="SP20 / 004"/>
    <n v="3281.3704153846102"/>
    <n v="5460.2003711999914"/>
    <n v="54689.5069230769"/>
    <n v="1"/>
  </r>
  <r>
    <m/>
    <n v="0"/>
    <n v="847"/>
    <n v="1165"/>
    <n v="1167"/>
    <n v="1177"/>
    <s v="13263R"/>
    <s v="Utilities"/>
    <s v="12415XR"/>
    <s v="Utility Operations SWEPCO"/>
    <s v="12415R"/>
    <s v="Utility Operations SWEPCO"/>
    <s v="13038R"/>
    <s v="SWEPCO Regulatory &amp; Finance"/>
    <s v="SWEPCO"/>
    <n v="1.6639999999999999"/>
    <x v="6"/>
    <s v="SP20 / 006"/>
    <n v="6305.2927615384697"/>
    <n v="10492.007155200014"/>
    <n v="70058.808461538501"/>
    <n v="1"/>
  </r>
  <r>
    <m/>
    <n v="0"/>
    <n v="847"/>
    <n v="1165"/>
    <n v="1167"/>
    <n v="1177"/>
    <s v="13263R"/>
    <s v="Utilities"/>
    <s v="12415XR"/>
    <s v="Utility Operations SWEPCO"/>
    <s v="12415R"/>
    <s v="Utility Operations SWEPCO"/>
    <s v="13038R"/>
    <s v="SWEPCO Regulatory &amp; Finance"/>
    <s v="SWEPCO"/>
    <n v="1.6639999999999999"/>
    <x v="6"/>
    <s v="SP20 / 007"/>
    <n v="8956.0481153846195"/>
    <n v="14902.864064000007"/>
    <n v="89560.481153846195"/>
    <n v="1"/>
  </r>
  <r>
    <m/>
    <n v="0"/>
    <n v="847"/>
    <n v="1165"/>
    <n v="1167"/>
    <n v="1177"/>
    <s v="13263R"/>
    <s v="Utilities"/>
    <s v="12415XR"/>
    <s v="Utility Operations SWEPCO"/>
    <s v="12415R"/>
    <s v="Utility Operations SWEPCO"/>
    <s v="13038R"/>
    <s v="SWEPCO Regulatory &amp; Finance"/>
    <s v="SWEPCO"/>
    <n v="1.6639999999999999"/>
    <x v="6"/>
    <s v="SP20 / 008"/>
    <n v="9839.0818461538493"/>
    <n v="16372.232192000005"/>
    <n v="98390.818461538496"/>
    <n v="1"/>
  </r>
  <r>
    <m/>
    <n v="0"/>
    <n v="847"/>
    <n v="1165"/>
    <n v="1167"/>
    <n v="1177"/>
    <s v="13263R"/>
    <s v="Utilities"/>
    <s v="12415XR"/>
    <s v="Utility Operations SWEPCO"/>
    <s v="12415R"/>
    <s v="Utility Operations SWEPCO"/>
    <s v="13038R"/>
    <s v="SWEPCO Regulatory &amp; Finance"/>
    <s v="SWEPCO"/>
    <n v="1.6639999999999999"/>
    <x v="6"/>
    <s v="SP20 / 009"/>
    <n v="83799.121326923298"/>
    <n v="139441.73788800035"/>
    <n v="558660.80884615402"/>
    <n v="4"/>
  </r>
  <r>
    <m/>
    <n v="0"/>
    <n v="847"/>
    <n v="1165"/>
    <n v="1167"/>
    <n v="1177"/>
    <s v="13263R"/>
    <s v="Utilities"/>
    <s v="12415XR"/>
    <s v="Utility Operations SWEPCO"/>
    <s v="12415R"/>
    <s v="Utility Operations SWEPCO"/>
    <s v="13038R"/>
    <s v="SWEPCO Regulatory &amp; Finance"/>
    <s v="SWEPCO"/>
    <n v="1.6639999999999999"/>
    <x v="6"/>
    <s v="SP20 / 010"/>
    <n v="32067.9218461538"/>
    <n v="53361.021951999923"/>
    <n v="160339.60923076901"/>
    <n v="1"/>
  </r>
  <r>
    <m/>
    <n v="0"/>
    <n v="847"/>
    <n v="1165"/>
    <n v="1167"/>
    <n v="1177"/>
    <s v="13263R"/>
    <s v="Utilities"/>
    <s v="12415XR"/>
    <s v="Utility Operations SWEPCO"/>
    <s v="12415R"/>
    <s v="Utility Operations SWEPCO"/>
    <s v="13038R"/>
    <s v="SWEPCO Regulatory &amp; Finance"/>
    <s v="SWEPCO"/>
    <n v="1.6639999999999999"/>
    <x v="6"/>
    <s v="SP20 / 011"/>
    <n v="84486.100192307698"/>
    <n v="140584.87072000001"/>
    <n v="337944.40076923103"/>
    <n v="2"/>
  </r>
  <r>
    <m/>
    <n v="0"/>
    <n v="847"/>
    <n v="1165"/>
    <n v="1167"/>
    <n v="1177"/>
    <s v="13263R"/>
    <s v="Utilities"/>
    <s v="12415XR"/>
    <s v="Utility Operations SWEPCO"/>
    <s v="12415R"/>
    <s v="Utility Operations SWEPCO"/>
    <s v="13038R"/>
    <s v="SWEPCO Regulatory &amp; Finance"/>
    <s v="SWEPCO"/>
    <n v="1.6639999999999999"/>
    <x v="6"/>
    <s v="SP20 / 013"/>
    <n v="80950.955615384795"/>
    <n v="134702.3901440003"/>
    <n v="231288.444615385"/>
    <n v="1"/>
  </r>
  <r>
    <m/>
    <n v="0"/>
    <n v="847"/>
    <n v="1165"/>
    <n v="1167"/>
    <n v="1177"/>
    <s v="13263R"/>
    <s v="Utilities"/>
    <s v="12415XR"/>
    <s v="Utility Operations SWEPCO"/>
    <s v="12415R"/>
    <s v="Utility Operations SWEPCO"/>
    <s v="13038R"/>
    <s v="SWEPCO Regulatory &amp; Finance"/>
    <s v="SWEPCO"/>
    <n v="1.6639999999999999"/>
    <x v="7"/>
    <s v="SP20 / 009"/>
    <n v="19884.2274230769"/>
    <n v="33087.354431999956"/>
    <n v="132561.51615384599"/>
    <n v="1"/>
  </r>
  <r>
    <m/>
    <n v="0"/>
    <n v="847"/>
    <n v="1165"/>
    <n v="1167"/>
    <n v="1181"/>
    <s v="13263R"/>
    <s v="Utilities"/>
    <s v="12415XR"/>
    <s v="Utility Operations SWEPCO"/>
    <s v="12415R"/>
    <s v="Utility Operations SWEPCO"/>
    <s v="12416R"/>
    <s v="SWEPCO External Affairs"/>
    <s v="SWEPCO"/>
    <n v="1.6639999999999999"/>
    <x v="6"/>
    <s v="SP20 / 006"/>
    <n v="6205.8056538461597"/>
    <n v="10326.460608000009"/>
    <n v="68953.396153846203"/>
    <n v="1"/>
  </r>
  <r>
    <m/>
    <n v="0"/>
    <n v="847"/>
    <n v="1165"/>
    <n v="1167"/>
    <n v="1181"/>
    <s v="13263R"/>
    <s v="Utilities"/>
    <s v="12415XR"/>
    <s v="Utility Operations SWEPCO"/>
    <s v="12415R"/>
    <s v="Utility Operations SWEPCO"/>
    <s v="12416R"/>
    <s v="SWEPCO External Affairs"/>
    <s v="SWEPCO"/>
    <n v="1.6639999999999999"/>
    <x v="6"/>
    <s v="SP20 / 009"/>
    <n v="41728.342961538503"/>
    <n v="69435.962688000072"/>
    <n v="278188.95307692298"/>
    <n v="2"/>
  </r>
  <r>
    <m/>
    <n v="0"/>
    <n v="847"/>
    <n v="1165"/>
    <n v="1167"/>
    <n v="1181"/>
    <s v="13263R"/>
    <s v="Utilities"/>
    <s v="12415XR"/>
    <s v="Utility Operations SWEPCO"/>
    <s v="12415R"/>
    <s v="Utility Operations SWEPCO"/>
    <s v="12416R"/>
    <s v="SWEPCO External Affairs"/>
    <s v="SWEPCO"/>
    <n v="1.6639999999999999"/>
    <x v="6"/>
    <s v="SP20 / 010"/>
    <n v="32198.322076922999"/>
    <n v="53578.007935999871"/>
    <n v="160991.61038461499"/>
    <n v="1"/>
  </r>
  <r>
    <m/>
    <n v="0"/>
    <n v="847"/>
    <n v="1165"/>
    <n v="1167"/>
    <n v="1181"/>
    <s v="13263R"/>
    <s v="Utilities"/>
    <s v="12415XR"/>
    <s v="Utility Operations SWEPCO"/>
    <s v="12415R"/>
    <s v="Utility Operations SWEPCO"/>
    <s v="12416R"/>
    <s v="SWEPCO External Affairs"/>
    <s v="SWEPCO"/>
    <n v="1.6639999999999999"/>
    <x v="6"/>
    <s v="SP20 / 012"/>
    <n v="68138.101038461406"/>
    <n v="113381.80012799977"/>
    <n v="227127.003461538"/>
    <n v="1"/>
  </r>
  <r>
    <m/>
    <n v="0"/>
    <n v="847"/>
    <n v="1165"/>
    <n v="1167"/>
    <n v="1181"/>
    <s v="13263R"/>
    <s v="Utilities"/>
    <s v="12415XR"/>
    <s v="Utility Operations SWEPCO"/>
    <s v="12415R"/>
    <s v="Utility Operations SWEPCO"/>
    <s v="12416R"/>
    <s v="SWEPCO External Affairs"/>
    <s v="SWEPCO"/>
    <n v="1.6639999999999999"/>
    <x v="7"/>
    <s v="SP20 / 009"/>
    <n v="40173.231461538497"/>
    <n v="66848.257152000049"/>
    <n v="267821.543076923"/>
    <n v="2"/>
  </r>
  <r>
    <m/>
    <n v="0"/>
    <n v="847"/>
    <n v="1165"/>
    <n v="1167"/>
    <n v="1181"/>
    <s v="13263R"/>
    <s v="Utilities"/>
    <s v="12415XR"/>
    <s v="Utility Operations SWEPCO"/>
    <s v="12415R"/>
    <s v="Utility Operations SWEPCO"/>
    <s v="12416R"/>
    <s v="SWEPCO External Affairs"/>
    <s v="SWEPCO"/>
    <n v="1.6639999999999999"/>
    <x v="7"/>
    <s v="SP20 / 010"/>
    <n v="36380.0676153846"/>
    <n v="60536.43251199997"/>
    <n v="181900.33807692301"/>
    <n v="1"/>
  </r>
  <r>
    <m/>
    <n v="0"/>
    <n v="847"/>
    <n v="1165"/>
    <n v="1167"/>
    <n v="1185"/>
    <s v="13263R"/>
    <s v="Utilities"/>
    <s v="12415XR"/>
    <s v="Utility Operations SWEPCO"/>
    <s v="12415R"/>
    <s v="Utility Operations SWEPCO"/>
    <s v="12419R"/>
    <s v="SWEPCO Cust Svcs Mrktg"/>
    <s v="SWEPCO"/>
    <n v="1.6639999999999999"/>
    <x v="6"/>
    <s v="SP20 / 005"/>
    <n v="18204.712430769199"/>
    <n v="30292.641484799948"/>
    <n v="227558.90538461501"/>
    <n v="4"/>
  </r>
  <r>
    <m/>
    <n v="0"/>
    <n v="847"/>
    <n v="1165"/>
    <n v="1167"/>
    <n v="1185"/>
    <s v="13263R"/>
    <s v="Utilities"/>
    <s v="12415XR"/>
    <s v="Utility Operations SWEPCO"/>
    <s v="12415R"/>
    <s v="Utility Operations SWEPCO"/>
    <s v="12419R"/>
    <s v="SWEPCO Cust Svcs Mrktg"/>
    <s v="SWEPCO"/>
    <n v="1.6639999999999999"/>
    <x v="6"/>
    <s v="SP20 / 006"/>
    <n v="23969.9068615385"/>
    <n v="39885.925017600064"/>
    <n v="266332.29846153897"/>
    <n v="5"/>
  </r>
  <r>
    <m/>
    <n v="0"/>
    <n v="847"/>
    <n v="1165"/>
    <n v="1167"/>
    <n v="1185"/>
    <s v="13263R"/>
    <s v="Utilities"/>
    <s v="12415XR"/>
    <s v="Utility Operations SWEPCO"/>
    <s v="12415R"/>
    <s v="Utility Operations SWEPCO"/>
    <s v="12419R"/>
    <s v="SWEPCO Cust Svcs Mrktg"/>
    <s v="SWEPCO"/>
    <n v="1.6639999999999999"/>
    <x v="6"/>
    <s v="SP20 / 007"/>
    <n v="89492.012538461495"/>
    <n v="148914.70886399993"/>
    <n v="894920.12538461504"/>
    <n v="11"/>
  </r>
  <r>
    <m/>
    <n v="0"/>
    <n v="847"/>
    <n v="1165"/>
    <n v="1167"/>
    <n v="1185"/>
    <s v="13263R"/>
    <s v="Utilities"/>
    <s v="12415XR"/>
    <s v="Utility Operations SWEPCO"/>
    <s v="12415R"/>
    <s v="Utility Operations SWEPCO"/>
    <s v="12419R"/>
    <s v="SWEPCO Cust Svcs Mrktg"/>
    <s v="SWEPCO"/>
    <n v="1.6639999999999999"/>
    <x v="6"/>
    <s v="SP20 / 008"/>
    <n v="32729.275230769301"/>
    <n v="54461.513984000114"/>
    <n v="327292.75230769202"/>
    <n v="3"/>
  </r>
  <r>
    <m/>
    <n v="0"/>
    <n v="847"/>
    <n v="1165"/>
    <n v="1167"/>
    <n v="1185"/>
    <s v="13263R"/>
    <s v="Utilities"/>
    <s v="12415XR"/>
    <s v="Utility Operations SWEPCO"/>
    <s v="12415R"/>
    <s v="Utility Operations SWEPCO"/>
    <s v="12419R"/>
    <s v="SWEPCO Cust Svcs Mrktg"/>
    <s v="SWEPCO"/>
    <n v="1.6639999999999999"/>
    <x v="6"/>
    <s v="SP20 / 009"/>
    <n v="56156.527961538399"/>
    <n v="93444.462527999887"/>
    <n v="374376.853076923"/>
    <n v="3"/>
  </r>
  <r>
    <m/>
    <n v="0"/>
    <n v="847"/>
    <n v="1165"/>
    <n v="1167"/>
    <n v="1185"/>
    <s v="13263R"/>
    <s v="Utilities"/>
    <s v="12415XR"/>
    <s v="Utility Operations SWEPCO"/>
    <s v="12415R"/>
    <s v="Utility Operations SWEPCO"/>
    <s v="12419R"/>
    <s v="SWEPCO Cust Svcs Mrktg"/>
    <s v="SWEPCO"/>
    <n v="1.6639999999999999"/>
    <x v="6"/>
    <s v="SP20 / 010"/>
    <n v="130205.11707692299"/>
    <n v="216661.31481599985"/>
    <n v="651025.585384615"/>
    <n v="5"/>
  </r>
  <r>
    <m/>
    <n v="0"/>
    <n v="847"/>
    <n v="1165"/>
    <n v="1167"/>
    <n v="1185"/>
    <s v="13263R"/>
    <s v="Utilities"/>
    <s v="12415XR"/>
    <s v="Utility Operations SWEPCO"/>
    <s v="12415R"/>
    <s v="Utility Operations SWEPCO"/>
    <s v="12419R"/>
    <s v="SWEPCO Cust Svcs Mrktg"/>
    <s v="SWEPCO"/>
    <n v="1.6639999999999999"/>
    <x v="6"/>
    <s v="SP20 / 011"/>
    <n v="38404.590961538503"/>
    <n v="63905.239360000065"/>
    <n v="153618.36384615401"/>
    <n v="1"/>
  </r>
  <r>
    <m/>
    <n v="0"/>
    <n v="847"/>
    <n v="1165"/>
    <n v="1167"/>
    <n v="1185"/>
    <s v="13263R"/>
    <s v="Utilities"/>
    <s v="12415XR"/>
    <s v="Utility Operations SWEPCO"/>
    <s v="12415R"/>
    <s v="Utility Operations SWEPCO"/>
    <s v="12419R"/>
    <s v="SWEPCO Cust Svcs Mrktg"/>
    <s v="SWEPCO"/>
    <n v="1.6639999999999999"/>
    <x v="7"/>
    <s v="SP20 / 006"/>
    <n v="24611.857165384601"/>
    <n v="40954.130323199977"/>
    <n v="273465.07961538498"/>
    <n v="5"/>
  </r>
  <r>
    <m/>
    <n v="0"/>
    <n v="847"/>
    <n v="1165"/>
    <n v="1167"/>
    <n v="1185"/>
    <s v="13263R"/>
    <s v="Utilities"/>
    <s v="12415XR"/>
    <s v="Utility Operations SWEPCO"/>
    <s v="12415R"/>
    <s v="Utility Operations SWEPCO"/>
    <s v="12419R"/>
    <s v="SWEPCO Cust Svcs Mrktg"/>
    <s v="SWEPCO"/>
    <n v="1.6639999999999999"/>
    <x v="7"/>
    <s v="SP20 / 007"/>
    <n v="25679.692576923098"/>
    <n v="42731.008448000037"/>
    <n v="256796.92576923099"/>
    <n v="3"/>
  </r>
  <r>
    <m/>
    <n v="0"/>
    <n v="847"/>
    <n v="1165"/>
    <n v="1167"/>
    <n v="1185"/>
    <s v="13263R"/>
    <s v="Utilities"/>
    <s v="12415XR"/>
    <s v="Utility Operations SWEPCO"/>
    <s v="12415R"/>
    <s v="Utility Operations SWEPCO"/>
    <s v="12419R"/>
    <s v="SWEPCO Cust Svcs Mrktg"/>
    <s v="SWEPCO"/>
    <n v="1.6639999999999999"/>
    <x v="7"/>
    <s v="SP20 / 008"/>
    <n v="21639.064115384601"/>
    <n v="36007.402687999973"/>
    <n v="216390.64115384599"/>
    <n v="2"/>
  </r>
  <r>
    <m/>
    <n v="0"/>
    <n v="847"/>
    <n v="1165"/>
    <n v="1167"/>
    <n v="1185"/>
    <s v="13263R"/>
    <s v="Utilities"/>
    <s v="12415XR"/>
    <s v="Utility Operations SWEPCO"/>
    <s v="12415R"/>
    <s v="Utility Operations SWEPCO"/>
    <s v="12419R"/>
    <s v="SWEPCO Cust Svcs Mrktg"/>
    <s v="SWEPCO"/>
    <n v="1.6639999999999999"/>
    <x v="7"/>
    <s v="SP20 / 009"/>
    <n v="19081.739653846202"/>
    <n v="31752.014784000079"/>
    <n v="127211.597692308"/>
    <n v="1"/>
  </r>
  <r>
    <m/>
    <n v="0"/>
    <n v="847"/>
    <n v="1165"/>
    <n v="1167"/>
    <n v="1189"/>
    <s v="13263R"/>
    <s v="Utilities"/>
    <s v="12415XR"/>
    <s v="Utility Operations SWEPCO"/>
    <s v="12415R"/>
    <s v="Utility Operations SWEPCO"/>
    <s v="12420R"/>
    <s v="SWEPCO Corp Comm"/>
    <s v="SWEPCO"/>
    <n v="1.6639999999999999"/>
    <x v="6"/>
    <s v="SP20 / 004"/>
    <n v="3534.79435384615"/>
    <n v="5881.8978047999935"/>
    <n v="58913.239230769199"/>
    <n v="1"/>
  </r>
  <r>
    <m/>
    <n v="0"/>
    <n v="847"/>
    <n v="1165"/>
    <n v="1167"/>
    <n v="1189"/>
    <s v="13263R"/>
    <s v="Utilities"/>
    <s v="12415XR"/>
    <s v="Utility Operations SWEPCO"/>
    <s v="12415R"/>
    <s v="Utility Operations SWEPCO"/>
    <s v="12420R"/>
    <s v="SWEPCO Corp Comm"/>
    <s v="SWEPCO"/>
    <n v="1.6639999999999999"/>
    <x v="6"/>
    <s v="SP20 / 007"/>
    <n v="15022.626961538501"/>
    <n v="24997.651264000066"/>
    <n v="150226.26961538501"/>
    <n v="2"/>
  </r>
  <r>
    <m/>
    <n v="0"/>
    <n v="847"/>
    <n v="1165"/>
    <n v="1167"/>
    <n v="1189"/>
    <s v="13263R"/>
    <s v="Utilities"/>
    <s v="12415XR"/>
    <s v="Utility Operations SWEPCO"/>
    <s v="12415R"/>
    <s v="Utility Operations SWEPCO"/>
    <s v="12420R"/>
    <s v="SWEPCO Corp Comm"/>
    <s v="SWEPCO"/>
    <n v="1.6639999999999999"/>
    <x v="6"/>
    <s v="SP20 / 008"/>
    <n v="13445.3990769231"/>
    <n v="22373.144064000036"/>
    <n v="134453.99076923099"/>
    <n v="1"/>
  </r>
  <r>
    <m/>
    <n v="0"/>
    <n v="847"/>
    <n v="1165"/>
    <n v="1167"/>
    <n v="1189"/>
    <s v="13263R"/>
    <s v="Utilities"/>
    <s v="12415XR"/>
    <s v="Utility Operations SWEPCO"/>
    <s v="12415R"/>
    <s v="Utility Operations SWEPCO"/>
    <s v="12420R"/>
    <s v="SWEPCO Corp Comm"/>
    <s v="SWEPCO"/>
    <n v="1.6639999999999999"/>
    <x v="6"/>
    <s v="SP20 / 010"/>
    <n v="32568.7013846154"/>
    <n v="54194.319104000024"/>
    <n v="162843.50692307699"/>
    <n v="1"/>
  </r>
  <r>
    <m/>
    <n v="0"/>
    <n v="847"/>
    <n v="1165"/>
    <n v="1167"/>
    <n v="1191"/>
    <s v="13263R"/>
    <s v="Utilities"/>
    <s v="12415XR"/>
    <s v="Utility Operations SWEPCO"/>
    <s v="12415R"/>
    <s v="Utility Operations SWEPCO"/>
    <s v="12422R"/>
    <s v="SWEPCO Distr Reg Oper"/>
    <s v="SWEPCO"/>
    <n v="1.6639999999999999"/>
    <x v="6"/>
    <s v="Nonsal"/>
    <n v="1022644.3895"/>
    <n v="1701680.264128"/>
    <n v="20452887.789999999"/>
    <n v="194"/>
  </r>
  <r>
    <m/>
    <n v="0"/>
    <n v="847"/>
    <n v="1165"/>
    <n v="1167"/>
    <n v="1191"/>
    <s v="13263R"/>
    <s v="Utilities"/>
    <s v="12415XR"/>
    <s v="Utility Operations SWEPCO"/>
    <s v="12415R"/>
    <s v="Utility Operations SWEPCO"/>
    <s v="12422R"/>
    <s v="SWEPCO Distr Reg Oper"/>
    <s v="SWEPCO"/>
    <n v="1.6639999999999999"/>
    <x v="6"/>
    <s v="SP20 / 003"/>
    <n v="24815.6959807692"/>
    <n v="41293.31811199995"/>
    <n v="496313.91961538501"/>
    <n v="12"/>
  </r>
  <r>
    <m/>
    <n v="0"/>
    <n v="847"/>
    <n v="1165"/>
    <n v="1167"/>
    <n v="1191"/>
    <s v="13263R"/>
    <s v="Utilities"/>
    <s v="12415XR"/>
    <s v="Utility Operations SWEPCO"/>
    <s v="12415R"/>
    <s v="Utility Operations SWEPCO"/>
    <s v="12422R"/>
    <s v="SWEPCO Distr Reg Oper"/>
    <s v="SWEPCO"/>
    <n v="1.6639999999999999"/>
    <x v="6"/>
    <s v="SP20 / 004"/>
    <n v="48156.7715769231"/>
    <n v="80132.867904000028"/>
    <n v="802612.85961538495"/>
    <n v="14"/>
  </r>
  <r>
    <m/>
    <n v="0"/>
    <n v="847"/>
    <n v="1165"/>
    <n v="1167"/>
    <n v="1191"/>
    <s v="13263R"/>
    <s v="Utilities"/>
    <s v="12415XR"/>
    <s v="Utility Operations SWEPCO"/>
    <s v="12415R"/>
    <s v="Utility Operations SWEPCO"/>
    <s v="12422R"/>
    <s v="SWEPCO Distr Reg Oper"/>
    <s v="SWEPCO"/>
    <n v="1.6639999999999999"/>
    <x v="6"/>
    <s v="SP20 / 005"/>
    <n v="63090.5122215386"/>
    <n v="104982.61233664023"/>
    <n v="788631.402769231"/>
    <n v="15"/>
  </r>
  <r>
    <m/>
    <n v="0"/>
    <n v="847"/>
    <n v="1165"/>
    <n v="1167"/>
    <n v="1191"/>
    <s v="13263R"/>
    <s v="Utilities"/>
    <s v="12415XR"/>
    <s v="Utility Operations SWEPCO"/>
    <s v="12415R"/>
    <s v="Utility Operations SWEPCO"/>
    <s v="12422R"/>
    <s v="SWEPCO Distr Reg Oper"/>
    <s v="SWEPCO"/>
    <n v="1.6639999999999999"/>
    <x v="6"/>
    <s v="SP20 / 006"/>
    <n v="133073.31998076901"/>
    <n v="221434.00444799961"/>
    <n v="1478592.44423077"/>
    <n v="18"/>
  </r>
  <r>
    <m/>
    <n v="0"/>
    <n v="847"/>
    <n v="1165"/>
    <n v="1167"/>
    <n v="1191"/>
    <s v="13263R"/>
    <s v="Utilities"/>
    <s v="12415XR"/>
    <s v="Utility Operations SWEPCO"/>
    <s v="12415R"/>
    <s v="Utility Operations SWEPCO"/>
    <s v="12422R"/>
    <s v="SWEPCO Distr Reg Oper"/>
    <s v="SWEPCO"/>
    <n v="1.6639999999999999"/>
    <x v="6"/>
    <s v="SP20 / 007"/>
    <n v="270321.86223076901"/>
    <n v="449815.57875199959"/>
    <n v="2703218.6223076899"/>
    <n v="26"/>
  </r>
  <r>
    <m/>
    <n v="0"/>
    <n v="847"/>
    <n v="1165"/>
    <n v="1167"/>
    <n v="1191"/>
    <s v="13263R"/>
    <s v="Utilities"/>
    <s v="12415XR"/>
    <s v="Utility Operations SWEPCO"/>
    <s v="12415R"/>
    <s v="Utility Operations SWEPCO"/>
    <s v="12422R"/>
    <s v="SWEPCO Distr Reg Oper"/>
    <s v="SWEPCO"/>
    <n v="1.6639999999999999"/>
    <x v="6"/>
    <s v="SP20 / 008"/>
    <n v="380548.143461539"/>
    <n v="633232.11072000093"/>
    <n v="3805481.4346153801"/>
    <n v="34"/>
  </r>
  <r>
    <m/>
    <n v="0"/>
    <n v="847"/>
    <n v="1165"/>
    <n v="1167"/>
    <n v="1191"/>
    <s v="13263R"/>
    <s v="Utilities"/>
    <s v="12415XR"/>
    <s v="Utility Operations SWEPCO"/>
    <s v="12415R"/>
    <s v="Utility Operations SWEPCO"/>
    <s v="12422R"/>
    <s v="SWEPCO Distr Reg Oper"/>
    <s v="SWEPCO"/>
    <n v="1.6639999999999999"/>
    <x v="6"/>
    <s v="SP20 / 009"/>
    <n v="152365.145653846"/>
    <n v="253535.60236799973"/>
    <n v="1015767.63769231"/>
    <n v="8"/>
  </r>
  <r>
    <m/>
    <n v="0"/>
    <n v="847"/>
    <n v="1165"/>
    <n v="1167"/>
    <n v="1191"/>
    <s v="13263R"/>
    <s v="Utilities"/>
    <s v="12415XR"/>
    <s v="Utility Operations SWEPCO"/>
    <s v="12415R"/>
    <s v="Utility Operations SWEPCO"/>
    <s v="12422R"/>
    <s v="SWEPCO Distr Reg Oper"/>
    <s v="SWEPCO"/>
    <n v="1.6639999999999999"/>
    <x v="6"/>
    <s v="SP20 / 010"/>
    <n v="167035.939307692"/>
    <n v="277947.80300799949"/>
    <n v="835179.69653846195"/>
    <n v="6"/>
  </r>
  <r>
    <m/>
    <n v="0"/>
    <n v="847"/>
    <n v="1165"/>
    <n v="1167"/>
    <n v="1191"/>
    <s v="13263R"/>
    <s v="Utilities"/>
    <s v="12415XR"/>
    <s v="Utility Operations SWEPCO"/>
    <s v="12415R"/>
    <s v="Utility Operations SWEPCO"/>
    <s v="12422R"/>
    <s v="SWEPCO Distr Reg Oper"/>
    <s v="SWEPCO"/>
    <n v="1.6639999999999999"/>
    <x v="6"/>
    <s v="SP20 / 011"/>
    <n v="41351.9159615385"/>
    <n v="68809.588160000058"/>
    <n v="165407.663846154"/>
    <n v="1"/>
  </r>
  <r>
    <m/>
    <n v="0"/>
    <n v="847"/>
    <n v="1165"/>
    <n v="1167"/>
    <n v="1191"/>
    <s v="13263R"/>
    <s v="Utilities"/>
    <s v="12415XR"/>
    <s v="Utility Operations SWEPCO"/>
    <s v="12415R"/>
    <s v="Utility Operations SWEPCO"/>
    <s v="12422R"/>
    <s v="SWEPCO Distr Reg Oper"/>
    <s v="SWEPCO"/>
    <n v="1.6639999999999999"/>
    <x v="6"/>
    <s v="SP20 / 013"/>
    <n v="75574.952115384702"/>
    <n v="125756.72032000014"/>
    <n v="215928.43461538499"/>
    <n v="1"/>
  </r>
  <r>
    <m/>
    <n v="0"/>
    <n v="847"/>
    <n v="1165"/>
    <n v="1167"/>
    <n v="1191"/>
    <s v="13263R"/>
    <s v="Utilities"/>
    <s v="12415XR"/>
    <s v="Utility Operations SWEPCO"/>
    <s v="12415R"/>
    <s v="Utility Operations SWEPCO"/>
    <s v="12422R"/>
    <s v="SWEPCO Distr Reg Oper"/>
    <s v="SWEPCO"/>
    <n v="1.6639999999999999"/>
    <x v="7"/>
    <s v="Nonsal"/>
    <n v="576151.92368846096"/>
    <n v="958716.80101759895"/>
    <n v="11523038.473769199"/>
    <n v="109"/>
  </r>
  <r>
    <m/>
    <n v="0"/>
    <n v="847"/>
    <n v="1165"/>
    <n v="1167"/>
    <n v="1191"/>
    <s v="13263R"/>
    <s v="Utilities"/>
    <s v="12415XR"/>
    <s v="Utility Operations SWEPCO"/>
    <s v="12415R"/>
    <s v="Utility Operations SWEPCO"/>
    <s v="12422R"/>
    <s v="SWEPCO Distr Reg Oper"/>
    <s v="SWEPCO"/>
    <n v="1.6639999999999999"/>
    <x v="7"/>
    <s v="SP20 / 003"/>
    <n v="11974.265846153899"/>
    <n v="19925.178368000088"/>
    <n v="239485.31692307701"/>
    <n v="5"/>
  </r>
  <r>
    <m/>
    <n v="0"/>
    <n v="847"/>
    <n v="1165"/>
    <n v="1167"/>
    <n v="1191"/>
    <s v="13263R"/>
    <s v="Utilities"/>
    <s v="12415XR"/>
    <s v="Utility Operations SWEPCO"/>
    <s v="12415R"/>
    <s v="Utility Operations SWEPCO"/>
    <s v="12422R"/>
    <s v="SWEPCO Distr Reg Oper"/>
    <s v="SWEPCO"/>
    <n v="1.6639999999999999"/>
    <x v="7"/>
    <s v="SP20 / 004"/>
    <n v="10885.816892307699"/>
    <n v="18113.999308800012"/>
    <n v="181430.281538462"/>
    <n v="3"/>
  </r>
  <r>
    <m/>
    <n v="0"/>
    <n v="847"/>
    <n v="1165"/>
    <n v="1167"/>
    <n v="1191"/>
    <s v="13263R"/>
    <s v="Utilities"/>
    <s v="12415XR"/>
    <s v="Utility Operations SWEPCO"/>
    <s v="12415R"/>
    <s v="Utility Operations SWEPCO"/>
    <s v="12422R"/>
    <s v="SWEPCO Distr Reg Oper"/>
    <s v="SWEPCO"/>
    <n v="1.6639999999999999"/>
    <x v="7"/>
    <s v="SP20 / 005"/>
    <n v="32355.7012"/>
    <n v="53839.886796799998"/>
    <n v="404446.26500000001"/>
    <n v="6"/>
  </r>
  <r>
    <m/>
    <n v="0"/>
    <n v="847"/>
    <n v="1165"/>
    <n v="1167"/>
    <n v="1191"/>
    <s v="13263R"/>
    <s v="Utilities"/>
    <s v="12415XR"/>
    <s v="Utility Operations SWEPCO"/>
    <s v="12415R"/>
    <s v="Utility Operations SWEPCO"/>
    <s v="12422R"/>
    <s v="SWEPCO Distr Reg Oper"/>
    <s v="SWEPCO"/>
    <n v="1.6639999999999999"/>
    <x v="7"/>
    <s v="SP20 / 006"/>
    <n v="55282.749403846101"/>
    <n v="91990.495007999911"/>
    <n v="614252.77115384606"/>
    <n v="7"/>
  </r>
  <r>
    <m/>
    <n v="0"/>
    <n v="847"/>
    <n v="1165"/>
    <n v="1167"/>
    <n v="1191"/>
    <s v="13263R"/>
    <s v="Utilities"/>
    <s v="12415XR"/>
    <s v="Utility Operations SWEPCO"/>
    <s v="12415R"/>
    <s v="Utility Operations SWEPCO"/>
    <s v="12422R"/>
    <s v="SWEPCO Distr Reg Oper"/>
    <s v="SWEPCO"/>
    <n v="1.6639999999999999"/>
    <x v="7"/>
    <s v="SP20 / 007"/>
    <n v="45252.881961538398"/>
    <n v="75300.79558399989"/>
    <n v="452528.81961538497"/>
    <n v="5"/>
  </r>
  <r>
    <m/>
    <n v="0"/>
    <n v="847"/>
    <n v="1165"/>
    <n v="1167"/>
    <n v="1191"/>
    <s v="13263R"/>
    <s v="Utilities"/>
    <s v="12415XR"/>
    <s v="Utility Operations SWEPCO"/>
    <s v="12415R"/>
    <s v="Utility Operations SWEPCO"/>
    <s v="12422R"/>
    <s v="SWEPCO Distr Reg Oper"/>
    <s v="SWEPCO"/>
    <n v="1.6639999999999999"/>
    <x v="7"/>
    <s v="SP20 / 008"/>
    <n v="191362.31"/>
    <n v="318426.88383999997"/>
    <n v="1913623.1"/>
    <n v="17"/>
  </r>
  <r>
    <m/>
    <n v="0"/>
    <n v="847"/>
    <n v="1165"/>
    <n v="1167"/>
    <n v="1191"/>
    <s v="13263R"/>
    <s v="Utilities"/>
    <s v="12415XR"/>
    <s v="Utility Operations SWEPCO"/>
    <s v="12415R"/>
    <s v="Utility Operations SWEPCO"/>
    <s v="12422R"/>
    <s v="SWEPCO Distr Reg Oper"/>
    <s v="SWEPCO"/>
    <n v="1.6639999999999999"/>
    <x v="7"/>
    <s v="SP20 / 009"/>
    <n v="22662.939807692201"/>
    <n v="37711.13183999982"/>
    <n v="151086.26538461499"/>
    <n v="1"/>
  </r>
  <r>
    <m/>
    <n v="0"/>
    <n v="847"/>
    <n v="1165"/>
    <n v="1167"/>
    <n v="1191"/>
    <s v="13263R"/>
    <s v="Utilities"/>
    <s v="12415XR"/>
    <s v="Utility Operations SWEPCO"/>
    <s v="12415R"/>
    <s v="Utility Operations SWEPCO"/>
    <s v="12422R"/>
    <s v="SWEPCO Distr Reg Oper"/>
    <s v="SWEPCO"/>
    <n v="1.6639999999999999"/>
    <x v="7"/>
    <s v="SP20 / 010"/>
    <n v="36014.1107692308"/>
    <n v="59927.480320000046"/>
    <n v="180070.55384615401"/>
    <n v="2"/>
  </r>
  <r>
    <m/>
    <n v="0"/>
    <n v="847"/>
    <n v="1003"/>
    <n v="1006"/>
    <n v="1006"/>
    <s v="13263R"/>
    <s v="Utilities"/>
    <s v="12397XR"/>
    <s v="Utility Operations Texas"/>
    <s v="12397R"/>
    <s v="Utility Operations Texas"/>
    <m/>
    <m/>
    <s v="Texas"/>
    <n v="1.663"/>
    <x v="5"/>
    <s v="SP20 / 005"/>
    <n v="5318.0755076923097"/>
    <n v="8843.9595692923103"/>
    <n v="66475.943846153896"/>
    <n v="1"/>
  </r>
  <r>
    <m/>
    <n v="0"/>
    <n v="847"/>
    <n v="1003"/>
    <n v="1006"/>
    <n v="1009"/>
    <s v="13263R"/>
    <s v="Utilities"/>
    <s v="12397XR"/>
    <s v="Utility Operations Texas"/>
    <s v="12397R"/>
    <s v="Utility Operations Texas"/>
    <s v="12398R"/>
    <s v="Texas Distr Reg Oper"/>
    <s v="Texas"/>
    <n v="1.663"/>
    <x v="10"/>
    <s v="Nonsal"/>
    <n v="693870.88113076903"/>
    <n v="1153907.2753204689"/>
    <n v="13877417.622615401"/>
    <n v="161"/>
  </r>
  <r>
    <m/>
    <n v="0"/>
    <n v="847"/>
    <n v="1003"/>
    <n v="1006"/>
    <n v="1009"/>
    <s v="13263R"/>
    <s v="Utilities"/>
    <s v="12397XR"/>
    <s v="Utility Operations Texas"/>
    <s v="12397R"/>
    <s v="Utility Operations Texas"/>
    <s v="12398R"/>
    <s v="Texas Distr Reg Oper"/>
    <s v="Texas"/>
    <n v="1.663"/>
    <x v="10"/>
    <s v="SP20 / 002"/>
    <n v="4905.4574807692297"/>
    <n v="8157.7757905192293"/>
    <n v="98109.149615384595"/>
    <n v="3"/>
  </r>
  <r>
    <m/>
    <n v="0"/>
    <n v="847"/>
    <n v="1003"/>
    <n v="1006"/>
    <n v="1009"/>
    <s v="13263R"/>
    <s v="Utilities"/>
    <s v="12397XR"/>
    <s v="Utility Operations Texas"/>
    <s v="12397R"/>
    <s v="Utility Operations Texas"/>
    <s v="12398R"/>
    <s v="Texas Distr Reg Oper"/>
    <s v="Texas"/>
    <n v="1.663"/>
    <x v="10"/>
    <s v="SP20 / 003"/>
    <n v="9217.4131538461606"/>
    <n v="15328.558074846165"/>
    <n v="184348.263076923"/>
    <n v="4"/>
  </r>
  <r>
    <m/>
    <n v="0"/>
    <n v="847"/>
    <n v="1003"/>
    <n v="1006"/>
    <n v="1009"/>
    <s v="13263R"/>
    <s v="Utilities"/>
    <s v="12397XR"/>
    <s v="Utility Operations Texas"/>
    <s v="12397R"/>
    <s v="Utility Operations Texas"/>
    <s v="12398R"/>
    <s v="Texas Distr Reg Oper"/>
    <s v="Texas"/>
    <n v="1.663"/>
    <x v="10"/>
    <s v="SP20 / 004"/>
    <n v="14694.465069230801"/>
    <n v="24436.895410130823"/>
    <n v="244907.75115384601"/>
    <n v="5"/>
  </r>
  <r>
    <m/>
    <n v="0"/>
    <n v="847"/>
    <n v="1003"/>
    <n v="1006"/>
    <n v="1009"/>
    <s v="13263R"/>
    <s v="Utilities"/>
    <s v="12397XR"/>
    <s v="Utility Operations Texas"/>
    <s v="12397R"/>
    <s v="Utility Operations Texas"/>
    <s v="12398R"/>
    <s v="Texas Distr Reg Oper"/>
    <s v="Texas"/>
    <n v="1.663"/>
    <x v="10"/>
    <s v="SP20 / 005"/>
    <n v="20474.4115384615"/>
    <n v="34048.946388461474"/>
    <n v="255930.14423076899"/>
    <n v="3"/>
  </r>
  <r>
    <m/>
    <n v="0"/>
    <n v="847"/>
    <n v="1003"/>
    <n v="1006"/>
    <n v="1009"/>
    <s v="13263R"/>
    <s v="Utilities"/>
    <s v="12397XR"/>
    <s v="Utility Operations Texas"/>
    <s v="12397R"/>
    <s v="Utility Operations Texas"/>
    <s v="12398R"/>
    <s v="Texas Distr Reg Oper"/>
    <s v="Texas"/>
    <n v="1.663"/>
    <x v="10"/>
    <s v="SP20 / 006"/>
    <n v="49112.377542692302"/>
    <n v="81673.883853497304"/>
    <n v="545693.08380769205"/>
    <n v="7"/>
  </r>
  <r>
    <m/>
    <n v="0"/>
    <n v="847"/>
    <n v="1003"/>
    <n v="1006"/>
    <n v="1009"/>
    <s v="13263R"/>
    <s v="Utilities"/>
    <s v="12397XR"/>
    <s v="Utility Operations Texas"/>
    <s v="12397R"/>
    <s v="Utility Operations Texas"/>
    <s v="12398R"/>
    <s v="Texas Distr Reg Oper"/>
    <s v="Texas"/>
    <n v="1.663"/>
    <x v="10"/>
    <s v="SP20 / 007"/>
    <n v="141896.365088461"/>
    <n v="235973.65514211063"/>
    <n v="1418963.6508846199"/>
    <n v="15"/>
  </r>
  <r>
    <m/>
    <n v="0"/>
    <n v="847"/>
    <n v="1003"/>
    <n v="1006"/>
    <n v="1009"/>
    <s v="13263R"/>
    <s v="Utilities"/>
    <s v="12397XR"/>
    <s v="Utility Operations Texas"/>
    <s v="12397R"/>
    <s v="Utility Operations Texas"/>
    <s v="12398R"/>
    <s v="Texas Distr Reg Oper"/>
    <s v="Texas"/>
    <n v="1.663"/>
    <x v="10"/>
    <s v="SP20 / 008"/>
    <n v="180521.49296153901"/>
    <n v="300207.24279503938"/>
    <n v="1805214.92961538"/>
    <n v="16"/>
  </r>
  <r>
    <m/>
    <n v="0"/>
    <n v="847"/>
    <n v="1003"/>
    <n v="1006"/>
    <n v="1009"/>
    <s v="13263R"/>
    <s v="Utilities"/>
    <s v="12397XR"/>
    <s v="Utility Operations Texas"/>
    <s v="12397R"/>
    <s v="Utility Operations Texas"/>
    <s v="12398R"/>
    <s v="Texas Distr Reg Oper"/>
    <s v="Texas"/>
    <n v="1.663"/>
    <x v="10"/>
    <s v="SP20 / 009"/>
    <n v="74920.010596153894"/>
    <n v="124591.97762140393"/>
    <n v="499466.737307692"/>
    <n v="4"/>
  </r>
  <r>
    <m/>
    <n v="0"/>
    <n v="847"/>
    <n v="1003"/>
    <n v="1006"/>
    <n v="1009"/>
    <s v="13263R"/>
    <s v="Utilities"/>
    <s v="12397XR"/>
    <s v="Utility Operations Texas"/>
    <s v="12397R"/>
    <s v="Utility Operations Texas"/>
    <s v="12398R"/>
    <s v="Texas Distr Reg Oper"/>
    <s v="Texas"/>
    <n v="1.663"/>
    <x v="10"/>
    <s v="SP20 / 010"/>
    <n v="63711.458923077"/>
    <n v="105952.15618907705"/>
    <n v="318557.29461538501"/>
    <n v="2"/>
  </r>
  <r>
    <m/>
    <n v="0"/>
    <n v="847"/>
    <n v="1003"/>
    <n v="1006"/>
    <n v="1009"/>
    <s v="13263R"/>
    <s v="Utilities"/>
    <s v="12397XR"/>
    <s v="Utility Operations Texas"/>
    <s v="12397R"/>
    <s v="Utility Operations Texas"/>
    <s v="12398R"/>
    <s v="Texas Distr Reg Oper"/>
    <s v="Texas"/>
    <n v="1.663"/>
    <x v="5"/>
    <s v="Nonsal"/>
    <n v="2135082.2702307701"/>
    <n v="3550641.8153937706"/>
    <n v="42701645.404615402"/>
    <n v="471"/>
  </r>
  <r>
    <m/>
    <n v="0"/>
    <n v="847"/>
    <n v="1003"/>
    <n v="1006"/>
    <n v="1009"/>
    <s v="13263R"/>
    <s v="Utilities"/>
    <s v="12397XR"/>
    <s v="Utility Operations Texas"/>
    <s v="12397R"/>
    <s v="Utility Operations Texas"/>
    <s v="12398R"/>
    <s v="Texas Distr Reg Oper"/>
    <s v="Texas"/>
    <n v="1.663"/>
    <x v="5"/>
    <s v="SP20 / 002"/>
    <n v="18224.625346153702"/>
    <n v="30307.551950653607"/>
    <n v="364492.50692307699"/>
    <n v="11"/>
  </r>
  <r>
    <m/>
    <n v="0"/>
    <n v="847"/>
    <n v="1003"/>
    <n v="1006"/>
    <n v="1009"/>
    <s v="13263R"/>
    <s v="Utilities"/>
    <s v="12397XR"/>
    <s v="Utility Operations Texas"/>
    <s v="12397R"/>
    <s v="Utility Operations Texas"/>
    <s v="12398R"/>
    <s v="Texas Distr Reg Oper"/>
    <s v="Texas"/>
    <n v="1.663"/>
    <x v="5"/>
    <s v="SP20 / 003"/>
    <n v="29928.362903846199"/>
    <n v="49770.867509096228"/>
    <n v="598567.25807692297"/>
    <n v="13"/>
  </r>
  <r>
    <m/>
    <n v="0"/>
    <n v="847"/>
    <n v="1003"/>
    <n v="1006"/>
    <n v="1009"/>
    <s v="13263R"/>
    <s v="Utilities"/>
    <s v="12397XR"/>
    <s v="Utility Operations Texas"/>
    <s v="12397R"/>
    <s v="Utility Operations Texas"/>
    <s v="12398R"/>
    <s v="Texas Distr Reg Oper"/>
    <s v="Texas"/>
    <n v="1.663"/>
    <x v="5"/>
    <s v="SP20 / 004"/>
    <n v="103700.453233846"/>
    <n v="172453.8537278859"/>
    <n v="1728340.88723077"/>
    <n v="33"/>
  </r>
  <r>
    <m/>
    <n v="0"/>
    <n v="847"/>
    <n v="1003"/>
    <n v="1006"/>
    <n v="1009"/>
    <s v="13263R"/>
    <s v="Utilities"/>
    <s v="12397XR"/>
    <s v="Utility Operations Texas"/>
    <s v="12397R"/>
    <s v="Utility Operations Texas"/>
    <s v="12398R"/>
    <s v="Texas Distr Reg Oper"/>
    <s v="Texas"/>
    <n v="1.663"/>
    <x v="5"/>
    <s v="SP20 / 005"/>
    <n v="164592.561261539"/>
    <n v="273717.42937793938"/>
    <n v="2057407.01576923"/>
    <n v="39"/>
  </r>
  <r>
    <m/>
    <n v="0"/>
    <n v="847"/>
    <n v="1003"/>
    <n v="1006"/>
    <n v="1009"/>
    <s v="13263R"/>
    <s v="Utilities"/>
    <s v="12397XR"/>
    <s v="Utility Operations Texas"/>
    <s v="12397R"/>
    <s v="Utility Operations Texas"/>
    <s v="12398R"/>
    <s v="Texas Distr Reg Oper"/>
    <s v="Texas"/>
    <n v="1.663"/>
    <x v="5"/>
    <s v="SP20 / 006"/>
    <n v="340231.84123846202"/>
    <n v="565805.55197956238"/>
    <n v="3780353.7915384602"/>
    <n v="49"/>
  </r>
  <r>
    <m/>
    <n v="0"/>
    <n v="847"/>
    <n v="1003"/>
    <n v="1006"/>
    <n v="1009"/>
    <s v="13263R"/>
    <s v="Utilities"/>
    <s v="12397XR"/>
    <s v="Utility Operations Texas"/>
    <s v="12397R"/>
    <s v="Utility Operations Texas"/>
    <s v="12398R"/>
    <s v="Texas Distr Reg Oper"/>
    <s v="Texas"/>
    <n v="1.663"/>
    <x v="5"/>
    <s v="SP20 / 007"/>
    <n v="428369.67221923103"/>
    <n v="712378.76490058121"/>
    <n v="4283696.7221923098"/>
    <n v="46"/>
  </r>
  <r>
    <m/>
    <n v="0"/>
    <n v="847"/>
    <n v="1003"/>
    <n v="1006"/>
    <n v="1009"/>
    <s v="13263R"/>
    <s v="Utilities"/>
    <s v="12397XR"/>
    <s v="Utility Operations Texas"/>
    <s v="12397R"/>
    <s v="Utility Operations Texas"/>
    <s v="12398R"/>
    <s v="Texas Distr Reg Oper"/>
    <s v="Texas"/>
    <n v="1.663"/>
    <x v="5"/>
    <s v="SP20 / 008"/>
    <n v="557431.177346154"/>
    <n v="927008.04792665411"/>
    <n v="5574311.7734615402"/>
    <n v="54"/>
  </r>
  <r>
    <m/>
    <n v="0"/>
    <n v="847"/>
    <n v="1003"/>
    <n v="1006"/>
    <n v="1009"/>
    <s v="13263R"/>
    <s v="Utilities"/>
    <s v="12397XR"/>
    <s v="Utility Operations Texas"/>
    <s v="12397R"/>
    <s v="Utility Operations Texas"/>
    <s v="12398R"/>
    <s v="Texas Distr Reg Oper"/>
    <s v="Texas"/>
    <n v="1.663"/>
    <x v="5"/>
    <s v="SP20 / 009"/>
    <n v="161482.521634615"/>
    <n v="268545.43347836472"/>
    <n v="1076550.1442307699"/>
    <n v="9"/>
  </r>
  <r>
    <m/>
    <n v="0"/>
    <n v="847"/>
    <n v="1003"/>
    <n v="1006"/>
    <n v="1009"/>
    <s v="13263R"/>
    <s v="Utilities"/>
    <s v="12397XR"/>
    <s v="Utility Operations Texas"/>
    <s v="12397R"/>
    <s v="Utility Operations Texas"/>
    <s v="12398R"/>
    <s v="Texas Distr Reg Oper"/>
    <s v="Texas"/>
    <n v="1.663"/>
    <x v="5"/>
    <s v="SP20 / 010"/>
    <n v="178160.309153846"/>
    <n v="296280.59412284591"/>
    <n v="890801.54576923104"/>
    <n v="6"/>
  </r>
  <r>
    <m/>
    <n v="0"/>
    <n v="847"/>
    <n v="1003"/>
    <n v="1006"/>
    <n v="1009"/>
    <s v="13263R"/>
    <s v="Utilities"/>
    <s v="12397XR"/>
    <s v="Utility Operations Texas"/>
    <s v="12397R"/>
    <s v="Utility Operations Texas"/>
    <s v="12398R"/>
    <s v="Texas Distr Reg Oper"/>
    <s v="Texas"/>
    <n v="1.663"/>
    <x v="5"/>
    <s v="SP20 / 011"/>
    <n v="97582.790384615204"/>
    <n v="162280.18040961507"/>
    <n v="390331.16153846198"/>
    <n v="2"/>
  </r>
  <r>
    <m/>
    <n v="0"/>
    <n v="847"/>
    <n v="1003"/>
    <n v="1006"/>
    <n v="1009"/>
    <s v="13263R"/>
    <s v="Utilities"/>
    <s v="12397XR"/>
    <s v="Utility Operations Texas"/>
    <s v="12397R"/>
    <s v="Utility Operations Texas"/>
    <s v="12398R"/>
    <s v="Texas Distr Reg Oper"/>
    <s v="Texas"/>
    <n v="1.663"/>
    <x v="5"/>
    <s v="SP20 / 013"/>
    <n v="82564.795923076905"/>
    <n v="137305.2556200769"/>
    <n v="235899.41692307699"/>
    <n v="1"/>
  </r>
  <r>
    <m/>
    <n v="0"/>
    <n v="847"/>
    <n v="1003"/>
    <n v="1006"/>
    <n v="1054"/>
    <s v="13263R"/>
    <s v="Utilities"/>
    <s v="12397XR"/>
    <s v="Utility Operations Texas"/>
    <s v="12397R"/>
    <s v="Utility Operations Texas"/>
    <s v="12399R"/>
    <s v="Texas External Affairs"/>
    <s v="Texas"/>
    <n v="1.663"/>
    <x v="10"/>
    <s v="SP20 / 006"/>
    <n v="7169.4782999999998"/>
    <n v="11922.8424129"/>
    <n v="79660.87"/>
    <n v="1"/>
  </r>
  <r>
    <m/>
    <n v="0"/>
    <n v="847"/>
    <n v="1003"/>
    <n v="1006"/>
    <n v="1054"/>
    <s v="13263R"/>
    <s v="Utilities"/>
    <s v="12397XR"/>
    <s v="Utility Operations Texas"/>
    <s v="12397R"/>
    <s v="Utility Operations Texas"/>
    <s v="12399R"/>
    <s v="Texas External Affairs"/>
    <s v="Texas"/>
    <n v="1.663"/>
    <x v="10"/>
    <s v="SP20 / 007"/>
    <n v="29586.010423077001"/>
    <n v="49201.535333577056"/>
    <n v="295860.10423076898"/>
    <n v="3"/>
  </r>
  <r>
    <m/>
    <n v="0"/>
    <n v="847"/>
    <n v="1003"/>
    <n v="1006"/>
    <n v="1054"/>
    <s v="13263R"/>
    <s v="Utilities"/>
    <s v="12397XR"/>
    <s v="Utility Operations Texas"/>
    <s v="12397R"/>
    <s v="Utility Operations Texas"/>
    <s v="12399R"/>
    <s v="Texas External Affairs"/>
    <s v="Texas"/>
    <n v="1.663"/>
    <x v="10"/>
    <s v="SP20 / 009"/>
    <n v="17441.2069038462"/>
    <n v="29004.727081096229"/>
    <n v="116274.71269230801"/>
    <n v="1"/>
  </r>
  <r>
    <m/>
    <n v="0"/>
    <n v="847"/>
    <n v="1003"/>
    <n v="1006"/>
    <n v="1054"/>
    <s v="13263R"/>
    <s v="Utilities"/>
    <s v="12397XR"/>
    <s v="Utility Operations Texas"/>
    <s v="12397R"/>
    <s v="Utility Operations Texas"/>
    <s v="12399R"/>
    <s v="Texas External Affairs"/>
    <s v="Texas"/>
    <n v="1.663"/>
    <x v="10"/>
    <s v="SP20 / 010"/>
    <n v="32304.344230769198"/>
    <n v="53722.124455769175"/>
    <n v="161521.72115384601"/>
    <n v="1"/>
  </r>
  <r>
    <m/>
    <n v="0"/>
    <n v="847"/>
    <n v="1003"/>
    <n v="1006"/>
    <n v="1054"/>
    <s v="13263R"/>
    <s v="Utilities"/>
    <s v="12397XR"/>
    <s v="Utility Operations Texas"/>
    <s v="12397R"/>
    <s v="Utility Operations Texas"/>
    <s v="12399R"/>
    <s v="Texas External Affairs"/>
    <s v="Texas"/>
    <n v="1.663"/>
    <x v="5"/>
    <s v="SP20 / 004"/>
    <n v="3626.5680692307701"/>
    <n v="6030.9826991307709"/>
    <n v="60442.801153846201"/>
    <n v="1"/>
  </r>
  <r>
    <m/>
    <n v="0"/>
    <n v="847"/>
    <n v="1003"/>
    <n v="1006"/>
    <n v="1054"/>
    <s v="13263R"/>
    <s v="Utilities"/>
    <s v="12397XR"/>
    <s v="Utility Operations Texas"/>
    <s v="12397R"/>
    <s v="Utility Operations Texas"/>
    <s v="12399R"/>
    <s v="Texas External Affairs"/>
    <s v="Texas"/>
    <n v="1.663"/>
    <x v="5"/>
    <s v="SP20 / 005"/>
    <n v="9476.3914461538407"/>
    <n v="15759.238974953838"/>
    <n v="118454.89307692301"/>
    <n v="3"/>
  </r>
  <r>
    <m/>
    <n v="0"/>
    <n v="847"/>
    <n v="1003"/>
    <n v="1006"/>
    <n v="1054"/>
    <s v="13263R"/>
    <s v="Utilities"/>
    <s v="12397XR"/>
    <s v="Utility Operations Texas"/>
    <s v="12397R"/>
    <s v="Utility Operations Texas"/>
    <s v="12399R"/>
    <s v="Texas External Affairs"/>
    <s v="Texas"/>
    <n v="1.663"/>
    <x v="5"/>
    <s v="SP20 / 006"/>
    <n v="22409.731557692299"/>
    <n v="37267.383580442292"/>
    <n v="248997.017307692"/>
    <n v="3"/>
  </r>
  <r>
    <m/>
    <n v="0"/>
    <n v="847"/>
    <n v="1003"/>
    <n v="1006"/>
    <n v="1054"/>
    <s v="13263R"/>
    <s v="Utilities"/>
    <s v="12397XR"/>
    <s v="Utility Operations Texas"/>
    <s v="12397R"/>
    <s v="Utility Operations Texas"/>
    <s v="12399R"/>
    <s v="Texas External Affairs"/>
    <s v="Texas"/>
    <n v="1.663"/>
    <x v="5"/>
    <s v="SP20 / 007"/>
    <n v="63677.272730769197"/>
    <n v="105895.30455126918"/>
    <n v="636772.72730769205"/>
    <n v="7"/>
  </r>
  <r>
    <m/>
    <n v="0"/>
    <n v="847"/>
    <n v="1003"/>
    <n v="1006"/>
    <n v="1054"/>
    <s v="13263R"/>
    <s v="Utilities"/>
    <s v="12397XR"/>
    <s v="Utility Operations Texas"/>
    <s v="12397R"/>
    <s v="Utility Operations Texas"/>
    <s v="12399R"/>
    <s v="Texas External Affairs"/>
    <s v="Texas"/>
    <n v="1.663"/>
    <x v="5"/>
    <s v="SP20 / 009"/>
    <n v="88826.209961538494"/>
    <n v="147717.98716603851"/>
    <n v="592174.73307692294"/>
    <n v="5"/>
  </r>
  <r>
    <m/>
    <n v="0"/>
    <n v="847"/>
    <n v="1003"/>
    <n v="1006"/>
    <n v="1054"/>
    <s v="13263R"/>
    <s v="Utilities"/>
    <s v="12397XR"/>
    <s v="Utility Operations Texas"/>
    <s v="12397R"/>
    <s v="Utility Operations Texas"/>
    <s v="12399R"/>
    <s v="Texas External Affairs"/>
    <s v="Texas"/>
    <n v="1.663"/>
    <x v="5"/>
    <s v="SP20 / 010"/>
    <n v="123416.552153846"/>
    <n v="205241.72623184591"/>
    <n v="617082.76076923101"/>
    <n v="4"/>
  </r>
  <r>
    <m/>
    <n v="0"/>
    <n v="847"/>
    <n v="1003"/>
    <n v="1006"/>
    <n v="1054"/>
    <s v="13263R"/>
    <s v="Utilities"/>
    <s v="12397XR"/>
    <s v="Utility Operations Texas"/>
    <s v="12397R"/>
    <s v="Utility Operations Texas"/>
    <s v="12399R"/>
    <s v="Texas External Affairs"/>
    <s v="Texas"/>
    <n v="1.663"/>
    <x v="5"/>
    <s v="SP20 / 011"/>
    <n v="52759.8296153845"/>
    <n v="87739.596650384425"/>
    <n v="211039.318461538"/>
    <n v="1"/>
  </r>
  <r>
    <m/>
    <n v="0"/>
    <n v="847"/>
    <n v="1003"/>
    <n v="1006"/>
    <n v="1054"/>
    <s v="13263R"/>
    <s v="Utilities"/>
    <s v="12397XR"/>
    <s v="Utility Operations Texas"/>
    <s v="12397R"/>
    <s v="Utility Operations Texas"/>
    <s v="12399R"/>
    <s v="Texas External Affairs"/>
    <s v="Texas"/>
    <n v="1.663"/>
    <x v="5"/>
    <s v="SP20 / 012"/>
    <n v="75174.127961538601"/>
    <n v="125014.5748000387"/>
    <n v="250580.42653846199"/>
    <n v="1"/>
  </r>
  <r>
    <m/>
    <n v="0"/>
    <n v="847"/>
    <n v="1003"/>
    <n v="1006"/>
    <n v="1060"/>
    <s v="13263R"/>
    <s v="Utilities"/>
    <s v="12397XR"/>
    <s v="Utility Operations Texas"/>
    <s v="12397R"/>
    <s v="Utility Operations Texas"/>
    <s v="12400R"/>
    <s v="Regulatory &amp; Finance-TX"/>
    <s v="Texas"/>
    <n v="1.663"/>
    <x v="10"/>
    <s v="SP20 / 008"/>
    <n v="18460.412807692301"/>
    <n v="30699.666499192295"/>
    <n v="184604.12807692299"/>
    <n v="2"/>
  </r>
  <r>
    <m/>
    <n v="0"/>
    <n v="847"/>
    <n v="1003"/>
    <n v="1006"/>
    <n v="1060"/>
    <s v="13263R"/>
    <s v="Utilities"/>
    <s v="12397XR"/>
    <s v="Utility Operations Texas"/>
    <s v="12397R"/>
    <s v="Utility Operations Texas"/>
    <s v="12400R"/>
    <s v="Regulatory &amp; Finance-TX"/>
    <s v="Texas"/>
    <n v="1.663"/>
    <x v="5"/>
    <s v="SP20 / 002"/>
    <n v="1995.62442307692"/>
    <n v="3318.7234155769179"/>
    <n v="39912.488461538502"/>
    <n v="1"/>
  </r>
  <r>
    <m/>
    <n v="0"/>
    <n v="847"/>
    <n v="1003"/>
    <n v="1006"/>
    <n v="1060"/>
    <s v="13263R"/>
    <s v="Utilities"/>
    <s v="12397XR"/>
    <s v="Utility Operations Texas"/>
    <s v="12397R"/>
    <s v="Utility Operations Texas"/>
    <s v="12400R"/>
    <s v="Regulatory &amp; Finance-TX"/>
    <s v="Texas"/>
    <n v="1.663"/>
    <x v="5"/>
    <s v="SP20 / 006"/>
    <n v="7661.2708384615298"/>
    <n v="12740.693404361524"/>
    <n v="85125.231538461507"/>
    <n v="1"/>
  </r>
  <r>
    <m/>
    <n v="0"/>
    <n v="847"/>
    <n v="1003"/>
    <n v="1006"/>
    <n v="1060"/>
    <s v="13263R"/>
    <s v="Utilities"/>
    <s v="12397XR"/>
    <s v="Utility Operations Texas"/>
    <s v="12397R"/>
    <s v="Utility Operations Texas"/>
    <s v="12400R"/>
    <s v="Regulatory &amp; Finance-TX"/>
    <s v="Texas"/>
    <n v="1.663"/>
    <x v="5"/>
    <s v="SP20 / 007"/>
    <n v="18142.903961538501"/>
    <n v="30171.649288038527"/>
    <n v="181429.039615385"/>
    <n v="2"/>
  </r>
  <r>
    <m/>
    <n v="0"/>
    <n v="847"/>
    <n v="1003"/>
    <n v="1006"/>
    <n v="1060"/>
    <s v="13263R"/>
    <s v="Utilities"/>
    <s v="12397XR"/>
    <s v="Utility Operations Texas"/>
    <s v="12397R"/>
    <s v="Utility Operations Texas"/>
    <s v="12400R"/>
    <s v="Regulatory &amp; Finance-TX"/>
    <s v="Texas"/>
    <n v="1.663"/>
    <x v="5"/>
    <s v="SP20 / 008"/>
    <n v="63280.150269230799"/>
    <n v="105234.88989773083"/>
    <n v="632801.50269230804"/>
    <n v="6"/>
  </r>
  <r>
    <m/>
    <n v="0"/>
    <n v="847"/>
    <n v="1003"/>
    <n v="1006"/>
    <n v="1060"/>
    <s v="13263R"/>
    <s v="Utilities"/>
    <s v="12397XR"/>
    <s v="Utility Operations Texas"/>
    <s v="12397R"/>
    <s v="Utility Operations Texas"/>
    <s v="12400R"/>
    <s v="Regulatory &amp; Finance-TX"/>
    <s v="Texas"/>
    <n v="1.663"/>
    <x v="5"/>
    <s v="SP20 / 009"/>
    <n v="35986.534269230702"/>
    <n v="59845.606489730657"/>
    <n v="239910.228461538"/>
    <n v="2"/>
  </r>
  <r>
    <m/>
    <n v="0"/>
    <n v="847"/>
    <n v="1003"/>
    <n v="1006"/>
    <n v="1060"/>
    <s v="13263R"/>
    <s v="Utilities"/>
    <s v="12397XR"/>
    <s v="Utility Operations Texas"/>
    <s v="12397R"/>
    <s v="Utility Operations Texas"/>
    <s v="12400R"/>
    <s v="Regulatory &amp; Finance-TX"/>
    <s v="Texas"/>
    <n v="1.663"/>
    <x v="5"/>
    <s v="SP20 / 010"/>
    <n v="169062.275769231"/>
    <n v="281150.56460423116"/>
    <n v="845311.37884615397"/>
    <n v="5"/>
  </r>
  <r>
    <m/>
    <n v="0"/>
    <n v="847"/>
    <n v="1003"/>
    <n v="1006"/>
    <n v="1060"/>
    <s v="13263R"/>
    <s v="Utilities"/>
    <s v="12397XR"/>
    <s v="Utility Operations Texas"/>
    <s v="12397R"/>
    <s v="Utility Operations Texas"/>
    <s v="12400R"/>
    <s v="Regulatory &amp; Finance-TX"/>
    <s v="Texas"/>
    <n v="1.663"/>
    <x v="5"/>
    <s v="SP20 / 011"/>
    <n v="89029.587499999994"/>
    <n v="148056.20401250001"/>
    <n v="356118.35"/>
    <n v="2"/>
  </r>
  <r>
    <m/>
    <n v="0"/>
    <n v="847"/>
    <n v="1003"/>
    <n v="1006"/>
    <n v="1060"/>
    <s v="13263R"/>
    <s v="Utilities"/>
    <s v="12397XR"/>
    <s v="Utility Operations Texas"/>
    <s v="12397R"/>
    <s v="Utility Operations Texas"/>
    <s v="12400R"/>
    <s v="Regulatory &amp; Finance-TX"/>
    <s v="Texas"/>
    <n v="1.663"/>
    <x v="5"/>
    <s v="SP20 / 013"/>
    <n v="74302.681653846099"/>
    <n v="123565.35959034607"/>
    <n v="212293.37615384601"/>
    <n v="1"/>
  </r>
  <r>
    <m/>
    <n v="0"/>
    <n v="847"/>
    <n v="1003"/>
    <n v="1006"/>
    <n v="1063"/>
    <s v="13263R"/>
    <s v="Utilities"/>
    <s v="12397XR"/>
    <s v="Utility Operations Texas"/>
    <s v="12397R"/>
    <s v="Utility Operations Texas"/>
    <s v="12402R"/>
    <s v="Texas Cust Svcs Mrktg"/>
    <s v="Texas"/>
    <n v="1.663"/>
    <x v="10"/>
    <s v="SP20 / 006"/>
    <n v="6455.3765192307701"/>
    <n v="10735.291151480771"/>
    <n v="71726.405769230798"/>
    <n v="1"/>
  </r>
  <r>
    <m/>
    <n v="0"/>
    <n v="847"/>
    <n v="1003"/>
    <n v="1006"/>
    <n v="1063"/>
    <s v="13263R"/>
    <s v="Utilities"/>
    <s v="12397XR"/>
    <s v="Utility Operations Texas"/>
    <s v="12397R"/>
    <s v="Utility Operations Texas"/>
    <s v="12402R"/>
    <s v="Texas Cust Svcs Mrktg"/>
    <s v="Texas"/>
    <n v="1.663"/>
    <x v="10"/>
    <s v="SP20 / 007"/>
    <n v="19508.1760769231"/>
    <n v="32442.096815923116"/>
    <n v="195081.76076923101"/>
    <n v="2"/>
  </r>
  <r>
    <m/>
    <n v="0"/>
    <n v="847"/>
    <n v="1003"/>
    <n v="1006"/>
    <n v="1063"/>
    <s v="13263R"/>
    <s v="Utilities"/>
    <s v="12397XR"/>
    <s v="Utility Operations Texas"/>
    <s v="12397R"/>
    <s v="Utility Operations Texas"/>
    <s v="12402R"/>
    <s v="Texas Cust Svcs Mrktg"/>
    <s v="Texas"/>
    <n v="1.663"/>
    <x v="10"/>
    <s v="SP20 / 008"/>
    <n v="33176.0283461539"/>
    <n v="55171.735139653938"/>
    <n v="331760.28346153803"/>
    <n v="3"/>
  </r>
  <r>
    <m/>
    <n v="0"/>
    <n v="847"/>
    <n v="1003"/>
    <n v="1006"/>
    <n v="1063"/>
    <s v="13263R"/>
    <s v="Utilities"/>
    <s v="12397XR"/>
    <s v="Utility Operations Texas"/>
    <s v="12397R"/>
    <s v="Utility Operations Texas"/>
    <s v="12402R"/>
    <s v="Texas Cust Svcs Mrktg"/>
    <s v="Texas"/>
    <n v="1.663"/>
    <x v="5"/>
    <s v="SP20 / 002"/>
    <n v="1997.2691346153799"/>
    <n v="3321.4585708653767"/>
    <n v="39945.382692307699"/>
    <n v="1"/>
  </r>
  <r>
    <m/>
    <n v="0"/>
    <n v="847"/>
    <n v="1003"/>
    <n v="1006"/>
    <n v="1063"/>
    <s v="13263R"/>
    <s v="Utilities"/>
    <s v="12397XR"/>
    <s v="Utility Operations Texas"/>
    <s v="12397R"/>
    <s v="Utility Operations Texas"/>
    <s v="12402R"/>
    <s v="Texas Cust Svcs Mrktg"/>
    <s v="Texas"/>
    <n v="1.663"/>
    <x v="5"/>
    <s v="SP20 / 003"/>
    <n v="26998.253261538499"/>
    <n v="44898.095173938527"/>
    <n v="539965.06523076899"/>
    <n v="12"/>
  </r>
  <r>
    <m/>
    <n v="0"/>
    <n v="847"/>
    <n v="1003"/>
    <n v="1006"/>
    <n v="1063"/>
    <s v="13263R"/>
    <s v="Utilities"/>
    <s v="12397XR"/>
    <s v="Utility Operations Texas"/>
    <s v="12397R"/>
    <s v="Utility Operations Texas"/>
    <s v="12402R"/>
    <s v="Texas Cust Svcs Mrktg"/>
    <s v="Texas"/>
    <n v="1.663"/>
    <x v="5"/>
    <s v="SP20 / 004"/>
    <n v="21701.088692307701"/>
    <n v="36088.910495307711"/>
    <n v="361684.811538462"/>
    <n v="7"/>
  </r>
  <r>
    <m/>
    <n v="0"/>
    <n v="847"/>
    <n v="1003"/>
    <n v="1006"/>
    <n v="1063"/>
    <s v="13263R"/>
    <s v="Utilities"/>
    <s v="12397XR"/>
    <s v="Utility Operations Texas"/>
    <s v="12397R"/>
    <s v="Utility Operations Texas"/>
    <s v="12402R"/>
    <s v="Texas Cust Svcs Mrktg"/>
    <s v="Texas"/>
    <n v="1.663"/>
    <x v="5"/>
    <s v="SP20 / 005"/>
    <n v="48552.915723076898"/>
    <n v="80743.498847476876"/>
    <n v="606911.44653846195"/>
    <n v="10"/>
  </r>
  <r>
    <m/>
    <n v="0"/>
    <n v="847"/>
    <n v="1003"/>
    <n v="1006"/>
    <n v="1063"/>
    <s v="13263R"/>
    <s v="Utilities"/>
    <s v="12397XR"/>
    <s v="Utility Operations Texas"/>
    <s v="12397R"/>
    <s v="Utility Operations Texas"/>
    <s v="12402R"/>
    <s v="Texas Cust Svcs Mrktg"/>
    <s v="Texas"/>
    <n v="1.663"/>
    <x v="5"/>
    <s v="SP20 / 006"/>
    <n v="100570.186384616"/>
    <n v="167248.21995761641"/>
    <n v="1117446.5153846201"/>
    <n v="14"/>
  </r>
  <r>
    <m/>
    <n v="0"/>
    <n v="847"/>
    <n v="1003"/>
    <n v="1006"/>
    <n v="1063"/>
    <s v="13263R"/>
    <s v="Utilities"/>
    <s v="12397XR"/>
    <s v="Utility Operations Texas"/>
    <s v="12397R"/>
    <s v="Utility Operations Texas"/>
    <s v="12402R"/>
    <s v="Texas Cust Svcs Mrktg"/>
    <s v="Texas"/>
    <n v="1.663"/>
    <x v="5"/>
    <s v="SP20 / 007"/>
    <n v="96433.289615384594"/>
    <n v="160368.56063038457"/>
    <n v="964332.89615384606"/>
    <n v="11"/>
  </r>
  <r>
    <m/>
    <n v="0"/>
    <n v="847"/>
    <n v="1003"/>
    <n v="1006"/>
    <n v="1063"/>
    <s v="13263R"/>
    <s v="Utilities"/>
    <s v="12397XR"/>
    <s v="Utility Operations Texas"/>
    <s v="12397R"/>
    <s v="Utility Operations Texas"/>
    <s v="12402R"/>
    <s v="Texas Cust Svcs Mrktg"/>
    <s v="Texas"/>
    <n v="1.663"/>
    <x v="5"/>
    <s v="SP20 / 008"/>
    <n v="114837.18638461499"/>
    <n v="190974.24095761473"/>
    <n v="1148371.86384615"/>
    <n v="12"/>
  </r>
  <r>
    <m/>
    <n v="0"/>
    <n v="847"/>
    <n v="1003"/>
    <n v="1006"/>
    <n v="1063"/>
    <s v="13263R"/>
    <s v="Utilities"/>
    <s v="12397XR"/>
    <s v="Utility Operations Texas"/>
    <s v="12397R"/>
    <s v="Utility Operations Texas"/>
    <s v="12402R"/>
    <s v="Texas Cust Svcs Mrktg"/>
    <s v="Texas"/>
    <n v="1.663"/>
    <x v="5"/>
    <s v="SP20 / 009"/>
    <n v="86098.473461538495"/>
    <n v="143181.76136653853"/>
    <n v="573989.82307692303"/>
    <n v="5"/>
  </r>
  <r>
    <m/>
    <n v="0"/>
    <n v="847"/>
    <n v="1003"/>
    <n v="1006"/>
    <n v="1063"/>
    <s v="13263R"/>
    <s v="Utilities"/>
    <s v="12397XR"/>
    <s v="Utility Operations Texas"/>
    <s v="12397R"/>
    <s v="Utility Operations Texas"/>
    <s v="12402R"/>
    <s v="Texas Cust Svcs Mrktg"/>
    <s v="Texas"/>
    <n v="1.663"/>
    <x v="5"/>
    <s v="SP20 / 010"/>
    <n v="115095.399153846"/>
    <n v="191403.6487928459"/>
    <n v="575476.995769231"/>
    <n v="4"/>
  </r>
  <r>
    <m/>
    <n v="0"/>
    <n v="847"/>
    <n v="1003"/>
    <n v="1006"/>
    <n v="1063"/>
    <s v="13263R"/>
    <s v="Utilities"/>
    <s v="12397XR"/>
    <s v="Utility Operations Texas"/>
    <s v="12397R"/>
    <s v="Utility Operations Texas"/>
    <s v="12402R"/>
    <s v="Texas Cust Svcs Mrktg"/>
    <s v="Texas"/>
    <n v="1.663"/>
    <x v="5"/>
    <s v="SP20 / 012"/>
    <n v="64117.224000000002"/>
    <n v="106626.94351200001"/>
    <n v="213724.08"/>
    <n v="1"/>
  </r>
  <r>
    <m/>
    <n v="0"/>
    <n v="847"/>
    <n v="1003"/>
    <n v="1006"/>
    <n v="1084"/>
    <s v="13263R"/>
    <s v="Utilities"/>
    <s v="12397XR"/>
    <s v="Utility Operations Texas"/>
    <s v="12397R"/>
    <s v="Utility Operations Texas"/>
    <s v="12403R"/>
    <s v="Texas Corp Comm"/>
    <s v="Texas"/>
    <n v="1.663"/>
    <x v="5"/>
    <s v="SP20 / 005"/>
    <n v="7250.2023384615304"/>
    <n v="12057.086488861525"/>
    <n v="90627.5292307692"/>
    <n v="2"/>
  </r>
  <r>
    <m/>
    <n v="0"/>
    <n v="847"/>
    <n v="1003"/>
    <n v="1006"/>
    <n v="1084"/>
    <s v="13263R"/>
    <s v="Utilities"/>
    <s v="12397XR"/>
    <s v="Utility Operations Texas"/>
    <s v="12397R"/>
    <s v="Utility Operations Texas"/>
    <s v="12403R"/>
    <s v="Texas Corp Comm"/>
    <s v="Texas"/>
    <n v="1.663"/>
    <x v="5"/>
    <s v="SP20 / 009"/>
    <n v="40746.236076923102"/>
    <n v="67760.990595923126"/>
    <n v="271641.57384615397"/>
    <n v="2"/>
  </r>
  <r>
    <m/>
    <n v="0"/>
    <n v="847"/>
    <n v="1003"/>
    <n v="1006"/>
    <n v="1084"/>
    <s v="13263R"/>
    <s v="Utilities"/>
    <s v="12397XR"/>
    <s v="Utility Operations Texas"/>
    <s v="12397R"/>
    <s v="Utility Operations Texas"/>
    <s v="12403R"/>
    <s v="Texas Corp Comm"/>
    <s v="Texas"/>
    <n v="1.663"/>
    <x v="5"/>
    <s v="SP20 / 010"/>
    <n v="29618.965230769201"/>
    <n v="49256.33917876918"/>
    <n v="148094.82615384599"/>
    <n v="1"/>
  </r>
  <r>
    <m/>
    <n v="0"/>
    <n v="847"/>
    <n v="851"/>
    <n v="851"/>
    <n v="851"/>
    <s v="13263R"/>
    <s v="Utilities"/>
    <s v="12905R"/>
    <s v="Performance Management"/>
    <m/>
    <m/>
    <m/>
    <m/>
    <s v="Transmission"/>
    <n v="1.706"/>
    <x v="2"/>
    <s v="SP20 / 004"/>
    <n v="2720.71352307692"/>
    <n v="4641.5372703692256"/>
    <n v="45345.225384615398"/>
    <n v="1"/>
  </r>
  <r>
    <m/>
    <n v="0"/>
    <n v="847"/>
    <n v="851"/>
    <n v="851"/>
    <n v="851"/>
    <s v="13263R"/>
    <s v="Utilities"/>
    <s v="12905R"/>
    <s v="Performance Management"/>
    <m/>
    <m/>
    <m/>
    <m/>
    <s v="Transmission"/>
    <n v="1.706"/>
    <x v="2"/>
    <s v="SP20 / 005"/>
    <n v="14362.7883384615"/>
    <n v="24502.916905415317"/>
    <n v="179534.85423076901"/>
    <n v="3"/>
  </r>
  <r>
    <m/>
    <n v="0"/>
    <n v="847"/>
    <n v="851"/>
    <n v="851"/>
    <n v="851"/>
    <s v="13263R"/>
    <s v="Utilities"/>
    <s v="12905R"/>
    <s v="Performance Management"/>
    <m/>
    <m/>
    <m/>
    <m/>
    <s v="Transmission"/>
    <n v="1.706"/>
    <x v="2"/>
    <s v="SP20 / 006"/>
    <n v="48685.740923076999"/>
    <n v="83057.874014769361"/>
    <n v="540952.67692307697"/>
    <n v="8"/>
  </r>
  <r>
    <m/>
    <n v="0"/>
    <n v="847"/>
    <n v="851"/>
    <n v="851"/>
    <n v="851"/>
    <s v="13263R"/>
    <s v="Utilities"/>
    <s v="12905R"/>
    <s v="Performance Management"/>
    <m/>
    <m/>
    <m/>
    <m/>
    <s v="Transmission"/>
    <n v="1.706"/>
    <x v="2"/>
    <s v="SP20 / 007"/>
    <n v="165754.12766923101"/>
    <n v="282776.54180370807"/>
    <n v="1657541.2766923101"/>
    <n v="20"/>
  </r>
  <r>
    <m/>
    <n v="0"/>
    <n v="847"/>
    <n v="851"/>
    <n v="851"/>
    <n v="851"/>
    <s v="13263R"/>
    <s v="Utilities"/>
    <s v="12905R"/>
    <s v="Performance Management"/>
    <m/>
    <m/>
    <m/>
    <m/>
    <s v="Transmission"/>
    <n v="1.706"/>
    <x v="2"/>
    <s v="SP20 / 008"/>
    <n v="100492.538384616"/>
    <n v="171440.2704841549"/>
    <n v="1004925.38384615"/>
    <n v="10"/>
  </r>
  <r>
    <m/>
    <n v="0"/>
    <n v="847"/>
    <n v="851"/>
    <n v="851"/>
    <n v="851"/>
    <s v="13263R"/>
    <s v="Utilities"/>
    <s v="12905R"/>
    <s v="Performance Management"/>
    <m/>
    <m/>
    <m/>
    <m/>
    <s v="Transmission"/>
    <n v="1.706"/>
    <x v="2"/>
    <s v="SP20 / 009"/>
    <n v="50008.670711538398"/>
    <n v="85314.792233884509"/>
    <n v="333391.13807692297"/>
    <n v="3"/>
  </r>
  <r>
    <m/>
    <n v="0"/>
    <n v="847"/>
    <n v="851"/>
    <n v="851"/>
    <n v="851"/>
    <s v="13263R"/>
    <s v="Utilities"/>
    <s v="12905R"/>
    <s v="Performance Management"/>
    <m/>
    <m/>
    <m/>
    <m/>
    <s v="Transmission"/>
    <n v="1.706"/>
    <x v="2"/>
    <s v="SP20 / 010"/>
    <n v="234305.93484615401"/>
    <n v="399725.9248475387"/>
    <n v="1171529.67423077"/>
    <n v="9"/>
  </r>
  <r>
    <m/>
    <n v="0"/>
    <n v="847"/>
    <n v="851"/>
    <n v="851"/>
    <n v="851"/>
    <s v="13263R"/>
    <s v="Utilities"/>
    <s v="12905R"/>
    <s v="Performance Management"/>
    <m/>
    <m/>
    <m/>
    <m/>
    <s v="Transmission"/>
    <n v="1.706"/>
    <x v="2"/>
    <s v="SP20 / 011"/>
    <n v="182205.44125"/>
    <n v="310842.48277250002"/>
    <n v="728821.76500000001"/>
    <n v="4"/>
  </r>
  <r>
    <m/>
    <n v="0"/>
    <n v="847"/>
    <n v="851"/>
    <n v="851"/>
    <n v="851"/>
    <s v="13263R"/>
    <s v="Utilities"/>
    <s v="12905R"/>
    <s v="Performance Management"/>
    <m/>
    <m/>
    <m/>
    <m/>
    <s v="Transmission"/>
    <n v="1.706"/>
    <x v="2"/>
    <s v="SP20 / 012"/>
    <n v="52113.909692307599"/>
    <n v="88906.329935076763"/>
    <n v="173713.03230769199"/>
    <n v="1"/>
  </r>
  <r>
    <m/>
    <n v="0"/>
    <n v="847"/>
    <n v="851"/>
    <n v="851"/>
    <n v="851"/>
    <s v="13263R"/>
    <s v="Utilities"/>
    <s v="12905R"/>
    <s v="Performance Management"/>
    <m/>
    <m/>
    <m/>
    <m/>
    <s v="Transmission"/>
    <n v="1.706"/>
    <x v="0"/>
    <s v="SP20 / 009"/>
    <n v="12870.375923076899"/>
    <n v="21956.86132476919"/>
    <n v="85802.506153846203"/>
    <n v="1"/>
  </r>
  <r>
    <m/>
    <n v="0"/>
    <n v="847"/>
    <n v="851"/>
    <n v="851"/>
    <n v="851"/>
    <s v="13263R"/>
    <s v="Utilities"/>
    <s v="12905R"/>
    <s v="Performance Management"/>
    <m/>
    <m/>
    <m/>
    <m/>
    <s v="Transmission"/>
    <n v="1.706"/>
    <x v="8"/>
    <s v="SP20 / 007"/>
    <n v="7780.2754230769197"/>
    <n v="13273.149871769225"/>
    <n v="77802.754230769206"/>
    <n v="1"/>
  </r>
  <r>
    <m/>
    <n v="0"/>
    <n v="847"/>
    <n v="851"/>
    <n v="851"/>
    <n v="851"/>
    <s v="13263R"/>
    <s v="Utilities"/>
    <s v="12905R"/>
    <s v="Performance Management"/>
    <m/>
    <m/>
    <m/>
    <m/>
    <s v="Transmission"/>
    <n v="1.706"/>
    <x v="5"/>
    <s v="SP20 / 005"/>
    <n v="5523.44"/>
    <n v="9422.9886399999996"/>
    <n v="69043"/>
    <n v="1"/>
  </r>
  <r>
    <m/>
    <n v="0"/>
    <n v="847"/>
    <n v="851"/>
    <n v="851"/>
    <n v="851"/>
    <s v="13263R"/>
    <s v="Utilities"/>
    <s v="12905R"/>
    <s v="Performance Management"/>
    <m/>
    <m/>
    <m/>
    <m/>
    <s v="Transmission"/>
    <n v="1.706"/>
    <x v="4"/>
    <s v="SP20 / 005"/>
    <n v="5602.2260923077001"/>
    <n v="9557.3977134769357"/>
    <n v="70027.826153846196"/>
    <n v="1"/>
  </r>
  <r>
    <m/>
    <n v="0"/>
    <n v="847"/>
    <n v="851"/>
    <n v="853"/>
    <n v="853"/>
    <s v="13263R"/>
    <s v="Utilities"/>
    <s v="12905R"/>
    <s v="Performance Management"/>
    <s v="13287R"/>
    <s v="Trans Tech Svcs Training"/>
    <m/>
    <m/>
    <s v="Transmission"/>
    <n v="1.706"/>
    <x v="2"/>
    <s v="SP20 / 002"/>
    <n v="1947.60823076923"/>
    <n v="3322.6196416923062"/>
    <n v="38952.164615384601"/>
    <n v="1"/>
  </r>
  <r>
    <m/>
    <n v="0"/>
    <n v="847"/>
    <n v="851"/>
    <n v="853"/>
    <n v="853"/>
    <s v="13263R"/>
    <s v="Utilities"/>
    <s v="12905R"/>
    <s v="Performance Management"/>
    <s v="13287R"/>
    <s v="Trans Tech Svcs Training"/>
    <m/>
    <m/>
    <s v="Transmission"/>
    <n v="1.706"/>
    <x v="2"/>
    <s v="SP20 / 006"/>
    <n v="18401.047130769301"/>
    <n v="31392.186405092427"/>
    <n v="204456.07923076901"/>
    <n v="3"/>
  </r>
  <r>
    <m/>
    <n v="0"/>
    <n v="847"/>
    <n v="851"/>
    <n v="853"/>
    <n v="853"/>
    <s v="13263R"/>
    <s v="Utilities"/>
    <s v="12905R"/>
    <s v="Performance Management"/>
    <s v="13287R"/>
    <s v="Trans Tech Svcs Training"/>
    <m/>
    <m/>
    <s v="Transmission"/>
    <n v="1.706"/>
    <x v="2"/>
    <s v="SP20 / 007"/>
    <n v="54673.671307692399"/>
    <n v="93273.283250923225"/>
    <n v="546736.71307692304"/>
    <n v="6"/>
  </r>
  <r>
    <m/>
    <n v="0"/>
    <n v="847"/>
    <n v="851"/>
    <n v="853"/>
    <n v="853"/>
    <s v="13263R"/>
    <s v="Utilities"/>
    <s v="12905R"/>
    <s v="Performance Management"/>
    <s v="13287R"/>
    <s v="Trans Tech Svcs Training"/>
    <m/>
    <m/>
    <s v="Transmission"/>
    <n v="1.706"/>
    <x v="2"/>
    <s v="SP20 / 008"/>
    <n v="27839.099538461502"/>
    <n v="47493.503812615323"/>
    <n v="278390.99538461497"/>
    <n v="3"/>
  </r>
  <r>
    <m/>
    <n v="0"/>
    <n v="847"/>
    <n v="851"/>
    <n v="853"/>
    <n v="853"/>
    <s v="13263R"/>
    <s v="Utilities"/>
    <s v="12905R"/>
    <s v="Performance Management"/>
    <s v="13287R"/>
    <s v="Trans Tech Svcs Training"/>
    <m/>
    <m/>
    <s v="Transmission"/>
    <n v="1.706"/>
    <x v="2"/>
    <s v="SP20 / 009"/>
    <n v="33031.857461538399"/>
    <n v="56352.348829384508"/>
    <n v="220212.383076923"/>
    <n v="2"/>
  </r>
  <r>
    <m/>
    <n v="0"/>
    <n v="847"/>
    <n v="851"/>
    <n v="853"/>
    <n v="853"/>
    <s v="13263R"/>
    <s v="Utilities"/>
    <s v="12905R"/>
    <s v="Performance Management"/>
    <s v="13287R"/>
    <s v="Trans Tech Svcs Training"/>
    <m/>
    <m/>
    <s v="Transmission"/>
    <n v="1.706"/>
    <x v="2"/>
    <s v="SP20 / 010"/>
    <n v="29868.516923077001"/>
    <n v="50955.689870769362"/>
    <n v="149342.58461538501"/>
    <n v="1"/>
  </r>
  <r>
    <m/>
    <n v="0"/>
    <n v="847"/>
    <n v="851"/>
    <n v="853"/>
    <n v="853"/>
    <s v="13263R"/>
    <s v="Utilities"/>
    <s v="12905R"/>
    <s v="Performance Management"/>
    <s v="13287R"/>
    <s v="Trans Tech Svcs Training"/>
    <m/>
    <m/>
    <s v="Transmission"/>
    <n v="1.706"/>
    <x v="6"/>
    <s v="SP20 / 008"/>
    <n v="10224.1502692308"/>
    <n v="17442.400359307747"/>
    <n v="102241.502692308"/>
    <n v="1"/>
  </r>
  <r>
    <m/>
    <n v="0"/>
    <n v="847"/>
    <n v="851"/>
    <n v="979"/>
    <n v="979"/>
    <s v="13263R"/>
    <s v="Utilities"/>
    <s v="12905R"/>
    <s v="Performance Management"/>
    <s v="13228R"/>
    <s v="Trans Proj/Financial Ctrls"/>
    <m/>
    <m/>
    <s v="Transmission"/>
    <n v="1.706"/>
    <x v="2"/>
    <s v="SP20 / 004"/>
    <n v="3698.5836923076899"/>
    <n v="6309.783779076919"/>
    <n v="61643.061538461501"/>
    <n v="2"/>
  </r>
  <r>
    <m/>
    <n v="0"/>
    <n v="847"/>
    <n v="851"/>
    <n v="979"/>
    <n v="979"/>
    <s v="13263R"/>
    <s v="Utilities"/>
    <s v="12905R"/>
    <s v="Performance Management"/>
    <s v="13228R"/>
    <s v="Trans Proj/Financial Ctrls"/>
    <m/>
    <m/>
    <s v="Transmission"/>
    <n v="1.706"/>
    <x v="2"/>
    <s v="SP20 / 005"/>
    <n v="39064.264184615502"/>
    <n v="66643.634698954047"/>
    <n v="488303.30230769201"/>
    <n v="8"/>
  </r>
  <r>
    <m/>
    <n v="0"/>
    <n v="847"/>
    <n v="851"/>
    <n v="979"/>
    <n v="979"/>
    <s v="13263R"/>
    <s v="Utilities"/>
    <s v="12905R"/>
    <s v="Performance Management"/>
    <s v="13228R"/>
    <s v="Trans Proj/Financial Ctrls"/>
    <m/>
    <m/>
    <s v="Transmission"/>
    <n v="1.706"/>
    <x v="2"/>
    <s v="SP20 / 006"/>
    <n v="6829.6469538461597"/>
    <n v="11651.377703261549"/>
    <n v="75884.966153846195"/>
    <n v="1"/>
  </r>
  <r>
    <m/>
    <n v="0"/>
    <n v="847"/>
    <n v="851"/>
    <n v="979"/>
    <n v="979"/>
    <s v="13263R"/>
    <s v="Utilities"/>
    <s v="12905R"/>
    <s v="Performance Management"/>
    <s v="13228R"/>
    <s v="Trans Proj/Financial Ctrls"/>
    <m/>
    <m/>
    <s v="Transmission"/>
    <n v="1.706"/>
    <x v="2"/>
    <s v="SP20 / 007"/>
    <n v="29625.124230769299"/>
    <n v="50540.461937692424"/>
    <n v="296251.24230769201"/>
    <n v="4"/>
  </r>
  <r>
    <m/>
    <n v="0"/>
    <n v="847"/>
    <n v="851"/>
    <n v="979"/>
    <n v="979"/>
    <s v="13263R"/>
    <s v="Utilities"/>
    <s v="12905R"/>
    <s v="Performance Management"/>
    <s v="13228R"/>
    <s v="Trans Proj/Financial Ctrls"/>
    <m/>
    <m/>
    <s v="Transmission"/>
    <n v="1.706"/>
    <x v="2"/>
    <s v="SP20 / 008"/>
    <n v="39492.082692307602"/>
    <n v="67373.493073076766"/>
    <n v="394920.82692307699"/>
    <n v="4"/>
  </r>
  <r>
    <m/>
    <n v="0"/>
    <n v="847"/>
    <n v="851"/>
    <n v="979"/>
    <n v="979"/>
    <s v="13263R"/>
    <s v="Utilities"/>
    <s v="12905R"/>
    <s v="Performance Management"/>
    <s v="13228R"/>
    <s v="Trans Proj/Financial Ctrls"/>
    <m/>
    <m/>
    <s v="Transmission"/>
    <n v="1.706"/>
    <x v="2"/>
    <s v="SP20 / 009"/>
    <n v="49269.173019230802"/>
    <n v="84053.20917080775"/>
    <n v="328461.15346153802"/>
    <n v="3"/>
  </r>
  <r>
    <m/>
    <n v="0"/>
    <n v="847"/>
    <n v="851"/>
    <n v="979"/>
    <n v="979"/>
    <s v="13263R"/>
    <s v="Utilities"/>
    <s v="12905R"/>
    <s v="Performance Management"/>
    <s v="13228R"/>
    <s v="Trans Proj/Financial Ctrls"/>
    <m/>
    <m/>
    <s v="Transmission"/>
    <n v="1.706"/>
    <x v="2"/>
    <s v="SP20 / 010"/>
    <n v="59257.9881538462"/>
    <n v="101094.12779046161"/>
    <n v="296289.94076923101"/>
    <n v="2"/>
  </r>
  <r>
    <m/>
    <n v="0"/>
    <n v="1524256431"/>
    <n v="1524256431"/>
    <n v="1524256431"/>
    <n v="1524256431"/>
    <s v="12916R"/>
    <s v="AEP Transmission"/>
    <m/>
    <m/>
    <m/>
    <m/>
    <m/>
    <m/>
    <s v="Transmission"/>
    <n v="1.706"/>
    <x v="2"/>
    <s v="SP20 / 006"/>
    <n v="7245.2421000000004"/>
    <n v="12360.383022600001"/>
    <n v="80502.69"/>
    <n v="1"/>
  </r>
  <r>
    <m/>
    <n v="0"/>
    <n v="1524256431"/>
    <n v="1524256643"/>
    <n v="1524256643"/>
    <n v="1524256643"/>
    <s v="12916R"/>
    <s v="AEP Transmission"/>
    <s v="13401R"/>
    <s v="Trans Reliability Assurance"/>
    <m/>
    <m/>
    <m/>
    <m/>
    <s v="Transmission"/>
    <n v="1.706"/>
    <x v="2"/>
    <s v="SP20 / 006"/>
    <n v="13047.2464846154"/>
    <n v="22258.602502753871"/>
    <n v="144969.40538461501"/>
    <n v="2"/>
  </r>
  <r>
    <m/>
    <n v="0"/>
    <n v="1524256431"/>
    <n v="1524256643"/>
    <n v="1524256643"/>
    <n v="1524256643"/>
    <s v="12916R"/>
    <s v="AEP Transmission"/>
    <s v="13401R"/>
    <s v="Trans Reliability Assurance"/>
    <m/>
    <m/>
    <m/>
    <m/>
    <s v="Transmission"/>
    <n v="1.706"/>
    <x v="2"/>
    <s v="SP20 / 008"/>
    <n v="23895.353999999999"/>
    <n v="40765.473923999998"/>
    <n v="238953.54"/>
    <n v="3"/>
  </r>
  <r>
    <m/>
    <n v="0"/>
    <n v="1524256431"/>
    <n v="1524256643"/>
    <n v="1524256643"/>
    <n v="1524256643"/>
    <s v="12916R"/>
    <s v="AEP Transmission"/>
    <s v="13401R"/>
    <s v="Trans Reliability Assurance"/>
    <m/>
    <m/>
    <m/>
    <m/>
    <s v="Transmission"/>
    <n v="1.706"/>
    <x v="2"/>
    <s v="SP20 / 009"/>
    <n v="55914.641942307797"/>
    <n v="95390.379153577102"/>
    <n v="372764.27961538499"/>
    <n v="3"/>
  </r>
  <r>
    <m/>
    <n v="0"/>
    <n v="1524256431"/>
    <n v="1524256643"/>
    <n v="1524256643"/>
    <n v="1524256643"/>
    <s v="12916R"/>
    <s v="AEP Transmission"/>
    <s v="13401R"/>
    <s v="Trans Reliability Assurance"/>
    <m/>
    <m/>
    <m/>
    <m/>
    <s v="Transmission"/>
    <n v="1.706"/>
    <x v="2"/>
    <s v="SP20 / 010"/>
    <n v="71705.349999999802"/>
    <n v="122329.32709999966"/>
    <n v="358526.75"/>
    <n v="3"/>
  </r>
  <r>
    <m/>
    <n v="0"/>
    <n v="1524256431"/>
    <n v="1524256643"/>
    <n v="1524256643"/>
    <n v="1524256643"/>
    <s v="12916R"/>
    <s v="AEP Transmission"/>
    <s v="13401R"/>
    <s v="Trans Reliability Assurance"/>
    <m/>
    <m/>
    <m/>
    <m/>
    <s v="Transmission"/>
    <n v="1.706"/>
    <x v="2"/>
    <s v="SP20 / 012"/>
    <n v="58494.210923076898"/>
    <n v="99791.123834769183"/>
    <n v="194980.703076923"/>
    <n v="1"/>
  </r>
  <r>
    <m/>
    <n v="0"/>
    <n v="1524256431"/>
    <n v="1524256856"/>
    <n v="1524256856"/>
    <n v="1524256856"/>
    <s v="12916R"/>
    <s v="AEP Transmission"/>
    <s v="13666R"/>
    <s v="Trans Ventures Strategy&amp;Policy"/>
    <m/>
    <m/>
    <m/>
    <m/>
    <s v="Transmission"/>
    <n v="1.706"/>
    <x v="2"/>
    <s v="SP20 / 004"/>
    <n v="3440.9034230769198"/>
    <n v="5870.1812397692247"/>
    <n v="57348.390384615399"/>
    <n v="1"/>
  </r>
  <r>
    <m/>
    <n v="0"/>
    <n v="1524256431"/>
    <n v="1524256856"/>
    <n v="1524256856"/>
    <n v="1524256856"/>
    <s v="12916R"/>
    <s v="AEP Transmission"/>
    <s v="13666R"/>
    <s v="Trans Ventures Strategy&amp;Policy"/>
    <m/>
    <m/>
    <m/>
    <m/>
    <s v="Transmission"/>
    <n v="1.706"/>
    <x v="2"/>
    <s v="SP20 / 005"/>
    <n v="5512.03430769231"/>
    <n v="9403.5305289230801"/>
    <n v="68900.428846153896"/>
    <n v="1"/>
  </r>
  <r>
    <m/>
    <n v="0"/>
    <n v="1524256431"/>
    <n v="1524256856"/>
    <n v="1524256856"/>
    <n v="1524256856"/>
    <s v="12916R"/>
    <s v="AEP Transmission"/>
    <s v="13666R"/>
    <s v="Trans Ventures Strategy&amp;Policy"/>
    <m/>
    <m/>
    <m/>
    <m/>
    <s v="Transmission"/>
    <n v="1.706"/>
    <x v="2"/>
    <s v="SP20 / 007"/>
    <n v="36694.556038461502"/>
    <n v="62600.912601615324"/>
    <n v="366945.56038461498"/>
    <n v="4"/>
  </r>
  <r>
    <m/>
    <n v="0"/>
    <n v="1524256431"/>
    <n v="1524256856"/>
    <n v="1524256856"/>
    <n v="1524256856"/>
    <s v="12916R"/>
    <s v="AEP Transmission"/>
    <s v="13666R"/>
    <s v="Trans Ventures Strategy&amp;Policy"/>
    <m/>
    <m/>
    <m/>
    <m/>
    <s v="Transmission"/>
    <n v="1.706"/>
    <x v="2"/>
    <s v="SP20 / 008"/>
    <n v="3269.2292307692301"/>
    <n v="5577.3050676923067"/>
    <n v="32692.2923076923"/>
    <n v="1"/>
  </r>
  <r>
    <m/>
    <n v="0"/>
    <n v="1524256431"/>
    <n v="1524256856"/>
    <n v="1524256856"/>
    <n v="1524256856"/>
    <s v="12916R"/>
    <s v="AEP Transmission"/>
    <s v="13666R"/>
    <s v="Trans Ventures Strategy&amp;Policy"/>
    <m/>
    <m/>
    <m/>
    <m/>
    <s v="Transmission"/>
    <n v="1.706"/>
    <x v="2"/>
    <s v="SP20 / 009"/>
    <n v="38450.614615384598"/>
    <n v="65596.748533846127"/>
    <n v="256337.430769231"/>
    <n v="2"/>
  </r>
  <r>
    <m/>
    <n v="0"/>
    <n v="1524256431"/>
    <n v="1524256856"/>
    <n v="1524256856"/>
    <n v="1524256856"/>
    <s v="12916R"/>
    <s v="AEP Transmission"/>
    <s v="13666R"/>
    <s v="Trans Ventures Strategy&amp;Policy"/>
    <m/>
    <m/>
    <m/>
    <m/>
    <s v="Transmission"/>
    <n v="1.706"/>
    <x v="2"/>
    <s v="SP20 / 010"/>
    <n v="46168.864615384598"/>
    <n v="78764.083033846124"/>
    <n v="230844.323076923"/>
    <n v="2"/>
  </r>
  <r>
    <m/>
    <n v="0"/>
    <n v="1524256431"/>
    <n v="1524256856"/>
    <n v="1524256856"/>
    <n v="1524256856"/>
    <s v="12916R"/>
    <s v="AEP Transmission"/>
    <s v="13666R"/>
    <s v="Trans Ventures Strategy&amp;Policy"/>
    <m/>
    <m/>
    <m/>
    <m/>
    <s v="Transmission"/>
    <n v="1.706"/>
    <x v="2"/>
    <s v="SP20 / 011"/>
    <n v="40524.074423077"/>
    <n v="69134.070965769366"/>
    <n v="162096.297692308"/>
    <n v="1"/>
  </r>
  <r>
    <m/>
    <n v="0"/>
    <n v="1524256431"/>
    <n v="1524256856"/>
    <n v="1524256856"/>
    <n v="1524256856"/>
    <s v="12916R"/>
    <s v="AEP Transmission"/>
    <s v="13666R"/>
    <s v="Trans Ventures Strategy&amp;Policy"/>
    <m/>
    <m/>
    <m/>
    <m/>
    <s v="Transmission"/>
    <n v="1.706"/>
    <x v="2"/>
    <s v="SP20 / 012"/>
    <n v="64697.174538461397"/>
    <n v="110373.37976261514"/>
    <n v="215657.24846153799"/>
    <n v="1"/>
  </r>
  <r>
    <m/>
    <n v="0"/>
    <n v="1524256431"/>
    <n v="1524256856"/>
    <n v="1524256856"/>
    <n v="1524256856"/>
    <s v="12916R"/>
    <s v="AEP Transmission"/>
    <s v="13666R"/>
    <s v="Trans Ventures Strategy&amp;Policy"/>
    <m/>
    <m/>
    <m/>
    <m/>
    <s v="Transmission"/>
    <n v="1.706"/>
    <x v="2"/>
    <s v="SP20 / 015"/>
    <n v="144631.727307692"/>
    <n v="246741.72678692255"/>
    <n v="321403.83846153802"/>
    <n v="1"/>
  </r>
  <r>
    <m/>
    <n v="0"/>
    <n v="1524256431"/>
    <n v="1524256856"/>
    <n v="1524256909"/>
    <n v="1524256909"/>
    <s v="12916R"/>
    <s v="AEP Transmission"/>
    <s v="13666R"/>
    <s v="Trans Ventures Strategy&amp;Policy"/>
    <s v="13239R"/>
    <s v="Trans Bus Dev &amp; Svcs"/>
    <m/>
    <m/>
    <s v="Transmission"/>
    <n v="1.706"/>
    <x v="2"/>
    <s v="SP20 / 008"/>
    <n v="4471.15030769231"/>
    <n v="7627.7824249230807"/>
    <n v="44711.503076923102"/>
    <n v="1"/>
  </r>
  <r>
    <m/>
    <n v="0"/>
    <n v="1524256431"/>
    <n v="1524256856"/>
    <n v="1524256909"/>
    <n v="1524256909"/>
    <s v="12916R"/>
    <s v="AEP Transmission"/>
    <s v="13666R"/>
    <s v="Trans Ventures Strategy&amp;Policy"/>
    <s v="13239R"/>
    <s v="Trans Bus Dev &amp; Svcs"/>
    <m/>
    <m/>
    <s v="Transmission"/>
    <n v="1.706"/>
    <x v="2"/>
    <s v="SP20 / 010"/>
    <n v="73156.661615384597"/>
    <n v="124805.26471584612"/>
    <n v="365783.30807692301"/>
    <n v="3"/>
  </r>
  <r>
    <m/>
    <n v="0"/>
    <n v="1524256431"/>
    <n v="1524256856"/>
    <n v="1524256909"/>
    <n v="1524256909"/>
    <s v="12916R"/>
    <s v="AEP Transmission"/>
    <s v="13666R"/>
    <s v="Trans Ventures Strategy&amp;Policy"/>
    <s v="13239R"/>
    <s v="Trans Bus Dev &amp; Svcs"/>
    <m/>
    <m/>
    <s v="Transmission"/>
    <n v="1.706"/>
    <x v="2"/>
    <s v="SP20 / 011"/>
    <n v="126685.083461539"/>
    <n v="216124.75238538554"/>
    <n v="506740.33384615398"/>
    <n v="3"/>
  </r>
  <r>
    <m/>
    <n v="0"/>
    <n v="1524256431"/>
    <n v="1524256856"/>
    <n v="1524256909"/>
    <n v="1524256909"/>
    <s v="12916R"/>
    <s v="AEP Transmission"/>
    <s v="13666R"/>
    <s v="Trans Ventures Strategy&amp;Policy"/>
    <s v="13239R"/>
    <s v="Trans Bus Dev &amp; Svcs"/>
    <m/>
    <m/>
    <s v="Transmission"/>
    <n v="1.706"/>
    <x v="2"/>
    <s v="SP20 / 013"/>
    <n v="87742.701576923006"/>
    <n v="149689.04889023065"/>
    <n v="250693.43307692299"/>
    <n v="1"/>
  </r>
  <r>
    <m/>
    <n v="0"/>
    <n v="1524256431"/>
    <n v="1524256856"/>
    <n v="1524256962"/>
    <n v="1524256962"/>
    <s v="12916R"/>
    <s v="AEP Transmission"/>
    <s v="13666R"/>
    <s v="Trans Ventures Strategy&amp;Policy"/>
    <s v="13127R"/>
    <s v="Trans Asset Strategy &amp; Policy"/>
    <m/>
    <m/>
    <s v="Transmission"/>
    <n v="1.706"/>
    <x v="2"/>
    <s v="SP20 / 008"/>
    <n v="9136.8786153846195"/>
    <n v="15587.51491784616"/>
    <n v="91368.786153846202"/>
    <n v="1"/>
  </r>
  <r>
    <m/>
    <n v="0"/>
    <n v="1524256431"/>
    <n v="1524256856"/>
    <n v="1524256962"/>
    <n v="1524256962"/>
    <s v="12916R"/>
    <s v="AEP Transmission"/>
    <s v="13666R"/>
    <s v="Trans Ventures Strategy&amp;Policy"/>
    <s v="13127R"/>
    <s v="Trans Asset Strategy &amp; Policy"/>
    <m/>
    <m/>
    <s v="Transmission"/>
    <n v="1.706"/>
    <x v="2"/>
    <s v="SP20 / 009"/>
    <n v="17499.6783461538"/>
    <n v="29854.451258538382"/>
    <n v="116664.52230769199"/>
    <n v="1"/>
  </r>
  <r>
    <m/>
    <n v="0"/>
    <n v="1524256431"/>
    <n v="1524256856"/>
    <n v="1524256962"/>
    <n v="1524256962"/>
    <s v="12916R"/>
    <s v="AEP Transmission"/>
    <s v="13666R"/>
    <s v="Trans Ventures Strategy&amp;Policy"/>
    <s v="13127R"/>
    <s v="Trans Asset Strategy &amp; Policy"/>
    <m/>
    <m/>
    <s v="Transmission"/>
    <n v="1.706"/>
    <x v="2"/>
    <s v="SP20 / 010"/>
    <n v="135032.66192307699"/>
    <n v="230365.72124076934"/>
    <n v="675163.30961538502"/>
    <n v="5"/>
  </r>
  <r>
    <m/>
    <n v="0"/>
    <n v="1524256431"/>
    <n v="1524256856"/>
    <n v="1524256962"/>
    <n v="1524256962"/>
    <s v="12916R"/>
    <s v="AEP Transmission"/>
    <s v="13666R"/>
    <s v="Trans Ventures Strategy&amp;Policy"/>
    <s v="13127R"/>
    <s v="Trans Asset Strategy &amp; Policy"/>
    <m/>
    <m/>
    <s v="Transmission"/>
    <n v="1.706"/>
    <x v="2"/>
    <s v="SP20 / 011"/>
    <n v="88517.042499999996"/>
    <n v="151010.074505"/>
    <n v="354068.17"/>
    <n v="2"/>
  </r>
  <r>
    <m/>
    <n v="0"/>
    <n v="1524256431"/>
    <n v="1524256856"/>
    <n v="1524256962"/>
    <n v="1524256962"/>
    <s v="12916R"/>
    <s v="AEP Transmission"/>
    <s v="13666R"/>
    <s v="Trans Ventures Strategy&amp;Policy"/>
    <s v="13127R"/>
    <s v="Trans Asset Strategy &amp; Policy"/>
    <m/>
    <m/>
    <s v="Transmission"/>
    <n v="1.706"/>
    <x v="2"/>
    <s v="SP20 / 012"/>
    <n v="131697.30796153899"/>
    <n v="224675.6073823855"/>
    <n v="438991.02653846203"/>
    <n v="2"/>
  </r>
  <r>
    <m/>
    <n v="0"/>
    <n v="1524256431"/>
    <n v="1524256856"/>
    <n v="1524256962"/>
    <n v="1524256962"/>
    <s v="12916R"/>
    <s v="AEP Transmission"/>
    <s v="13666R"/>
    <s v="Trans Ventures Strategy&amp;Policy"/>
    <s v="13127R"/>
    <s v="Trans Asset Strategy &amp; Policy"/>
    <m/>
    <m/>
    <s v="Transmission"/>
    <n v="1.706"/>
    <x v="2"/>
    <s v="SP20 / 014"/>
    <n v="109237.68969230801"/>
    <n v="186359.49861507746"/>
    <n v="273094.22423076897"/>
    <n v="1"/>
  </r>
  <r>
    <m/>
    <n v="0"/>
    <n v="1524256431"/>
    <n v="1524256856"/>
    <n v="1524256962"/>
    <n v="1524256988"/>
    <s v="12916R"/>
    <s v="AEP Transmission"/>
    <s v="13666R"/>
    <s v="Trans Ventures Strategy&amp;Policy"/>
    <s v="13127R"/>
    <s v="Trans Asset Strategy &amp; Policy"/>
    <s v="13709R"/>
    <s v="Trans Siting Outrch &amp; Proj ROW"/>
    <s v="Transmission"/>
    <n v="1.706"/>
    <x v="2"/>
    <s v="SP20 / 004"/>
    <n v="2981.20527692308"/>
    <n v="5085.9362024307748"/>
    <n v="49686.754615384598"/>
    <n v="1"/>
  </r>
  <r>
    <m/>
    <n v="0"/>
    <n v="1524256431"/>
    <n v="1524256856"/>
    <n v="1524256962"/>
    <n v="1524256988"/>
    <s v="12916R"/>
    <s v="AEP Transmission"/>
    <s v="13666R"/>
    <s v="Trans Ventures Strategy&amp;Policy"/>
    <s v="13127R"/>
    <s v="Trans Asset Strategy &amp; Policy"/>
    <s v="13709R"/>
    <s v="Trans Siting Outrch &amp; Proj ROW"/>
    <s v="Transmission"/>
    <n v="1.706"/>
    <x v="2"/>
    <s v="SP20 / 005"/>
    <n v="26612.988276923101"/>
    <n v="45401.758000430811"/>
    <n v="332662.35346153902"/>
    <n v="7"/>
  </r>
  <r>
    <m/>
    <n v="0"/>
    <n v="1524256431"/>
    <n v="1524256856"/>
    <n v="1524256962"/>
    <n v="1524256988"/>
    <s v="12916R"/>
    <s v="AEP Transmission"/>
    <s v="13666R"/>
    <s v="Trans Ventures Strategy&amp;Policy"/>
    <s v="13127R"/>
    <s v="Trans Asset Strategy &amp; Policy"/>
    <s v="13709R"/>
    <s v="Trans Siting Outrch &amp; Proj ROW"/>
    <s v="Transmission"/>
    <n v="1.706"/>
    <x v="2"/>
    <s v="SP20 / 006"/>
    <n v="151827.99376153899"/>
    <n v="259018.55735718552"/>
    <n v="1686977.7084615401"/>
    <n v="26"/>
  </r>
  <r>
    <m/>
    <n v="0"/>
    <n v="1524256431"/>
    <n v="1524256856"/>
    <n v="1524256962"/>
    <n v="1524256988"/>
    <s v="12916R"/>
    <s v="AEP Transmission"/>
    <s v="13666R"/>
    <s v="Trans Ventures Strategy&amp;Policy"/>
    <s v="13127R"/>
    <s v="Trans Asset Strategy &amp; Policy"/>
    <s v="13709R"/>
    <s v="Trans Siting Outrch &amp; Proj ROW"/>
    <s v="Transmission"/>
    <n v="1.706"/>
    <x v="2"/>
    <s v="SP20 / 007"/>
    <n v="59436.219038461597"/>
    <n v="101398.18967961548"/>
    <n v="594362.19038461498"/>
    <n v="8"/>
  </r>
  <r>
    <m/>
    <n v="0"/>
    <n v="1524256431"/>
    <n v="1524256856"/>
    <n v="1524256962"/>
    <n v="1524256988"/>
    <s v="12916R"/>
    <s v="AEP Transmission"/>
    <s v="13666R"/>
    <s v="Trans Ventures Strategy&amp;Policy"/>
    <s v="13127R"/>
    <s v="Trans Asset Strategy &amp; Policy"/>
    <s v="13709R"/>
    <s v="Trans Siting Outrch &amp; Proj ROW"/>
    <s v="Transmission"/>
    <n v="1.706"/>
    <x v="2"/>
    <s v="SP20 / 008"/>
    <n v="80888.478615384505"/>
    <n v="137995.74451784597"/>
    <n v="808884.78615384595"/>
    <n v="8"/>
  </r>
  <r>
    <m/>
    <n v="0"/>
    <n v="1524256431"/>
    <n v="1524256856"/>
    <n v="1524256962"/>
    <n v="1524256988"/>
    <s v="12916R"/>
    <s v="AEP Transmission"/>
    <s v="13666R"/>
    <s v="Trans Ventures Strategy&amp;Policy"/>
    <s v="13127R"/>
    <s v="Trans Asset Strategy &amp; Policy"/>
    <s v="13709R"/>
    <s v="Trans Siting Outrch &amp; Proj ROW"/>
    <s v="Transmission"/>
    <n v="1.706"/>
    <x v="2"/>
    <s v="SP20 / 009"/>
    <n v="66033.769961538594"/>
    <n v="112653.61155438484"/>
    <n v="440225.13307692303"/>
    <n v="4"/>
  </r>
  <r>
    <m/>
    <n v="0"/>
    <n v="1524256431"/>
    <n v="1524256856"/>
    <n v="1524256962"/>
    <n v="1524256988"/>
    <s v="12916R"/>
    <s v="AEP Transmission"/>
    <s v="13666R"/>
    <s v="Trans Ventures Strategy&amp;Policy"/>
    <s v="13127R"/>
    <s v="Trans Asset Strategy &amp; Policy"/>
    <s v="13709R"/>
    <s v="Trans Siting Outrch &amp; Proj ROW"/>
    <s v="Transmission"/>
    <n v="1.706"/>
    <x v="2"/>
    <s v="SP20 / 010"/>
    <n v="52353.869076923002"/>
    <n v="89315.700645230638"/>
    <n v="261769.34538461501"/>
    <n v="2"/>
  </r>
  <r>
    <m/>
    <n v="0"/>
    <n v="1524256431"/>
    <n v="1524256856"/>
    <n v="1524256962"/>
    <n v="1524256988"/>
    <s v="12916R"/>
    <s v="AEP Transmission"/>
    <s v="13666R"/>
    <s v="Trans Ventures Strategy&amp;Policy"/>
    <s v="13127R"/>
    <s v="Trans Asset Strategy &amp; Policy"/>
    <s v="13709R"/>
    <s v="Trans Siting Outrch &amp; Proj ROW"/>
    <s v="Transmission"/>
    <n v="1.706"/>
    <x v="2"/>
    <s v="SP20 / 011"/>
    <n v="130380.375576923"/>
    <n v="222428.92073423063"/>
    <n v="521521.50230769202"/>
    <n v="3"/>
  </r>
  <r>
    <m/>
    <n v="0"/>
    <n v="1524256431"/>
    <n v="1524256856"/>
    <n v="1524256962"/>
    <n v="1524256988"/>
    <s v="12916R"/>
    <s v="AEP Transmission"/>
    <s v="13666R"/>
    <s v="Trans Ventures Strategy&amp;Policy"/>
    <s v="13127R"/>
    <s v="Trans Asset Strategy &amp; Policy"/>
    <s v="13709R"/>
    <s v="Trans Siting Outrch &amp; Proj ROW"/>
    <s v="Transmission"/>
    <n v="1.706"/>
    <x v="18"/>
    <s v="SP20 / 007"/>
    <n v="8200.1144615384601"/>
    <n v="13989.395271384612"/>
    <n v="82001.144615384605"/>
    <n v="1"/>
  </r>
  <r>
    <m/>
    <n v="0"/>
    <n v="1524256431"/>
    <n v="1524256856"/>
    <n v="1524256962"/>
    <n v="1524256988"/>
    <s v="12916R"/>
    <s v="AEP Transmission"/>
    <s v="13666R"/>
    <s v="Trans Ventures Strategy&amp;Policy"/>
    <s v="13127R"/>
    <s v="Trans Asset Strategy &amp; Policy"/>
    <s v="13709R"/>
    <s v="Trans Siting Outrch &amp; Proj ROW"/>
    <s v="Transmission"/>
    <n v="1.706"/>
    <x v="18"/>
    <s v="SP20 / 008"/>
    <n v="10557.5828461538"/>
    <n v="18011.236335538382"/>
    <n v="105575.828461538"/>
    <n v="1"/>
  </r>
  <r>
    <m/>
    <n v="0"/>
    <n v="1524256431"/>
    <n v="1524256856"/>
    <n v="1524256962"/>
    <n v="1524256988"/>
    <s v="12916R"/>
    <s v="AEP Transmission"/>
    <s v="13666R"/>
    <s v="Trans Ventures Strategy&amp;Policy"/>
    <s v="13127R"/>
    <s v="Trans Asset Strategy &amp; Policy"/>
    <s v="13709R"/>
    <s v="Trans Siting Outrch &amp; Proj ROW"/>
    <s v="Transmission"/>
    <n v="1.706"/>
    <x v="19"/>
    <s v="SP20 / 005"/>
    <n v="4746.1090769230796"/>
    <n v="8096.8620852307731"/>
    <n v="59326.363461538502"/>
    <n v="1"/>
  </r>
  <r>
    <m/>
    <n v="0"/>
    <n v="1524256431"/>
    <n v="1524256856"/>
    <n v="1524256962"/>
    <n v="1524256988"/>
    <s v="12916R"/>
    <s v="AEP Transmission"/>
    <s v="13666R"/>
    <s v="Trans Ventures Strategy&amp;Policy"/>
    <s v="13127R"/>
    <s v="Trans Asset Strategy &amp; Policy"/>
    <s v="13709R"/>
    <s v="Trans Siting Outrch &amp; Proj ROW"/>
    <s v="Transmission"/>
    <n v="1.706"/>
    <x v="19"/>
    <s v="SP20 / 006"/>
    <n v="12779.8074692308"/>
    <n v="21802.351542507746"/>
    <n v="141997.86076923099"/>
    <n v="2"/>
  </r>
  <r>
    <m/>
    <n v="0"/>
    <n v="1524256431"/>
    <n v="1524256856"/>
    <n v="1524256962"/>
    <n v="1524256988"/>
    <s v="12916R"/>
    <s v="AEP Transmission"/>
    <s v="13666R"/>
    <s v="Trans Ventures Strategy&amp;Policy"/>
    <s v="13127R"/>
    <s v="Trans Asset Strategy &amp; Policy"/>
    <s v="13709R"/>
    <s v="Trans Siting Outrch &amp; Proj ROW"/>
    <s v="Transmission"/>
    <n v="1.706"/>
    <x v="19"/>
    <s v="SP20 / 007"/>
    <n v="8123.8466153846202"/>
    <n v="13859.282325846161"/>
    <n v="81238.466153846195"/>
    <n v="1"/>
  </r>
  <r>
    <m/>
    <n v="0"/>
    <n v="1524256431"/>
    <n v="1524256856"/>
    <n v="1524256962"/>
    <n v="1524256988"/>
    <s v="12916R"/>
    <s v="AEP Transmission"/>
    <s v="13666R"/>
    <s v="Trans Ventures Strategy&amp;Policy"/>
    <s v="13127R"/>
    <s v="Trans Asset Strategy &amp; Policy"/>
    <s v="13709R"/>
    <s v="Trans Siting Outrch &amp; Proj ROW"/>
    <s v="Transmission"/>
    <n v="1.706"/>
    <x v="19"/>
    <s v="SP20 / 008"/>
    <n v="20476.515307692302"/>
    <n v="34932.935114923064"/>
    <n v="204765.15307692299"/>
    <n v="2"/>
  </r>
  <r>
    <m/>
    <n v="0"/>
    <n v="1524256431"/>
    <n v="1524256856"/>
    <n v="1524256962"/>
    <n v="1524256988"/>
    <s v="12916R"/>
    <s v="AEP Transmission"/>
    <s v="13666R"/>
    <s v="Trans Ventures Strategy&amp;Policy"/>
    <s v="13127R"/>
    <s v="Trans Asset Strategy &amp; Policy"/>
    <s v="13709R"/>
    <s v="Trans Siting Outrch &amp; Proj ROW"/>
    <s v="Transmission"/>
    <n v="1.706"/>
    <x v="19"/>
    <s v="SP20 / 009"/>
    <n v="16837.331423076899"/>
    <n v="28724.487407769189"/>
    <n v="112248.87615384599"/>
    <n v="1"/>
  </r>
  <r>
    <m/>
    <n v="0"/>
    <n v="1524256431"/>
    <n v="1524256856"/>
    <n v="1524256962"/>
    <n v="1524256988"/>
    <s v="12916R"/>
    <s v="AEP Transmission"/>
    <s v="13666R"/>
    <s v="Trans Ventures Strategy&amp;Policy"/>
    <s v="13127R"/>
    <s v="Trans Asset Strategy &amp; Policy"/>
    <s v="13709R"/>
    <s v="Trans Siting Outrch &amp; Proj ROW"/>
    <s v="Transmission"/>
    <n v="1.706"/>
    <x v="20"/>
    <s v="SP20 / 005"/>
    <n v="3415.3817846153802"/>
    <n v="5826.6413245538388"/>
    <n v="42692.272307692299"/>
    <n v="1"/>
  </r>
  <r>
    <m/>
    <n v="0"/>
    <n v="1524256431"/>
    <n v="1524256856"/>
    <n v="1524256962"/>
    <n v="1524256988"/>
    <s v="12916R"/>
    <s v="AEP Transmission"/>
    <s v="13666R"/>
    <s v="Trans Ventures Strategy&amp;Policy"/>
    <s v="13127R"/>
    <s v="Trans Asset Strategy &amp; Policy"/>
    <s v="13709R"/>
    <s v="Trans Siting Outrch &amp; Proj ROW"/>
    <s v="Transmission"/>
    <n v="1.706"/>
    <x v="20"/>
    <s v="SP20 / 008"/>
    <n v="10591.9848846154"/>
    <n v="18069.926213153871"/>
    <n v="105919.848846154"/>
    <n v="1"/>
  </r>
  <r>
    <m/>
    <n v="0"/>
    <n v="1524256431"/>
    <n v="1524256856"/>
    <n v="1524256962"/>
    <n v="1524257015"/>
    <s v="12916R"/>
    <s v="AEP Transmission"/>
    <s v="13666R"/>
    <s v="Trans Ventures Strategy&amp;Policy"/>
    <s v="13127R"/>
    <s v="Trans Asset Strategy &amp; Policy"/>
    <s v="13699R"/>
    <s v="Transmission Policy"/>
    <s v="Transmission"/>
    <n v="1.706"/>
    <x v="2"/>
    <s v="SP20 / 008"/>
    <n v="9945.7852307692301"/>
    <n v="16967.509603692306"/>
    <n v="99457.852307692301"/>
    <n v="1"/>
  </r>
  <r>
    <m/>
    <n v="0"/>
    <n v="1524256431"/>
    <n v="1524256856"/>
    <n v="1524256962"/>
    <n v="1524257015"/>
    <s v="12916R"/>
    <s v="AEP Transmission"/>
    <s v="13666R"/>
    <s v="Trans Ventures Strategy&amp;Policy"/>
    <s v="13127R"/>
    <s v="Trans Asset Strategy &amp; Policy"/>
    <s v="13699R"/>
    <s v="Transmission Policy"/>
    <s v="Transmission"/>
    <n v="1.706"/>
    <x v="2"/>
    <s v="SP20 / 009"/>
    <n v="17886.139673076901"/>
    <n v="30513.754282269194"/>
    <n v="119240.931153846"/>
    <n v="1"/>
  </r>
  <r>
    <m/>
    <n v="0"/>
    <n v="1524256431"/>
    <n v="1524256856"/>
    <n v="1524256962"/>
    <n v="1524257015"/>
    <s v="12916R"/>
    <s v="AEP Transmission"/>
    <s v="13666R"/>
    <s v="Trans Ventures Strategy&amp;Policy"/>
    <s v="13127R"/>
    <s v="Trans Asset Strategy &amp; Policy"/>
    <s v="13699R"/>
    <s v="Transmission Policy"/>
    <s v="Transmission"/>
    <n v="1.706"/>
    <x v="2"/>
    <s v="SP20 / 010"/>
    <n v="54846.322153846202"/>
    <n v="93567.825594461625"/>
    <n v="274231.61076923099"/>
    <n v="2"/>
  </r>
  <r>
    <m/>
    <n v="0"/>
    <n v="1524256431"/>
    <n v="1524256856"/>
    <n v="1524256962"/>
    <n v="1524257015"/>
    <s v="12916R"/>
    <s v="AEP Transmission"/>
    <s v="13666R"/>
    <s v="Trans Ventures Strategy&amp;Policy"/>
    <s v="13127R"/>
    <s v="Trans Asset Strategy &amp; Policy"/>
    <s v="13699R"/>
    <s v="Transmission Policy"/>
    <s v="Transmission"/>
    <n v="1.706"/>
    <x v="2"/>
    <s v="SP20 / 011"/>
    <n v="123065.482307692"/>
    <n v="209949.71281692255"/>
    <n v="492261.92923076899"/>
    <n v="3"/>
  </r>
  <r>
    <m/>
    <n v="0"/>
    <n v="1524256431"/>
    <n v="1524256856"/>
    <n v="1524256962"/>
    <n v="1524257015"/>
    <s v="12916R"/>
    <s v="AEP Transmission"/>
    <s v="13666R"/>
    <s v="Trans Ventures Strategy&amp;Policy"/>
    <s v="13127R"/>
    <s v="Trans Asset Strategy &amp; Policy"/>
    <s v="13699R"/>
    <s v="Transmission Policy"/>
    <s v="Transmission"/>
    <n v="1.706"/>
    <x v="2"/>
    <s v="SP20 / 012"/>
    <n v="65176.7953846155"/>
    <n v="111191.61292615403"/>
    <n v="217255.98461538501"/>
    <n v="1"/>
  </r>
  <r>
    <m/>
    <n v="0"/>
    <n v="1524256431"/>
    <n v="1524256856"/>
    <n v="1524256962"/>
    <n v="1524257174"/>
    <s v="12916R"/>
    <s v="AEP Transmission"/>
    <s v="13666R"/>
    <s v="Trans Ventures Strategy&amp;Policy"/>
    <s v="13127R"/>
    <s v="Trans Asset Strategy &amp; Policy"/>
    <s v="10970R"/>
    <s v="Trans Fin Anlys &amp; Bdgt Plng"/>
    <s v="Transmission"/>
    <n v="1.706"/>
    <x v="2"/>
    <s v="SP20 / 005"/>
    <n v="5683.9358461538504"/>
    <n v="9696.7945535384679"/>
    <n v="71049.198076923101"/>
    <n v="1"/>
  </r>
  <r>
    <m/>
    <n v="0"/>
    <n v="1524256431"/>
    <n v="1524256856"/>
    <n v="1524256962"/>
    <n v="1524257174"/>
    <s v="12916R"/>
    <s v="AEP Transmission"/>
    <s v="13666R"/>
    <s v="Trans Ventures Strategy&amp;Policy"/>
    <s v="13127R"/>
    <s v="Trans Asset Strategy &amp; Policy"/>
    <s v="10970R"/>
    <s v="Trans Fin Anlys &amp; Bdgt Plng"/>
    <s v="Transmission"/>
    <n v="1.706"/>
    <x v="2"/>
    <s v="SP20 / 006"/>
    <n v="13063.9661653846"/>
    <n v="22287.126278146126"/>
    <n v="145155.17961538499"/>
    <n v="2"/>
  </r>
  <r>
    <m/>
    <n v="0"/>
    <n v="1524256431"/>
    <n v="1524256856"/>
    <n v="1524256962"/>
    <n v="1524257174"/>
    <s v="12916R"/>
    <s v="AEP Transmission"/>
    <s v="13666R"/>
    <s v="Trans Ventures Strategy&amp;Policy"/>
    <s v="13127R"/>
    <s v="Trans Asset Strategy &amp; Policy"/>
    <s v="10970R"/>
    <s v="Trans Fin Anlys &amp; Bdgt Plng"/>
    <s v="Transmission"/>
    <n v="1.706"/>
    <x v="2"/>
    <s v="SP20 / 007"/>
    <n v="56663.477038461497"/>
    <n v="96667.891827615313"/>
    <n v="566634.77038461505"/>
    <n v="7"/>
  </r>
  <r>
    <m/>
    <n v="0"/>
    <n v="1524256431"/>
    <n v="1524256856"/>
    <n v="1524256962"/>
    <n v="1524257174"/>
    <s v="12916R"/>
    <s v="AEP Transmission"/>
    <s v="13666R"/>
    <s v="Trans Ventures Strategy&amp;Policy"/>
    <s v="13127R"/>
    <s v="Trans Asset Strategy &amp; Policy"/>
    <s v="10970R"/>
    <s v="Trans Fin Anlys &amp; Bdgt Plng"/>
    <s v="Transmission"/>
    <n v="1.706"/>
    <x v="2"/>
    <s v="SP20 / 008"/>
    <n v="41076.123807692398"/>
    <n v="70075.867215923223"/>
    <n v="410761.23807692301"/>
    <n v="4"/>
  </r>
  <r>
    <m/>
    <n v="0"/>
    <n v="1524256431"/>
    <n v="1524256856"/>
    <n v="1524256962"/>
    <n v="1524257174"/>
    <s v="12916R"/>
    <s v="AEP Transmission"/>
    <s v="13666R"/>
    <s v="Trans Ventures Strategy&amp;Policy"/>
    <s v="13127R"/>
    <s v="Trans Asset Strategy &amp; Policy"/>
    <s v="10970R"/>
    <s v="Trans Fin Anlys &amp; Bdgt Plng"/>
    <s v="Transmission"/>
    <n v="1.706"/>
    <x v="2"/>
    <s v="SP20 / 009"/>
    <n v="98386.012211538604"/>
    <n v="167846.53683288486"/>
    <n v="655906.74807692296"/>
    <n v="6"/>
  </r>
  <r>
    <m/>
    <n v="0"/>
    <n v="1524256431"/>
    <n v="1524256856"/>
    <n v="1524256962"/>
    <n v="1524257174"/>
    <s v="12916R"/>
    <s v="AEP Transmission"/>
    <s v="13666R"/>
    <s v="Trans Ventures Strategy&amp;Policy"/>
    <s v="13127R"/>
    <s v="Trans Asset Strategy &amp; Policy"/>
    <s v="10970R"/>
    <s v="Trans Fin Anlys &amp; Bdgt Plng"/>
    <s v="Transmission"/>
    <n v="1.706"/>
    <x v="2"/>
    <s v="SP20 / 010"/>
    <n v="148464.90661538401"/>
    <n v="253281.13068584513"/>
    <n v="742324.53307692299"/>
    <n v="6"/>
  </r>
  <r>
    <m/>
    <n v="0"/>
    <n v="1524256431"/>
    <n v="1524256856"/>
    <n v="1524256962"/>
    <n v="1524257174"/>
    <s v="12916R"/>
    <s v="AEP Transmission"/>
    <s v="13666R"/>
    <s v="Trans Ventures Strategy&amp;Policy"/>
    <s v="13127R"/>
    <s v="Trans Asset Strategy &amp; Policy"/>
    <s v="10970R"/>
    <s v="Trans Fin Anlys &amp; Bdgt Plng"/>
    <s v="Transmission"/>
    <n v="1.706"/>
    <x v="2"/>
    <s v="SP20 / 011"/>
    <n v="84736.787307692299"/>
    <n v="144560.95914692307"/>
    <n v="338947.14923076902"/>
    <n v="2"/>
  </r>
  <r>
    <m/>
    <n v="0"/>
    <n v="1524256431"/>
    <n v="1524256856"/>
    <n v="1524256962"/>
    <n v="1524257174"/>
    <s v="12916R"/>
    <s v="AEP Transmission"/>
    <s v="13666R"/>
    <s v="Trans Ventures Strategy&amp;Policy"/>
    <s v="13127R"/>
    <s v="Trans Asset Strategy &amp; Policy"/>
    <s v="10970R"/>
    <s v="Trans Fin Anlys &amp; Bdgt Plng"/>
    <s v="Transmission"/>
    <n v="1.706"/>
    <x v="2"/>
    <s v="SP20 / 012"/>
    <n v="69276.673615384498"/>
    <n v="118186.00518784595"/>
    <n v="230922.245384615"/>
    <n v="1"/>
  </r>
  <r>
    <m/>
    <n v="0"/>
    <n v="1524256431"/>
    <n v="1524273441"/>
    <n v="1524273441"/>
    <n v="1524273441"/>
    <s v="12916R"/>
    <s v="AEP Transmission"/>
    <s v="13428R"/>
    <s v="Trans Grid Development"/>
    <m/>
    <m/>
    <m/>
    <m/>
    <s v="Transmission"/>
    <n v="1.706"/>
    <x v="2"/>
    <s v="SP20 / 005"/>
    <n v="5688.4556000000002"/>
    <n v="9704.5052536000003"/>
    <n v="71105.695000000007"/>
    <n v="1"/>
  </r>
  <r>
    <m/>
    <n v="0"/>
    <n v="1524256431"/>
    <n v="1524273441"/>
    <n v="1524273441"/>
    <n v="1524273441"/>
    <s v="12916R"/>
    <s v="AEP Transmission"/>
    <s v="13428R"/>
    <s v="Trans Grid Development"/>
    <m/>
    <m/>
    <m/>
    <m/>
    <s v="Transmission"/>
    <n v="1.706"/>
    <x v="2"/>
    <s v="SP20 / 007"/>
    <n v="15147.3164230769"/>
    <n v="25841.321817769189"/>
    <n v="151473.16423076901"/>
    <n v="2"/>
  </r>
  <r>
    <m/>
    <n v="0"/>
    <n v="1524256431"/>
    <n v="1524273441"/>
    <n v="1524273441"/>
    <n v="1524273441"/>
    <s v="12916R"/>
    <s v="AEP Transmission"/>
    <s v="13428R"/>
    <s v="Trans Grid Development"/>
    <m/>
    <m/>
    <m/>
    <m/>
    <s v="Transmission"/>
    <n v="1.706"/>
    <x v="2"/>
    <s v="SP20 / 008"/>
    <n v="19536.088500000002"/>
    <n v="33328.566981000004"/>
    <n v="195360.88500000001"/>
    <n v="2"/>
  </r>
  <r>
    <m/>
    <n v="0"/>
    <n v="1524256431"/>
    <n v="1524273441"/>
    <n v="1524273441"/>
    <n v="1524273441"/>
    <s v="12916R"/>
    <s v="AEP Transmission"/>
    <s v="13428R"/>
    <s v="Trans Grid Development"/>
    <m/>
    <m/>
    <m/>
    <m/>
    <s v="Transmission"/>
    <n v="1.706"/>
    <x v="2"/>
    <s v="SP20 / 010"/>
    <n v="62701.835692307803"/>
    <n v="106969.33169107711"/>
    <n v="313509.17846153898"/>
    <n v="2"/>
  </r>
  <r>
    <m/>
    <n v="0"/>
    <n v="1524256431"/>
    <n v="1524273441"/>
    <n v="1524273441"/>
    <n v="1524273441"/>
    <s v="12916R"/>
    <s v="AEP Transmission"/>
    <s v="13428R"/>
    <s v="Trans Grid Development"/>
    <m/>
    <m/>
    <m/>
    <m/>
    <s v="Transmission"/>
    <n v="1.706"/>
    <x v="2"/>
    <s v="SP20 / 015"/>
    <n v="199460.174480769"/>
    <n v="340279.05766419187"/>
    <n v="362654.86269230797"/>
    <n v="1"/>
  </r>
  <r>
    <m/>
    <n v="0"/>
    <n v="1524256431"/>
    <n v="1524273441"/>
    <n v="1524273537"/>
    <n v="1524273537"/>
    <s v="12916R"/>
    <s v="AEP Transmission"/>
    <s v="13428R"/>
    <s v="Trans Grid Development"/>
    <s v="10867R"/>
    <s v="Trans Asset Strategy&amp;Planning"/>
    <m/>
    <m/>
    <s v="Transmission"/>
    <n v="1.706"/>
    <x v="2"/>
    <s v="SP20 / 003"/>
    <n v="2166.9067500000001"/>
    <n v="3696.7429155"/>
    <n v="43338.135000000002"/>
    <n v="1"/>
  </r>
  <r>
    <m/>
    <n v="0"/>
    <n v="1524256431"/>
    <n v="1524273441"/>
    <n v="1524273537"/>
    <n v="1524273537"/>
    <s v="12916R"/>
    <s v="AEP Transmission"/>
    <s v="13428R"/>
    <s v="Trans Grid Development"/>
    <s v="10867R"/>
    <s v="Trans Asset Strategy&amp;Planning"/>
    <m/>
    <m/>
    <s v="Transmission"/>
    <n v="1.706"/>
    <x v="2"/>
    <s v="SP20 / 010"/>
    <n v="38051.493999999999"/>
    <n v="64915.848763999995"/>
    <n v="190257.47"/>
    <n v="1"/>
  </r>
  <r>
    <m/>
    <n v="0"/>
    <n v="1524256431"/>
    <n v="1524273441"/>
    <n v="1524273537"/>
    <n v="1524273537"/>
    <s v="12916R"/>
    <s v="AEP Transmission"/>
    <s v="13428R"/>
    <s v="Trans Grid Development"/>
    <s v="10867R"/>
    <s v="Trans Asset Strategy&amp;Planning"/>
    <m/>
    <m/>
    <s v="Transmission"/>
    <n v="1.706"/>
    <x v="2"/>
    <s v="SP20 / 013"/>
    <n v="73889.097153846102"/>
    <n v="126054.79974446144"/>
    <n v="211111.706153846"/>
    <n v="1"/>
  </r>
  <r>
    <m/>
    <n v="0"/>
    <n v="1524256431"/>
    <n v="1524273441"/>
    <n v="1524273537"/>
    <n v="1524273537"/>
    <s v="12916R"/>
    <s v="AEP Transmission"/>
    <s v="13428R"/>
    <s v="Trans Grid Development"/>
    <s v="10867R"/>
    <s v="Trans Asset Strategy&amp;Planning"/>
    <m/>
    <m/>
    <s v="Transmission"/>
    <n v="1.706"/>
    <x v="2"/>
    <s v="SP20 / 014"/>
    <n v="126696.055692308"/>
    <n v="216143.47101107743"/>
    <n v="316740.13923076901"/>
    <n v="1"/>
  </r>
  <r>
    <m/>
    <n v="0"/>
    <n v="1524256431"/>
    <n v="1524273441"/>
    <n v="1524273537"/>
    <n v="1524273561"/>
    <s v="12916R"/>
    <s v="AEP Transmission"/>
    <s v="13428R"/>
    <s v="Trans Grid Development"/>
    <s v="10867R"/>
    <s v="Trans Asset Strategy&amp;Planning"/>
    <s v="13704R"/>
    <s v="Trans Planning &amp; Asset Renewal"/>
    <s v="Transmission"/>
    <n v="1.706"/>
    <x v="2"/>
    <s v="SP20 / 005"/>
    <n v="46044.641836923001"/>
    <n v="78552.158973790632"/>
    <n v="575558.02296153805"/>
    <n v="12"/>
  </r>
  <r>
    <m/>
    <n v="0"/>
    <n v="1524256431"/>
    <n v="1524273441"/>
    <n v="1524273537"/>
    <n v="1524273561"/>
    <s v="12916R"/>
    <s v="AEP Transmission"/>
    <s v="13428R"/>
    <s v="Trans Grid Development"/>
    <s v="10867R"/>
    <s v="Trans Asset Strategy&amp;Planning"/>
    <s v="13704R"/>
    <s v="Trans Planning &amp; Asset Renewal"/>
    <s v="Transmission"/>
    <n v="1.706"/>
    <x v="2"/>
    <s v="SP20 / 006"/>
    <n v="87927.811234615307"/>
    <n v="150004.84596625372"/>
    <n v="976975.68038461497"/>
    <n v="14"/>
  </r>
  <r>
    <m/>
    <n v="0"/>
    <n v="1524256431"/>
    <n v="1524273441"/>
    <n v="1524273537"/>
    <n v="1524273561"/>
    <s v="12916R"/>
    <s v="AEP Transmission"/>
    <s v="13428R"/>
    <s v="Trans Grid Development"/>
    <s v="10867R"/>
    <s v="Trans Asset Strategy&amp;Planning"/>
    <s v="13704R"/>
    <s v="Trans Planning &amp; Asset Renewal"/>
    <s v="Transmission"/>
    <n v="1.706"/>
    <x v="2"/>
    <s v="SP20 / 008"/>
    <n v="135273.198669231"/>
    <n v="230776.07692970807"/>
    <n v="1352731.9866923101"/>
    <n v="15"/>
  </r>
  <r>
    <m/>
    <n v="0"/>
    <n v="1524256431"/>
    <n v="1524273441"/>
    <n v="1524273537"/>
    <n v="1524273561"/>
    <s v="12916R"/>
    <s v="AEP Transmission"/>
    <s v="13428R"/>
    <s v="Trans Grid Development"/>
    <s v="10867R"/>
    <s v="Trans Asset Strategy&amp;Planning"/>
    <s v="13704R"/>
    <s v="Trans Planning &amp; Asset Renewal"/>
    <s v="Transmission"/>
    <n v="1.706"/>
    <x v="2"/>
    <s v="SP20 / 009"/>
    <n v="315138.84969230799"/>
    <n v="537626.87757507747"/>
    <n v="2100925.6646153801"/>
    <n v="18"/>
  </r>
  <r>
    <m/>
    <n v="0"/>
    <n v="1524256431"/>
    <n v="1524273441"/>
    <n v="1524273537"/>
    <n v="1524273561"/>
    <s v="12916R"/>
    <s v="AEP Transmission"/>
    <s v="13428R"/>
    <s v="Trans Grid Development"/>
    <s v="10867R"/>
    <s v="Trans Asset Strategy&amp;Planning"/>
    <s v="13704R"/>
    <s v="Trans Planning &amp; Asset Renewal"/>
    <s v="Transmission"/>
    <n v="1.706"/>
    <x v="2"/>
    <s v="SP20 / 010"/>
    <n v="274586.07853846101"/>
    <n v="468443.84998661448"/>
    <n v="1372930.39269231"/>
    <n v="10"/>
  </r>
  <r>
    <m/>
    <n v="0"/>
    <n v="1524256431"/>
    <n v="1524273441"/>
    <n v="1524273537"/>
    <n v="1524273561"/>
    <s v="12916R"/>
    <s v="AEP Transmission"/>
    <s v="13428R"/>
    <s v="Trans Grid Development"/>
    <s v="10867R"/>
    <s v="Trans Asset Strategy&amp;Planning"/>
    <s v="13704R"/>
    <s v="Trans Planning &amp; Asset Renewal"/>
    <s v="Transmission"/>
    <n v="1.706"/>
    <x v="2"/>
    <s v="SP20 / 011"/>
    <n v="41754.1391346155"/>
    <n v="71232.561363654037"/>
    <n v="167016.556538462"/>
    <n v="1"/>
  </r>
  <r>
    <m/>
    <n v="0"/>
    <n v="1524256431"/>
    <n v="1524273441"/>
    <n v="1524273537"/>
    <n v="1524273561"/>
    <s v="12916R"/>
    <s v="AEP Transmission"/>
    <s v="13428R"/>
    <s v="Trans Grid Development"/>
    <s v="10867R"/>
    <s v="Trans Asset Strategy&amp;Planning"/>
    <s v="13704R"/>
    <s v="Trans Planning &amp; Asset Renewal"/>
    <s v="Transmission"/>
    <n v="1.706"/>
    <x v="2"/>
    <s v="SP20 / 012"/>
    <n v="103488.989307692"/>
    <n v="176552.21575892254"/>
    <n v="344963.29769230803"/>
    <n v="2"/>
  </r>
  <r>
    <m/>
    <n v="0"/>
    <n v="1524256431"/>
    <n v="1524273441"/>
    <n v="1524273537"/>
    <n v="1524273585"/>
    <s v="12916R"/>
    <s v="AEP Transmission"/>
    <s v="13428R"/>
    <s v="Trans Grid Development"/>
    <s v="10867R"/>
    <s v="Trans Asset Strategy&amp;Planning"/>
    <s v="13605R"/>
    <s v="Trans Interconnect &amp; Cust Exp"/>
    <s v="Transmission"/>
    <n v="1.706"/>
    <x v="2"/>
    <s v="SP20 / 005"/>
    <n v="8619.4005230769199"/>
    <n v="14704.697292369225"/>
    <n v="107742.506538462"/>
    <n v="2"/>
  </r>
  <r>
    <m/>
    <n v="0"/>
    <n v="1524256431"/>
    <n v="1524273441"/>
    <n v="1524273537"/>
    <n v="1524273585"/>
    <s v="12916R"/>
    <s v="AEP Transmission"/>
    <s v="13428R"/>
    <s v="Trans Grid Development"/>
    <s v="10867R"/>
    <s v="Trans Asset Strategy&amp;Planning"/>
    <s v="13605R"/>
    <s v="Trans Interconnect &amp; Cust Exp"/>
    <s v="Transmission"/>
    <n v="1.706"/>
    <x v="2"/>
    <s v="SP20 / 006"/>
    <n v="14101.064134615401"/>
    <n v="24056.415413653875"/>
    <n v="156678.490384615"/>
    <n v="2"/>
  </r>
  <r>
    <m/>
    <n v="0"/>
    <n v="1524256431"/>
    <n v="1524273441"/>
    <n v="1524273537"/>
    <n v="1524273585"/>
    <s v="12916R"/>
    <s v="AEP Transmission"/>
    <s v="13428R"/>
    <s v="Trans Grid Development"/>
    <s v="10867R"/>
    <s v="Trans Asset Strategy&amp;Planning"/>
    <s v="13605R"/>
    <s v="Trans Interconnect &amp; Cust Exp"/>
    <s v="Transmission"/>
    <n v="1.706"/>
    <x v="2"/>
    <s v="SP20 / 008"/>
    <n v="33422.625076923003"/>
    <n v="57018.998381230638"/>
    <n v="334226.250769231"/>
    <n v="3"/>
  </r>
  <r>
    <m/>
    <n v="0"/>
    <n v="1524256431"/>
    <n v="1524273441"/>
    <n v="1524273537"/>
    <n v="1524273585"/>
    <s v="12916R"/>
    <s v="AEP Transmission"/>
    <s v="13428R"/>
    <s v="Trans Grid Development"/>
    <s v="10867R"/>
    <s v="Trans Asset Strategy&amp;Planning"/>
    <s v="13605R"/>
    <s v="Trans Interconnect &amp; Cust Exp"/>
    <s v="Transmission"/>
    <n v="1.706"/>
    <x v="2"/>
    <s v="SP20 / 009"/>
    <n v="130488.767365384"/>
    <n v="222613.8371253451"/>
    <n v="869925.11576923099"/>
    <n v="7"/>
  </r>
  <r>
    <m/>
    <n v="0"/>
    <n v="1524256431"/>
    <n v="1524273441"/>
    <n v="1524273537"/>
    <n v="1524273585"/>
    <s v="12916R"/>
    <s v="AEP Transmission"/>
    <s v="13428R"/>
    <s v="Trans Grid Development"/>
    <s v="10867R"/>
    <s v="Trans Asset Strategy&amp;Planning"/>
    <s v="13605R"/>
    <s v="Trans Interconnect &amp; Cust Exp"/>
    <s v="Transmission"/>
    <n v="1.706"/>
    <x v="2"/>
    <s v="SP20 / 010"/>
    <n v="57421.313538461603"/>
    <n v="97960.760896615495"/>
    <n v="287106.56769230799"/>
    <n v="2"/>
  </r>
  <r>
    <m/>
    <n v="0"/>
    <n v="1524256431"/>
    <n v="1524273441"/>
    <n v="1524273537"/>
    <n v="1524273585"/>
    <s v="12916R"/>
    <s v="AEP Transmission"/>
    <s v="13428R"/>
    <s v="Trans Grid Development"/>
    <s v="10867R"/>
    <s v="Trans Asset Strategy&amp;Planning"/>
    <s v="13605R"/>
    <s v="Trans Interconnect &amp; Cust Exp"/>
    <s v="Transmission"/>
    <n v="1.706"/>
    <x v="2"/>
    <s v="SP20 / 011"/>
    <n v="43101.555769230697"/>
    <n v="73531.254142307575"/>
    <n v="172406.22307692299"/>
    <n v="1"/>
  </r>
  <r>
    <m/>
    <n v="0"/>
    <n v="1524256431"/>
    <n v="1524273441"/>
    <n v="1524273537"/>
    <n v="1524273585"/>
    <s v="12916R"/>
    <s v="AEP Transmission"/>
    <s v="13428R"/>
    <s v="Trans Grid Development"/>
    <s v="10867R"/>
    <s v="Trans Asset Strategy&amp;Planning"/>
    <s v="13605R"/>
    <s v="Trans Interconnect &amp; Cust Exp"/>
    <s v="Transmission"/>
    <n v="1.706"/>
    <x v="2"/>
    <s v="SP20 / 012"/>
    <n v="66928.668576923097"/>
    <n v="114180.30859223079"/>
    <n v="223095.56192307701"/>
    <n v="1"/>
  </r>
  <r>
    <m/>
    <n v="0"/>
    <n v="1524256431"/>
    <n v="1524273441"/>
    <n v="1524273537"/>
    <n v="1524273633"/>
    <s v="12916R"/>
    <s v="AEP Transmission"/>
    <s v="13428R"/>
    <s v="Trans Grid Development"/>
    <s v="10867R"/>
    <s v="Trans Asset Strategy&amp;Planning"/>
    <s v="12646R"/>
    <s v="Transmission Engineering"/>
    <s v="Transmission"/>
    <n v="1.706"/>
    <x v="2"/>
    <s v="SP20 / 003"/>
    <n v="10269.654461538499"/>
    <n v="17520.030511384681"/>
    <n v="205393.08923076899"/>
    <n v="5"/>
  </r>
  <r>
    <m/>
    <n v="0"/>
    <n v="1524256431"/>
    <n v="1524273441"/>
    <n v="1524273537"/>
    <n v="1524273633"/>
    <s v="12916R"/>
    <s v="AEP Transmission"/>
    <s v="13428R"/>
    <s v="Trans Grid Development"/>
    <s v="10867R"/>
    <s v="Trans Asset Strategy&amp;Planning"/>
    <s v="12646R"/>
    <s v="Transmission Engineering"/>
    <s v="Transmission"/>
    <n v="1.706"/>
    <x v="2"/>
    <s v="SP20 / 004"/>
    <n v="71688.270623076896"/>
    <n v="122300.18968296918"/>
    <n v="1194804.5103846199"/>
    <n v="25"/>
  </r>
  <r>
    <m/>
    <n v="0"/>
    <n v="1524256431"/>
    <n v="1524273441"/>
    <n v="1524273537"/>
    <n v="1524273633"/>
    <s v="12916R"/>
    <s v="AEP Transmission"/>
    <s v="13428R"/>
    <s v="Trans Grid Development"/>
    <s v="10867R"/>
    <s v="Trans Asset Strategy&amp;Planning"/>
    <s v="12646R"/>
    <s v="Transmission Engineering"/>
    <s v="Transmission"/>
    <n v="1.706"/>
    <x v="2"/>
    <s v="SP20 / 005"/>
    <n v="371441.32431076898"/>
    <n v="633678.89927417191"/>
    <n v="4643016.5538846198"/>
    <n v="87"/>
  </r>
  <r>
    <m/>
    <n v="0"/>
    <n v="1524256431"/>
    <n v="1524273441"/>
    <n v="1524273537"/>
    <n v="1524273633"/>
    <s v="12916R"/>
    <s v="AEP Transmission"/>
    <s v="13428R"/>
    <s v="Trans Grid Development"/>
    <s v="10867R"/>
    <s v="Trans Asset Strategy&amp;Planning"/>
    <s v="12646R"/>
    <s v="Transmission Engineering"/>
    <s v="Transmission"/>
    <n v="1.706"/>
    <x v="2"/>
    <s v="SP20 / 006"/>
    <n v="572356.28796923102"/>
    <n v="976439.82727550808"/>
    <n v="6359514.3107692301"/>
    <n v="92"/>
  </r>
  <r>
    <m/>
    <n v="0"/>
    <n v="1524256431"/>
    <n v="1524273441"/>
    <n v="1524273537"/>
    <n v="1524273633"/>
    <s v="12916R"/>
    <s v="AEP Transmission"/>
    <s v="13428R"/>
    <s v="Trans Grid Development"/>
    <s v="10867R"/>
    <s v="Trans Asset Strategy&amp;Planning"/>
    <s v="12646R"/>
    <s v="Transmission Engineering"/>
    <s v="Transmission"/>
    <n v="1.706"/>
    <x v="2"/>
    <s v="SP20 / 007"/>
    <n v="651907.54887692304"/>
    <n v="1112154.2783840308"/>
    <n v="6519075.4887692304"/>
    <n v="76"/>
  </r>
  <r>
    <m/>
    <n v="0"/>
    <n v="1524256431"/>
    <n v="1524273441"/>
    <n v="1524273537"/>
    <n v="1524273633"/>
    <s v="12916R"/>
    <s v="AEP Transmission"/>
    <s v="13428R"/>
    <s v="Trans Grid Development"/>
    <s v="10867R"/>
    <s v="Trans Asset Strategy&amp;Planning"/>
    <s v="12646R"/>
    <s v="Transmission Engineering"/>
    <s v="Transmission"/>
    <n v="1.706"/>
    <x v="2"/>
    <s v="SP20 / 008"/>
    <n v="972760.54407692305"/>
    <n v="1659529.4881952307"/>
    <n v="9727605.4407692291"/>
    <n v="104"/>
  </r>
  <r>
    <m/>
    <n v="0"/>
    <n v="1524256431"/>
    <n v="1524273441"/>
    <n v="1524273537"/>
    <n v="1524273633"/>
    <s v="12916R"/>
    <s v="AEP Transmission"/>
    <s v="13428R"/>
    <s v="Trans Grid Development"/>
    <s v="10867R"/>
    <s v="Trans Asset Strategy&amp;Planning"/>
    <s v="12646R"/>
    <s v="Transmission Engineering"/>
    <s v="Transmission"/>
    <n v="1.706"/>
    <x v="2"/>
    <s v="SP20 / 009"/>
    <n v="1567185.6692884599"/>
    <n v="2673618.7518061125"/>
    <n v="10447904.4619231"/>
    <n v="92"/>
  </r>
  <r>
    <m/>
    <n v="0"/>
    <n v="1524256431"/>
    <n v="1524273441"/>
    <n v="1524273537"/>
    <n v="1524273633"/>
    <s v="12916R"/>
    <s v="AEP Transmission"/>
    <s v="13428R"/>
    <s v="Trans Grid Development"/>
    <s v="10867R"/>
    <s v="Trans Asset Strategy&amp;Planning"/>
    <s v="12646R"/>
    <s v="Transmission Engineering"/>
    <s v="Transmission"/>
    <n v="1.706"/>
    <x v="2"/>
    <s v="SP20 / 010"/>
    <n v="1037702.77376923"/>
    <n v="1770320.9320503063"/>
    <n v="5188513.8688461501"/>
    <n v="37"/>
  </r>
  <r>
    <m/>
    <n v="0"/>
    <n v="1524256431"/>
    <n v="1524273441"/>
    <n v="1524273537"/>
    <n v="1524273633"/>
    <s v="12916R"/>
    <s v="AEP Transmission"/>
    <s v="13428R"/>
    <s v="Trans Grid Development"/>
    <s v="10867R"/>
    <s v="Trans Asset Strategy&amp;Planning"/>
    <s v="12646R"/>
    <s v="Transmission Engineering"/>
    <s v="Transmission"/>
    <n v="1.706"/>
    <x v="2"/>
    <s v="SP20 / 011"/>
    <n v="87750.880384615506"/>
    <n v="149703.00193615406"/>
    <n v="351003.52153846202"/>
    <n v="2"/>
  </r>
  <r>
    <m/>
    <n v="0"/>
    <n v="1524256431"/>
    <n v="1524273441"/>
    <n v="1524273537"/>
    <n v="1524273633"/>
    <s v="12916R"/>
    <s v="AEP Transmission"/>
    <s v="13428R"/>
    <s v="Trans Grid Development"/>
    <s v="10867R"/>
    <s v="Trans Asset Strategy&amp;Planning"/>
    <s v="12646R"/>
    <s v="Transmission Engineering"/>
    <s v="Transmission"/>
    <n v="1.706"/>
    <x v="2"/>
    <s v="SP20 / 012"/>
    <n v="114200.54203846199"/>
    <n v="194826.12471761616"/>
    <n v="380668.47346153797"/>
    <n v="2"/>
  </r>
  <r>
    <m/>
    <n v="0"/>
    <n v="1524256431"/>
    <n v="1524273441"/>
    <n v="1524273537"/>
    <n v="1524273633"/>
    <s v="12916R"/>
    <s v="AEP Transmission"/>
    <s v="13428R"/>
    <s v="Trans Grid Development"/>
    <s v="10867R"/>
    <s v="Trans Asset Strategy&amp;Planning"/>
    <s v="12646R"/>
    <s v="Transmission Engineering"/>
    <s v="Transmission"/>
    <n v="1.706"/>
    <x v="2"/>
    <s v="SP20 / 013"/>
    <n v="82249.986538461701"/>
    <n v="140318.47703461564"/>
    <n v="234999.961538462"/>
    <n v="1"/>
  </r>
  <r>
    <m/>
    <n v="0"/>
    <n v="1524256431"/>
    <n v="1524273441"/>
    <n v="1524273537"/>
    <n v="1524274113"/>
    <s v="12916R"/>
    <s v="AEP Transmission"/>
    <s v="13428R"/>
    <s v="Trans Grid Development"/>
    <s v="10867R"/>
    <s v="Trans Asset Strategy&amp;Planning"/>
    <s v="11248R"/>
    <s v="Adv Studies &amp; Technology"/>
    <s v="Transmission"/>
    <n v="1.706"/>
    <x v="2"/>
    <s v="SP20 / 005"/>
    <n v="8652.3051076923093"/>
    <n v="14760.832513723079"/>
    <n v="108153.81384615399"/>
    <n v="3"/>
  </r>
  <r>
    <m/>
    <n v="0"/>
    <n v="1524256431"/>
    <n v="1524273441"/>
    <n v="1524273537"/>
    <n v="1524274113"/>
    <s v="12916R"/>
    <s v="AEP Transmission"/>
    <s v="13428R"/>
    <s v="Trans Grid Development"/>
    <s v="10867R"/>
    <s v="Trans Asset Strategy&amp;Planning"/>
    <s v="11248R"/>
    <s v="Adv Studies &amp; Technology"/>
    <s v="Transmission"/>
    <n v="1.706"/>
    <x v="2"/>
    <s v="SP20 / 006"/>
    <n v="48047.802923076903"/>
    <n v="81969.551786769196"/>
    <n v="533864.47692307702"/>
    <n v="8"/>
  </r>
  <r>
    <m/>
    <n v="0"/>
    <n v="1524256431"/>
    <n v="1524273441"/>
    <n v="1524273537"/>
    <n v="1524274113"/>
    <s v="12916R"/>
    <s v="AEP Transmission"/>
    <s v="13428R"/>
    <s v="Trans Grid Development"/>
    <s v="10867R"/>
    <s v="Trans Asset Strategy&amp;Planning"/>
    <s v="11248R"/>
    <s v="Adv Studies &amp; Technology"/>
    <s v="Transmission"/>
    <n v="1.706"/>
    <x v="2"/>
    <s v="SP20 / 008"/>
    <n v="71740.042923076995"/>
    <n v="122388.51322676936"/>
    <n v="717400.42923076905"/>
    <n v="8"/>
  </r>
  <r>
    <m/>
    <n v="0"/>
    <n v="1524256431"/>
    <n v="1524273441"/>
    <n v="1524273537"/>
    <n v="1524274113"/>
    <s v="12916R"/>
    <s v="AEP Transmission"/>
    <s v="13428R"/>
    <s v="Trans Grid Development"/>
    <s v="10867R"/>
    <s v="Trans Asset Strategy&amp;Planning"/>
    <s v="11248R"/>
    <s v="Adv Studies &amp; Technology"/>
    <s v="Transmission"/>
    <n v="1.706"/>
    <x v="2"/>
    <s v="SP20 / 009"/>
    <n v="122252.621365385"/>
    <n v="208562.9720493468"/>
    <n v="815017.47576923098"/>
    <n v="7"/>
  </r>
  <r>
    <m/>
    <n v="0"/>
    <n v="1524256431"/>
    <n v="1524273441"/>
    <n v="1524273537"/>
    <n v="1524274113"/>
    <s v="12916R"/>
    <s v="AEP Transmission"/>
    <s v="13428R"/>
    <s v="Trans Grid Development"/>
    <s v="10867R"/>
    <s v="Trans Asset Strategy&amp;Planning"/>
    <s v="11248R"/>
    <s v="Adv Studies &amp; Technology"/>
    <s v="Transmission"/>
    <n v="1.706"/>
    <x v="2"/>
    <s v="SP20 / 010"/>
    <n v="169710.88023076899"/>
    <n v="289526.76167369192"/>
    <n v="848554.40115384595"/>
    <n v="6"/>
  </r>
  <r>
    <m/>
    <n v="0"/>
    <n v="1524256431"/>
    <n v="1524273441"/>
    <n v="1524273537"/>
    <n v="1524274113"/>
    <s v="12916R"/>
    <s v="AEP Transmission"/>
    <s v="13428R"/>
    <s v="Trans Grid Development"/>
    <s v="10867R"/>
    <s v="Trans Asset Strategy&amp;Planning"/>
    <s v="11248R"/>
    <s v="Adv Studies &amp; Technology"/>
    <s v="Transmission"/>
    <n v="1.706"/>
    <x v="2"/>
    <s v="SP20 / 012"/>
    <n v="53099.982692307603"/>
    <n v="90588.570473076776"/>
    <n v="176999.94230769199"/>
    <n v="1"/>
  </r>
  <r>
    <m/>
    <n v="0"/>
    <n v="1524256431"/>
    <n v="1524273441"/>
    <n v="1524274987"/>
    <n v="1524274987"/>
    <s v="12916R"/>
    <s v="AEP Transmission"/>
    <s v="13428R"/>
    <s v="Trans Grid Development"/>
    <s v="10914R"/>
    <s v="Transmiss Engineer &amp; Proj Svcs"/>
    <m/>
    <m/>
    <s v="Transmission"/>
    <n v="1.706"/>
    <x v="2"/>
    <s v="SP20 / 004"/>
    <n v="3219.7681153846102"/>
    <n v="5492.9244048461451"/>
    <n v="53662.801923076899"/>
    <n v="1"/>
  </r>
  <r>
    <m/>
    <n v="0"/>
    <n v="1524256431"/>
    <n v="1524273441"/>
    <n v="1524274987"/>
    <n v="1524274987"/>
    <s v="12916R"/>
    <s v="AEP Transmission"/>
    <s v="13428R"/>
    <s v="Trans Grid Development"/>
    <s v="10914R"/>
    <s v="Transmiss Engineer &amp; Proj Svcs"/>
    <m/>
    <m/>
    <s v="Transmission"/>
    <n v="1.706"/>
    <x v="2"/>
    <s v="SP20 / 006"/>
    <n v="57835.571192307703"/>
    <n v="98667.484454076941"/>
    <n v="642617.457692308"/>
    <n v="9"/>
  </r>
  <r>
    <m/>
    <n v="0"/>
    <n v="1524256431"/>
    <n v="1524273441"/>
    <n v="1524274987"/>
    <n v="1524274987"/>
    <s v="12916R"/>
    <s v="AEP Transmission"/>
    <s v="13428R"/>
    <s v="Trans Grid Development"/>
    <s v="10914R"/>
    <s v="Transmiss Engineer &amp; Proj Svcs"/>
    <m/>
    <m/>
    <s v="Transmission"/>
    <n v="1.706"/>
    <x v="2"/>
    <s v="SP20 / 007"/>
    <n v="39448.369384615398"/>
    <n v="67298.918170153862"/>
    <n v="394483.69384615403"/>
    <n v="5"/>
  </r>
  <r>
    <m/>
    <n v="0"/>
    <n v="1524256431"/>
    <n v="1524273441"/>
    <n v="1524274987"/>
    <n v="1524274987"/>
    <s v="12916R"/>
    <s v="AEP Transmission"/>
    <s v="13428R"/>
    <s v="Trans Grid Development"/>
    <s v="10914R"/>
    <s v="Transmiss Engineer &amp; Proj Svcs"/>
    <m/>
    <m/>
    <s v="Transmission"/>
    <n v="1.706"/>
    <x v="2"/>
    <s v="SP20 / 008"/>
    <n v="128439.287038461"/>
    <n v="219117.42368761447"/>
    <n v="1284392.87038462"/>
    <n v="13"/>
  </r>
  <r>
    <m/>
    <n v="0"/>
    <n v="1524256431"/>
    <n v="1524273441"/>
    <n v="1524274987"/>
    <n v="1524274987"/>
    <s v="12916R"/>
    <s v="AEP Transmission"/>
    <s v="13428R"/>
    <s v="Trans Grid Development"/>
    <s v="10914R"/>
    <s v="Transmiss Engineer &amp; Proj Svcs"/>
    <m/>
    <m/>
    <s v="Transmission"/>
    <n v="1.706"/>
    <x v="2"/>
    <s v="SP20 / 009"/>
    <n v="32869.006557692301"/>
    <n v="56074.525187423067"/>
    <n v="219126.710384615"/>
    <n v="2"/>
  </r>
  <r>
    <m/>
    <n v="0"/>
    <n v="1524256431"/>
    <n v="1524273441"/>
    <n v="1524274987"/>
    <n v="1524274987"/>
    <s v="12916R"/>
    <s v="AEP Transmission"/>
    <s v="13428R"/>
    <s v="Trans Grid Development"/>
    <s v="10914R"/>
    <s v="Transmiss Engineer &amp; Proj Svcs"/>
    <m/>
    <m/>
    <s v="Transmission"/>
    <n v="1.706"/>
    <x v="2"/>
    <s v="SP20 / 010"/>
    <n v="110913.223538462"/>
    <n v="189217.95935661616"/>
    <n v="554566.11769230803"/>
    <n v="4"/>
  </r>
  <r>
    <m/>
    <n v="0"/>
    <n v="1524256431"/>
    <n v="1524273441"/>
    <n v="1524274987"/>
    <n v="1524274987"/>
    <s v="12916R"/>
    <s v="AEP Transmission"/>
    <s v="13428R"/>
    <s v="Trans Grid Development"/>
    <s v="10914R"/>
    <s v="Transmiss Engineer &amp; Proj Svcs"/>
    <m/>
    <m/>
    <s v="Transmission"/>
    <n v="1.706"/>
    <x v="2"/>
    <s v="SP20 / 011"/>
    <n v="110006.072115385"/>
    <n v="187670.35902884681"/>
    <n v="440024.28846153797"/>
    <n v="3"/>
  </r>
  <r>
    <m/>
    <n v="0"/>
    <n v="1524256431"/>
    <n v="1524273441"/>
    <n v="1524274987"/>
    <n v="1524274987"/>
    <s v="12916R"/>
    <s v="AEP Transmission"/>
    <s v="13428R"/>
    <s v="Trans Grid Development"/>
    <s v="10914R"/>
    <s v="Transmiss Engineer &amp; Proj Svcs"/>
    <m/>
    <m/>
    <s v="Transmission"/>
    <n v="1.706"/>
    <x v="2"/>
    <s v="SP20 / 014"/>
    <n v="123047.177692308"/>
    <n v="209918.48514307744"/>
    <n v="307617.944230769"/>
    <n v="1"/>
  </r>
  <r>
    <m/>
    <n v="0"/>
    <n v="1524256431"/>
    <n v="1524273441"/>
    <n v="1524274987"/>
    <n v="1524275097"/>
    <s v="12916R"/>
    <s v="AEP Transmission"/>
    <s v="13428R"/>
    <s v="Trans Grid Development"/>
    <s v="10914R"/>
    <s v="Transmiss Engineer &amp; Proj Svcs"/>
    <s v="13701R"/>
    <s v="Trans Project Controls"/>
    <s v="Transmission"/>
    <n v="1.706"/>
    <x v="2"/>
    <s v="SP20 / 005"/>
    <n v="149110.395630769"/>
    <n v="254382.3349460919"/>
    <n v="1863879.94538462"/>
    <n v="35"/>
  </r>
  <r>
    <m/>
    <n v="0"/>
    <n v="1524256431"/>
    <n v="1524273441"/>
    <n v="1524274987"/>
    <n v="1524275097"/>
    <s v="12916R"/>
    <s v="AEP Transmission"/>
    <s v="13428R"/>
    <s v="Trans Grid Development"/>
    <s v="10914R"/>
    <s v="Transmiss Engineer &amp; Proj Svcs"/>
    <s v="13701R"/>
    <s v="Trans Project Controls"/>
    <s v="Transmission"/>
    <n v="1.706"/>
    <x v="2"/>
    <s v="SP20 / 006"/>
    <n v="249895.331342308"/>
    <n v="426321.43526997743"/>
    <n v="2776614.7926923102"/>
    <n v="44"/>
  </r>
  <r>
    <m/>
    <n v="0"/>
    <n v="1524256431"/>
    <n v="1524273441"/>
    <n v="1524274987"/>
    <n v="1524275097"/>
    <s v="12916R"/>
    <s v="AEP Transmission"/>
    <s v="13428R"/>
    <s v="Trans Grid Development"/>
    <s v="10914R"/>
    <s v="Transmiss Engineer &amp; Proj Svcs"/>
    <s v="13701R"/>
    <s v="Trans Project Controls"/>
    <s v="Transmission"/>
    <n v="1.706"/>
    <x v="2"/>
    <s v="SP20 / 007"/>
    <n v="192861.55473076901"/>
    <n v="329021.81237069191"/>
    <n v="1928615.5473076899"/>
    <n v="24"/>
  </r>
  <r>
    <m/>
    <n v="0"/>
    <n v="1524256431"/>
    <n v="1524273441"/>
    <n v="1524274987"/>
    <n v="1524275097"/>
    <s v="12916R"/>
    <s v="AEP Transmission"/>
    <s v="13428R"/>
    <s v="Trans Grid Development"/>
    <s v="10914R"/>
    <s v="Transmiss Engineer &amp; Proj Svcs"/>
    <s v="13701R"/>
    <s v="Trans Project Controls"/>
    <s v="Transmission"/>
    <n v="1.706"/>
    <x v="2"/>
    <s v="SP20 / 008"/>
    <n v="145828.893153846"/>
    <n v="248784.09172046126"/>
    <n v="1458288.9315384601"/>
    <n v="16"/>
  </r>
  <r>
    <m/>
    <n v="0"/>
    <n v="1524256431"/>
    <n v="1524273441"/>
    <n v="1524274987"/>
    <n v="1524275097"/>
    <s v="12916R"/>
    <s v="AEP Transmission"/>
    <s v="13428R"/>
    <s v="Trans Grid Development"/>
    <s v="10914R"/>
    <s v="Transmiss Engineer &amp; Proj Svcs"/>
    <s v="13701R"/>
    <s v="Trans Project Controls"/>
    <s v="Transmission"/>
    <n v="1.706"/>
    <x v="2"/>
    <s v="SP20 / 009"/>
    <n v="240266.72815384599"/>
    <n v="409895.03823046124"/>
    <n v="1601778.18769231"/>
    <n v="14"/>
  </r>
  <r>
    <m/>
    <n v="0"/>
    <n v="1524256431"/>
    <n v="1524273441"/>
    <n v="1524274987"/>
    <n v="1524275097"/>
    <s v="12916R"/>
    <s v="AEP Transmission"/>
    <s v="13428R"/>
    <s v="Trans Grid Development"/>
    <s v="10914R"/>
    <s v="Transmiss Engineer &amp; Proj Svcs"/>
    <s v="13701R"/>
    <s v="Trans Project Controls"/>
    <s v="Transmission"/>
    <n v="1.706"/>
    <x v="2"/>
    <s v="SP20 / 010"/>
    <n v="107803.984"/>
    <n v="183913.596704"/>
    <n v="539019.92000000004"/>
    <n v="4"/>
  </r>
  <r>
    <m/>
    <n v="0"/>
    <n v="1524256431"/>
    <n v="1524273441"/>
    <n v="1524274987"/>
    <n v="1524275097"/>
    <s v="12916R"/>
    <s v="AEP Transmission"/>
    <s v="13428R"/>
    <s v="Trans Grid Development"/>
    <s v="10914R"/>
    <s v="Transmiss Engineer &amp; Proj Svcs"/>
    <s v="13701R"/>
    <s v="Trans Project Controls"/>
    <s v="Transmission"/>
    <n v="1.706"/>
    <x v="2"/>
    <s v="SP20 / 011"/>
    <n v="42619.790384615502"/>
    <n v="72709.362396154043"/>
    <n v="170479.16153846201"/>
    <n v="1"/>
  </r>
  <r>
    <m/>
    <n v="0"/>
    <n v="1524256431"/>
    <n v="1524273441"/>
    <n v="1524274987"/>
    <n v="1524275207"/>
    <s v="12916R"/>
    <s v="AEP Transmission"/>
    <s v="13428R"/>
    <s v="Trans Grid Development"/>
    <s v="10914R"/>
    <s v="Transmiss Engineer &amp; Proj Svcs"/>
    <s v="10978R"/>
    <s v="Transmiss System Operations"/>
    <s v="Transmission"/>
    <n v="1.706"/>
    <x v="2"/>
    <s v="SP20 / 004"/>
    <n v="11041.809392307699"/>
    <n v="18837.326823276933"/>
    <n v="184030.156538462"/>
    <n v="3"/>
  </r>
  <r>
    <m/>
    <n v="0"/>
    <n v="1524256431"/>
    <n v="1524273441"/>
    <n v="1524274987"/>
    <n v="1524275207"/>
    <s v="12916R"/>
    <s v="AEP Transmission"/>
    <s v="13428R"/>
    <s v="Trans Grid Development"/>
    <s v="10914R"/>
    <s v="Transmiss Engineer &amp; Proj Svcs"/>
    <s v="10978R"/>
    <s v="Transmiss System Operations"/>
    <s v="Transmission"/>
    <n v="1.706"/>
    <x v="2"/>
    <s v="SP20 / 005"/>
    <n v="100069.94614153801"/>
    <n v="170719.32811746383"/>
    <n v="1250874.32676923"/>
    <n v="21"/>
  </r>
  <r>
    <m/>
    <n v="0"/>
    <n v="1524256431"/>
    <n v="1524273441"/>
    <n v="1524274987"/>
    <n v="1524275207"/>
    <s v="12916R"/>
    <s v="AEP Transmission"/>
    <s v="13428R"/>
    <s v="Trans Grid Development"/>
    <s v="10914R"/>
    <s v="Transmiss Engineer &amp; Proj Svcs"/>
    <s v="10978R"/>
    <s v="Transmiss System Operations"/>
    <s v="Transmission"/>
    <n v="1.706"/>
    <x v="2"/>
    <s v="SP20 / 006"/>
    <n v="273452.26669615402"/>
    <n v="466509.56698363874"/>
    <n v="3038358.51884615"/>
    <n v="42"/>
  </r>
  <r>
    <m/>
    <n v="0"/>
    <n v="1524256431"/>
    <n v="1524273441"/>
    <n v="1524274987"/>
    <n v="1524275207"/>
    <s v="12916R"/>
    <s v="AEP Transmission"/>
    <s v="13428R"/>
    <s v="Trans Grid Development"/>
    <s v="10914R"/>
    <s v="Transmiss Engineer &amp; Proj Svcs"/>
    <s v="10978R"/>
    <s v="Transmiss System Operations"/>
    <s v="Transmission"/>
    <n v="1.706"/>
    <x v="2"/>
    <s v="SP20 / 007"/>
    <n v="397065.91703846102"/>
    <n v="677394.45446761453"/>
    <n v="3970659.1703846199"/>
    <n v="49"/>
  </r>
  <r>
    <m/>
    <n v="0"/>
    <n v="1524256431"/>
    <n v="1524273441"/>
    <n v="1524274987"/>
    <n v="1524275207"/>
    <s v="12916R"/>
    <s v="AEP Transmission"/>
    <s v="13428R"/>
    <s v="Trans Grid Development"/>
    <s v="10914R"/>
    <s v="Transmiss Engineer &amp; Proj Svcs"/>
    <s v="10978R"/>
    <s v="Transmiss System Operations"/>
    <s v="Transmission"/>
    <n v="1.706"/>
    <x v="2"/>
    <s v="SP20 / 008"/>
    <n v="810306.17823076702"/>
    <n v="1382382.3400616886"/>
    <n v="8103061.78230769"/>
    <n v="80"/>
  </r>
  <r>
    <m/>
    <n v="0"/>
    <n v="1524256431"/>
    <n v="1524273441"/>
    <n v="1524274987"/>
    <n v="1524275207"/>
    <s v="12916R"/>
    <s v="AEP Transmission"/>
    <s v="13428R"/>
    <s v="Trans Grid Development"/>
    <s v="10914R"/>
    <s v="Transmiss Engineer &amp; Proj Svcs"/>
    <s v="10978R"/>
    <s v="Transmiss System Operations"/>
    <s v="Transmission"/>
    <n v="1.706"/>
    <x v="2"/>
    <s v="SP20 / 009"/>
    <n v="1442736.5629038501"/>
    <n v="2461308.5763139683"/>
    <n v="9618243.7526923101"/>
    <n v="81"/>
  </r>
  <r>
    <m/>
    <n v="0"/>
    <n v="1524256431"/>
    <n v="1524273441"/>
    <n v="1524274987"/>
    <n v="1524275207"/>
    <s v="12916R"/>
    <s v="AEP Transmission"/>
    <s v="13428R"/>
    <s v="Trans Grid Development"/>
    <s v="10914R"/>
    <s v="Transmiss Engineer &amp; Proj Svcs"/>
    <s v="10978R"/>
    <s v="Transmiss System Operations"/>
    <s v="Transmission"/>
    <n v="1.706"/>
    <x v="2"/>
    <s v="SP20 / 010"/>
    <n v="811598.63646153803"/>
    <n v="1384587.2738033838"/>
    <n v="4057993.1823076899"/>
    <n v="29"/>
  </r>
  <r>
    <m/>
    <n v="0"/>
    <n v="1524256431"/>
    <n v="1524273441"/>
    <n v="1524274987"/>
    <n v="1524275207"/>
    <s v="12916R"/>
    <s v="AEP Transmission"/>
    <s v="13428R"/>
    <s v="Trans Grid Development"/>
    <s v="10914R"/>
    <s v="Transmiss Engineer &amp; Proj Svcs"/>
    <s v="10978R"/>
    <s v="Transmiss System Operations"/>
    <s v="Transmission"/>
    <n v="1.706"/>
    <x v="2"/>
    <s v="SP20 / 011"/>
    <n v="324555.98971153802"/>
    <n v="553692.51844788389"/>
    <n v="1298223.95884615"/>
    <n v="8"/>
  </r>
  <r>
    <m/>
    <n v="0"/>
    <n v="1524256431"/>
    <n v="1524273441"/>
    <n v="1524274987"/>
    <n v="1524275207"/>
    <s v="12916R"/>
    <s v="AEP Transmission"/>
    <s v="13428R"/>
    <s v="Trans Grid Development"/>
    <s v="10914R"/>
    <s v="Transmiss Engineer &amp; Proj Svcs"/>
    <s v="10978R"/>
    <s v="Transmiss System Operations"/>
    <s v="Transmission"/>
    <n v="1.706"/>
    <x v="2"/>
    <s v="SP20 / 012"/>
    <n v="111728.829346154"/>
    <n v="190609.38286453873"/>
    <n v="372429.43115384597"/>
    <n v="2"/>
  </r>
  <r>
    <m/>
    <n v="0"/>
    <n v="1524256431"/>
    <n v="1524273441"/>
    <n v="1524274987"/>
    <n v="1524275207"/>
    <s v="12916R"/>
    <s v="AEP Transmission"/>
    <s v="13428R"/>
    <s v="Trans Grid Development"/>
    <s v="10914R"/>
    <s v="Transmiss Engineer &amp; Proj Svcs"/>
    <s v="10978R"/>
    <s v="Transmiss System Operations"/>
    <s v="Transmission"/>
    <n v="1.706"/>
    <x v="2"/>
    <s v="SP20 / 013"/>
    <n v="78670.198519230806"/>
    <n v="134211.35867380776"/>
    <n v="224771.995769231"/>
    <n v="1"/>
  </r>
  <r>
    <m/>
    <n v="0"/>
    <n v="1524256431"/>
    <n v="1524273441"/>
    <n v="1524274987"/>
    <n v="1524275207"/>
    <s v="12916R"/>
    <s v="AEP Transmission"/>
    <s v="13428R"/>
    <s v="Trans Grid Development"/>
    <s v="10914R"/>
    <s v="Transmiss Engineer &amp; Proj Svcs"/>
    <s v="10978R"/>
    <s v="Transmiss System Operations"/>
    <s v="Transmission"/>
    <n v="1.706"/>
    <x v="18"/>
    <s v="Nonsal"/>
    <n v="54787.213499999998"/>
    <n v="93466.986230999988"/>
    <n v="1095744.27"/>
    <n v="9"/>
  </r>
  <r>
    <m/>
    <n v="0"/>
    <n v="1524256431"/>
    <n v="1524273441"/>
    <n v="1524274987"/>
    <n v="1524275207"/>
    <s v="12916R"/>
    <s v="AEP Transmission"/>
    <s v="13428R"/>
    <s v="Trans Grid Development"/>
    <s v="10914R"/>
    <s v="Transmiss Engineer &amp; Proj Svcs"/>
    <s v="10978R"/>
    <s v="Transmiss System Operations"/>
    <s v="Transmission"/>
    <n v="1.706"/>
    <x v="18"/>
    <s v="SP20 / 009"/>
    <n v="56651.191038461599"/>
    <n v="96646.93191161548"/>
    <n v="377674.60692307702"/>
    <n v="3"/>
  </r>
  <r>
    <m/>
    <n v="0"/>
    <n v="1524256431"/>
    <n v="1524273441"/>
    <n v="1524274987"/>
    <n v="1524275207"/>
    <s v="12916R"/>
    <s v="AEP Transmission"/>
    <s v="13428R"/>
    <s v="Trans Grid Development"/>
    <s v="10914R"/>
    <s v="Transmiss Engineer &amp; Proj Svcs"/>
    <s v="10978R"/>
    <s v="Transmiss System Operations"/>
    <s v="Transmission"/>
    <n v="1.706"/>
    <x v="18"/>
    <s v="SP20 / 010"/>
    <n v="28410.3162307692"/>
    <n v="48467.999489692251"/>
    <n v="142051.581153846"/>
    <n v="1"/>
  </r>
  <r>
    <m/>
    <n v="0"/>
    <n v="1524256431"/>
    <n v="1524273441"/>
    <n v="1524274987"/>
    <n v="1524275207"/>
    <s v="12916R"/>
    <s v="AEP Transmission"/>
    <s v="13428R"/>
    <s v="Trans Grid Development"/>
    <s v="10914R"/>
    <s v="Transmiss Engineer &amp; Proj Svcs"/>
    <s v="10978R"/>
    <s v="Transmiss System Operations"/>
    <s v="Transmission"/>
    <n v="1.706"/>
    <x v="19"/>
    <s v="SP20 / 006"/>
    <n v="6622.1499461538497"/>
    <n v="11297.387808138466"/>
    <n v="73579.443846153896"/>
    <n v="1"/>
  </r>
  <r>
    <m/>
    <n v="0"/>
    <n v="1524256431"/>
    <n v="1524273441"/>
    <n v="1524274987"/>
    <n v="1524275207"/>
    <s v="12916R"/>
    <s v="AEP Transmission"/>
    <s v="13428R"/>
    <s v="Trans Grid Development"/>
    <s v="10914R"/>
    <s v="Transmiss Engineer &amp; Proj Svcs"/>
    <s v="10978R"/>
    <s v="Transmiss System Operations"/>
    <s v="Transmission"/>
    <n v="1.706"/>
    <x v="21"/>
    <s v="SP20 / 004"/>
    <n v="3315.6590538461501"/>
    <n v="5656.5143458615321"/>
    <n v="55260.984230769202"/>
    <n v="1"/>
  </r>
  <r>
    <m/>
    <n v="0"/>
    <n v="1524256431"/>
    <n v="1524273441"/>
    <n v="1524274987"/>
    <n v="1524275207"/>
    <s v="12916R"/>
    <s v="AEP Transmission"/>
    <s v="13428R"/>
    <s v="Trans Grid Development"/>
    <s v="10914R"/>
    <s v="Transmiss Engineer &amp; Proj Svcs"/>
    <s v="10978R"/>
    <s v="Transmiss System Operations"/>
    <s v="Transmission"/>
    <n v="1.706"/>
    <x v="21"/>
    <s v="SP20 / 007"/>
    <n v="8139.4565384615398"/>
    <n v="13885.912854615386"/>
    <n v="81394.565384615402"/>
    <n v="1"/>
  </r>
  <r>
    <m/>
    <n v="0"/>
    <n v="1524256431"/>
    <n v="1524273441"/>
    <n v="1524274987"/>
    <n v="1524275207"/>
    <s v="12916R"/>
    <s v="AEP Transmission"/>
    <s v="13428R"/>
    <s v="Trans Grid Development"/>
    <s v="10914R"/>
    <s v="Transmiss Engineer &amp; Proj Svcs"/>
    <s v="10978R"/>
    <s v="Transmiss System Operations"/>
    <s v="Transmission"/>
    <n v="1.706"/>
    <x v="21"/>
    <s v="SP20 / 008"/>
    <n v="40470.705769230801"/>
    <n v="69043.024042307748"/>
    <n v="404707.05769230798"/>
    <n v="4"/>
  </r>
  <r>
    <m/>
    <n v="0"/>
    <n v="1524256431"/>
    <n v="1524273441"/>
    <n v="1524274987"/>
    <n v="1524275207"/>
    <s v="12916R"/>
    <s v="AEP Transmission"/>
    <s v="13428R"/>
    <s v="Trans Grid Development"/>
    <s v="10914R"/>
    <s v="Transmiss Engineer &amp; Proj Svcs"/>
    <s v="10978R"/>
    <s v="Transmiss System Operations"/>
    <s v="Transmission"/>
    <n v="1.706"/>
    <x v="21"/>
    <s v="SP20 / 009"/>
    <n v="120047.243884615"/>
    <n v="204800.59806715319"/>
    <n v="800314.95923076896"/>
    <n v="7"/>
  </r>
  <r>
    <m/>
    <n v="0"/>
    <n v="1524256431"/>
    <n v="1524273441"/>
    <n v="1524274987"/>
    <n v="1524275207"/>
    <s v="12916R"/>
    <s v="AEP Transmission"/>
    <s v="13428R"/>
    <s v="Trans Grid Development"/>
    <s v="10914R"/>
    <s v="Transmiss Engineer &amp; Proj Svcs"/>
    <s v="10978R"/>
    <s v="Transmiss System Operations"/>
    <s v="Transmission"/>
    <n v="1.706"/>
    <x v="21"/>
    <s v="SP20 / 010"/>
    <n v="27068.71"/>
    <n v="46179.219259999998"/>
    <n v="135343.54999999999"/>
    <n v="1"/>
  </r>
  <r>
    <m/>
    <n v="0"/>
    <n v="1524256431"/>
    <n v="1524273441"/>
    <n v="1524274987"/>
    <n v="1524278079"/>
    <s v="12916R"/>
    <s v="AEP Transmission"/>
    <s v="13428R"/>
    <s v="Trans Grid Development"/>
    <s v="10914R"/>
    <s v="Transmiss Engineer &amp; Proj Svcs"/>
    <s v="12900R"/>
    <s v="Trans Construction Mgmt"/>
    <s v="Transmission"/>
    <n v="1.706"/>
    <x v="2"/>
    <s v="SP20 / 004"/>
    <n v="3558.1249846153901"/>
    <n v="6070.1612237538557"/>
    <n v="59302.083076923103"/>
    <n v="1"/>
  </r>
  <r>
    <m/>
    <n v="0"/>
    <n v="1524256431"/>
    <n v="1524273441"/>
    <n v="1524274987"/>
    <n v="1524278079"/>
    <s v="12916R"/>
    <s v="AEP Transmission"/>
    <s v="13428R"/>
    <s v="Trans Grid Development"/>
    <s v="10914R"/>
    <s v="Transmiss Engineer &amp; Proj Svcs"/>
    <s v="12900R"/>
    <s v="Trans Construction Mgmt"/>
    <s v="Transmission"/>
    <n v="1.706"/>
    <x v="2"/>
    <s v="SP20 / 005"/>
    <n v="23720.673846153801"/>
    <n v="40467.469581538382"/>
    <n v="296508.42307692301"/>
    <n v="5"/>
  </r>
  <r>
    <m/>
    <n v="0"/>
    <n v="1524256431"/>
    <n v="1524273441"/>
    <n v="1524274987"/>
    <n v="1524278079"/>
    <s v="12916R"/>
    <s v="AEP Transmission"/>
    <s v="13428R"/>
    <s v="Trans Grid Development"/>
    <s v="10914R"/>
    <s v="Transmiss Engineer &amp; Proj Svcs"/>
    <s v="12900R"/>
    <s v="Trans Construction Mgmt"/>
    <s v="Transmission"/>
    <n v="1.706"/>
    <x v="2"/>
    <s v="SP20 / 006"/>
    <n v="263134.03354615398"/>
    <n v="448906.66122973867"/>
    <n v="2923711.4838461499"/>
    <n v="36"/>
  </r>
  <r>
    <m/>
    <n v="0"/>
    <n v="1524256431"/>
    <n v="1524273441"/>
    <n v="1524274987"/>
    <n v="1524278079"/>
    <s v="12916R"/>
    <s v="AEP Transmission"/>
    <s v="13428R"/>
    <s v="Trans Grid Development"/>
    <s v="10914R"/>
    <s v="Transmiss Engineer &amp; Proj Svcs"/>
    <s v="12900R"/>
    <s v="Trans Construction Mgmt"/>
    <s v="Transmission"/>
    <n v="1.706"/>
    <x v="2"/>
    <s v="SP20 / 007"/>
    <n v="234926.839076923"/>
    <n v="400785.18746523064"/>
    <n v="2349268.3907692302"/>
    <n v="25"/>
  </r>
  <r>
    <m/>
    <n v="0"/>
    <n v="1524256431"/>
    <n v="1524273441"/>
    <n v="1524274987"/>
    <n v="1524278079"/>
    <s v="12916R"/>
    <s v="AEP Transmission"/>
    <s v="13428R"/>
    <s v="Trans Grid Development"/>
    <s v="10914R"/>
    <s v="Transmiss Engineer &amp; Proj Svcs"/>
    <s v="12900R"/>
    <s v="Trans Construction Mgmt"/>
    <s v="Transmission"/>
    <n v="1.706"/>
    <x v="2"/>
    <s v="SP20 / 008"/>
    <n v="169906.94623076901"/>
    <n v="289861.25026969193"/>
    <n v="1699069.4623076899"/>
    <n v="19"/>
  </r>
  <r>
    <m/>
    <n v="0"/>
    <n v="1524256431"/>
    <n v="1524273441"/>
    <n v="1524274987"/>
    <n v="1524278079"/>
    <s v="12916R"/>
    <s v="AEP Transmission"/>
    <s v="13428R"/>
    <s v="Trans Grid Development"/>
    <s v="10914R"/>
    <s v="Transmiss Engineer &amp; Proj Svcs"/>
    <s v="12900R"/>
    <s v="Trans Construction Mgmt"/>
    <s v="Transmission"/>
    <n v="1.706"/>
    <x v="2"/>
    <s v="SP20 / 009"/>
    <n v="326172.18519230798"/>
    <n v="556449.74793807743"/>
    <n v="2174481.2346153799"/>
    <n v="20"/>
  </r>
  <r>
    <m/>
    <n v="0"/>
    <n v="1524256431"/>
    <n v="1524273441"/>
    <n v="1524274987"/>
    <n v="1524278079"/>
    <s v="12916R"/>
    <s v="AEP Transmission"/>
    <s v="13428R"/>
    <s v="Trans Grid Development"/>
    <s v="10914R"/>
    <s v="Transmiss Engineer &amp; Proj Svcs"/>
    <s v="12900R"/>
    <s v="Trans Construction Mgmt"/>
    <s v="Transmission"/>
    <n v="1.706"/>
    <x v="2"/>
    <s v="SP20 / 010"/>
    <n v="229794.698846154"/>
    <n v="392029.75623153872"/>
    <n v="1148973.49423077"/>
    <n v="8"/>
  </r>
  <r>
    <m/>
    <n v="0"/>
    <n v="1524256431"/>
    <n v="1524273441"/>
    <n v="1524274987"/>
    <n v="1524278079"/>
    <s v="12916R"/>
    <s v="AEP Transmission"/>
    <s v="13428R"/>
    <s v="Trans Grid Development"/>
    <s v="10914R"/>
    <s v="Transmiss Engineer &amp; Proj Svcs"/>
    <s v="12900R"/>
    <s v="Trans Construction Mgmt"/>
    <s v="Transmission"/>
    <n v="1.706"/>
    <x v="2"/>
    <s v="SP20 / 012"/>
    <n v="55248.773076923098"/>
    <n v="94254.406869230806"/>
    <n v="184162.57692307699"/>
    <n v="1"/>
  </r>
  <r>
    <m/>
    <n v="0"/>
    <n v="1524256431"/>
    <n v="1524273441"/>
    <n v="1524274987"/>
    <n v="1524278079"/>
    <s v="12916R"/>
    <s v="AEP Transmission"/>
    <s v="13428R"/>
    <s v="Trans Grid Development"/>
    <s v="10914R"/>
    <s v="Transmiss Engineer &amp; Proj Svcs"/>
    <s v="12900R"/>
    <s v="Trans Construction Mgmt"/>
    <s v="Transmission"/>
    <n v="1.706"/>
    <x v="19"/>
    <s v="SP20 / 005"/>
    <n v="11017.596430769199"/>
    <n v="18796.019510892253"/>
    <n v="137719.95538461499"/>
    <n v="2"/>
  </r>
  <r>
    <m/>
    <n v="0"/>
    <n v="1524256431"/>
    <n v="1524273441"/>
    <n v="1524274987"/>
    <n v="1524278079"/>
    <s v="12916R"/>
    <s v="AEP Transmission"/>
    <s v="13428R"/>
    <s v="Trans Grid Development"/>
    <s v="10914R"/>
    <s v="Transmiss Engineer &amp; Proj Svcs"/>
    <s v="12900R"/>
    <s v="Trans Construction Mgmt"/>
    <s v="Transmission"/>
    <n v="1.706"/>
    <x v="19"/>
    <s v="SP20 / 006"/>
    <n v="57483.558519230603"/>
    <n v="98066.950833807408"/>
    <n v="638706.20576923096"/>
    <n v="10"/>
  </r>
  <r>
    <m/>
    <n v="0"/>
    <n v="1524256431"/>
    <n v="1524273441"/>
    <n v="1524274987"/>
    <n v="1524278079"/>
    <s v="12916R"/>
    <s v="AEP Transmission"/>
    <s v="13428R"/>
    <s v="Trans Grid Development"/>
    <s v="10914R"/>
    <s v="Transmiss Engineer &amp; Proj Svcs"/>
    <s v="12900R"/>
    <s v="Trans Construction Mgmt"/>
    <s v="Transmission"/>
    <n v="1.706"/>
    <x v="19"/>
    <s v="SP20 / 007"/>
    <n v="41905.675076922998"/>
    <n v="71491.081681230629"/>
    <n v="419056.750769231"/>
    <n v="4"/>
  </r>
  <r>
    <m/>
    <n v="0"/>
    <n v="1524256431"/>
    <n v="1524273441"/>
    <n v="1524274987"/>
    <n v="1524278079"/>
    <s v="12916R"/>
    <s v="AEP Transmission"/>
    <s v="13428R"/>
    <s v="Trans Grid Development"/>
    <s v="10914R"/>
    <s v="Transmiss Engineer &amp; Proj Svcs"/>
    <s v="12900R"/>
    <s v="Trans Construction Mgmt"/>
    <s v="Transmission"/>
    <n v="1.706"/>
    <x v="19"/>
    <s v="SP20 / 008"/>
    <n v="20740.7982692308"/>
    <n v="35383.801847307746"/>
    <n v="207407.982692308"/>
    <n v="2"/>
  </r>
  <r>
    <m/>
    <n v="0"/>
    <n v="1524256431"/>
    <n v="1524273441"/>
    <n v="1524274987"/>
    <n v="1524278079"/>
    <s v="12916R"/>
    <s v="AEP Transmission"/>
    <s v="13428R"/>
    <s v="Trans Grid Development"/>
    <s v="10914R"/>
    <s v="Transmiss Engineer &amp; Proj Svcs"/>
    <s v="12900R"/>
    <s v="Trans Construction Mgmt"/>
    <s v="Transmission"/>
    <n v="1.706"/>
    <x v="19"/>
    <s v="SP20 / 009"/>
    <n v="29249.342423077"/>
    <n v="49899.378173769357"/>
    <n v="194995.616153846"/>
    <n v="2"/>
  </r>
  <r>
    <m/>
    <n v="0"/>
    <n v="1524256431"/>
    <n v="1524273441"/>
    <n v="1524274987"/>
    <n v="1524278079"/>
    <s v="12916R"/>
    <s v="AEP Transmission"/>
    <s v="13428R"/>
    <s v="Trans Grid Development"/>
    <s v="10914R"/>
    <s v="Transmiss Engineer &amp; Proj Svcs"/>
    <s v="12900R"/>
    <s v="Trans Construction Mgmt"/>
    <s v="Transmission"/>
    <n v="1.706"/>
    <x v="20"/>
    <s v="SP20 / 006"/>
    <n v="46918.379108077002"/>
    <n v="80042.754758379364"/>
    <n v="521315.323423077"/>
    <n v="6"/>
  </r>
  <r>
    <m/>
    <n v="0"/>
    <n v="1524256431"/>
    <n v="1524273441"/>
    <n v="1524274987"/>
    <n v="1524278079"/>
    <s v="12916R"/>
    <s v="AEP Transmission"/>
    <s v="13428R"/>
    <s v="Trans Grid Development"/>
    <s v="10914R"/>
    <s v="Transmiss Engineer &amp; Proj Svcs"/>
    <s v="12900R"/>
    <s v="Trans Construction Mgmt"/>
    <s v="Transmission"/>
    <n v="1.706"/>
    <x v="20"/>
    <s v="SP20 / 007"/>
    <n v="9313.4497692307705"/>
    <n v="15888.745306307694"/>
    <n v="93134.497692307705"/>
    <n v="1"/>
  </r>
  <r>
    <m/>
    <n v="0"/>
    <n v="1524256431"/>
    <n v="1524273441"/>
    <n v="1524274987"/>
    <n v="1524278079"/>
    <s v="12916R"/>
    <s v="AEP Transmission"/>
    <s v="13428R"/>
    <s v="Trans Grid Development"/>
    <s v="10914R"/>
    <s v="Transmiss Engineer &amp; Proj Svcs"/>
    <s v="12900R"/>
    <s v="Trans Construction Mgmt"/>
    <s v="Transmission"/>
    <n v="1.706"/>
    <x v="20"/>
    <s v="SP20 / 008"/>
    <n v="10640.578730769201"/>
    <n v="18152.827314692255"/>
    <n v="106405.78730769199"/>
    <n v="1"/>
  </r>
  <r>
    <m/>
    <n v="0"/>
    <n v="1524256431"/>
    <n v="1524273441"/>
    <n v="1524274987"/>
    <n v="1524278079"/>
    <s v="12916R"/>
    <s v="AEP Transmission"/>
    <s v="13428R"/>
    <s v="Trans Grid Development"/>
    <s v="10914R"/>
    <s v="Transmiss Engineer &amp; Proj Svcs"/>
    <s v="12900R"/>
    <s v="Trans Construction Mgmt"/>
    <s v="Transmission"/>
    <n v="1.706"/>
    <x v="20"/>
    <s v="SP20 / 009"/>
    <n v="32508.093692307699"/>
    <n v="55458.80783907693"/>
    <n v="216720.62461538499"/>
    <n v="2"/>
  </r>
  <r>
    <m/>
    <n v="0"/>
    <n v="1524256431"/>
    <n v="1524273441"/>
    <n v="1524274987"/>
    <n v="1524279625"/>
    <s v="12916R"/>
    <s v="AEP Transmission"/>
    <s v="13428R"/>
    <s v="Trans Grid Development"/>
    <s v="10914R"/>
    <s v="Transmiss Engineer &amp; Proj Svcs"/>
    <s v="13032R"/>
    <s v="Transmission Projects"/>
    <s v="Transmission"/>
    <n v="1.706"/>
    <x v="2"/>
    <s v="SP20 / 003"/>
    <n v="2296.1856153846202"/>
    <n v="3917.2926598461618"/>
    <n v="45923.712307692302"/>
    <n v="1"/>
  </r>
  <r>
    <m/>
    <n v="0"/>
    <n v="1524256431"/>
    <n v="1524273441"/>
    <n v="1524274987"/>
    <n v="1524279625"/>
    <s v="12916R"/>
    <s v="AEP Transmission"/>
    <s v="13428R"/>
    <s v="Trans Grid Development"/>
    <s v="10914R"/>
    <s v="Transmiss Engineer &amp; Proj Svcs"/>
    <s v="13032R"/>
    <s v="Transmission Projects"/>
    <s v="Transmission"/>
    <n v="1.706"/>
    <x v="2"/>
    <s v="SP20 / 004"/>
    <n v="3478.6311000000001"/>
    <n v="5934.5446566000001"/>
    <n v="57977.184999999998"/>
    <n v="1"/>
  </r>
  <r>
    <m/>
    <n v="0"/>
    <n v="1524256431"/>
    <n v="1524273441"/>
    <n v="1524274987"/>
    <n v="1524279625"/>
    <s v="12916R"/>
    <s v="AEP Transmission"/>
    <s v="13428R"/>
    <s v="Trans Grid Development"/>
    <s v="10914R"/>
    <s v="Transmiss Engineer &amp; Proj Svcs"/>
    <s v="13032R"/>
    <s v="Transmission Projects"/>
    <s v="Transmission"/>
    <n v="1.706"/>
    <x v="2"/>
    <s v="SP20 / 006"/>
    <n v="31518.1133307692"/>
    <n v="53769.901342292251"/>
    <n v="350201.25923076901"/>
    <n v="5"/>
  </r>
  <r>
    <m/>
    <n v="0"/>
    <n v="1524256431"/>
    <n v="1524273441"/>
    <n v="1524274987"/>
    <n v="1524279625"/>
    <s v="12916R"/>
    <s v="AEP Transmission"/>
    <s v="13428R"/>
    <s v="Trans Grid Development"/>
    <s v="10914R"/>
    <s v="Transmiss Engineer &amp; Proj Svcs"/>
    <s v="13032R"/>
    <s v="Transmission Projects"/>
    <s v="Transmission"/>
    <n v="1.706"/>
    <x v="2"/>
    <s v="SP20 / 007"/>
    <n v="73964.527692307704"/>
    <n v="126183.48424307693"/>
    <n v="739645.27692307695"/>
    <n v="9"/>
  </r>
  <r>
    <m/>
    <n v="0"/>
    <n v="1524256431"/>
    <n v="1524273441"/>
    <n v="1524274987"/>
    <n v="1524279625"/>
    <s v="12916R"/>
    <s v="AEP Transmission"/>
    <s v="13428R"/>
    <s v="Trans Grid Development"/>
    <s v="10914R"/>
    <s v="Transmiss Engineer &amp; Proj Svcs"/>
    <s v="13032R"/>
    <s v="Transmission Projects"/>
    <s v="Transmission"/>
    <n v="1.706"/>
    <x v="2"/>
    <s v="SP20 / 008"/>
    <n v="314948.59984615399"/>
    <n v="537302.31133753865"/>
    <n v="3149485.9984615399"/>
    <n v="33"/>
  </r>
  <r>
    <m/>
    <n v="0"/>
    <n v="1524256431"/>
    <n v="1524273441"/>
    <n v="1524274987"/>
    <n v="1524279625"/>
    <s v="12916R"/>
    <s v="AEP Transmission"/>
    <s v="13428R"/>
    <s v="Trans Grid Development"/>
    <s v="10914R"/>
    <s v="Transmiss Engineer &amp; Proj Svcs"/>
    <s v="13032R"/>
    <s v="Transmission Projects"/>
    <s v="Transmission"/>
    <n v="1.706"/>
    <x v="2"/>
    <s v="SP20 / 009"/>
    <n v="319304.37253846199"/>
    <n v="544733.25955061615"/>
    <n v="2128695.81692308"/>
    <n v="18"/>
  </r>
  <r>
    <m/>
    <n v="0"/>
    <n v="1524256431"/>
    <n v="1524273441"/>
    <n v="1524274987"/>
    <n v="1524279625"/>
    <s v="12916R"/>
    <s v="AEP Transmission"/>
    <s v="13428R"/>
    <s v="Trans Grid Development"/>
    <s v="10914R"/>
    <s v="Transmiss Engineer &amp; Proj Svcs"/>
    <s v="13032R"/>
    <s v="Transmission Projects"/>
    <s v="Transmission"/>
    <n v="1.706"/>
    <x v="2"/>
    <s v="SP20 / 010"/>
    <n v="729208.73346153903"/>
    <n v="1244030.0992853856"/>
    <n v="3646043.6673076898"/>
    <n v="28"/>
  </r>
  <r>
    <m/>
    <n v="0"/>
    <n v="1524256431"/>
    <n v="1524273441"/>
    <n v="1524274987"/>
    <n v="1524279625"/>
    <s v="12916R"/>
    <s v="AEP Transmission"/>
    <s v="13428R"/>
    <s v="Trans Grid Development"/>
    <s v="10914R"/>
    <s v="Transmiss Engineer &amp; Proj Svcs"/>
    <s v="13032R"/>
    <s v="Transmission Projects"/>
    <s v="Transmission"/>
    <n v="1.706"/>
    <x v="2"/>
    <s v="SP20 / 011"/>
    <n v="263809.40019230801"/>
    <n v="450058.83672807744"/>
    <n v="1055237.6007692299"/>
    <n v="6"/>
  </r>
  <r>
    <m/>
    <n v="0"/>
    <n v="1524256431"/>
    <n v="1524273441"/>
    <n v="1524274987"/>
    <n v="1524279625"/>
    <s v="12916R"/>
    <s v="AEP Transmission"/>
    <s v="13428R"/>
    <s v="Trans Grid Development"/>
    <s v="10914R"/>
    <s v="Transmiss Engineer &amp; Proj Svcs"/>
    <s v="13032R"/>
    <s v="Transmission Projects"/>
    <s v="Transmission"/>
    <n v="1.706"/>
    <x v="2"/>
    <s v="SP20 / 012"/>
    <n v="58959.290307692398"/>
    <n v="100584.54926492323"/>
    <n v="196530.96769230801"/>
    <n v="1"/>
  </r>
  <r>
    <m/>
    <n v="0"/>
    <n v="1524256431"/>
    <n v="1524273441"/>
    <n v="1524274987"/>
    <n v="1524279625"/>
    <s v="12916R"/>
    <s v="AEP Transmission"/>
    <s v="13428R"/>
    <s v="Trans Grid Development"/>
    <s v="10914R"/>
    <s v="Transmiss Engineer &amp; Proj Svcs"/>
    <s v="13032R"/>
    <s v="Transmission Projects"/>
    <s v="Transmission"/>
    <n v="1.706"/>
    <x v="2"/>
    <s v="SP20 / 013"/>
    <n v="79179.876192307798"/>
    <n v="135080.86878407709"/>
    <n v="226228.21769230801"/>
    <n v="1"/>
  </r>
  <r>
    <m/>
    <n v="0"/>
    <n v="1524256431"/>
    <n v="1558685221"/>
    <n v="1558685221"/>
    <n v="1558685221"/>
    <s v="12916R"/>
    <s v="AEP Transmission"/>
    <s v="12904R"/>
    <s v="Trans Field Services"/>
    <m/>
    <m/>
    <m/>
    <m/>
    <s v="Transmission"/>
    <n v="1.706"/>
    <x v="2"/>
    <s v="SP20 / 005"/>
    <n v="5648.9462769230804"/>
    <n v="9637.1023484307752"/>
    <n v="70611.828461538506"/>
    <n v="1"/>
  </r>
  <r>
    <m/>
    <n v="0"/>
    <n v="1524256431"/>
    <n v="1558685221"/>
    <n v="1558685221"/>
    <n v="1558685221"/>
    <s v="12916R"/>
    <s v="AEP Transmission"/>
    <s v="12904R"/>
    <s v="Trans Field Services"/>
    <m/>
    <m/>
    <m/>
    <m/>
    <s v="Transmission"/>
    <n v="1.706"/>
    <x v="2"/>
    <s v="SP20 / 014"/>
    <n v="208354.56246153801"/>
    <n v="355452.88355938386"/>
    <n v="520886.40615384601"/>
    <n v="2"/>
  </r>
  <r>
    <m/>
    <n v="0"/>
    <n v="1524256431"/>
    <n v="1558685221"/>
    <n v="1558685221"/>
    <n v="1558685221"/>
    <s v="12916R"/>
    <s v="AEP Transmission"/>
    <s v="12904R"/>
    <s v="Trans Field Services"/>
    <m/>
    <m/>
    <m/>
    <m/>
    <s v="Transmission"/>
    <n v="1.706"/>
    <x v="2"/>
    <s v="SP20 / 015"/>
    <n v="154639.10717307701"/>
    <n v="263814.31683726935"/>
    <n v="343642.460384615"/>
    <n v="1"/>
  </r>
  <r>
    <m/>
    <n v="0"/>
    <n v="1524256431"/>
    <n v="1558685221"/>
    <n v="1558687044"/>
    <n v="1558687046"/>
    <s v="12916R"/>
    <s v="AEP Transmission"/>
    <s v="12904R"/>
    <s v="Trans Field Services"/>
    <s v="13696R"/>
    <s v="Trans Field Services East"/>
    <s v="13277R"/>
    <s v="TFS P&amp;C East"/>
    <s v="Transmission"/>
    <n v="1.706"/>
    <x v="2"/>
    <s v="Nonsal"/>
    <n v="179340.473"/>
    <n v="305954.846938"/>
    <n v="3586809.46"/>
    <n v="51"/>
  </r>
  <r>
    <m/>
    <n v="0"/>
    <n v="1524256431"/>
    <n v="1558685221"/>
    <n v="1558687044"/>
    <n v="1558687046"/>
    <s v="12916R"/>
    <s v="AEP Transmission"/>
    <s v="12904R"/>
    <s v="Trans Field Services"/>
    <s v="13696R"/>
    <s v="Trans Field Services East"/>
    <s v="13277R"/>
    <s v="TFS P&amp;C East"/>
    <s v="Transmission"/>
    <n v="1.706"/>
    <x v="2"/>
    <s v="SP20 / 003"/>
    <n v="5441.01876923077"/>
    <n v="9282.3780203076931"/>
    <n v="108820.37538461501"/>
    <n v="6"/>
  </r>
  <r>
    <m/>
    <n v="0"/>
    <n v="1524256431"/>
    <n v="1558685221"/>
    <n v="1558687044"/>
    <n v="1558687046"/>
    <s v="12916R"/>
    <s v="AEP Transmission"/>
    <s v="12904R"/>
    <s v="Trans Field Services"/>
    <s v="13696R"/>
    <s v="Trans Field Services East"/>
    <s v="13277R"/>
    <s v="TFS P&amp;C East"/>
    <s v="Transmission"/>
    <n v="1.706"/>
    <x v="2"/>
    <s v="SP20 / 004"/>
    <n v="3195.4287230769201"/>
    <n v="5451.4014015692255"/>
    <n v="53257.145384615404"/>
    <n v="1"/>
  </r>
  <r>
    <m/>
    <n v="0"/>
    <n v="1524256431"/>
    <n v="1558685221"/>
    <n v="1558687044"/>
    <n v="1558687046"/>
    <s v="12916R"/>
    <s v="AEP Transmission"/>
    <s v="12904R"/>
    <s v="Trans Field Services"/>
    <s v="13696R"/>
    <s v="Trans Field Services East"/>
    <s v="13277R"/>
    <s v="TFS P&amp;C East"/>
    <s v="Transmission"/>
    <n v="1.706"/>
    <x v="2"/>
    <s v="SP20 / 005"/>
    <n v="83698.956916923096"/>
    <n v="142790.42050027079"/>
    <n v="1046236.96146154"/>
    <n v="15"/>
  </r>
  <r>
    <m/>
    <n v="0"/>
    <n v="1524256431"/>
    <n v="1558685221"/>
    <n v="1558687044"/>
    <n v="1558687046"/>
    <s v="12916R"/>
    <s v="AEP Transmission"/>
    <s v="12904R"/>
    <s v="Trans Field Services"/>
    <s v="13696R"/>
    <s v="Trans Field Services East"/>
    <s v="13277R"/>
    <s v="TFS P&amp;C East"/>
    <s v="Transmission"/>
    <n v="1.706"/>
    <x v="2"/>
    <s v="SP20 / 006"/>
    <n v="135678.17028461499"/>
    <n v="231466.95850555316"/>
    <n v="1507535.22538462"/>
    <n v="17"/>
  </r>
  <r>
    <m/>
    <n v="0"/>
    <n v="1524256431"/>
    <n v="1558685221"/>
    <n v="1558687044"/>
    <n v="1558687046"/>
    <s v="12916R"/>
    <s v="AEP Transmission"/>
    <s v="12904R"/>
    <s v="Trans Field Services"/>
    <s v="13696R"/>
    <s v="Trans Field Services East"/>
    <s v="13277R"/>
    <s v="TFS P&amp;C East"/>
    <s v="Transmission"/>
    <n v="1.706"/>
    <x v="2"/>
    <s v="SP20 / 007"/>
    <n v="240276.65569230801"/>
    <n v="409911.97461107746"/>
    <n v="2402766.5569230798"/>
    <n v="24"/>
  </r>
  <r>
    <m/>
    <n v="0"/>
    <n v="1524256431"/>
    <n v="1558685221"/>
    <n v="1558687044"/>
    <n v="1558687046"/>
    <s v="12916R"/>
    <s v="AEP Transmission"/>
    <s v="12904R"/>
    <s v="Trans Field Services"/>
    <s v="13696R"/>
    <s v="Trans Field Services East"/>
    <s v="13277R"/>
    <s v="TFS P&amp;C East"/>
    <s v="Transmission"/>
    <n v="1.706"/>
    <x v="2"/>
    <s v="SP20 / 008"/>
    <n v="268149.10542307701"/>
    <n v="457462.37385176937"/>
    <n v="2681491.0542307701"/>
    <n v="27"/>
  </r>
  <r>
    <m/>
    <n v="0"/>
    <n v="1524256431"/>
    <n v="1558685221"/>
    <n v="1558687044"/>
    <n v="1558687046"/>
    <s v="12916R"/>
    <s v="AEP Transmission"/>
    <s v="12904R"/>
    <s v="Trans Field Services"/>
    <s v="13696R"/>
    <s v="Trans Field Services East"/>
    <s v="13277R"/>
    <s v="TFS P&amp;C East"/>
    <s v="Transmission"/>
    <n v="1.706"/>
    <x v="2"/>
    <s v="SP20 / 009"/>
    <n v="263934.39940384601"/>
    <n v="450272.08538296126"/>
    <n v="1759562.6626923101"/>
    <n v="15"/>
  </r>
  <r>
    <m/>
    <n v="0"/>
    <n v="1524256431"/>
    <n v="1558685221"/>
    <n v="1558687044"/>
    <n v="1558687046"/>
    <s v="12916R"/>
    <s v="AEP Transmission"/>
    <s v="12904R"/>
    <s v="Trans Field Services"/>
    <s v="13696R"/>
    <s v="Trans Field Services East"/>
    <s v="13277R"/>
    <s v="TFS P&amp;C East"/>
    <s v="Transmission"/>
    <n v="1.706"/>
    <x v="2"/>
    <s v="SP20 / 010"/>
    <n v="82575.810769230797"/>
    <n v="140874.33317230773"/>
    <n v="412879.05384615401"/>
    <n v="3"/>
  </r>
  <r>
    <m/>
    <n v="0"/>
    <n v="1524256431"/>
    <n v="1558685221"/>
    <n v="1558687044"/>
    <n v="1558687046"/>
    <s v="12916R"/>
    <s v="AEP Transmission"/>
    <s v="12904R"/>
    <s v="Trans Field Services"/>
    <s v="13696R"/>
    <s v="Trans Field Services East"/>
    <s v="13277R"/>
    <s v="TFS P&amp;C East"/>
    <s v="Transmission"/>
    <n v="1.706"/>
    <x v="2"/>
    <s v="SP20 / 012"/>
    <n v="53871.402461538601"/>
    <n v="91904.612599384855"/>
    <n v="179571.341538462"/>
    <n v="1"/>
  </r>
  <r>
    <m/>
    <n v="0"/>
    <n v="1524256431"/>
    <n v="1558685221"/>
    <n v="1558687044"/>
    <n v="1558687046"/>
    <s v="12916R"/>
    <s v="AEP Transmission"/>
    <s v="12904R"/>
    <s v="Trans Field Services"/>
    <s v="13696R"/>
    <s v="Trans Field Services East"/>
    <s v="13277R"/>
    <s v="TFS P&amp;C East"/>
    <s v="Transmission"/>
    <n v="1.706"/>
    <x v="29"/>
    <s v="Nonsal"/>
    <n v="37807.548999999999"/>
    <n v="64499.678593999997"/>
    <n v="756150.98"/>
    <n v="11"/>
  </r>
  <r>
    <m/>
    <n v="0"/>
    <n v="1524256431"/>
    <n v="1558685221"/>
    <n v="1558687044"/>
    <n v="1558687046"/>
    <s v="12916R"/>
    <s v="AEP Transmission"/>
    <s v="12904R"/>
    <s v="Trans Field Services"/>
    <s v="13696R"/>
    <s v="Trans Field Services East"/>
    <s v="13277R"/>
    <s v="TFS P&amp;C East"/>
    <s v="Transmission"/>
    <n v="1.706"/>
    <x v="29"/>
    <s v="SP20 / 003"/>
    <n v="715.82846153846003"/>
    <n v="1221.2033553846127"/>
    <n v="14316.569230769201"/>
    <n v="1"/>
  </r>
  <r>
    <m/>
    <n v="0"/>
    <n v="1524256431"/>
    <n v="1558685221"/>
    <n v="1558687044"/>
    <n v="1558687046"/>
    <s v="12916R"/>
    <s v="AEP Transmission"/>
    <s v="12904R"/>
    <s v="Trans Field Services"/>
    <s v="13696R"/>
    <s v="Trans Field Services East"/>
    <s v="13277R"/>
    <s v="TFS P&amp;C East"/>
    <s v="Transmission"/>
    <n v="1.706"/>
    <x v="29"/>
    <s v="SP20 / 005"/>
    <n v="28683.175015384601"/>
    <n v="48933.496576246129"/>
    <n v="358539.68769230798"/>
    <n v="5"/>
  </r>
  <r>
    <m/>
    <n v="0"/>
    <n v="1524256431"/>
    <n v="1558685221"/>
    <n v="1558687044"/>
    <n v="1558687046"/>
    <s v="12916R"/>
    <s v="AEP Transmission"/>
    <s v="12904R"/>
    <s v="Trans Field Services"/>
    <s v="13696R"/>
    <s v="Trans Field Services East"/>
    <s v="13277R"/>
    <s v="TFS P&amp;C East"/>
    <s v="Transmission"/>
    <n v="1.706"/>
    <x v="29"/>
    <s v="SP20 / 006"/>
    <n v="30430.8030461538"/>
    <n v="51914.949996738382"/>
    <n v="338120.03384615399"/>
    <n v="4"/>
  </r>
  <r>
    <m/>
    <n v="0"/>
    <n v="1524256431"/>
    <n v="1558685221"/>
    <n v="1558687044"/>
    <n v="1558687046"/>
    <s v="12916R"/>
    <s v="AEP Transmission"/>
    <s v="12904R"/>
    <s v="Trans Field Services"/>
    <s v="13696R"/>
    <s v="Trans Field Services East"/>
    <s v="13277R"/>
    <s v="TFS P&amp;C East"/>
    <s v="Transmission"/>
    <n v="1.706"/>
    <x v="29"/>
    <s v="SP20 / 007"/>
    <n v="69492.521730769295"/>
    <n v="118554.24207269242"/>
    <n v="694925.21730769204"/>
    <n v="7"/>
  </r>
  <r>
    <m/>
    <n v="0"/>
    <n v="1524256431"/>
    <n v="1558685221"/>
    <n v="1558687044"/>
    <n v="1558687046"/>
    <s v="12916R"/>
    <s v="AEP Transmission"/>
    <s v="12904R"/>
    <s v="Trans Field Services"/>
    <s v="13696R"/>
    <s v="Trans Field Services East"/>
    <s v="13277R"/>
    <s v="TFS P&amp;C East"/>
    <s v="Transmission"/>
    <n v="1.706"/>
    <x v="29"/>
    <s v="SP20 / 008"/>
    <n v="81046.017423077006"/>
    <n v="138264.50572376937"/>
    <n v="810460.17423076904"/>
    <n v="8"/>
  </r>
  <r>
    <m/>
    <n v="0"/>
    <n v="1524256431"/>
    <n v="1558685221"/>
    <n v="1558687044"/>
    <n v="1558687046"/>
    <s v="12916R"/>
    <s v="AEP Transmission"/>
    <s v="12904R"/>
    <s v="Trans Field Services"/>
    <s v="13696R"/>
    <s v="Trans Field Services East"/>
    <s v="13277R"/>
    <s v="TFS P&amp;C East"/>
    <s v="Transmission"/>
    <n v="1.706"/>
    <x v="29"/>
    <s v="SP20 / 009"/>
    <n v="86311.684211538493"/>
    <n v="147247.73326488468"/>
    <n v="575411.22807692306"/>
    <n v="5"/>
  </r>
  <r>
    <m/>
    <n v="0"/>
    <n v="1524256431"/>
    <n v="1558685221"/>
    <n v="1558687044"/>
    <n v="1558687055"/>
    <s v="12916R"/>
    <s v="AEP Transmission"/>
    <s v="12904R"/>
    <s v="Trans Field Services"/>
    <s v="13696R"/>
    <s v="Trans Field Services East"/>
    <s v="13276R"/>
    <s v="Trans Field Operation East"/>
    <s v="Transmission"/>
    <n v="1.706"/>
    <x v="2"/>
    <s v="Nonsal"/>
    <n v="427867.266"/>
    <n v="729941.55579599994"/>
    <n v="8557345.3200000003"/>
    <n v="98"/>
  </r>
  <r>
    <m/>
    <n v="0"/>
    <n v="1524256431"/>
    <n v="1558685221"/>
    <n v="1558687044"/>
    <n v="1558687055"/>
    <s v="12916R"/>
    <s v="AEP Transmission"/>
    <s v="12904R"/>
    <s v="Trans Field Services"/>
    <s v="13696R"/>
    <s v="Trans Field Services East"/>
    <s v="13276R"/>
    <s v="Trans Field Operation East"/>
    <s v="Transmission"/>
    <n v="1.706"/>
    <x v="2"/>
    <s v="SP20 / 003"/>
    <n v="1144.8884230769199"/>
    <n v="1953.1796497692253"/>
    <n v="22897.768461538501"/>
    <n v="1"/>
  </r>
  <r>
    <m/>
    <n v="0"/>
    <n v="1524256431"/>
    <n v="1558685221"/>
    <n v="1558687044"/>
    <n v="1558687055"/>
    <s v="12916R"/>
    <s v="AEP Transmission"/>
    <s v="12904R"/>
    <s v="Trans Field Services"/>
    <s v="13696R"/>
    <s v="Trans Field Services East"/>
    <s v="13276R"/>
    <s v="Trans Field Operation East"/>
    <s v="Transmission"/>
    <n v="1.706"/>
    <x v="2"/>
    <s v="SP20 / 004"/>
    <n v="3225.5370230769199"/>
    <n v="5502.7661613692253"/>
    <n v="53758.950384615397"/>
    <n v="1"/>
  </r>
  <r>
    <m/>
    <n v="0"/>
    <n v="1524256431"/>
    <n v="1558685221"/>
    <n v="1558687044"/>
    <n v="1558687055"/>
    <s v="12916R"/>
    <s v="AEP Transmission"/>
    <s v="12904R"/>
    <s v="Trans Field Services"/>
    <s v="13696R"/>
    <s v="Trans Field Services East"/>
    <s v="13276R"/>
    <s v="Trans Field Operation East"/>
    <s v="Transmission"/>
    <n v="1.706"/>
    <x v="2"/>
    <s v="SP20 / 007"/>
    <n v="350063.09479230701"/>
    <n v="597207.63971567573"/>
    <n v="3500630.9479230801"/>
    <n v="32"/>
  </r>
  <r>
    <m/>
    <n v="0"/>
    <n v="1524256431"/>
    <n v="1558685221"/>
    <n v="1558687044"/>
    <n v="1558687055"/>
    <s v="12916R"/>
    <s v="AEP Transmission"/>
    <s v="12904R"/>
    <s v="Trans Field Services"/>
    <s v="13696R"/>
    <s v="Trans Field Services East"/>
    <s v="13276R"/>
    <s v="Trans Field Operation East"/>
    <s v="Transmission"/>
    <n v="1.706"/>
    <x v="2"/>
    <s v="SP20 / 008"/>
    <n v="100606.80876923099"/>
    <n v="171635.21576030806"/>
    <n v="1006068.08769231"/>
    <n v="9"/>
  </r>
  <r>
    <m/>
    <n v="0"/>
    <n v="1524256431"/>
    <n v="1558685221"/>
    <n v="1558687044"/>
    <n v="1558687055"/>
    <s v="12916R"/>
    <s v="AEP Transmission"/>
    <s v="12904R"/>
    <s v="Trans Field Services"/>
    <s v="13696R"/>
    <s v="Trans Field Services East"/>
    <s v="13276R"/>
    <s v="Trans Field Operation East"/>
    <s v="Transmission"/>
    <n v="1.706"/>
    <x v="2"/>
    <s v="SP20 / 010"/>
    <n v="193750.989307693"/>
    <n v="330539.18775892426"/>
    <n v="968754.94653846195"/>
    <n v="7"/>
  </r>
  <r>
    <m/>
    <n v="0"/>
    <n v="1524256431"/>
    <n v="1558685221"/>
    <n v="1558687044"/>
    <n v="1558687055"/>
    <s v="12916R"/>
    <s v="AEP Transmission"/>
    <s v="12904R"/>
    <s v="Trans Field Services"/>
    <s v="13696R"/>
    <s v="Trans Field Services East"/>
    <s v="13276R"/>
    <s v="Trans Field Operation East"/>
    <s v="Transmission"/>
    <n v="1.706"/>
    <x v="2"/>
    <s v="SP20 / 013"/>
    <n v="81069.766749999995"/>
    <n v="138305.02207549999"/>
    <n v="231627.905"/>
    <n v="1"/>
  </r>
  <r>
    <m/>
    <n v="0"/>
    <n v="1524256431"/>
    <n v="1558685221"/>
    <n v="1558687044"/>
    <n v="1558687055"/>
    <s v="12916R"/>
    <s v="AEP Transmission"/>
    <s v="12904R"/>
    <s v="Trans Field Services"/>
    <s v="13696R"/>
    <s v="Trans Field Services East"/>
    <s v="13276R"/>
    <s v="Trans Field Operation East"/>
    <s v="Transmission"/>
    <n v="1.706"/>
    <x v="29"/>
    <s v="Nonsal"/>
    <n v="83153.3995"/>
    <n v="141859.699547"/>
    <n v="1663067.99"/>
    <n v="25"/>
  </r>
  <r>
    <m/>
    <n v="0"/>
    <n v="1524256431"/>
    <n v="1558685221"/>
    <n v="1558687044"/>
    <n v="1558687055"/>
    <s v="12916R"/>
    <s v="AEP Transmission"/>
    <s v="12904R"/>
    <s v="Trans Field Services"/>
    <s v="13696R"/>
    <s v="Trans Field Services East"/>
    <s v="13276R"/>
    <s v="Trans Field Operation East"/>
    <s v="Transmission"/>
    <n v="1.706"/>
    <x v="29"/>
    <s v="SP20 / 007"/>
    <n v="60101.550311538398"/>
    <n v="102533.24483148451"/>
    <n v="601015.50311538496"/>
    <n v="5"/>
  </r>
  <r>
    <m/>
    <n v="0"/>
    <n v="1524256431"/>
    <n v="1558685221"/>
    <n v="1558687044"/>
    <n v="1558687055"/>
    <s v="12916R"/>
    <s v="AEP Transmission"/>
    <s v="12904R"/>
    <s v="Trans Field Services"/>
    <s v="13696R"/>
    <s v="Trans Field Services East"/>
    <s v="13276R"/>
    <s v="Trans Field Operation East"/>
    <s v="Transmission"/>
    <n v="1.706"/>
    <x v="29"/>
    <s v="SP20 / 008"/>
    <n v="22487.369346153901"/>
    <n v="38363.452104538555"/>
    <n v="224873.693461538"/>
    <n v="2"/>
  </r>
  <r>
    <m/>
    <n v="0"/>
    <n v="1524256431"/>
    <n v="1558685221"/>
    <n v="1558687044"/>
    <n v="1558687055"/>
    <s v="12916R"/>
    <s v="AEP Transmission"/>
    <s v="12904R"/>
    <s v="Trans Field Services"/>
    <s v="13696R"/>
    <s v="Trans Field Services East"/>
    <s v="13276R"/>
    <s v="Trans Field Operation East"/>
    <s v="Transmission"/>
    <n v="1.706"/>
    <x v="29"/>
    <s v="SP20 / 010"/>
    <n v="32812.361076923"/>
    <n v="55977.887997230639"/>
    <n v="164061.805384615"/>
    <n v="1"/>
  </r>
  <r>
    <m/>
    <n v="0"/>
    <n v="1524256431"/>
    <n v="1558685221"/>
    <n v="1558687044"/>
    <n v="1558687246"/>
    <s v="12916R"/>
    <s v="AEP Transmission"/>
    <s v="12904R"/>
    <s v="Trans Field Services"/>
    <s v="13696R"/>
    <s v="Trans Field Services East"/>
    <s v="10513R"/>
    <s v="TFS Station East"/>
    <s v="Transmission"/>
    <n v="1.706"/>
    <x v="2"/>
    <s v="Nonsal"/>
    <n v="701821.28049999999"/>
    <n v="1197307.1045329999"/>
    <n v="14036425.609999999"/>
    <n v="174"/>
  </r>
  <r>
    <m/>
    <n v="0"/>
    <n v="1524256431"/>
    <n v="1558685221"/>
    <n v="1558687044"/>
    <n v="1558687246"/>
    <s v="12916R"/>
    <s v="AEP Transmission"/>
    <s v="12904R"/>
    <s v="Trans Field Services"/>
    <s v="13696R"/>
    <s v="Trans Field Services East"/>
    <s v="10513R"/>
    <s v="TFS Station East"/>
    <s v="Transmission"/>
    <n v="1.706"/>
    <x v="2"/>
    <s v="SP20 / 003"/>
    <n v="992.30730769231002"/>
    <n v="1692.8762669230809"/>
    <n v="19846.146153846199"/>
    <n v="1"/>
  </r>
  <r>
    <m/>
    <n v="0"/>
    <n v="1524256431"/>
    <n v="1558685221"/>
    <n v="1558687044"/>
    <n v="1558687246"/>
    <s v="12916R"/>
    <s v="AEP Transmission"/>
    <s v="12904R"/>
    <s v="Trans Field Services"/>
    <s v="13696R"/>
    <s v="Trans Field Services East"/>
    <s v="10513R"/>
    <s v="TFS Station East"/>
    <s v="Transmission"/>
    <n v="1.706"/>
    <x v="2"/>
    <s v="SP20 / 004"/>
    <n v="28531.7382"/>
    <n v="48675.1453692"/>
    <n v="475528.97"/>
    <n v="9"/>
  </r>
  <r>
    <m/>
    <n v="0"/>
    <n v="1524256431"/>
    <n v="1558685221"/>
    <n v="1558687044"/>
    <n v="1558687246"/>
    <s v="12916R"/>
    <s v="AEP Transmission"/>
    <s v="12904R"/>
    <s v="Trans Field Services"/>
    <s v="13696R"/>
    <s v="Trans Field Services East"/>
    <s v="10513R"/>
    <s v="TFS Station East"/>
    <s v="Transmission"/>
    <n v="1.706"/>
    <x v="2"/>
    <s v="SP20 / 006"/>
    <n v="9501.2649692307696"/>
    <n v="16209.158037507692"/>
    <n v="105569.610769231"/>
    <n v="2"/>
  </r>
  <r>
    <m/>
    <n v="0"/>
    <n v="1524256431"/>
    <n v="1558685221"/>
    <n v="1558687044"/>
    <n v="1558687246"/>
    <s v="12916R"/>
    <s v="AEP Transmission"/>
    <s v="12904R"/>
    <s v="Trans Field Services"/>
    <s v="13696R"/>
    <s v="Trans Field Services East"/>
    <s v="10513R"/>
    <s v="TFS Station East"/>
    <s v="Transmission"/>
    <n v="1.706"/>
    <x v="2"/>
    <s v="SP20 / 007"/>
    <n v="599832.47293461603"/>
    <n v="1023314.1988264549"/>
    <n v="5998324.7293461496"/>
    <n v="59"/>
  </r>
  <r>
    <m/>
    <n v="0"/>
    <n v="1524256431"/>
    <n v="1558685221"/>
    <n v="1558687044"/>
    <n v="1558687246"/>
    <s v="12916R"/>
    <s v="AEP Transmission"/>
    <s v="12904R"/>
    <s v="Trans Field Services"/>
    <s v="13696R"/>
    <s v="Trans Field Services East"/>
    <s v="10513R"/>
    <s v="TFS Station East"/>
    <s v="Transmission"/>
    <n v="1.706"/>
    <x v="2"/>
    <s v="SP20 / 008"/>
    <n v="182307.27876538501"/>
    <n v="311016.21757374681"/>
    <n v="1823072.7876538499"/>
    <n v="17"/>
  </r>
  <r>
    <m/>
    <n v="0"/>
    <n v="1524256431"/>
    <n v="1558685221"/>
    <n v="1558687044"/>
    <n v="1558687246"/>
    <s v="12916R"/>
    <s v="AEP Transmission"/>
    <s v="12904R"/>
    <s v="Trans Field Services"/>
    <s v="13696R"/>
    <s v="Trans Field Services East"/>
    <s v="10513R"/>
    <s v="TFS Station East"/>
    <s v="Transmission"/>
    <n v="1.706"/>
    <x v="2"/>
    <s v="SP20 / 010"/>
    <n v="159460.316615385"/>
    <n v="272039.30014584679"/>
    <n v="797301.58307692304"/>
    <n v="6"/>
  </r>
  <r>
    <m/>
    <n v="0"/>
    <n v="1524256431"/>
    <n v="1558685221"/>
    <n v="1558687044"/>
    <n v="1558687246"/>
    <s v="12916R"/>
    <s v="AEP Transmission"/>
    <s v="12904R"/>
    <s v="Trans Field Services"/>
    <s v="13696R"/>
    <s v="Trans Field Services East"/>
    <s v="10513R"/>
    <s v="TFS Station East"/>
    <s v="Transmission"/>
    <n v="1.706"/>
    <x v="2"/>
    <s v="SP20 / 012"/>
    <n v="64258.325769230702"/>
    <n v="109624.70376230757"/>
    <n v="214194.41923076901"/>
    <n v="1"/>
  </r>
  <r>
    <m/>
    <n v="0"/>
    <n v="1524256431"/>
    <n v="1558685221"/>
    <n v="1558687044"/>
    <n v="1558687246"/>
    <s v="12916R"/>
    <s v="AEP Transmission"/>
    <s v="12904R"/>
    <s v="Trans Field Services"/>
    <s v="13696R"/>
    <s v="Trans Field Services East"/>
    <s v="10513R"/>
    <s v="TFS Station East"/>
    <s v="Transmission"/>
    <n v="1.706"/>
    <x v="29"/>
    <s v="Nonsal"/>
    <n v="193095.84849999999"/>
    <n v="329421.51754099998"/>
    <n v="3861916.97"/>
    <n v="51"/>
  </r>
  <r>
    <m/>
    <n v="0"/>
    <n v="1524256431"/>
    <n v="1558685221"/>
    <n v="1558687044"/>
    <n v="1558687246"/>
    <s v="12916R"/>
    <s v="AEP Transmission"/>
    <s v="12904R"/>
    <s v="Trans Field Services"/>
    <s v="13696R"/>
    <s v="Trans Field Services East"/>
    <s v="10513R"/>
    <s v="TFS Station East"/>
    <s v="Transmission"/>
    <n v="1.706"/>
    <x v="29"/>
    <s v="SP20 / 004"/>
    <n v="6903.5931692307704"/>
    <n v="11777.529946707695"/>
    <n v="115059.886153846"/>
    <n v="2"/>
  </r>
  <r>
    <m/>
    <n v="0"/>
    <n v="1524256431"/>
    <n v="1558685221"/>
    <n v="1558687044"/>
    <n v="1558687246"/>
    <s v="12916R"/>
    <s v="AEP Transmission"/>
    <s v="12904R"/>
    <s v="Trans Field Services"/>
    <s v="13696R"/>
    <s v="Trans Field Services East"/>
    <s v="10513R"/>
    <s v="TFS Station East"/>
    <s v="Transmission"/>
    <n v="1.706"/>
    <x v="29"/>
    <s v="SP20 / 005"/>
    <n v="5708.8212923076999"/>
    <n v="9739.249124676935"/>
    <n v="71360.266153846198"/>
    <n v="1"/>
  </r>
  <r>
    <m/>
    <n v="0"/>
    <n v="1524256431"/>
    <n v="1558685221"/>
    <n v="1558687044"/>
    <n v="1558687246"/>
    <s v="12916R"/>
    <s v="AEP Transmission"/>
    <s v="12904R"/>
    <s v="Trans Field Services"/>
    <s v="13696R"/>
    <s v="Trans Field Services East"/>
    <s v="10513R"/>
    <s v="TFS Station East"/>
    <s v="Transmission"/>
    <n v="1.706"/>
    <x v="29"/>
    <s v="SP20 / 006"/>
    <n v="6521.4518538461598"/>
    <n v="11125.596862661549"/>
    <n v="72460.576153846196"/>
    <n v="1"/>
  </r>
  <r>
    <m/>
    <n v="0"/>
    <n v="1524256431"/>
    <n v="1558685221"/>
    <n v="1558687044"/>
    <n v="1558687246"/>
    <s v="12916R"/>
    <s v="AEP Transmission"/>
    <s v="12904R"/>
    <s v="Trans Field Services"/>
    <s v="13696R"/>
    <s v="Trans Field Services East"/>
    <s v="10513R"/>
    <s v="TFS Station East"/>
    <s v="Transmission"/>
    <n v="1.706"/>
    <x v="29"/>
    <s v="SP20 / 007"/>
    <n v="172073.77460384599"/>
    <n v="293557.85947416123"/>
    <n v="1720737.7460384599"/>
    <n v="16"/>
  </r>
  <r>
    <m/>
    <n v="0"/>
    <n v="1524256431"/>
    <n v="1558685221"/>
    <n v="1558687044"/>
    <n v="1558687246"/>
    <s v="12916R"/>
    <s v="AEP Transmission"/>
    <s v="12904R"/>
    <s v="Trans Field Services"/>
    <s v="13696R"/>
    <s v="Trans Field Services East"/>
    <s v="10513R"/>
    <s v="TFS Station East"/>
    <s v="Transmission"/>
    <n v="1.706"/>
    <x v="29"/>
    <s v="SP20 / 008"/>
    <n v="65253.622653846003"/>
    <n v="111322.68024746128"/>
    <n v="652536.22653846198"/>
    <n v="6"/>
  </r>
  <r>
    <m/>
    <n v="0"/>
    <n v="1524256431"/>
    <n v="1558685221"/>
    <n v="1558687044"/>
    <n v="1558687246"/>
    <s v="12916R"/>
    <s v="AEP Transmission"/>
    <s v="12904R"/>
    <s v="Trans Field Services"/>
    <s v="13696R"/>
    <s v="Trans Field Services East"/>
    <s v="10513R"/>
    <s v="TFS Station East"/>
    <s v="Transmission"/>
    <n v="1.706"/>
    <x v="29"/>
    <s v="SP20 / 009"/>
    <n v="34997.229923076899"/>
    <n v="59705.274248769187"/>
    <n v="233314.866153846"/>
    <n v="2"/>
  </r>
  <r>
    <m/>
    <n v="0"/>
    <n v="1524256431"/>
    <n v="1558685221"/>
    <n v="1558687044"/>
    <n v="1558687246"/>
    <s v="12916R"/>
    <s v="AEP Transmission"/>
    <s v="12904R"/>
    <s v="Trans Field Services"/>
    <s v="13696R"/>
    <s v="Trans Field Services East"/>
    <s v="10513R"/>
    <s v="TFS Station East"/>
    <s v="Transmission"/>
    <n v="1.706"/>
    <x v="29"/>
    <s v="SP20 / 010"/>
    <n v="27870.901230769199"/>
    <n v="47547.757499692256"/>
    <n v="139354.50615384601"/>
    <n v="1"/>
  </r>
  <r>
    <m/>
    <n v="0"/>
    <n v="1524256431"/>
    <n v="1558685221"/>
    <n v="1558688868"/>
    <n v="1558688878"/>
    <s v="12916R"/>
    <s v="AEP Transmission"/>
    <s v="12904R"/>
    <s v="Trans Field Services"/>
    <s v="13695R"/>
    <s v="Trans Field Services West"/>
    <s v="13608R"/>
    <s v="TFS P&amp;C West"/>
    <s v="Transmission"/>
    <n v="1.706"/>
    <x v="2"/>
    <s v="SP20 / 003"/>
    <n v="2362.3081538461502"/>
    <n v="4030.0977104615322"/>
    <n v="47246.163076923098"/>
    <n v="3"/>
  </r>
  <r>
    <m/>
    <n v="0"/>
    <n v="1524256431"/>
    <n v="1558685221"/>
    <n v="1558688868"/>
    <n v="1558688878"/>
    <s v="12916R"/>
    <s v="AEP Transmission"/>
    <s v="12904R"/>
    <s v="Trans Field Services"/>
    <s v="13695R"/>
    <s v="Trans Field Services West"/>
    <s v="13608R"/>
    <s v="TFS P&amp;C West"/>
    <s v="Transmission"/>
    <n v="1.706"/>
    <x v="2"/>
    <s v="SP20 / 010"/>
    <n v="28175.951615384602"/>
    <n v="48068.173455846132"/>
    <n v="140879.758076923"/>
    <n v="1"/>
  </r>
  <r>
    <m/>
    <n v="0"/>
    <n v="1524256431"/>
    <n v="1558685221"/>
    <n v="1558688868"/>
    <n v="1558688878"/>
    <s v="12916R"/>
    <s v="AEP Transmission"/>
    <s v="12904R"/>
    <s v="Trans Field Services"/>
    <s v="13695R"/>
    <s v="Trans Field Services West"/>
    <s v="13608R"/>
    <s v="TFS P&amp;C West"/>
    <s v="Transmission"/>
    <n v="1.706"/>
    <x v="2"/>
    <s v="SP20 / 012"/>
    <n v="53779.605923076902"/>
    <n v="91748.007704769188"/>
    <n v="179265.353076923"/>
    <n v="1"/>
  </r>
  <r>
    <m/>
    <n v="0"/>
    <n v="1524256431"/>
    <n v="1558685221"/>
    <n v="1558688868"/>
    <n v="1558688878"/>
    <s v="12916R"/>
    <s v="AEP Transmission"/>
    <s v="12904R"/>
    <s v="Trans Field Services"/>
    <s v="13695R"/>
    <s v="Trans Field Services West"/>
    <s v="13608R"/>
    <s v="TFS P&amp;C West"/>
    <s v="Transmission"/>
    <n v="1.706"/>
    <x v="18"/>
    <s v="Nonsal"/>
    <n v="89708.309500000003"/>
    <n v="153042.37600700001"/>
    <n v="1794166.19"/>
    <n v="25"/>
  </r>
  <r>
    <m/>
    <n v="0"/>
    <n v="1524256431"/>
    <n v="1558685221"/>
    <n v="1558688868"/>
    <n v="1558688878"/>
    <s v="12916R"/>
    <s v="AEP Transmission"/>
    <s v="12904R"/>
    <s v="Trans Field Services"/>
    <s v="13695R"/>
    <s v="Trans Field Services West"/>
    <s v="13608R"/>
    <s v="TFS P&amp;C West"/>
    <s v="Transmission"/>
    <n v="1.706"/>
    <x v="18"/>
    <s v="SP20 / 005"/>
    <n v="12522.5623692308"/>
    <n v="21363.491401907744"/>
    <n v="156532.02961538499"/>
    <n v="2"/>
  </r>
  <r>
    <m/>
    <n v="0"/>
    <n v="1524256431"/>
    <n v="1558685221"/>
    <n v="1558688868"/>
    <n v="1558688878"/>
    <s v="12916R"/>
    <s v="AEP Transmission"/>
    <s v="12904R"/>
    <s v="Trans Field Services"/>
    <s v="13695R"/>
    <s v="Trans Field Services West"/>
    <s v="13608R"/>
    <s v="TFS P&amp;C West"/>
    <s v="Transmission"/>
    <n v="1.706"/>
    <x v="18"/>
    <s v="SP20 / 009"/>
    <n v="51754.907999999901"/>
    <n v="88293.873047999834"/>
    <n v="345032.72"/>
    <n v="4"/>
  </r>
  <r>
    <m/>
    <n v="0"/>
    <n v="1524256431"/>
    <n v="1558685221"/>
    <n v="1558688868"/>
    <n v="1558688878"/>
    <s v="12916R"/>
    <s v="AEP Transmission"/>
    <s v="12904R"/>
    <s v="Trans Field Services"/>
    <s v="13695R"/>
    <s v="Trans Field Services West"/>
    <s v="13608R"/>
    <s v="TFS P&amp;C West"/>
    <s v="Transmission"/>
    <n v="1.706"/>
    <x v="18"/>
    <s v="SP20 / 010"/>
    <n v="27669.429461538399"/>
    <n v="47204.046661384506"/>
    <n v="138347.14730769201"/>
    <n v="1"/>
  </r>
  <r>
    <m/>
    <n v="0"/>
    <n v="1524256431"/>
    <n v="1558685221"/>
    <n v="1558688868"/>
    <n v="1558688878"/>
    <s v="12916R"/>
    <s v="AEP Transmission"/>
    <s v="12904R"/>
    <s v="Trans Field Services"/>
    <s v="13695R"/>
    <s v="Trans Field Services West"/>
    <s v="13608R"/>
    <s v="TFS P&amp;C West"/>
    <s v="Transmission"/>
    <n v="1.706"/>
    <x v="19"/>
    <s v="Nonsal"/>
    <n v="131831.218307692"/>
    <n v="224904.05843292255"/>
    <n v="2636624.3661538502"/>
    <n v="27"/>
  </r>
  <r>
    <m/>
    <n v="0"/>
    <n v="1524256431"/>
    <n v="1558685221"/>
    <n v="1558688868"/>
    <n v="1558688878"/>
    <s v="12916R"/>
    <s v="AEP Transmission"/>
    <s v="12904R"/>
    <s v="Trans Field Services"/>
    <s v="13695R"/>
    <s v="Trans Field Services West"/>
    <s v="13608R"/>
    <s v="TFS P&amp;C West"/>
    <s v="Transmission"/>
    <n v="1.706"/>
    <x v="19"/>
    <s v="SP20 / 003"/>
    <n v="2107.4969230769202"/>
    <n v="3595.3897507692259"/>
    <n v="42149.938461538499"/>
    <n v="1"/>
  </r>
  <r>
    <m/>
    <n v="0"/>
    <n v="1524256431"/>
    <n v="1558685221"/>
    <n v="1558688868"/>
    <n v="1558688878"/>
    <s v="12916R"/>
    <s v="AEP Transmission"/>
    <s v="12904R"/>
    <s v="Trans Field Services"/>
    <s v="13695R"/>
    <s v="Trans Field Services West"/>
    <s v="13608R"/>
    <s v="TFS P&amp;C West"/>
    <s v="Transmission"/>
    <n v="1.706"/>
    <x v="19"/>
    <s v="SP20 / 005"/>
    <n v="11649.8115076923"/>
    <n v="19874.578432123064"/>
    <n v="145622.64384615401"/>
    <n v="2"/>
  </r>
  <r>
    <m/>
    <n v="0"/>
    <n v="1524256431"/>
    <n v="1558685221"/>
    <n v="1558688868"/>
    <n v="1558688878"/>
    <s v="12916R"/>
    <s v="AEP Transmission"/>
    <s v="12904R"/>
    <s v="Trans Field Services"/>
    <s v="13695R"/>
    <s v="Trans Field Services West"/>
    <s v="13608R"/>
    <s v="TFS P&amp;C West"/>
    <s v="Transmission"/>
    <n v="1.706"/>
    <x v="19"/>
    <s v="SP20 / 006"/>
    <n v="15032.3059315385"/>
    <n v="25645.113919204679"/>
    <n v="167025.62146153799"/>
    <n v="2"/>
  </r>
  <r>
    <m/>
    <n v="0"/>
    <n v="1524256431"/>
    <n v="1558685221"/>
    <n v="1558688868"/>
    <n v="1558688878"/>
    <s v="12916R"/>
    <s v="AEP Transmission"/>
    <s v="12904R"/>
    <s v="Trans Field Services"/>
    <s v="13695R"/>
    <s v="Trans Field Services West"/>
    <s v="13608R"/>
    <s v="TFS P&amp;C West"/>
    <s v="Transmission"/>
    <n v="1.706"/>
    <x v="19"/>
    <s v="SP20 / 007"/>
    <n v="83113.605949999896"/>
    <n v="141791.81175069982"/>
    <n v="831136.05949999997"/>
    <n v="7"/>
  </r>
  <r>
    <m/>
    <n v="0"/>
    <n v="1524256431"/>
    <n v="1558685221"/>
    <n v="1558688868"/>
    <n v="1558688878"/>
    <s v="12916R"/>
    <s v="AEP Transmission"/>
    <s v="12904R"/>
    <s v="Trans Field Services"/>
    <s v="13695R"/>
    <s v="Trans Field Services West"/>
    <s v="13608R"/>
    <s v="TFS P&amp;C West"/>
    <s v="Transmission"/>
    <n v="1.706"/>
    <x v="19"/>
    <s v="SP20 / 008"/>
    <n v="13910.2280769231"/>
    <n v="23730.849099230807"/>
    <n v="139102.280769231"/>
    <n v="1"/>
  </r>
  <r>
    <m/>
    <n v="0"/>
    <n v="1524256431"/>
    <n v="1558685221"/>
    <n v="1558688868"/>
    <n v="1558688878"/>
    <s v="12916R"/>
    <s v="AEP Transmission"/>
    <s v="12904R"/>
    <s v="Trans Field Services"/>
    <s v="13695R"/>
    <s v="Trans Field Services West"/>
    <s v="13608R"/>
    <s v="TFS P&amp;C West"/>
    <s v="Transmission"/>
    <n v="1.706"/>
    <x v="19"/>
    <s v="SP20 / 009"/>
    <n v="70129.180384615305"/>
    <n v="119640.38173615371"/>
    <n v="467527.86923076899"/>
    <n v="4"/>
  </r>
  <r>
    <m/>
    <n v="0"/>
    <n v="1524256431"/>
    <n v="1558685221"/>
    <n v="1558688868"/>
    <n v="1558688878"/>
    <s v="12916R"/>
    <s v="AEP Transmission"/>
    <s v="12904R"/>
    <s v="Trans Field Services"/>
    <s v="13695R"/>
    <s v="Trans Field Services West"/>
    <s v="13608R"/>
    <s v="TFS P&amp;C West"/>
    <s v="Transmission"/>
    <n v="1.706"/>
    <x v="19"/>
    <s v="SP20 / 010"/>
    <n v="29840.874846153802"/>
    <n v="50908.532487538381"/>
    <n v="149204.374230769"/>
    <n v="1"/>
  </r>
  <r>
    <m/>
    <n v="0"/>
    <n v="1524256431"/>
    <n v="1558685221"/>
    <n v="1558688868"/>
    <n v="1558688878"/>
    <s v="12916R"/>
    <s v="AEP Transmission"/>
    <s v="12904R"/>
    <s v="Trans Field Services"/>
    <s v="13695R"/>
    <s v="Trans Field Services West"/>
    <s v="13608R"/>
    <s v="TFS P&amp;C West"/>
    <s v="Transmission"/>
    <n v="1.706"/>
    <x v="20"/>
    <s v="Nonsal"/>
    <n v="75123.276403846205"/>
    <n v="128160.30954496162"/>
    <n v="1502465.52807692"/>
    <n v="17"/>
  </r>
  <r>
    <m/>
    <n v="0"/>
    <n v="1524256431"/>
    <n v="1558685221"/>
    <n v="1558688868"/>
    <n v="1558688878"/>
    <s v="12916R"/>
    <s v="AEP Transmission"/>
    <s v="12904R"/>
    <s v="Trans Field Services"/>
    <s v="13695R"/>
    <s v="Trans Field Services West"/>
    <s v="13608R"/>
    <s v="TFS P&amp;C West"/>
    <s v="Transmission"/>
    <n v="1.706"/>
    <x v="20"/>
    <s v="SP20 / 005"/>
    <n v="5310.3460923077"/>
    <n v="9059.4504334769354"/>
    <n v="66379.326153846196"/>
    <n v="1"/>
  </r>
  <r>
    <m/>
    <n v="0"/>
    <n v="1524256431"/>
    <n v="1558685221"/>
    <n v="1558688868"/>
    <n v="1558688878"/>
    <s v="12916R"/>
    <s v="AEP Transmission"/>
    <s v="12904R"/>
    <s v="Trans Field Services"/>
    <s v="13695R"/>
    <s v="Trans Field Services West"/>
    <s v="13608R"/>
    <s v="TFS P&amp;C West"/>
    <s v="Transmission"/>
    <n v="1.706"/>
    <x v="20"/>
    <s v="SP20 / 006"/>
    <n v="7068.4310769230797"/>
    <n v="12058.743417230773"/>
    <n v="78538.123076923104"/>
    <n v="1"/>
  </r>
  <r>
    <m/>
    <n v="0"/>
    <n v="1524256431"/>
    <n v="1558685221"/>
    <n v="1558688868"/>
    <n v="1558688878"/>
    <s v="12916R"/>
    <s v="AEP Transmission"/>
    <s v="12904R"/>
    <s v="Trans Field Services"/>
    <s v="13695R"/>
    <s v="Trans Field Services West"/>
    <s v="13608R"/>
    <s v="TFS P&amp;C West"/>
    <s v="Transmission"/>
    <n v="1.706"/>
    <x v="20"/>
    <s v="SP20 / 007"/>
    <n v="25515.704769230699"/>
    <n v="43529.792336307568"/>
    <n v="255157.047692308"/>
    <n v="2"/>
  </r>
  <r>
    <m/>
    <n v="0"/>
    <n v="1524256431"/>
    <n v="1558685221"/>
    <n v="1558688868"/>
    <n v="1558688878"/>
    <s v="12916R"/>
    <s v="AEP Transmission"/>
    <s v="12904R"/>
    <s v="Trans Field Services"/>
    <s v="13695R"/>
    <s v="Trans Field Services West"/>
    <s v="13608R"/>
    <s v="TFS P&amp;C West"/>
    <s v="Transmission"/>
    <n v="1.706"/>
    <x v="20"/>
    <s v="SP20 / 009"/>
    <n v="52754.445461538598"/>
    <n v="89999.08395738485"/>
    <n v="351696.30307692301"/>
    <n v="3"/>
  </r>
  <r>
    <m/>
    <n v="0"/>
    <n v="1524256431"/>
    <n v="1558685221"/>
    <n v="1558688868"/>
    <n v="1558688878"/>
    <s v="12916R"/>
    <s v="AEP Transmission"/>
    <s v="12904R"/>
    <s v="Trans Field Services"/>
    <s v="13695R"/>
    <s v="Trans Field Services West"/>
    <s v="13608R"/>
    <s v="TFS P&amp;C West"/>
    <s v="Transmission"/>
    <n v="1.706"/>
    <x v="21"/>
    <s v="Nonsal"/>
    <n v="72992.723499999993"/>
    <n v="124525.58629099999"/>
    <n v="1459854.47"/>
    <n v="22"/>
  </r>
  <r>
    <m/>
    <n v="0"/>
    <n v="1524256431"/>
    <n v="1558685221"/>
    <n v="1558688868"/>
    <n v="1558688878"/>
    <s v="12916R"/>
    <s v="AEP Transmission"/>
    <s v="12904R"/>
    <s v="Trans Field Services"/>
    <s v="13695R"/>
    <s v="Trans Field Services West"/>
    <s v="13608R"/>
    <s v="TFS P&amp;C West"/>
    <s v="Transmission"/>
    <n v="1.706"/>
    <x v="21"/>
    <s v="SP20 / 005"/>
    <n v="6055.9270153846201"/>
    <n v="10331.411488246162"/>
    <n v="75699.087692307701"/>
    <n v="1"/>
  </r>
  <r>
    <m/>
    <n v="0"/>
    <n v="1524256431"/>
    <n v="1558685221"/>
    <n v="1558688868"/>
    <n v="1558688878"/>
    <s v="12916R"/>
    <s v="AEP Transmission"/>
    <s v="12904R"/>
    <s v="Trans Field Services"/>
    <s v="13695R"/>
    <s v="Trans Field Services West"/>
    <s v="13608R"/>
    <s v="TFS P&amp;C West"/>
    <s v="Transmission"/>
    <n v="1.706"/>
    <x v="21"/>
    <s v="SP20 / 006"/>
    <n v="15087.497953846199"/>
    <n v="25739.271509261616"/>
    <n v="167638.866153846"/>
    <n v="2"/>
  </r>
  <r>
    <m/>
    <n v="0"/>
    <n v="1524256431"/>
    <n v="1558685221"/>
    <n v="1558688868"/>
    <n v="1558688878"/>
    <s v="12916R"/>
    <s v="AEP Transmission"/>
    <s v="12904R"/>
    <s v="Trans Field Services"/>
    <s v="13695R"/>
    <s v="Trans Field Services West"/>
    <s v="13608R"/>
    <s v="TFS P&amp;C West"/>
    <s v="Transmission"/>
    <n v="1.706"/>
    <x v="21"/>
    <s v="SP20 / 009"/>
    <n v="82895.455903846101"/>
    <n v="141419.64777196143"/>
    <n v="552636.37269230804"/>
    <n v="5"/>
  </r>
  <r>
    <m/>
    <n v="0"/>
    <n v="1524256431"/>
    <n v="1558685221"/>
    <n v="1558688868"/>
    <n v="1558688920"/>
    <s v="12916R"/>
    <s v="AEP Transmission"/>
    <s v="12904R"/>
    <s v="Trans Field Services"/>
    <s v="13695R"/>
    <s v="Trans Field Services West"/>
    <s v="13324R"/>
    <s v="Trans Field Operation West"/>
    <s v="Transmission"/>
    <n v="1.706"/>
    <x v="2"/>
    <s v="SP20 / 004"/>
    <n v="2980.27183846154"/>
    <n v="5084.3437564153874"/>
    <n v="49671.197307692302"/>
    <n v="1"/>
  </r>
  <r>
    <m/>
    <n v="0"/>
    <n v="1524256431"/>
    <n v="1558685221"/>
    <n v="1558688868"/>
    <n v="1558688920"/>
    <s v="12916R"/>
    <s v="AEP Transmission"/>
    <s v="12904R"/>
    <s v="Trans Field Services"/>
    <s v="13695R"/>
    <s v="Trans Field Services West"/>
    <s v="13324R"/>
    <s v="Trans Field Operation West"/>
    <s v="Transmission"/>
    <n v="1.706"/>
    <x v="2"/>
    <s v="SP20 / 007"/>
    <n v="10962.670230769199"/>
    <n v="18702.315413692253"/>
    <n v="109626.702307692"/>
    <n v="1"/>
  </r>
  <r>
    <m/>
    <n v="0"/>
    <n v="1524256431"/>
    <n v="1558685221"/>
    <n v="1558688868"/>
    <n v="1558688920"/>
    <s v="12916R"/>
    <s v="AEP Transmission"/>
    <s v="12904R"/>
    <s v="Trans Field Services"/>
    <s v="13695R"/>
    <s v="Trans Field Services West"/>
    <s v="13324R"/>
    <s v="Trans Field Operation West"/>
    <s v="Transmission"/>
    <n v="1.706"/>
    <x v="2"/>
    <s v="SP20 / 009"/>
    <n v="16234.7944615384"/>
    <n v="27696.559351384509"/>
    <n v="108231.963076923"/>
    <n v="1"/>
  </r>
  <r>
    <m/>
    <n v="0"/>
    <n v="1524256431"/>
    <n v="1558685221"/>
    <n v="1558688868"/>
    <n v="1558688920"/>
    <s v="12916R"/>
    <s v="AEP Transmission"/>
    <s v="12904R"/>
    <s v="Trans Field Services"/>
    <s v="13695R"/>
    <s v="Trans Field Services West"/>
    <s v="13324R"/>
    <s v="Trans Field Operation West"/>
    <s v="Transmission"/>
    <n v="1.706"/>
    <x v="2"/>
    <s v="SP20 / 010"/>
    <n v="55604.12"/>
    <n v="94860.628720000008"/>
    <n v="278020.59999999998"/>
    <n v="2"/>
  </r>
  <r>
    <m/>
    <n v="0"/>
    <n v="1524256431"/>
    <n v="1558685221"/>
    <n v="1558688868"/>
    <n v="1558688920"/>
    <s v="12916R"/>
    <s v="AEP Transmission"/>
    <s v="12904R"/>
    <s v="Trans Field Services"/>
    <s v="13695R"/>
    <s v="Trans Field Services West"/>
    <s v="13324R"/>
    <s v="Trans Field Operation West"/>
    <s v="Transmission"/>
    <n v="1.706"/>
    <x v="2"/>
    <s v="SP20 / 012"/>
    <n v="52555.964999999997"/>
    <n v="89660.476289999991"/>
    <n v="175186.55"/>
    <n v="1"/>
  </r>
  <r>
    <m/>
    <n v="0"/>
    <n v="1524256431"/>
    <n v="1558685221"/>
    <n v="1558688868"/>
    <n v="1558688920"/>
    <s v="12916R"/>
    <s v="AEP Transmission"/>
    <s v="12904R"/>
    <s v="Trans Field Services"/>
    <s v="13695R"/>
    <s v="Trans Field Services West"/>
    <s v="13324R"/>
    <s v="Trans Field Operation West"/>
    <s v="Transmission"/>
    <n v="1.706"/>
    <x v="18"/>
    <s v="Nonsal"/>
    <n v="71773.275500000003"/>
    <n v="122445.20800300001"/>
    <n v="1435465.51"/>
    <n v="15"/>
  </r>
  <r>
    <m/>
    <n v="0"/>
    <n v="1524256431"/>
    <n v="1558685221"/>
    <n v="1558688868"/>
    <n v="1558688920"/>
    <s v="12916R"/>
    <s v="AEP Transmission"/>
    <s v="12904R"/>
    <s v="Trans Field Services"/>
    <s v="13695R"/>
    <s v="Trans Field Services West"/>
    <s v="13324R"/>
    <s v="Trans Field Operation West"/>
    <s v="Transmission"/>
    <n v="1.706"/>
    <x v="18"/>
    <s v="SP20 / 007"/>
    <n v="50337.248615384502"/>
    <n v="85875.346137845961"/>
    <n v="503372.48615384602"/>
    <n v="4"/>
  </r>
  <r>
    <m/>
    <n v="0"/>
    <n v="1524256431"/>
    <n v="1558685221"/>
    <n v="1558688868"/>
    <n v="1558688920"/>
    <s v="12916R"/>
    <s v="AEP Transmission"/>
    <s v="12904R"/>
    <s v="Trans Field Services"/>
    <s v="13695R"/>
    <s v="Trans Field Services West"/>
    <s v="13324R"/>
    <s v="Trans Field Operation West"/>
    <s v="Transmission"/>
    <n v="1.706"/>
    <x v="18"/>
    <s v="SP20 / 008"/>
    <n v="22870.536269230801"/>
    <n v="39017.134875307747"/>
    <n v="228705.362692308"/>
    <n v="2"/>
  </r>
  <r>
    <m/>
    <n v="0"/>
    <n v="1524256431"/>
    <n v="1558685221"/>
    <n v="1558688868"/>
    <n v="1558688920"/>
    <s v="12916R"/>
    <s v="AEP Transmission"/>
    <s v="12904R"/>
    <s v="Trans Field Services"/>
    <s v="13695R"/>
    <s v="Trans Field Services West"/>
    <s v="13324R"/>
    <s v="Trans Field Operation West"/>
    <s v="Transmission"/>
    <n v="1.706"/>
    <x v="18"/>
    <s v="SP20 / 010"/>
    <n v="28930.046615384599"/>
    <n v="49354.659525846124"/>
    <n v="144650.233076923"/>
    <n v="1"/>
  </r>
  <r>
    <m/>
    <n v="0"/>
    <n v="1524256431"/>
    <n v="1558685221"/>
    <n v="1558688868"/>
    <n v="1558688920"/>
    <s v="12916R"/>
    <s v="AEP Transmission"/>
    <s v="12904R"/>
    <s v="Trans Field Services"/>
    <s v="13695R"/>
    <s v="Trans Field Services West"/>
    <s v="13324R"/>
    <s v="Trans Field Operation West"/>
    <s v="Transmission"/>
    <n v="1.706"/>
    <x v="19"/>
    <s v="Nonsal"/>
    <n v="84241.908967307696"/>
    <n v="143716.69669822694"/>
    <n v="1684838.17934615"/>
    <n v="19"/>
  </r>
  <r>
    <m/>
    <n v="0"/>
    <n v="1524256431"/>
    <n v="1558685221"/>
    <n v="1558688868"/>
    <n v="1558688920"/>
    <s v="12916R"/>
    <s v="AEP Transmission"/>
    <s v="12904R"/>
    <s v="Trans Field Services"/>
    <s v="13695R"/>
    <s v="Trans Field Services West"/>
    <s v="13324R"/>
    <s v="Trans Field Operation West"/>
    <s v="Transmission"/>
    <n v="1.706"/>
    <x v="19"/>
    <s v="SP20 / 004"/>
    <n v="3146.3562692307701"/>
    <n v="5367.6837953076938"/>
    <n v="52439.271153846203"/>
    <n v="1"/>
  </r>
  <r>
    <m/>
    <n v="0"/>
    <n v="1524256431"/>
    <n v="1558685221"/>
    <n v="1558688868"/>
    <n v="1558688920"/>
    <s v="12916R"/>
    <s v="AEP Transmission"/>
    <s v="12904R"/>
    <s v="Trans Field Services"/>
    <s v="13695R"/>
    <s v="Trans Field Services West"/>
    <s v="13324R"/>
    <s v="Trans Field Operation West"/>
    <s v="Transmission"/>
    <n v="1.706"/>
    <x v="19"/>
    <s v="SP20 / 006"/>
    <n v="7211.3911269230803"/>
    <n v="12302.633262530775"/>
    <n v="80126.568076923097"/>
    <n v="1"/>
  </r>
  <r>
    <m/>
    <n v="0"/>
    <n v="1524256431"/>
    <n v="1558685221"/>
    <n v="1558688868"/>
    <n v="1558688920"/>
    <s v="12916R"/>
    <s v="AEP Transmission"/>
    <s v="12904R"/>
    <s v="Trans Field Services"/>
    <s v="13695R"/>
    <s v="Trans Field Services West"/>
    <s v="13324R"/>
    <s v="Trans Field Operation West"/>
    <s v="Transmission"/>
    <n v="1.706"/>
    <x v="19"/>
    <s v="SP20 / 007"/>
    <n v="84985.748038461505"/>
    <n v="144985.68615361533"/>
    <n v="849857.48038461502"/>
    <n v="8"/>
  </r>
  <r>
    <m/>
    <n v="0"/>
    <n v="1524256431"/>
    <n v="1558685221"/>
    <n v="1558688868"/>
    <n v="1558688920"/>
    <s v="12916R"/>
    <s v="AEP Transmission"/>
    <s v="12904R"/>
    <s v="Trans Field Services"/>
    <s v="13695R"/>
    <s v="Trans Field Services West"/>
    <s v="13324R"/>
    <s v="Trans Field Operation West"/>
    <s v="Transmission"/>
    <n v="1.706"/>
    <x v="19"/>
    <s v="SP20 / 008"/>
    <n v="11935.0164615385"/>
    <n v="20361.138083384682"/>
    <n v="119350.164615385"/>
    <n v="2"/>
  </r>
  <r>
    <m/>
    <n v="0"/>
    <n v="1524256431"/>
    <n v="1558685221"/>
    <n v="1558688868"/>
    <n v="1558688920"/>
    <s v="12916R"/>
    <s v="AEP Transmission"/>
    <s v="12904R"/>
    <s v="Trans Field Services"/>
    <s v="13695R"/>
    <s v="Trans Field Services West"/>
    <s v="13324R"/>
    <s v="Trans Field Operation West"/>
    <s v="Transmission"/>
    <n v="1.706"/>
    <x v="19"/>
    <s v="SP20 / 010"/>
    <n v="28305.0723076924"/>
    <n v="48288.453356923237"/>
    <n v="141525.36153846199"/>
    <n v="1"/>
  </r>
  <r>
    <m/>
    <n v="0"/>
    <n v="1524256431"/>
    <n v="1558685221"/>
    <n v="1558688868"/>
    <n v="1558688920"/>
    <s v="12916R"/>
    <s v="AEP Transmission"/>
    <s v="12904R"/>
    <s v="Trans Field Services"/>
    <s v="13695R"/>
    <s v="Trans Field Services West"/>
    <s v="13324R"/>
    <s v="Trans Field Operation West"/>
    <s v="Transmission"/>
    <n v="1.706"/>
    <x v="20"/>
    <s v="Nonsal"/>
    <n v="69425.1141480769"/>
    <n v="118439.24473661919"/>
    <n v="1388502.2829615399"/>
    <n v="20"/>
  </r>
  <r>
    <m/>
    <n v="0"/>
    <n v="1524256431"/>
    <n v="1558685221"/>
    <n v="1558688868"/>
    <n v="1558688920"/>
    <s v="12916R"/>
    <s v="AEP Transmission"/>
    <s v="12904R"/>
    <s v="Trans Field Services"/>
    <s v="13695R"/>
    <s v="Trans Field Services West"/>
    <s v="13324R"/>
    <s v="Trans Field Operation West"/>
    <s v="Transmission"/>
    <n v="1.706"/>
    <x v="20"/>
    <s v="SP20 / 007"/>
    <n v="53207.286423076897"/>
    <n v="90771.63063776918"/>
    <n v="532072.86423076899"/>
    <n v="5"/>
  </r>
  <r>
    <m/>
    <n v="0"/>
    <n v="1524256431"/>
    <n v="1558685221"/>
    <n v="1558688868"/>
    <n v="1558688920"/>
    <s v="12916R"/>
    <s v="AEP Transmission"/>
    <s v="12904R"/>
    <s v="Trans Field Services"/>
    <s v="13695R"/>
    <s v="Trans Field Services West"/>
    <s v="13324R"/>
    <s v="Trans Field Operation West"/>
    <s v="Transmission"/>
    <n v="1.706"/>
    <x v="20"/>
    <s v="SP20 / 008"/>
    <n v="22416.810384615401"/>
    <n v="38243.078516153873"/>
    <n v="224168.103846154"/>
    <n v="2"/>
  </r>
  <r>
    <m/>
    <n v="0"/>
    <n v="1524256431"/>
    <n v="1558685221"/>
    <n v="1558688868"/>
    <n v="1558688920"/>
    <s v="12916R"/>
    <s v="AEP Transmission"/>
    <s v="12904R"/>
    <s v="Trans Field Services"/>
    <s v="13695R"/>
    <s v="Trans Field Services West"/>
    <s v="13324R"/>
    <s v="Trans Field Operation West"/>
    <s v="Transmission"/>
    <n v="1.706"/>
    <x v="20"/>
    <s v="SP20 / 010"/>
    <n v="28099.046769230801"/>
    <n v="47936.973788307747"/>
    <n v="140495.23384615401"/>
    <n v="1"/>
  </r>
  <r>
    <m/>
    <n v="0"/>
    <n v="1524256431"/>
    <n v="1558685221"/>
    <n v="1558688868"/>
    <n v="1558688920"/>
    <s v="12916R"/>
    <s v="AEP Transmission"/>
    <s v="12904R"/>
    <s v="Trans Field Services"/>
    <s v="13695R"/>
    <s v="Trans Field Services West"/>
    <s v="13324R"/>
    <s v="Trans Field Operation West"/>
    <s v="Transmission"/>
    <n v="1.706"/>
    <x v="21"/>
    <s v="Nonsal"/>
    <n v="40908.065999999999"/>
    <n v="69789.160596000002"/>
    <n v="818161.32"/>
    <n v="9"/>
  </r>
  <r>
    <m/>
    <n v="0"/>
    <n v="1524256431"/>
    <n v="1558685221"/>
    <n v="1558688868"/>
    <n v="1558688920"/>
    <s v="12916R"/>
    <s v="AEP Transmission"/>
    <s v="12904R"/>
    <s v="Trans Field Services"/>
    <s v="13695R"/>
    <s v="Trans Field Services West"/>
    <s v="13324R"/>
    <s v="Trans Field Operation West"/>
    <s v="Transmission"/>
    <n v="1.706"/>
    <x v="21"/>
    <s v="SP20 / 004"/>
    <n v="3382.52259230769"/>
    <n v="5770.5835424769193"/>
    <n v="56375.376538461504"/>
    <n v="1"/>
  </r>
  <r>
    <m/>
    <n v="0"/>
    <n v="1524256431"/>
    <n v="1558685221"/>
    <n v="1558688868"/>
    <n v="1558688920"/>
    <s v="12916R"/>
    <s v="AEP Transmission"/>
    <s v="12904R"/>
    <s v="Trans Field Services"/>
    <s v="13695R"/>
    <s v="Trans Field Services West"/>
    <s v="13324R"/>
    <s v="Trans Field Operation West"/>
    <s v="Transmission"/>
    <n v="1.706"/>
    <x v="21"/>
    <s v="SP20 / 007"/>
    <n v="39856.914730769196"/>
    <n v="67995.896530692247"/>
    <n v="398569.14730769198"/>
    <n v="4"/>
  </r>
  <r>
    <m/>
    <n v="0"/>
    <n v="1524256431"/>
    <n v="1558685221"/>
    <n v="1558688868"/>
    <n v="1558688920"/>
    <s v="12916R"/>
    <s v="AEP Transmission"/>
    <s v="12904R"/>
    <s v="Trans Field Services"/>
    <s v="13695R"/>
    <s v="Trans Field Services West"/>
    <s v="13324R"/>
    <s v="Trans Field Operation West"/>
    <s v="Transmission"/>
    <n v="1.706"/>
    <x v="21"/>
    <s v="SP20 / 008"/>
    <n v="22635.5049230769"/>
    <n v="38616.171398769191"/>
    <n v="226355.04923076899"/>
    <n v="2"/>
  </r>
  <r>
    <m/>
    <n v="0"/>
    <n v="1524256431"/>
    <n v="1558685221"/>
    <n v="1558688868"/>
    <n v="1558689389"/>
    <s v="12916R"/>
    <s v="AEP Transmission"/>
    <s v="12904R"/>
    <s v="Trans Field Services"/>
    <s v="13695R"/>
    <s v="Trans Field Services West"/>
    <s v="10685R"/>
    <s v="Trans Field Construction West"/>
    <s v="Transmission"/>
    <n v="1.706"/>
    <x v="2"/>
    <s v="SP20 / 004"/>
    <n v="3167.8395230769202"/>
    <n v="5404.3342263692257"/>
    <n v="52797.325384615397"/>
    <n v="1"/>
  </r>
  <r>
    <m/>
    <n v="0"/>
    <n v="1524256431"/>
    <n v="1558685221"/>
    <n v="1558688868"/>
    <n v="1558689389"/>
    <s v="12916R"/>
    <s v="AEP Transmission"/>
    <s v="12904R"/>
    <s v="Trans Field Services"/>
    <s v="13695R"/>
    <s v="Trans Field Services West"/>
    <s v="10685R"/>
    <s v="Trans Field Construction West"/>
    <s v="Transmission"/>
    <n v="1.706"/>
    <x v="2"/>
    <s v="SP20 / 008"/>
    <n v="12686.4014615385"/>
    <n v="21643.00089338468"/>
    <n v="126864.01461538499"/>
    <n v="1"/>
  </r>
  <r>
    <m/>
    <n v="0"/>
    <n v="1524256431"/>
    <n v="1558685221"/>
    <n v="1558688868"/>
    <n v="1558689389"/>
    <s v="12916R"/>
    <s v="AEP Transmission"/>
    <s v="12904R"/>
    <s v="Trans Field Services"/>
    <s v="13695R"/>
    <s v="Trans Field Services West"/>
    <s v="10685R"/>
    <s v="Trans Field Construction West"/>
    <s v="Transmission"/>
    <n v="1.706"/>
    <x v="2"/>
    <s v="SP20 / 010"/>
    <n v="29198.261384615402"/>
    <n v="49812.233922153871"/>
    <n v="145991.30692307701"/>
    <n v="1"/>
  </r>
  <r>
    <m/>
    <n v="0"/>
    <n v="1524256431"/>
    <n v="1558685221"/>
    <n v="1558688868"/>
    <n v="1558689389"/>
    <s v="12916R"/>
    <s v="AEP Transmission"/>
    <s v="12904R"/>
    <s v="Trans Field Services"/>
    <s v="13695R"/>
    <s v="Trans Field Services West"/>
    <s v="10685R"/>
    <s v="Trans Field Construction West"/>
    <s v="Transmission"/>
    <n v="1.706"/>
    <x v="2"/>
    <s v="SP20 / 012"/>
    <n v="56308.269"/>
    <n v="96061.906913999992"/>
    <n v="187694.23"/>
    <n v="1"/>
  </r>
  <r>
    <m/>
    <n v="0"/>
    <n v="1524256431"/>
    <n v="1558685221"/>
    <n v="1558688868"/>
    <n v="1558689389"/>
    <s v="12916R"/>
    <s v="AEP Transmission"/>
    <s v="12904R"/>
    <s v="Trans Field Services"/>
    <s v="13695R"/>
    <s v="Trans Field Services West"/>
    <s v="10685R"/>
    <s v="Trans Field Construction West"/>
    <s v="Transmission"/>
    <n v="1.706"/>
    <x v="18"/>
    <s v="Nonsal"/>
    <n v="115554.18799999999"/>
    <n v="197135.44472799997"/>
    <n v="2311083.7599999998"/>
    <n v="27"/>
  </r>
  <r>
    <m/>
    <n v="0"/>
    <n v="1524256431"/>
    <n v="1558685221"/>
    <n v="1558688868"/>
    <n v="1558689389"/>
    <s v="12916R"/>
    <s v="AEP Transmission"/>
    <s v="12904R"/>
    <s v="Trans Field Services"/>
    <s v="13695R"/>
    <s v="Trans Field Services West"/>
    <s v="10685R"/>
    <s v="Trans Field Construction West"/>
    <s v="Transmission"/>
    <n v="1.706"/>
    <x v="18"/>
    <s v="SP20 / 004"/>
    <n v="3515.6010000000001"/>
    <n v="5997.6153059999997"/>
    <n v="58593.35"/>
    <n v="2"/>
  </r>
  <r>
    <m/>
    <n v="0"/>
    <n v="1524256431"/>
    <n v="1558685221"/>
    <n v="1558688868"/>
    <n v="1558689389"/>
    <s v="12916R"/>
    <s v="AEP Transmission"/>
    <s v="12904R"/>
    <s v="Trans Field Services"/>
    <s v="13695R"/>
    <s v="Trans Field Services West"/>
    <s v="10685R"/>
    <s v="Trans Field Construction West"/>
    <s v="Transmission"/>
    <n v="1.706"/>
    <x v="18"/>
    <s v="SP20 / 007"/>
    <n v="50476.329692307598"/>
    <n v="86112.618455076765"/>
    <n v="504763.29692307702"/>
    <n v="6"/>
  </r>
  <r>
    <m/>
    <n v="0"/>
    <n v="1524256431"/>
    <n v="1558685221"/>
    <n v="1558688868"/>
    <n v="1558689389"/>
    <s v="12916R"/>
    <s v="AEP Transmission"/>
    <s v="12904R"/>
    <s v="Trans Field Services"/>
    <s v="13695R"/>
    <s v="Trans Field Services West"/>
    <s v="10685R"/>
    <s v="Trans Field Construction West"/>
    <s v="Transmission"/>
    <n v="1.706"/>
    <x v="18"/>
    <s v="SP20 / 008"/>
    <n v="58890.3680769231"/>
    <n v="100466.9679392308"/>
    <n v="588903.68076923105"/>
    <n v="5"/>
  </r>
  <r>
    <m/>
    <n v="0"/>
    <n v="1524256431"/>
    <n v="1558685221"/>
    <n v="1558688868"/>
    <n v="1558689389"/>
    <s v="12916R"/>
    <s v="AEP Transmission"/>
    <s v="12904R"/>
    <s v="Trans Field Services"/>
    <s v="13695R"/>
    <s v="Trans Field Services West"/>
    <s v="10685R"/>
    <s v="Trans Field Construction West"/>
    <s v="Transmission"/>
    <n v="1.706"/>
    <x v="19"/>
    <s v="Nonsal"/>
    <n v="171936.34265384599"/>
    <n v="293323.40056746127"/>
    <n v="3438726.8530769199"/>
    <n v="40"/>
  </r>
  <r>
    <m/>
    <n v="0"/>
    <n v="1524256431"/>
    <n v="1558685221"/>
    <n v="1558688868"/>
    <n v="1558689389"/>
    <s v="12916R"/>
    <s v="AEP Transmission"/>
    <s v="12904R"/>
    <s v="Trans Field Services"/>
    <s v="13695R"/>
    <s v="Trans Field Services West"/>
    <s v="10685R"/>
    <s v="Trans Field Construction West"/>
    <s v="Transmission"/>
    <n v="1.706"/>
    <x v="19"/>
    <s v="SP20 / 003"/>
    <n v="2412.6076153846202"/>
    <n v="4115.9085918461624"/>
    <n v="48252.152307692297"/>
    <n v="1"/>
  </r>
  <r>
    <m/>
    <n v="0"/>
    <n v="1524256431"/>
    <n v="1558685221"/>
    <n v="1558688868"/>
    <n v="1558689389"/>
    <s v="12916R"/>
    <s v="AEP Transmission"/>
    <s v="12904R"/>
    <s v="Trans Field Services"/>
    <s v="13695R"/>
    <s v="Trans Field Services West"/>
    <s v="10685R"/>
    <s v="Trans Field Construction West"/>
    <s v="Transmission"/>
    <n v="1.706"/>
    <x v="19"/>
    <s v="SP20 / 004"/>
    <n v="3224.6182153846098"/>
    <n v="5501.1986754461441"/>
    <n v="53743.636923076898"/>
    <n v="1"/>
  </r>
  <r>
    <m/>
    <n v="0"/>
    <n v="1524256431"/>
    <n v="1558685221"/>
    <n v="1558688868"/>
    <n v="1558689389"/>
    <s v="12916R"/>
    <s v="AEP Transmission"/>
    <s v="12904R"/>
    <s v="Trans Field Services"/>
    <s v="13695R"/>
    <s v="Trans Field Services West"/>
    <s v="10685R"/>
    <s v="Trans Field Construction West"/>
    <s v="Transmission"/>
    <n v="1.706"/>
    <x v="19"/>
    <s v="SP20 / 007"/>
    <n v="154316.85076922999"/>
    <n v="263264.54741230636"/>
    <n v="1543168.50769231"/>
    <n v="13"/>
  </r>
  <r>
    <m/>
    <n v="0"/>
    <n v="1524256431"/>
    <n v="1558685221"/>
    <n v="1558688868"/>
    <n v="1558689389"/>
    <s v="12916R"/>
    <s v="AEP Transmission"/>
    <s v="12904R"/>
    <s v="Trans Field Services"/>
    <s v="13695R"/>
    <s v="Trans Field Services West"/>
    <s v="10685R"/>
    <s v="Trans Field Construction West"/>
    <s v="Transmission"/>
    <n v="1.706"/>
    <x v="19"/>
    <s v="SP20 / 008"/>
    <n v="45449.541000000099"/>
    <n v="77536.916946000172"/>
    <n v="454495.41"/>
    <n v="4"/>
  </r>
  <r>
    <m/>
    <n v="0"/>
    <n v="1524256431"/>
    <n v="1558685221"/>
    <n v="1558688868"/>
    <n v="1558689389"/>
    <s v="12916R"/>
    <s v="AEP Transmission"/>
    <s v="12904R"/>
    <s v="Trans Field Services"/>
    <s v="13695R"/>
    <s v="Trans Field Services West"/>
    <s v="10685R"/>
    <s v="Trans Field Construction West"/>
    <s v="Transmission"/>
    <n v="1.706"/>
    <x v="19"/>
    <s v="SP20 / 010"/>
    <n v="50999.798153846197"/>
    <n v="87005.655650461616"/>
    <n v="254998.99076923099"/>
    <n v="2"/>
  </r>
  <r>
    <m/>
    <n v="0"/>
    <n v="1524256431"/>
    <n v="1558685221"/>
    <n v="1558688868"/>
    <n v="1558689389"/>
    <s v="12916R"/>
    <s v="AEP Transmission"/>
    <s v="12904R"/>
    <s v="Trans Field Services"/>
    <s v="13695R"/>
    <s v="Trans Field Services West"/>
    <s v="10685R"/>
    <s v="Trans Field Construction West"/>
    <s v="Transmission"/>
    <n v="1.706"/>
    <x v="20"/>
    <s v="Nonsal"/>
    <n v="84155.915911538395"/>
    <n v="143569.9925450845"/>
    <n v="1683118.3182307701"/>
    <n v="25"/>
  </r>
  <r>
    <m/>
    <n v="0"/>
    <n v="1524256431"/>
    <n v="1558685221"/>
    <n v="1558688868"/>
    <n v="1558689389"/>
    <s v="12916R"/>
    <s v="AEP Transmission"/>
    <s v="12904R"/>
    <s v="Trans Field Services"/>
    <s v="13695R"/>
    <s v="Trans Field Services West"/>
    <s v="10685R"/>
    <s v="Trans Field Construction West"/>
    <s v="Transmission"/>
    <n v="1.706"/>
    <x v="20"/>
    <s v="SP20 / 004"/>
    <n v="3786.7906153846102"/>
    <n v="6460.2647898461446"/>
    <n v="63113.176923076899"/>
    <n v="1"/>
  </r>
  <r>
    <m/>
    <n v="0"/>
    <n v="1524256431"/>
    <n v="1558685221"/>
    <n v="1558688868"/>
    <n v="1558689389"/>
    <s v="12916R"/>
    <s v="AEP Transmission"/>
    <s v="12904R"/>
    <s v="Trans Field Services"/>
    <s v="13695R"/>
    <s v="Trans Field Services West"/>
    <s v="10685R"/>
    <s v="Trans Field Construction West"/>
    <s v="Transmission"/>
    <n v="1.706"/>
    <x v="20"/>
    <s v="SP20 / 007"/>
    <n v="87849.184846153701"/>
    <n v="149870.70934753821"/>
    <n v="878491.84846153902"/>
    <n v="9"/>
  </r>
  <r>
    <m/>
    <n v="0"/>
    <n v="1524256431"/>
    <n v="1558685221"/>
    <n v="1558688868"/>
    <n v="1558689389"/>
    <s v="12916R"/>
    <s v="AEP Transmission"/>
    <s v="12904R"/>
    <s v="Trans Field Services"/>
    <s v="13695R"/>
    <s v="Trans Field Services West"/>
    <s v="10685R"/>
    <s v="Trans Field Construction West"/>
    <s v="Transmission"/>
    <n v="1.706"/>
    <x v="20"/>
    <s v="SP20 / 008"/>
    <n v="36700.029692307799"/>
    <n v="62610.2506550771"/>
    <n v="367000.29692307702"/>
    <n v="4"/>
  </r>
  <r>
    <m/>
    <n v="0"/>
    <n v="1524256431"/>
    <n v="1558685221"/>
    <n v="1558688868"/>
    <n v="1558689389"/>
    <s v="12916R"/>
    <s v="AEP Transmission"/>
    <s v="12904R"/>
    <s v="Trans Field Services"/>
    <s v="13695R"/>
    <s v="Trans Field Services West"/>
    <s v="10685R"/>
    <s v="Trans Field Construction West"/>
    <s v="Transmission"/>
    <n v="1.706"/>
    <x v="20"/>
    <s v="SP20 / 010"/>
    <n v="28428.847538461599"/>
    <n v="48499.613900615484"/>
    <n v="142144.237692308"/>
    <n v="1"/>
  </r>
  <r>
    <m/>
    <n v="0"/>
    <n v="1524256431"/>
    <n v="1558685221"/>
    <n v="1558688868"/>
    <n v="1558689389"/>
    <s v="12916R"/>
    <s v="AEP Transmission"/>
    <s v="12904R"/>
    <s v="Trans Field Services"/>
    <s v="13695R"/>
    <s v="Trans Field Services West"/>
    <s v="10685R"/>
    <s v="Trans Field Construction West"/>
    <s v="Transmission"/>
    <n v="1.706"/>
    <x v="21"/>
    <s v="Nonsal"/>
    <n v="139620.49249999999"/>
    <n v="238192.56020499999"/>
    <n v="2792409.85"/>
    <n v="32"/>
  </r>
  <r>
    <m/>
    <n v="0"/>
    <n v="1524256431"/>
    <n v="1558685221"/>
    <n v="1558688868"/>
    <n v="1558689389"/>
    <s v="12916R"/>
    <s v="AEP Transmission"/>
    <s v="12904R"/>
    <s v="Trans Field Services"/>
    <s v="13695R"/>
    <s v="Trans Field Services West"/>
    <s v="10685R"/>
    <s v="Trans Field Construction West"/>
    <s v="Transmission"/>
    <n v="1.706"/>
    <x v="21"/>
    <s v="SP20 / 004"/>
    <n v="3097.39716923077"/>
    <n v="5284.159570707694"/>
    <n v="51623.286153846202"/>
    <n v="1"/>
  </r>
  <r>
    <m/>
    <n v="0"/>
    <n v="1524256431"/>
    <n v="1558685221"/>
    <n v="1558688868"/>
    <n v="1558689389"/>
    <s v="12916R"/>
    <s v="AEP Transmission"/>
    <s v="12904R"/>
    <s v="Trans Field Services"/>
    <s v="13695R"/>
    <s v="Trans Field Services West"/>
    <s v="10685R"/>
    <s v="Trans Field Construction West"/>
    <s v="Transmission"/>
    <n v="1.706"/>
    <x v="21"/>
    <s v="SP20 / 007"/>
    <n v="75853.760292307794"/>
    <n v="129406.51505867709"/>
    <n v="758537.60292307695"/>
    <n v="7"/>
  </r>
  <r>
    <m/>
    <n v="0"/>
    <n v="1524256431"/>
    <n v="1558685221"/>
    <n v="1558688868"/>
    <n v="1558689389"/>
    <s v="12916R"/>
    <s v="AEP Transmission"/>
    <s v="12904R"/>
    <s v="Trans Field Services"/>
    <s v="13695R"/>
    <s v="Trans Field Services West"/>
    <s v="10685R"/>
    <s v="Trans Field Construction West"/>
    <s v="Transmission"/>
    <n v="1.706"/>
    <x v="21"/>
    <s v="SP20 / 008"/>
    <n v="33519.802923076997"/>
    <n v="57184.783786769352"/>
    <n v="335198.02923076903"/>
    <n v="4"/>
  </r>
  <r>
    <m/>
    <n v="0"/>
    <n v="1524256431"/>
    <n v="1558685221"/>
    <n v="1558688868"/>
    <n v="1558689389"/>
    <s v="12916R"/>
    <s v="AEP Transmission"/>
    <s v="12904R"/>
    <s v="Trans Field Services"/>
    <s v="13695R"/>
    <s v="Trans Field Services West"/>
    <s v="10685R"/>
    <s v="Trans Field Construction West"/>
    <s v="Transmission"/>
    <n v="1.706"/>
    <x v="21"/>
    <s v="SP20 / 010"/>
    <n v="26299.9884615384"/>
    <n v="44867.780315384509"/>
    <n v="131499.94230769199"/>
    <n v="1"/>
  </r>
  <r>
    <m/>
    <n v="0"/>
    <n v="1524256431"/>
    <n v="1558685221"/>
    <n v="1558692516"/>
    <n v="1558692516"/>
    <s v="12916R"/>
    <s v="AEP Transmission"/>
    <s v="12904R"/>
    <s v="Trans Field Services"/>
    <s v="11256R"/>
    <s v="Trans Technical Services"/>
    <m/>
    <m/>
    <s v="Transmission"/>
    <n v="1.706"/>
    <x v="2"/>
    <s v="SP20 / 006"/>
    <n v="6436.9024961538398"/>
    <n v="10981.35565843845"/>
    <n v="71521.138846153801"/>
    <n v="1"/>
  </r>
  <r>
    <m/>
    <n v="0"/>
    <n v="1524256431"/>
    <n v="1558685221"/>
    <n v="1558692516"/>
    <n v="1558692516"/>
    <s v="12916R"/>
    <s v="AEP Transmission"/>
    <s v="12904R"/>
    <s v="Trans Field Services"/>
    <s v="11256R"/>
    <s v="Trans Technical Services"/>
    <m/>
    <m/>
    <s v="Transmission"/>
    <n v="1.706"/>
    <x v="2"/>
    <s v="SP20 / 007"/>
    <n v="31043.744346153901"/>
    <n v="52960.62785453855"/>
    <n v="310437.443461538"/>
    <n v="4"/>
  </r>
  <r>
    <m/>
    <n v="0"/>
    <n v="1524256431"/>
    <n v="1558685221"/>
    <n v="1558692516"/>
    <n v="1558692516"/>
    <s v="12916R"/>
    <s v="AEP Transmission"/>
    <s v="12904R"/>
    <s v="Trans Field Services"/>
    <s v="11256R"/>
    <s v="Trans Technical Services"/>
    <m/>
    <m/>
    <s v="Transmission"/>
    <n v="1.706"/>
    <x v="2"/>
    <s v="SP20 / 009"/>
    <n v="32542.6914230769"/>
    <n v="55517.831567769186"/>
    <n v="216951.276153846"/>
    <n v="2"/>
  </r>
  <r>
    <m/>
    <n v="0"/>
    <n v="1524256431"/>
    <n v="1558685221"/>
    <n v="1558692516"/>
    <n v="1558692516"/>
    <s v="12916R"/>
    <s v="AEP Transmission"/>
    <s v="12904R"/>
    <s v="Trans Field Services"/>
    <s v="11256R"/>
    <s v="Trans Technical Services"/>
    <m/>
    <m/>
    <s v="Transmission"/>
    <n v="1.706"/>
    <x v="2"/>
    <s v="SP20 / 010"/>
    <n v="26021.336923077"/>
    <n v="44392.400790769359"/>
    <n v="130106.68461538501"/>
    <n v="1"/>
  </r>
  <r>
    <m/>
    <n v="0"/>
    <n v="1524256431"/>
    <n v="1558685221"/>
    <n v="1558692516"/>
    <n v="1558692516"/>
    <s v="12916R"/>
    <s v="AEP Transmission"/>
    <s v="12904R"/>
    <s v="Trans Field Services"/>
    <s v="11256R"/>
    <s v="Trans Technical Services"/>
    <m/>
    <m/>
    <s v="Transmission"/>
    <n v="1.706"/>
    <x v="2"/>
    <s v="SP20 / 013"/>
    <n v="86608.917096153906"/>
    <n v="147754.81256603857"/>
    <n v="247454.04884615401"/>
    <n v="1"/>
  </r>
  <r>
    <m/>
    <n v="0"/>
    <n v="1524256431"/>
    <n v="1558685221"/>
    <n v="1558692516"/>
    <n v="1558699811"/>
    <s v="12916R"/>
    <s v="AEP Transmission"/>
    <s v="12904R"/>
    <s v="Trans Field Services"/>
    <s v="11256R"/>
    <s v="Trans Technical Services"/>
    <s v="13675R"/>
    <s v="Trans Forestry &amp; TFS Perf Mgmt"/>
    <s v="Transmission"/>
    <n v="1.706"/>
    <x v="2"/>
    <s v="SP20 / 004"/>
    <n v="24151.128230769202"/>
    <n v="41201.82476169226"/>
    <n v="402518.80384615401"/>
    <n v="7"/>
  </r>
  <r>
    <m/>
    <n v="0"/>
    <n v="1524256431"/>
    <n v="1558685221"/>
    <n v="1558692516"/>
    <n v="1558699811"/>
    <s v="12916R"/>
    <s v="AEP Transmission"/>
    <s v="12904R"/>
    <s v="Trans Field Services"/>
    <s v="11256R"/>
    <s v="Trans Technical Services"/>
    <s v="13675R"/>
    <s v="Trans Forestry &amp; TFS Perf Mgmt"/>
    <s v="Transmission"/>
    <n v="1.706"/>
    <x v="2"/>
    <s v="SP20 / 005"/>
    <n v="58841.464123076999"/>
    <n v="100383.53779396936"/>
    <n v="735518.30153846205"/>
    <n v="11"/>
  </r>
  <r>
    <m/>
    <n v="0"/>
    <n v="1524256431"/>
    <n v="1558685221"/>
    <n v="1558692516"/>
    <n v="1558699811"/>
    <s v="12916R"/>
    <s v="AEP Transmission"/>
    <s v="12904R"/>
    <s v="Trans Field Services"/>
    <s v="11256R"/>
    <s v="Trans Technical Services"/>
    <s v="13675R"/>
    <s v="Trans Forestry &amp; TFS Perf Mgmt"/>
    <s v="Transmission"/>
    <n v="1.706"/>
    <x v="2"/>
    <s v="SP20 / 006"/>
    <n v="75081.997107692398"/>
    <n v="128089.88706572323"/>
    <n v="834244.41230769199"/>
    <n v="11"/>
  </r>
  <r>
    <m/>
    <n v="0"/>
    <n v="1524256431"/>
    <n v="1558685221"/>
    <n v="1558692516"/>
    <n v="1558699811"/>
    <s v="12916R"/>
    <s v="AEP Transmission"/>
    <s v="12904R"/>
    <s v="Trans Field Services"/>
    <s v="11256R"/>
    <s v="Trans Technical Services"/>
    <s v="13675R"/>
    <s v="Trans Forestry &amp; TFS Perf Mgmt"/>
    <s v="Transmission"/>
    <n v="1.706"/>
    <x v="2"/>
    <s v="SP20 / 007"/>
    <n v="96659.665961538602"/>
    <n v="164901.39013038485"/>
    <n v="966596.659615385"/>
    <n v="12"/>
  </r>
  <r>
    <m/>
    <n v="0"/>
    <n v="1524256431"/>
    <n v="1558685221"/>
    <n v="1558692516"/>
    <n v="1558699811"/>
    <s v="12916R"/>
    <s v="AEP Transmission"/>
    <s v="12904R"/>
    <s v="Trans Field Services"/>
    <s v="11256R"/>
    <s v="Trans Technical Services"/>
    <s v="13675R"/>
    <s v="Trans Forestry &amp; TFS Perf Mgmt"/>
    <s v="Transmission"/>
    <n v="1.706"/>
    <x v="2"/>
    <s v="SP20 / 008"/>
    <n v="101864.07692307699"/>
    <n v="173780.11523076936"/>
    <n v="1018640.7692307699"/>
    <n v="10"/>
  </r>
  <r>
    <m/>
    <n v="0"/>
    <n v="1524256431"/>
    <n v="1558685221"/>
    <n v="1558692516"/>
    <n v="1558699811"/>
    <s v="12916R"/>
    <s v="AEP Transmission"/>
    <s v="12904R"/>
    <s v="Trans Field Services"/>
    <s v="11256R"/>
    <s v="Trans Technical Services"/>
    <s v="13675R"/>
    <s v="Trans Forestry &amp; TFS Perf Mgmt"/>
    <s v="Transmission"/>
    <n v="1.706"/>
    <x v="2"/>
    <s v="SP20 / 009"/>
    <n v="66882.022961538503"/>
    <n v="114100.73117238468"/>
    <n v="445880.15307692299"/>
    <n v="4"/>
  </r>
  <r>
    <m/>
    <n v="0"/>
    <n v="1524256431"/>
    <n v="1558685221"/>
    <n v="1558692516"/>
    <n v="1558699811"/>
    <s v="12916R"/>
    <s v="AEP Transmission"/>
    <s v="12904R"/>
    <s v="Trans Field Services"/>
    <s v="11256R"/>
    <s v="Trans Technical Services"/>
    <s v="13675R"/>
    <s v="Trans Forestry &amp; TFS Perf Mgmt"/>
    <s v="Transmission"/>
    <n v="1.706"/>
    <x v="2"/>
    <s v="SP20 / 010"/>
    <n v="116374.131230769"/>
    <n v="198534.26787969191"/>
    <n v="581870.65615384595"/>
    <n v="4"/>
  </r>
  <r>
    <m/>
    <n v="0"/>
    <n v="1524256431"/>
    <n v="1558685221"/>
    <n v="1558692516"/>
    <n v="1558699811"/>
    <s v="12916R"/>
    <s v="AEP Transmission"/>
    <s v="12904R"/>
    <s v="Trans Field Services"/>
    <s v="11256R"/>
    <s v="Trans Technical Services"/>
    <s v="13675R"/>
    <s v="Trans Forestry &amp; TFS Perf Mgmt"/>
    <s v="Transmission"/>
    <n v="1.706"/>
    <x v="2"/>
    <s v="SP20 / 011"/>
    <n v="42262.987500000003"/>
    <n v="72100.656675000006"/>
    <n v="169051.95"/>
    <n v="1"/>
  </r>
  <r>
    <m/>
    <n v="0"/>
    <n v="1524256431"/>
    <n v="1558685221"/>
    <n v="1558692516"/>
    <n v="1558714401"/>
    <s v="12916R"/>
    <s v="AEP Transmission"/>
    <s v="12904R"/>
    <s v="Trans Field Services"/>
    <s v="11256R"/>
    <s v="Trans Technical Services"/>
    <s v="13288R"/>
    <s v="TFS TS P&amp;C"/>
    <s v="Transmission"/>
    <n v="1.706"/>
    <x v="2"/>
    <s v="SP20 / 003"/>
    <n v="1530.76961538462"/>
    <n v="2611.4929638461617"/>
    <n v="30615.392307692298"/>
    <n v="2"/>
  </r>
  <r>
    <m/>
    <n v="0"/>
    <n v="1524256431"/>
    <n v="1558685221"/>
    <n v="1558692516"/>
    <n v="1558714401"/>
    <s v="12916R"/>
    <s v="AEP Transmission"/>
    <s v="12904R"/>
    <s v="Trans Field Services"/>
    <s v="11256R"/>
    <s v="Trans Technical Services"/>
    <s v="13288R"/>
    <s v="TFS TS P&amp;C"/>
    <s v="Transmission"/>
    <n v="1.706"/>
    <x v="2"/>
    <s v="SP20 / 005"/>
    <n v="31841.184953846201"/>
    <n v="54321.061531261621"/>
    <n v="398014.81192307698"/>
    <n v="9"/>
  </r>
  <r>
    <m/>
    <n v="0"/>
    <n v="1524256431"/>
    <n v="1558685221"/>
    <n v="1558692516"/>
    <n v="1558714401"/>
    <s v="12916R"/>
    <s v="AEP Transmission"/>
    <s v="12904R"/>
    <s v="Trans Field Services"/>
    <s v="11256R"/>
    <s v="Trans Technical Services"/>
    <s v="13288R"/>
    <s v="TFS TS P&amp;C"/>
    <s v="Transmission"/>
    <n v="1.706"/>
    <x v="2"/>
    <s v="SP20 / 006"/>
    <n v="91272.584007692203"/>
    <n v="155711.02831712289"/>
    <n v="1014139.82230769"/>
    <n v="14"/>
  </r>
  <r>
    <m/>
    <n v="0"/>
    <n v="1524256431"/>
    <n v="1558685221"/>
    <n v="1558692516"/>
    <n v="1558714401"/>
    <s v="12916R"/>
    <s v="AEP Transmission"/>
    <s v="12904R"/>
    <s v="Trans Field Services"/>
    <s v="11256R"/>
    <s v="Trans Technical Services"/>
    <s v="13288R"/>
    <s v="TFS TS P&amp;C"/>
    <s v="Transmission"/>
    <n v="1.706"/>
    <x v="2"/>
    <s v="SP20 / 008"/>
    <n v="143765.52753846199"/>
    <n v="245263.98998061614"/>
    <n v="1437655.2753846201"/>
    <n v="14"/>
  </r>
  <r>
    <m/>
    <n v="0"/>
    <n v="1524256431"/>
    <n v="1558685221"/>
    <n v="1558692516"/>
    <n v="1558714401"/>
    <s v="12916R"/>
    <s v="AEP Transmission"/>
    <s v="12904R"/>
    <s v="Trans Field Services"/>
    <s v="11256R"/>
    <s v="Trans Technical Services"/>
    <s v="13288R"/>
    <s v="TFS TS P&amp;C"/>
    <s v="Transmission"/>
    <n v="1.706"/>
    <x v="2"/>
    <s v="SP20 / 009"/>
    <n v="190589.37830769201"/>
    <n v="325145.47939292254"/>
    <n v="1270595.8553846199"/>
    <n v="11"/>
  </r>
  <r>
    <m/>
    <n v="0"/>
    <n v="1524256431"/>
    <n v="1558685221"/>
    <n v="1558692516"/>
    <n v="1558714401"/>
    <s v="12916R"/>
    <s v="AEP Transmission"/>
    <s v="12904R"/>
    <s v="Trans Field Services"/>
    <s v="11256R"/>
    <s v="Trans Technical Services"/>
    <s v="13288R"/>
    <s v="TFS TS P&amp;C"/>
    <s v="Transmission"/>
    <n v="1.706"/>
    <x v="2"/>
    <s v="SP20 / 010"/>
    <n v="104168.42915384599"/>
    <n v="177711.34013646125"/>
    <n v="520842.14576923102"/>
    <n v="4"/>
  </r>
  <r>
    <m/>
    <n v="0"/>
    <n v="1524256431"/>
    <n v="1558685221"/>
    <n v="1558692516"/>
    <n v="1558714401"/>
    <s v="12916R"/>
    <s v="AEP Transmission"/>
    <s v="12904R"/>
    <s v="Trans Field Services"/>
    <s v="11256R"/>
    <s v="Trans Technical Services"/>
    <s v="13288R"/>
    <s v="TFS TS P&amp;C"/>
    <s v="Transmission"/>
    <n v="1.706"/>
    <x v="2"/>
    <s v="SP20 / 011"/>
    <n v="40881.337500000001"/>
    <n v="69743.561774999995"/>
    <n v="163525.35"/>
    <n v="1"/>
  </r>
  <r>
    <m/>
    <n v="0"/>
    <n v="1524256431"/>
    <n v="1558685221"/>
    <n v="1558692516"/>
    <n v="1558728991"/>
    <s v="12916R"/>
    <s v="AEP Transmission"/>
    <s v="12904R"/>
    <s v="Trans Field Services"/>
    <s v="11256R"/>
    <s v="Trans Technical Services"/>
    <s v="13286R"/>
    <s v="TFS TS FACTS/HVDC"/>
    <s v="Transmission"/>
    <n v="1.706"/>
    <x v="2"/>
    <s v="Nonsal"/>
    <n v="15131.333500000001"/>
    <n v="25814.054951000002"/>
    <n v="302626.67"/>
    <n v="3"/>
  </r>
  <r>
    <m/>
    <n v="0"/>
    <n v="1524256431"/>
    <n v="1558685221"/>
    <n v="1558692516"/>
    <n v="1558728991"/>
    <s v="12916R"/>
    <s v="AEP Transmission"/>
    <s v="12904R"/>
    <s v="Trans Field Services"/>
    <s v="11256R"/>
    <s v="Trans Technical Services"/>
    <s v="13286R"/>
    <s v="TFS TS FACTS/HVDC"/>
    <s v="Transmission"/>
    <n v="1.706"/>
    <x v="2"/>
    <s v="SP20 / 005"/>
    <n v="18134.190399999999"/>
    <n v="30936.928822399997"/>
    <n v="226677.38"/>
    <n v="3"/>
  </r>
  <r>
    <m/>
    <n v="0"/>
    <n v="1524256431"/>
    <n v="1558685221"/>
    <n v="1558692516"/>
    <n v="1558728991"/>
    <s v="12916R"/>
    <s v="AEP Transmission"/>
    <s v="12904R"/>
    <s v="Trans Field Services"/>
    <s v="11256R"/>
    <s v="Trans Technical Services"/>
    <s v="13286R"/>
    <s v="TFS TS FACTS/HVDC"/>
    <s v="Transmission"/>
    <n v="1.706"/>
    <x v="2"/>
    <s v="SP20 / 006"/>
    <n v="16890.106776923101"/>
    <n v="28814.52216143081"/>
    <n v="187667.853076923"/>
    <n v="2"/>
  </r>
  <r>
    <m/>
    <n v="0"/>
    <n v="1524256431"/>
    <n v="1558685221"/>
    <n v="1558692516"/>
    <n v="1558728991"/>
    <s v="12916R"/>
    <s v="AEP Transmission"/>
    <s v="12904R"/>
    <s v="Trans Field Services"/>
    <s v="11256R"/>
    <s v="Trans Technical Services"/>
    <s v="13286R"/>
    <s v="TFS TS FACTS/HVDC"/>
    <s v="Transmission"/>
    <n v="1.706"/>
    <x v="2"/>
    <s v="SP20 / 007"/>
    <n v="42596.016623076997"/>
    <n v="72668.804358969355"/>
    <n v="425960.16623076901"/>
    <n v="4"/>
  </r>
  <r>
    <m/>
    <n v="0"/>
    <n v="1524256431"/>
    <n v="1558685221"/>
    <n v="1558692516"/>
    <n v="1558728991"/>
    <s v="12916R"/>
    <s v="AEP Transmission"/>
    <s v="12904R"/>
    <s v="Trans Field Services"/>
    <s v="11256R"/>
    <s v="Trans Technical Services"/>
    <s v="13286R"/>
    <s v="TFS TS FACTS/HVDC"/>
    <s v="Transmission"/>
    <n v="1.706"/>
    <x v="2"/>
    <s v="SP20 / 009"/>
    <n v="35642.769461538497"/>
    <n v="60806.564701384676"/>
    <n v="237618.46307692301"/>
    <n v="2"/>
  </r>
  <r>
    <m/>
    <n v="0"/>
    <n v="1524256431"/>
    <n v="1558685221"/>
    <n v="1558692516"/>
    <n v="1558728991"/>
    <s v="12916R"/>
    <s v="AEP Transmission"/>
    <s v="12904R"/>
    <s v="Trans Field Services"/>
    <s v="11256R"/>
    <s v="Trans Technical Services"/>
    <s v="13286R"/>
    <s v="TFS TS FACTS/HVDC"/>
    <s v="Transmission"/>
    <n v="1.706"/>
    <x v="2"/>
    <s v="SP20 / 010"/>
    <n v="53665.026692307598"/>
    <n v="91552.535537076765"/>
    <n v="268325.133461538"/>
    <n v="2"/>
  </r>
  <r>
    <m/>
    <n v="0"/>
    <n v="1524256431"/>
    <n v="1558685221"/>
    <n v="1558692516"/>
    <n v="1558736286"/>
    <s v="12916R"/>
    <s v="AEP Transmission"/>
    <s v="12904R"/>
    <s v="Trans Field Services"/>
    <s v="11256R"/>
    <s v="Trans Technical Services"/>
    <s v="13283R"/>
    <s v="TFS TS T-Line"/>
    <s v="Transmission"/>
    <n v="1.706"/>
    <x v="2"/>
    <s v="SP20 / 005"/>
    <n v="11163.467784615401"/>
    <n v="19044.876040553874"/>
    <n v="139543.34730769199"/>
    <n v="2"/>
  </r>
  <r>
    <m/>
    <n v="0"/>
    <n v="1524256431"/>
    <n v="1558685221"/>
    <n v="1558692516"/>
    <n v="1558736286"/>
    <s v="12916R"/>
    <s v="AEP Transmission"/>
    <s v="12904R"/>
    <s v="Trans Field Services"/>
    <s v="11256R"/>
    <s v="Trans Technical Services"/>
    <s v="13283R"/>
    <s v="TFS TS T-Line"/>
    <s v="Transmission"/>
    <n v="1.706"/>
    <x v="2"/>
    <s v="SP20 / 006"/>
    <n v="19883.5948384615"/>
    <n v="33921.412794415315"/>
    <n v="220928.83153846199"/>
    <n v="3"/>
  </r>
  <r>
    <m/>
    <n v="0"/>
    <n v="1524256431"/>
    <n v="1558685221"/>
    <n v="1558692516"/>
    <n v="1558736286"/>
    <s v="12916R"/>
    <s v="AEP Transmission"/>
    <s v="12904R"/>
    <s v="Trans Field Services"/>
    <s v="11256R"/>
    <s v="Trans Technical Services"/>
    <s v="13283R"/>
    <s v="TFS TS T-Line"/>
    <s v="Transmission"/>
    <n v="1.706"/>
    <x v="2"/>
    <s v="SP20 / 007"/>
    <n v="25572.655153846099"/>
    <n v="43626.949692461443"/>
    <n v="255726.55153846199"/>
    <n v="3"/>
  </r>
  <r>
    <m/>
    <n v="0"/>
    <n v="1524256431"/>
    <n v="1558685221"/>
    <n v="1558692516"/>
    <n v="1558736286"/>
    <s v="12916R"/>
    <s v="AEP Transmission"/>
    <s v="12904R"/>
    <s v="Trans Field Services"/>
    <s v="11256R"/>
    <s v="Trans Technical Services"/>
    <s v="13283R"/>
    <s v="TFS TS T-Line"/>
    <s v="Transmission"/>
    <n v="1.706"/>
    <x v="2"/>
    <s v="SP20 / 008"/>
    <n v="59781.704576923003"/>
    <n v="101987.58800823064"/>
    <n v="597817.04576923104"/>
    <n v="6"/>
  </r>
  <r>
    <m/>
    <n v="0"/>
    <n v="1524256431"/>
    <n v="1558685221"/>
    <n v="1558692516"/>
    <n v="1558736286"/>
    <s v="12916R"/>
    <s v="AEP Transmission"/>
    <s v="12904R"/>
    <s v="Trans Field Services"/>
    <s v="11256R"/>
    <s v="Trans Technical Services"/>
    <s v="13283R"/>
    <s v="TFS TS T-Line"/>
    <s v="Transmission"/>
    <n v="1.706"/>
    <x v="2"/>
    <s v="SP20 / 009"/>
    <n v="14841.3429230769"/>
    <n v="25319.331026769189"/>
    <n v="98942.286153846202"/>
    <n v="1"/>
  </r>
  <r>
    <m/>
    <n v="0"/>
    <n v="1524256431"/>
    <n v="1558685221"/>
    <n v="1558692516"/>
    <n v="1558743581"/>
    <s v="12916R"/>
    <s v="AEP Transmission"/>
    <s v="12904R"/>
    <s v="Trans Field Services"/>
    <s v="11256R"/>
    <s v="Trans Technical Services"/>
    <s v="11117R"/>
    <s v="Trans Tech Svcs Wrk Plan"/>
    <s v="Transmission"/>
    <n v="1.706"/>
    <x v="2"/>
    <s v="SP20 / 004"/>
    <n v="2599.9128000000001"/>
    <n v="4435.4512367999996"/>
    <n v="43331.88"/>
    <n v="1"/>
  </r>
  <r>
    <m/>
    <n v="0"/>
    <n v="1524256431"/>
    <n v="1558685221"/>
    <n v="1558692516"/>
    <n v="1558743581"/>
    <s v="12916R"/>
    <s v="AEP Transmission"/>
    <s v="12904R"/>
    <s v="Trans Field Services"/>
    <s v="11256R"/>
    <s v="Trans Technical Services"/>
    <s v="11117R"/>
    <s v="Trans Tech Svcs Wrk Plan"/>
    <s v="Transmission"/>
    <n v="1.706"/>
    <x v="2"/>
    <s v="SP20 / 005"/>
    <n v="67634.623692307607"/>
    <n v="115384.66801907678"/>
    <n v="845432.79615384596"/>
    <n v="12"/>
  </r>
  <r>
    <m/>
    <n v="0"/>
    <n v="1524256431"/>
    <n v="1558685221"/>
    <n v="1558692516"/>
    <n v="1558743581"/>
    <s v="12916R"/>
    <s v="AEP Transmission"/>
    <s v="12904R"/>
    <s v="Trans Field Services"/>
    <s v="11256R"/>
    <s v="Trans Technical Services"/>
    <s v="11117R"/>
    <s v="Trans Tech Svcs Wrk Plan"/>
    <s v="Transmission"/>
    <n v="1.706"/>
    <x v="2"/>
    <s v="SP20 / 006"/>
    <n v="145903.28818846101"/>
    <n v="248911.00964951448"/>
    <n v="1621147.6465384599"/>
    <n v="22"/>
  </r>
  <r>
    <m/>
    <n v="0"/>
    <n v="1524256431"/>
    <n v="1558685221"/>
    <n v="1558692516"/>
    <n v="1558743581"/>
    <s v="12916R"/>
    <s v="AEP Transmission"/>
    <s v="12904R"/>
    <s v="Trans Field Services"/>
    <s v="11256R"/>
    <s v="Trans Technical Services"/>
    <s v="11117R"/>
    <s v="Trans Tech Svcs Wrk Plan"/>
    <s v="Transmission"/>
    <n v="1.706"/>
    <x v="2"/>
    <s v="SP20 / 007"/>
    <n v="206637.750480769"/>
    <n v="352524.00232019188"/>
    <n v="2066377.5048076899"/>
    <n v="22"/>
  </r>
  <r>
    <m/>
    <n v="0"/>
    <n v="1524256431"/>
    <n v="1558685221"/>
    <n v="1558692516"/>
    <n v="1558743581"/>
    <s v="12916R"/>
    <s v="AEP Transmission"/>
    <s v="12904R"/>
    <s v="Trans Field Services"/>
    <s v="11256R"/>
    <s v="Trans Technical Services"/>
    <s v="11117R"/>
    <s v="Trans Tech Svcs Wrk Plan"/>
    <s v="Transmission"/>
    <n v="1.706"/>
    <x v="2"/>
    <s v="SP20 / 008"/>
    <n v="243512.28134615399"/>
    <n v="415431.95197653869"/>
    <n v="2435122.8134615398"/>
    <n v="25"/>
  </r>
  <r>
    <m/>
    <n v="0"/>
    <n v="1524256431"/>
    <n v="1558685221"/>
    <n v="1558692516"/>
    <n v="1558743581"/>
    <s v="12916R"/>
    <s v="AEP Transmission"/>
    <s v="12904R"/>
    <s v="Trans Field Services"/>
    <s v="11256R"/>
    <s v="Trans Technical Services"/>
    <s v="11117R"/>
    <s v="Trans Tech Svcs Wrk Plan"/>
    <s v="Transmission"/>
    <n v="1.706"/>
    <x v="2"/>
    <s v="SP20 / 009"/>
    <n v="248525.98707692299"/>
    <n v="423985.33395323058"/>
    <n v="1656839.91384615"/>
    <n v="14"/>
  </r>
  <r>
    <m/>
    <n v="0"/>
    <n v="1524256431"/>
    <n v="1558685221"/>
    <n v="1558692516"/>
    <n v="1558743581"/>
    <s v="12916R"/>
    <s v="AEP Transmission"/>
    <s v="12904R"/>
    <s v="Trans Field Services"/>
    <s v="11256R"/>
    <s v="Trans Technical Services"/>
    <s v="11117R"/>
    <s v="Trans Tech Svcs Wrk Plan"/>
    <s v="Transmission"/>
    <n v="1.706"/>
    <x v="2"/>
    <s v="SP20 / 010"/>
    <n v="57286.053"/>
    <n v="97730.006418000004"/>
    <n v="286430.26500000001"/>
    <n v="2"/>
  </r>
  <r>
    <m/>
    <n v="0"/>
    <n v="1524256431"/>
    <n v="1558685221"/>
    <n v="1558692516"/>
    <n v="1558743581"/>
    <s v="12916R"/>
    <s v="AEP Transmission"/>
    <s v="12904R"/>
    <s v="Trans Field Services"/>
    <s v="11256R"/>
    <s v="Trans Technical Services"/>
    <s v="11117R"/>
    <s v="Trans Tech Svcs Wrk Plan"/>
    <s v="Transmission"/>
    <n v="1.706"/>
    <x v="2"/>
    <s v="SP20 / 011"/>
    <n v="69192.991346153794"/>
    <n v="118043.24323653837"/>
    <n v="276771.965384615"/>
    <n v="2"/>
  </r>
  <r>
    <m/>
    <n v="0"/>
    <n v="1524256431"/>
    <n v="1558685221"/>
    <n v="1558692516"/>
    <n v="1558743581"/>
    <s v="12916R"/>
    <s v="AEP Transmission"/>
    <s v="12904R"/>
    <s v="Trans Field Services"/>
    <s v="11256R"/>
    <s v="Trans Technical Services"/>
    <s v="11117R"/>
    <s v="Trans Tech Svcs Wrk Plan"/>
    <s v="Transmission"/>
    <n v="1.706"/>
    <x v="18"/>
    <s v="SP20 / 006"/>
    <n v="16041.331661538499"/>
    <n v="27366.511814584679"/>
    <n v="178237.01846153801"/>
    <n v="2"/>
  </r>
  <r>
    <m/>
    <n v="0"/>
    <n v="1524256431"/>
    <n v="1558685221"/>
    <n v="1558692516"/>
    <n v="1558743581"/>
    <s v="12916R"/>
    <s v="AEP Transmission"/>
    <s v="12904R"/>
    <s v="Trans Field Services"/>
    <s v="11256R"/>
    <s v="Trans Technical Services"/>
    <s v="11117R"/>
    <s v="Trans Tech Svcs Wrk Plan"/>
    <s v="Transmission"/>
    <n v="1.706"/>
    <x v="29"/>
    <s v="SP20 / 004"/>
    <n v="3509.1491999999998"/>
    <n v="5986.6085352"/>
    <n v="58485.82"/>
    <n v="1"/>
  </r>
  <r>
    <m/>
    <n v="0"/>
    <n v="1524256431"/>
    <n v="1558685221"/>
    <n v="1558692516"/>
    <n v="1558743581"/>
    <s v="12916R"/>
    <s v="AEP Transmission"/>
    <s v="12904R"/>
    <s v="Trans Field Services"/>
    <s v="11256R"/>
    <s v="Trans Technical Services"/>
    <s v="11117R"/>
    <s v="Trans Tech Svcs Wrk Plan"/>
    <s v="Transmission"/>
    <n v="1.706"/>
    <x v="29"/>
    <s v="SP20 / 006"/>
    <n v="7022.9035384615399"/>
    <n v="11981.073436615387"/>
    <n v="78032.261538461506"/>
    <n v="1"/>
  </r>
  <r>
    <m/>
    <n v="0"/>
    <n v="1524256431"/>
    <n v="1558685221"/>
    <n v="1558692516"/>
    <n v="1558743581"/>
    <s v="12916R"/>
    <s v="AEP Transmission"/>
    <s v="12904R"/>
    <s v="Trans Field Services"/>
    <s v="11256R"/>
    <s v="Trans Technical Services"/>
    <s v="11117R"/>
    <s v="Trans Tech Svcs Wrk Plan"/>
    <s v="Transmission"/>
    <n v="1.706"/>
    <x v="29"/>
    <s v="SP20 / 007"/>
    <n v="28878.536769230799"/>
    <n v="49266.783728307739"/>
    <n v="288785.36769230798"/>
    <n v="3"/>
  </r>
  <r>
    <m/>
    <n v="0"/>
    <n v="1524256431"/>
    <n v="1558685221"/>
    <n v="1558692516"/>
    <n v="1558743581"/>
    <s v="12916R"/>
    <s v="AEP Transmission"/>
    <s v="12904R"/>
    <s v="Trans Field Services"/>
    <s v="11256R"/>
    <s v="Trans Technical Services"/>
    <s v="11117R"/>
    <s v="Trans Tech Svcs Wrk Plan"/>
    <s v="Transmission"/>
    <n v="1.706"/>
    <x v="19"/>
    <s v="SP20 / 006"/>
    <n v="8957.0425846153794"/>
    <n v="15280.714649353837"/>
    <n v="99522.695384615407"/>
    <n v="1"/>
  </r>
  <r>
    <m/>
    <n v="0"/>
    <n v="1524256431"/>
    <n v="1558685221"/>
    <n v="1558692516"/>
    <n v="1558743581"/>
    <s v="12916R"/>
    <s v="AEP Transmission"/>
    <s v="12904R"/>
    <s v="Trans Field Services"/>
    <s v="11256R"/>
    <s v="Trans Technical Services"/>
    <s v="11117R"/>
    <s v="Trans Tech Svcs Wrk Plan"/>
    <s v="Transmission"/>
    <n v="1.706"/>
    <x v="19"/>
    <s v="SP20 / 007"/>
    <n v="19949.4313846154"/>
    <n v="34033.72994215387"/>
    <n v="199494.31384615399"/>
    <n v="2"/>
  </r>
  <r>
    <m/>
    <n v="0"/>
    <n v="1524256431"/>
    <n v="1558685221"/>
    <n v="1558692516"/>
    <n v="1558743581"/>
    <s v="12916R"/>
    <s v="AEP Transmission"/>
    <s v="12904R"/>
    <s v="Trans Field Services"/>
    <s v="11256R"/>
    <s v="Trans Technical Services"/>
    <s v="11117R"/>
    <s v="Trans Tech Svcs Wrk Plan"/>
    <s v="Transmission"/>
    <n v="1.706"/>
    <x v="20"/>
    <s v="SP20 / 006"/>
    <n v="16376.913415384601"/>
    <n v="27939.014286646128"/>
    <n v="181965.70461538501"/>
    <n v="2"/>
  </r>
  <r>
    <m/>
    <n v="0"/>
    <n v="1524256431"/>
    <n v="1558685221"/>
    <n v="1558692516"/>
    <n v="1558743581"/>
    <s v="12916R"/>
    <s v="AEP Transmission"/>
    <s v="12904R"/>
    <s v="Trans Field Services"/>
    <s v="11256R"/>
    <s v="Trans Technical Services"/>
    <s v="11117R"/>
    <s v="Trans Tech Svcs Wrk Plan"/>
    <s v="Transmission"/>
    <n v="1.706"/>
    <x v="21"/>
    <s v="SP20 / 007"/>
    <n v="20960.0458846154"/>
    <n v="35757.838279153868"/>
    <n v="209600.45884615401"/>
    <n v="2"/>
  </r>
  <r>
    <m/>
    <n v="0"/>
    <n v="1524256431"/>
    <n v="1558685221"/>
    <n v="1558765474"/>
    <n v="1558765474"/>
    <s v="12916R"/>
    <s v="AEP Transmission"/>
    <s v="12904R"/>
    <s v="Trans Field Services"/>
    <s v="12884R"/>
    <s v="Transmission Field Services"/>
    <m/>
    <m/>
    <s v="Transmission"/>
    <n v="1.706"/>
    <x v="2"/>
    <s v="SP20 / 003"/>
    <n v="2198.22121153846"/>
    <n v="3750.1653868846129"/>
    <n v="43964.424230769197"/>
    <n v="1"/>
  </r>
  <r>
    <m/>
    <n v="0"/>
    <n v="1524256431"/>
    <n v="1558685221"/>
    <n v="1558765474"/>
    <n v="1558765474"/>
    <s v="12916R"/>
    <s v="AEP Transmission"/>
    <s v="12904R"/>
    <s v="Trans Field Services"/>
    <s v="12884R"/>
    <s v="Transmission Field Services"/>
    <m/>
    <m/>
    <s v="Transmission"/>
    <n v="1.706"/>
    <x v="2"/>
    <s v="SP20 / 006"/>
    <n v="6854.2175769230798"/>
    <n v="11693.295186230775"/>
    <n v="76157.973076923096"/>
    <n v="1"/>
  </r>
  <r>
    <m/>
    <n v="0"/>
    <n v="1524256431"/>
    <n v="1558685221"/>
    <n v="1558765474"/>
    <n v="1558765474"/>
    <s v="12916R"/>
    <s v="AEP Transmission"/>
    <s v="12904R"/>
    <s v="Trans Field Services"/>
    <s v="12884R"/>
    <s v="Transmission Field Services"/>
    <m/>
    <m/>
    <s v="Transmission"/>
    <n v="1.706"/>
    <x v="2"/>
    <s v="SP20 / 014"/>
    <n v="85145.1012307692"/>
    <n v="145257.54269969225"/>
    <n v="212862.75307692299"/>
    <n v="1"/>
  </r>
  <r>
    <s v="EC"/>
    <n v="0"/>
    <n v="424"/>
    <n v="424"/>
    <n v="424"/>
    <n v="424"/>
    <s v="13535R"/>
    <s v="External Affairs"/>
    <m/>
    <m/>
    <m/>
    <m/>
    <m/>
    <m/>
    <s v="EC"/>
    <n v="1.73"/>
    <x v="2"/>
    <s v="SP20 / 018"/>
    <n v="386505.32826923102"/>
    <n v="668654.21790576971"/>
    <n v="515340.43769230798"/>
    <n v="1"/>
  </r>
  <r>
    <s v="EC"/>
    <n v="0"/>
    <n v="847"/>
    <n v="994"/>
    <n v="994"/>
    <n v="994"/>
    <s v="13263R"/>
    <s v="Utilities"/>
    <s v="10828R"/>
    <s v="Distribution Central Depts"/>
    <m/>
    <m/>
    <m/>
    <m/>
    <s v="EC"/>
    <n v="1.73"/>
    <x v="2"/>
    <s v="SP20 / 018"/>
    <n v="468224.58523077"/>
    <n v="810028.53244923207"/>
    <n v="585280.73153846199"/>
    <n v="1"/>
  </r>
  <r>
    <s v="EC"/>
    <n v="0"/>
    <n v="847"/>
    <n v="1003"/>
    <n v="1006"/>
    <n v="1006"/>
    <s v="13263R"/>
    <s v="Utilities"/>
    <s v="12397XR"/>
    <s v="Utility Operations Texas"/>
    <s v="12397R"/>
    <s v="Utility Operations Texas"/>
    <m/>
    <m/>
    <s v="EC"/>
    <n v="1.73"/>
    <x v="5"/>
    <s v="SP20 / 015"/>
    <n v="206136.34646153901"/>
    <n v="356615.8793784625"/>
    <n v="358497.99384615402"/>
    <n v="1"/>
  </r>
  <r>
    <s v="EC"/>
    <n v="0"/>
    <n v="847"/>
    <n v="1087"/>
    <n v="1090"/>
    <n v="1090"/>
    <s v="13263R"/>
    <s v="Utilities"/>
    <s v="12406XR"/>
    <s v="Utility Operations Oklahoma"/>
    <s v="12406R"/>
    <s v="Utility Operations Oklahoma"/>
    <m/>
    <m/>
    <s v="EC"/>
    <n v="1.73"/>
    <x v="8"/>
    <s v="SP20 / 015"/>
    <n v="161653.845"/>
    <n v="279661.15185000002"/>
    <n v="323307.69"/>
    <n v="1"/>
  </r>
  <r>
    <s v="EC"/>
    <n v="0"/>
    <n v="847"/>
    <n v="1165"/>
    <n v="1167"/>
    <n v="1167"/>
    <s v="13263R"/>
    <s v="Utilities"/>
    <s v="12415XR"/>
    <s v="Utility Operations SWEPCO"/>
    <s v="12415R"/>
    <s v="Utility Operations SWEPCO"/>
    <m/>
    <m/>
    <s v="EC"/>
    <n v="1.73"/>
    <x v="6"/>
    <s v="SP20 / 015"/>
    <n v="164682.71884615399"/>
    <n v="284901.10360384639"/>
    <n v="329365.43769230798"/>
    <n v="1"/>
  </r>
  <r>
    <s v="EC"/>
    <n v="0"/>
    <n v="847"/>
    <n v="1276"/>
    <n v="1278"/>
    <n v="1280"/>
    <s v="13263R"/>
    <s v="Utilities"/>
    <s v="12358XR"/>
    <s v="Utility Operations Appalachian"/>
    <s v="12358R"/>
    <s v="Utility Operations Appalachian"/>
    <s v="13174R"/>
    <s v="APCo External Affairs"/>
    <s v="EC"/>
    <n v="1.73"/>
    <x v="0"/>
    <s v="SP20 / 016"/>
    <n v="228929.68084615399"/>
    <n v="396048.3478638464"/>
    <n v="398138.57538461499"/>
    <n v="1"/>
  </r>
  <r>
    <s v="EC"/>
    <n v="0"/>
    <n v="847"/>
    <n v="1405"/>
    <n v="1407"/>
    <n v="1407"/>
    <s v="13263R"/>
    <s v="Utilities"/>
    <s v="12369XR"/>
    <s v="Utility Operations Ohio"/>
    <s v="12369R"/>
    <s v="Utility Operations Ohio"/>
    <m/>
    <m/>
    <s v="EC"/>
    <n v="1.73"/>
    <x v="4"/>
    <s v="SP20 / 016"/>
    <n v="191898.85859615399"/>
    <n v="331985.02537134639"/>
    <n v="333737.145384615"/>
    <n v="1"/>
  </r>
  <r>
    <s v="EC"/>
    <n v="0"/>
    <n v="847"/>
    <n v="1510"/>
    <n v="1512"/>
    <n v="1512"/>
    <s v="13263R"/>
    <s v="Utilities"/>
    <s v="12378XR"/>
    <s v="Utility Operations I&amp;M"/>
    <s v="12378R"/>
    <s v="Utility Operations I&amp;M"/>
    <m/>
    <m/>
    <s v="EC"/>
    <n v="1.73"/>
    <x v="11"/>
    <s v="SP20 / 015"/>
    <n v="191870.93084615399"/>
    <n v="331936.71036384639"/>
    <n v="333688.57538461499"/>
    <n v="1"/>
  </r>
  <r>
    <s v="EC"/>
    <n v="0"/>
    <n v="847"/>
    <n v="1564"/>
    <n v="1566"/>
    <n v="1568"/>
    <s v="13263R"/>
    <s v="Utilities"/>
    <s v="12388XR"/>
    <s v="Kentucky Power Company"/>
    <s v="12388R"/>
    <s v="Kentucky Power Company"/>
    <s v="11439R"/>
    <s v="Kentucky Power Co Headquarters"/>
    <s v="EC"/>
    <n v="1.73"/>
    <x v="9"/>
    <s v="SP20 / 014"/>
    <n v="115737.273"/>
    <n v="200225.48228999999"/>
    <n v="257193.94"/>
    <n v="1"/>
  </r>
  <r>
    <s v="EC"/>
    <n v="0"/>
    <n v="40648"/>
    <n v="40648"/>
    <n v="40648"/>
    <n v="40648"/>
    <s v="11991R"/>
    <s v="Generation"/>
    <m/>
    <m/>
    <m/>
    <m/>
    <m/>
    <m/>
    <s v="EC"/>
    <n v="1.73"/>
    <x v="2"/>
    <s v="SP20 / 018"/>
    <n v="419492.35015384603"/>
    <n v="725721.76576615358"/>
    <n v="524365.43769230798"/>
    <n v="1"/>
  </r>
  <r>
    <s v="EC"/>
    <n v="0"/>
    <n v="3129891"/>
    <n v="3129891"/>
    <n v="3129891"/>
    <n v="3129891"/>
    <s v="13254R"/>
    <s v="Energy Supply"/>
    <m/>
    <m/>
    <m/>
    <m/>
    <m/>
    <m/>
    <s v="EC"/>
    <n v="1.73"/>
    <x v="23"/>
    <s v="SP20 / 018"/>
    <n v="442747.62707692297"/>
    <n v="765953.39484307671"/>
    <n v="553434.53384615399"/>
    <n v="1"/>
  </r>
  <r>
    <s v="EC"/>
    <n v="0"/>
    <n v="118935821"/>
    <n v="118935821"/>
    <n v="118935821"/>
    <n v="118935821"/>
    <s v="10370R"/>
    <s v="Chief Administrative Officer"/>
    <m/>
    <m/>
    <m/>
    <m/>
    <m/>
    <m/>
    <s v="EC"/>
    <n v="1.73"/>
    <x v="2"/>
    <s v="SP20 / 018"/>
    <n v="463828.80230769201"/>
    <n v="802423.82799230714"/>
    <n v="618438.40307692299"/>
    <n v="1"/>
  </r>
  <r>
    <s v="EC"/>
    <n v="0"/>
    <n v="1524256431"/>
    <n v="1524256431"/>
    <n v="1524256431"/>
    <n v="1524256431"/>
    <s v="12916R"/>
    <s v="AEP Transmission"/>
    <m/>
    <m/>
    <m/>
    <m/>
    <m/>
    <m/>
    <s v="EC"/>
    <n v="1.73"/>
    <x v="2"/>
    <s v="SP20 / 018"/>
    <n v="430815.376615385"/>
    <n v="745310.60154461605"/>
    <n v="538519.22076923097"/>
    <n v="1"/>
  </r>
  <r>
    <s v="EC"/>
    <n v="0"/>
    <n v="1680750931"/>
    <n v="1683880821"/>
    <n v="1683880821"/>
    <n v="1683880821"/>
    <s v="10559R"/>
    <s v="Chief Executive Officer"/>
    <s v="12985R"/>
    <s v="Executive Admin"/>
    <m/>
    <m/>
    <m/>
    <m/>
    <s v="EC"/>
    <n v="1.73"/>
    <x v="2"/>
    <s v="SP20 / 020"/>
    <n v="1989996.52707692"/>
    <n v="3442693.9918430718"/>
    <n v="1474071.5015384599"/>
    <n v="1"/>
  </r>
  <r>
    <s v="EC"/>
    <n v="0"/>
    <n v="1680750931"/>
    <n v="1743348731"/>
    <n v="1744913676"/>
    <n v="1744913676"/>
    <s v="10559R"/>
    <s v="Chief Executive Officer"/>
    <s v="10764R"/>
    <s v="Legal GC/Administration"/>
    <s v="13344R"/>
    <s v="Legal Only"/>
    <m/>
    <m/>
    <s v="EC"/>
    <n v="1.73"/>
    <x v="2"/>
    <s v="SP20 / 018"/>
    <n v="505393.30384615302"/>
    <n v="874330.41565384471"/>
    <n v="673857.73846153799"/>
    <n v="1"/>
  </r>
  <r>
    <s v="EC"/>
    <n v="0"/>
    <n v="1762128071"/>
    <n v="1912362791"/>
    <n v="1912362791"/>
    <n v="1912362791"/>
    <s v="10038R"/>
    <s v="Chief Financial Officer"/>
    <s v="12304R"/>
    <s v="CFO Admin"/>
    <m/>
    <m/>
    <m/>
    <m/>
    <s v="EC"/>
    <n v="1.73"/>
    <x v="2"/>
    <s v="SP20 / 019"/>
    <n v="647289.31630769197"/>
    <n v="1119810.5172123071"/>
    <n v="809111.64538461505"/>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63">
  <r>
    <m/>
    <n v="0"/>
    <n v="1000000000"/>
    <n v="1000000000"/>
    <n v="1000000000"/>
    <n v="1000000000"/>
    <s v="10491R"/>
    <s v="Projects &amp; Services"/>
    <m/>
    <m/>
    <m/>
    <m/>
    <m/>
    <m/>
    <x v="0"/>
    <s v="103"/>
    <s v="10491"/>
    <s v="SP20 / 006"/>
    <n v="9020.2723269230701"/>
    <n v="100225.248076923"/>
  </r>
  <r>
    <m/>
    <n v="0"/>
    <n v="1000000000"/>
    <n v="1000000000"/>
    <n v="1000000000"/>
    <n v="1000000000"/>
    <s v="10491R"/>
    <s v="Projects &amp; Services"/>
    <m/>
    <m/>
    <m/>
    <m/>
    <m/>
    <m/>
    <x v="0"/>
    <s v="103"/>
    <s v="10491"/>
    <s v="SP20 / 011"/>
    <n v="134901.29250000001"/>
    <n v="539605.17000000004"/>
  </r>
  <r>
    <m/>
    <n v="0"/>
    <n v="1000000000"/>
    <n v="1000000000"/>
    <n v="1000000000"/>
    <n v="1000000000"/>
    <s v="10491R"/>
    <s v="Projects &amp; Services"/>
    <m/>
    <m/>
    <m/>
    <m/>
    <m/>
    <m/>
    <x v="0"/>
    <s v="103"/>
    <s v="10491"/>
    <s v="SP20 / 012"/>
    <n v="65399.998153846202"/>
    <n v="217999.99384615399"/>
  </r>
  <r>
    <m/>
    <n v="0"/>
    <n v="1000000000"/>
    <n v="1000000000"/>
    <n v="1000000000"/>
    <n v="1000000000"/>
    <s v="10491R"/>
    <s v="Projects &amp; Services"/>
    <m/>
    <m/>
    <m/>
    <m/>
    <m/>
    <m/>
    <x v="0"/>
    <s v="103"/>
    <s v="13440"/>
    <s v="SP20 / 005"/>
    <n v="5075.9873846153796"/>
    <n v="63449.842307692299"/>
  </r>
  <r>
    <m/>
    <n v="0"/>
    <n v="1000000000"/>
    <n v="1000000000"/>
    <n v="1000000000"/>
    <n v="1000000000"/>
    <s v="10491R"/>
    <s v="Projects &amp; Services"/>
    <m/>
    <m/>
    <m/>
    <m/>
    <m/>
    <m/>
    <x v="0"/>
    <s v="103"/>
    <s v="13440"/>
    <s v="SP20 / 012"/>
    <n v="131999.984769231"/>
    <n v="439999.94923076901"/>
  </r>
  <r>
    <m/>
    <n v="0"/>
    <n v="1000000000"/>
    <n v="1000000000"/>
    <n v="1000000000"/>
    <n v="1000000000"/>
    <s v="10491R"/>
    <s v="Projects &amp; Services"/>
    <m/>
    <m/>
    <m/>
    <m/>
    <m/>
    <m/>
    <x v="0"/>
    <s v="103"/>
    <s v="13440"/>
    <s v="SP20 / 013"/>
    <n v="84000.007807692193"/>
    <n v="240000.02230769201"/>
  </r>
  <r>
    <m/>
    <n v="0"/>
    <n v="1000000000"/>
    <n v="1000000000"/>
    <n v="1000000000"/>
    <n v="1000000000"/>
    <s v="10491R"/>
    <s v="Projects &amp; Services"/>
    <m/>
    <m/>
    <m/>
    <m/>
    <m/>
    <m/>
    <x v="0"/>
    <s v="103"/>
    <s v="13440"/>
    <s v="SP20 / 015"/>
    <n v="135000.00692307699"/>
    <n v="300000.01538461499"/>
  </r>
  <r>
    <m/>
    <n v="0"/>
    <n v="1000000000"/>
    <n v="1000000000"/>
    <n v="1000000000"/>
    <n v="1000000000"/>
    <s v="10491R"/>
    <s v="Projects &amp; Services"/>
    <m/>
    <m/>
    <m/>
    <m/>
    <m/>
    <m/>
    <x v="0"/>
    <s v="103"/>
    <s v="14012"/>
    <s v="SP20 / 006"/>
    <n v="7928.9259923076897"/>
    <n v="88099.177692307698"/>
  </r>
  <r>
    <m/>
    <n v="0"/>
    <n v="1000000000"/>
    <n v="1000000000"/>
    <n v="1000000000"/>
    <n v="1000000000"/>
    <s v="10491R"/>
    <s v="Projects &amp; Services"/>
    <m/>
    <m/>
    <m/>
    <m/>
    <m/>
    <m/>
    <x v="0"/>
    <s v="103"/>
    <s v="14012"/>
    <s v="SP20 / 007"/>
    <n v="18753.596076923099"/>
    <n v="187535.96076923099"/>
  </r>
  <r>
    <m/>
    <n v="0"/>
    <n v="1000000000"/>
    <n v="1000000000"/>
    <n v="1000000000"/>
    <n v="1000000000"/>
    <s v="10491R"/>
    <s v="Projects &amp; Services"/>
    <m/>
    <m/>
    <m/>
    <m/>
    <m/>
    <m/>
    <x v="0"/>
    <s v="103"/>
    <s v="14012"/>
    <s v="SP20 / 008"/>
    <n v="26125.8476923077"/>
    <n v="261258.47692307699"/>
  </r>
  <r>
    <m/>
    <n v="0"/>
    <n v="1000000000"/>
    <n v="1000000000"/>
    <n v="1000000000"/>
    <n v="1000000000"/>
    <s v="10491R"/>
    <s v="Projects &amp; Services"/>
    <m/>
    <m/>
    <m/>
    <m/>
    <m/>
    <m/>
    <x v="0"/>
    <s v="103"/>
    <s v="14012"/>
    <s v="SP20 / 009"/>
    <n v="37232.050846154001"/>
    <n v="248213.672307692"/>
  </r>
  <r>
    <m/>
    <n v="0"/>
    <n v="1000000000"/>
    <n v="1000000000"/>
    <n v="1000000000"/>
    <n v="1000000000"/>
    <s v="10491R"/>
    <s v="Projects &amp; Services"/>
    <m/>
    <m/>
    <m/>
    <m/>
    <m/>
    <m/>
    <x v="0"/>
    <s v="103"/>
    <s v="14012"/>
    <s v="SP20 / 010"/>
    <n v="100619.12484615399"/>
    <n v="503095.624230769"/>
  </r>
  <r>
    <m/>
    <n v="0"/>
    <n v="1000000000"/>
    <n v="1000000000"/>
    <n v="1000000000"/>
    <n v="1000000000"/>
    <s v="10491R"/>
    <s v="Projects &amp; Services"/>
    <m/>
    <m/>
    <m/>
    <m/>
    <m/>
    <m/>
    <x v="0"/>
    <s v="103"/>
    <s v="14012"/>
    <s v="SP20 / 011"/>
    <n v="54093.303461538497"/>
    <n v="216373.21384615399"/>
  </r>
  <r>
    <m/>
    <n v="0"/>
    <n v="1000000000"/>
    <n v="1000000000"/>
    <n v="1000000000"/>
    <n v="1000000000"/>
    <s v="10491R"/>
    <s v="Projects &amp; Services"/>
    <m/>
    <m/>
    <m/>
    <m/>
    <m/>
    <m/>
    <x v="0"/>
    <s v="132"/>
    <s v="14012"/>
    <s v="SP20 / 006"/>
    <n v="8828.4378807692301"/>
    <n v="98093.754230769206"/>
  </r>
  <r>
    <m/>
    <n v="0"/>
    <n v="1000000000"/>
    <n v="1000006764"/>
    <n v="1000006764"/>
    <n v="1000006764"/>
    <s v="10491R"/>
    <s v="Projects &amp; Services"/>
    <s v="10683R"/>
    <s v="Real Estate &amp; Workplace Svcs"/>
    <m/>
    <m/>
    <m/>
    <m/>
    <x v="0"/>
    <s v="103"/>
    <s v="10683"/>
    <s v="SP20 / 007"/>
    <n v="18327.938923076901"/>
    <n v="183279.38923076901"/>
  </r>
  <r>
    <m/>
    <n v="0"/>
    <n v="1000000000"/>
    <n v="1000006764"/>
    <n v="1000006764"/>
    <n v="1000006764"/>
    <s v="10491R"/>
    <s v="Projects &amp; Services"/>
    <s v="10683R"/>
    <s v="Real Estate &amp; Workplace Svcs"/>
    <m/>
    <m/>
    <m/>
    <m/>
    <x v="0"/>
    <s v="103"/>
    <s v="10683"/>
    <s v="SP20 / 008"/>
    <n v="10411.651769230801"/>
    <n v="104116.517692308"/>
  </r>
  <r>
    <m/>
    <n v="0"/>
    <n v="1000000000"/>
    <n v="1000006764"/>
    <n v="1000006764"/>
    <n v="1000006764"/>
    <s v="10491R"/>
    <s v="Projects &amp; Services"/>
    <s v="10683R"/>
    <s v="Real Estate &amp; Workplace Svcs"/>
    <m/>
    <m/>
    <m/>
    <m/>
    <x v="0"/>
    <s v="103"/>
    <s v="10683"/>
    <s v="SP20 / 009"/>
    <n v="19127.3878846154"/>
    <n v="127515.919230769"/>
  </r>
  <r>
    <m/>
    <n v="0"/>
    <n v="1000000000"/>
    <n v="1000006764"/>
    <n v="1000006764"/>
    <n v="1000006764"/>
    <s v="10491R"/>
    <s v="Projects &amp; Services"/>
    <s v="10683R"/>
    <s v="Real Estate &amp; Workplace Svcs"/>
    <m/>
    <m/>
    <m/>
    <m/>
    <x v="0"/>
    <s v="103"/>
    <s v="10683"/>
    <s v="SP20 / 010"/>
    <n v="32875.288230769198"/>
    <n v="164376.44115384601"/>
  </r>
  <r>
    <m/>
    <n v="0"/>
    <n v="1000000000"/>
    <n v="1000006764"/>
    <n v="1000006764"/>
    <n v="1000006764"/>
    <s v="10491R"/>
    <s v="Projects &amp; Services"/>
    <s v="10683R"/>
    <s v="Real Estate &amp; Workplace Svcs"/>
    <m/>
    <m/>
    <m/>
    <m/>
    <x v="0"/>
    <s v="103"/>
    <s v="10683"/>
    <s v="SP20 / 011"/>
    <n v="45887.647596153802"/>
    <n v="183550.590384615"/>
  </r>
  <r>
    <m/>
    <n v="0"/>
    <n v="1000000000"/>
    <n v="1000006764"/>
    <n v="1000006764"/>
    <n v="1000006764"/>
    <s v="10491R"/>
    <s v="Projects &amp; Services"/>
    <s v="10683R"/>
    <s v="Real Estate &amp; Workplace Svcs"/>
    <m/>
    <m/>
    <m/>
    <m/>
    <x v="0"/>
    <s v="103"/>
    <s v="10683"/>
    <s v="SP20 / 012"/>
    <n v="62400"/>
    <n v="208000"/>
  </r>
  <r>
    <m/>
    <n v="0"/>
    <n v="1000000000"/>
    <n v="1000006764"/>
    <n v="1000006764"/>
    <n v="1000006764"/>
    <s v="10491R"/>
    <s v="Projects &amp; Services"/>
    <s v="10683R"/>
    <s v="Real Estate &amp; Workplace Svcs"/>
    <m/>
    <m/>
    <m/>
    <m/>
    <x v="0"/>
    <s v="103"/>
    <s v="14185"/>
    <s v="SP20 / 006"/>
    <n v="80203.472522307697"/>
    <n v="891149.69469230797"/>
  </r>
  <r>
    <m/>
    <n v="0"/>
    <n v="1000000000"/>
    <n v="1000006764"/>
    <n v="1000006764"/>
    <n v="1000006764"/>
    <s v="10491R"/>
    <s v="Projects &amp; Services"/>
    <s v="10683R"/>
    <s v="Real Estate &amp; Workplace Svcs"/>
    <m/>
    <m/>
    <m/>
    <m/>
    <x v="0"/>
    <s v="103"/>
    <s v="14185"/>
    <s v="SP20 / 007"/>
    <n v="26072.0284076924"/>
    <n v="260720.28407692301"/>
  </r>
  <r>
    <m/>
    <n v="0"/>
    <n v="1000000000"/>
    <n v="1000006764"/>
    <n v="1000013528"/>
    <n v="1000013528"/>
    <s v="10491R"/>
    <s v="Projects &amp; Services"/>
    <s v="10683R"/>
    <s v="Real Estate &amp; Workplace Svcs"/>
    <s v="10864R"/>
    <s v="REWS Business Operations"/>
    <m/>
    <m/>
    <x v="0"/>
    <s v="103"/>
    <s v="10864"/>
    <s v="SP20 / 002"/>
    <n v="6075.8278903846103"/>
    <n v="121516.55780769201"/>
  </r>
  <r>
    <m/>
    <n v="0"/>
    <n v="1000000000"/>
    <n v="1000006764"/>
    <n v="1000013528"/>
    <n v="1000013528"/>
    <s v="10491R"/>
    <s v="Projects &amp; Services"/>
    <s v="10683R"/>
    <s v="Real Estate &amp; Workplace Svcs"/>
    <s v="10864R"/>
    <s v="REWS Business Operations"/>
    <m/>
    <m/>
    <x v="0"/>
    <s v="103"/>
    <s v="10864"/>
    <s v="SP20 / 003"/>
    <n v="7071.2934288461502"/>
    <n v="141425.86857692301"/>
  </r>
  <r>
    <m/>
    <n v="0"/>
    <n v="1000000000"/>
    <n v="1000006764"/>
    <n v="1000013528"/>
    <n v="1000013528"/>
    <s v="10491R"/>
    <s v="Projects &amp; Services"/>
    <s v="10683R"/>
    <s v="Real Estate &amp; Workplace Svcs"/>
    <s v="10864R"/>
    <s v="REWS Business Operations"/>
    <m/>
    <m/>
    <x v="0"/>
    <s v="103"/>
    <s v="10864"/>
    <s v="SP20 / 004"/>
    <n v="3584.40196846154"/>
    <n v="59740.032807692303"/>
  </r>
  <r>
    <m/>
    <n v="0"/>
    <n v="1000000000"/>
    <n v="1000006764"/>
    <n v="1000013528"/>
    <n v="1000013528"/>
    <s v="10491R"/>
    <s v="Projects &amp; Services"/>
    <s v="10683R"/>
    <s v="Real Estate &amp; Workplace Svcs"/>
    <s v="10864R"/>
    <s v="REWS Business Operations"/>
    <m/>
    <m/>
    <x v="0"/>
    <s v="103"/>
    <s v="10864"/>
    <s v="SP20 / 005"/>
    <n v="17623.284193846201"/>
    <n v="220291.052423077"/>
  </r>
  <r>
    <m/>
    <n v="0"/>
    <n v="1000000000"/>
    <n v="1000006764"/>
    <n v="1000013528"/>
    <n v="1000013528"/>
    <s v="10491R"/>
    <s v="Projects &amp; Services"/>
    <s v="10683R"/>
    <s v="Real Estate &amp; Workplace Svcs"/>
    <s v="10864R"/>
    <s v="REWS Business Operations"/>
    <m/>
    <m/>
    <x v="0"/>
    <s v="103"/>
    <s v="10864"/>
    <s v="SP20 / 006"/>
    <n v="15478.6224461539"/>
    <n v="171984.693846154"/>
  </r>
  <r>
    <m/>
    <n v="0"/>
    <n v="1000000000"/>
    <n v="1000006764"/>
    <n v="1000013528"/>
    <n v="1000013528"/>
    <s v="10491R"/>
    <s v="Projects &amp; Services"/>
    <s v="10683R"/>
    <s v="Real Estate &amp; Workplace Svcs"/>
    <s v="10864R"/>
    <s v="REWS Business Operations"/>
    <m/>
    <m/>
    <x v="0"/>
    <s v="103"/>
    <s v="10864"/>
    <s v="SP20 / 007"/>
    <n v="9605.1128461538501"/>
    <n v="96051.128461538494"/>
  </r>
  <r>
    <m/>
    <n v="0"/>
    <n v="1000000000"/>
    <n v="1000006764"/>
    <n v="1000013528"/>
    <n v="1000013528"/>
    <s v="10491R"/>
    <s v="Projects &amp; Services"/>
    <s v="10683R"/>
    <s v="Real Estate &amp; Workplace Svcs"/>
    <s v="10864R"/>
    <s v="REWS Business Operations"/>
    <m/>
    <m/>
    <x v="0"/>
    <s v="103"/>
    <s v="10864"/>
    <s v="SP20 / 008"/>
    <n v="11993.463"/>
    <n v="119934.63"/>
  </r>
  <r>
    <m/>
    <n v="0"/>
    <n v="1000000000"/>
    <n v="1000006764"/>
    <n v="1000013528"/>
    <n v="1000013528"/>
    <s v="10491R"/>
    <s v="Projects &amp; Services"/>
    <s v="10683R"/>
    <s v="Real Estate &amp; Workplace Svcs"/>
    <s v="10864R"/>
    <s v="REWS Business Operations"/>
    <m/>
    <m/>
    <x v="0"/>
    <s v="103"/>
    <s v="10864"/>
    <s v="SP20 / 009"/>
    <n v="21012.431942307801"/>
    <n v="140082.879615385"/>
  </r>
  <r>
    <m/>
    <n v="0"/>
    <n v="1000000000"/>
    <n v="1000006764"/>
    <n v="1000033820"/>
    <n v="1000033820"/>
    <s v="10491R"/>
    <s v="Projects &amp; Services"/>
    <s v="10683R"/>
    <s v="Real Estate &amp; Workplace Svcs"/>
    <s v="11295R"/>
    <s v="Workplace Svcs OK/LA/AR"/>
    <m/>
    <m/>
    <x v="0"/>
    <s v="159"/>
    <s v="11295"/>
    <s v="SP20 / 007"/>
    <n v="9367.0091423076901"/>
    <n v="93670.091423076898"/>
  </r>
  <r>
    <m/>
    <n v="0"/>
    <n v="1000000000"/>
    <n v="1000006764"/>
    <n v="1000047348"/>
    <n v="1000047348"/>
    <s v="10491R"/>
    <s v="Projects &amp; Services"/>
    <s v="10683R"/>
    <s v="Real Estate &amp; Workplace Svcs"/>
    <s v="10863R"/>
    <s v="Real Estate Asset Management"/>
    <m/>
    <m/>
    <x v="0"/>
    <s v="103"/>
    <s v="10863"/>
    <s v="SP20 / 005"/>
    <n v="44045.908892307802"/>
    <n v="550573.86115384602"/>
  </r>
  <r>
    <m/>
    <n v="0"/>
    <n v="1000000000"/>
    <n v="1000006764"/>
    <n v="1000047348"/>
    <n v="1000047348"/>
    <s v="10491R"/>
    <s v="Projects &amp; Services"/>
    <s v="10683R"/>
    <s v="Real Estate &amp; Workplace Svcs"/>
    <s v="10863R"/>
    <s v="Real Estate Asset Management"/>
    <m/>
    <m/>
    <x v="0"/>
    <s v="103"/>
    <s v="10863"/>
    <s v="SP20 / 006"/>
    <n v="66594.722538461399"/>
    <n v="739941.36153846199"/>
  </r>
  <r>
    <m/>
    <n v="0"/>
    <n v="1000000000"/>
    <n v="1000006764"/>
    <n v="1000047348"/>
    <n v="1000047348"/>
    <s v="10491R"/>
    <s v="Projects &amp; Services"/>
    <s v="10683R"/>
    <s v="Real Estate &amp; Workplace Svcs"/>
    <s v="10863R"/>
    <s v="Real Estate Asset Management"/>
    <m/>
    <m/>
    <x v="0"/>
    <s v="103"/>
    <s v="10863"/>
    <s v="SP20 / 007"/>
    <n v="104555.460615385"/>
    <n v="1045554.60615385"/>
  </r>
  <r>
    <m/>
    <n v="0"/>
    <n v="1000000000"/>
    <n v="1000006764"/>
    <n v="1000047348"/>
    <n v="1000047348"/>
    <s v="10491R"/>
    <s v="Projects &amp; Services"/>
    <s v="10683R"/>
    <s v="Real Estate &amp; Workplace Svcs"/>
    <s v="10863R"/>
    <s v="Real Estate Asset Management"/>
    <m/>
    <m/>
    <x v="0"/>
    <s v="103"/>
    <s v="10863"/>
    <s v="SP20 / 008"/>
    <n v="11488.763538461501"/>
    <n v="114887.635384615"/>
  </r>
  <r>
    <m/>
    <n v="0"/>
    <n v="1000000000"/>
    <n v="1000006764"/>
    <n v="1000047348"/>
    <n v="1000047348"/>
    <s v="10491R"/>
    <s v="Projects &amp; Services"/>
    <s v="10683R"/>
    <s v="Real Estate &amp; Workplace Svcs"/>
    <s v="10863R"/>
    <s v="Real Estate Asset Management"/>
    <m/>
    <m/>
    <x v="0"/>
    <s v="103"/>
    <s v="10863"/>
    <s v="SP20 / 009"/>
    <n v="94147.357730769305"/>
    <n v="627649.05153846205"/>
  </r>
  <r>
    <m/>
    <n v="0"/>
    <n v="1000000000"/>
    <n v="1000006764"/>
    <n v="1000054112"/>
    <n v="1000054112"/>
    <s v="10491R"/>
    <s v="Projects &amp; Services"/>
    <s v="10683R"/>
    <s v="Real Estate &amp; Workplace Svcs"/>
    <s v="11368R"/>
    <s v="Workplace Svcs Projects"/>
    <m/>
    <m/>
    <x v="0"/>
    <s v="103"/>
    <s v="11368"/>
    <s v="SP20 / 007"/>
    <n v="9168.0323846153897"/>
    <n v="91680.3238461539"/>
  </r>
  <r>
    <m/>
    <n v="0"/>
    <n v="1000000000"/>
    <n v="1000006764"/>
    <n v="1000054112"/>
    <n v="1000054112"/>
    <s v="10491R"/>
    <s v="Projects &amp; Services"/>
    <s v="10683R"/>
    <s v="Real Estate &amp; Workplace Svcs"/>
    <s v="11368R"/>
    <s v="Workplace Svcs Projects"/>
    <m/>
    <m/>
    <x v="0"/>
    <s v="103"/>
    <s v="11368"/>
    <s v="SP20 / 008"/>
    <n v="22114.8761923077"/>
    <n v="221148.76192307699"/>
  </r>
  <r>
    <m/>
    <n v="0"/>
    <n v="1000000000"/>
    <n v="1000006764"/>
    <n v="1000054112"/>
    <n v="1000054112"/>
    <s v="10491R"/>
    <s v="Projects &amp; Services"/>
    <s v="10683R"/>
    <s v="Real Estate &amp; Workplace Svcs"/>
    <s v="11368R"/>
    <s v="Workplace Svcs Projects"/>
    <m/>
    <m/>
    <x v="0"/>
    <s v="103"/>
    <s v="11368"/>
    <s v="SP20 / 010"/>
    <n v="38364.358230769198"/>
    <n v="191821.79115384599"/>
  </r>
  <r>
    <m/>
    <n v="0"/>
    <n v="1000000000"/>
    <n v="1000006764"/>
    <n v="1000060876"/>
    <n v="1000060876"/>
    <s v="10491R"/>
    <s v="Projects &amp; Services"/>
    <s v="10683R"/>
    <s v="Real Estate &amp; Workplace Svcs"/>
    <s v="12618R"/>
    <s v="Workplace Services HQ"/>
    <m/>
    <m/>
    <x v="0"/>
    <s v="103"/>
    <s v="12618"/>
    <s v="SP20 / 003"/>
    <n v="2762.1550769230798"/>
    <n v="55243.101538461502"/>
  </r>
  <r>
    <m/>
    <n v="0"/>
    <n v="1000000000"/>
    <n v="1000006764"/>
    <n v="1000060876"/>
    <n v="1000060876"/>
    <s v="10491R"/>
    <s v="Projects &amp; Services"/>
    <s v="10683R"/>
    <s v="Real Estate &amp; Workplace Svcs"/>
    <s v="12618R"/>
    <s v="Workplace Services HQ"/>
    <m/>
    <m/>
    <x v="0"/>
    <s v="103"/>
    <s v="12618"/>
    <s v="SP20 / 004"/>
    <n v="3798.8598069230802"/>
    <n v="63314.330115384597"/>
  </r>
  <r>
    <m/>
    <n v="0"/>
    <n v="1000000000"/>
    <n v="1000006764"/>
    <n v="1000060876"/>
    <n v="1000060876"/>
    <s v="10491R"/>
    <s v="Projects &amp; Services"/>
    <s v="10683R"/>
    <s v="Real Estate &amp; Workplace Svcs"/>
    <s v="12618R"/>
    <s v="Workplace Services HQ"/>
    <m/>
    <m/>
    <x v="0"/>
    <s v="103"/>
    <s v="12618"/>
    <s v="SP20 / 008"/>
    <n v="11123.997538461501"/>
    <n v="111239.975384615"/>
  </r>
  <r>
    <m/>
    <n v="0"/>
    <n v="1000000000"/>
    <n v="1000006764"/>
    <n v="1000060876"/>
    <n v="1000060876"/>
    <s v="10491R"/>
    <s v="Projects &amp; Services"/>
    <s v="10683R"/>
    <s v="Real Estate &amp; Workplace Svcs"/>
    <s v="12618R"/>
    <s v="Workplace Services HQ"/>
    <m/>
    <m/>
    <x v="0"/>
    <s v="103"/>
    <s v="12618"/>
    <s v="SP20 / 010"/>
    <n v="34461.299538461601"/>
    <n v="172306.49769230801"/>
  </r>
  <r>
    <m/>
    <n v="0"/>
    <n v="1000000000"/>
    <n v="1000067640"/>
    <n v="1000067640"/>
    <n v="1000067640"/>
    <s v="10491R"/>
    <s v="Projects &amp; Services"/>
    <s v="14016R"/>
    <s v="Region Engineering Services"/>
    <m/>
    <m/>
    <m/>
    <m/>
    <x v="1"/>
    <s v="103"/>
    <s v="14016"/>
    <s v="SP20 / 010"/>
    <n v="72893.896307692397"/>
    <n v="364469.48153846199"/>
  </r>
  <r>
    <m/>
    <n v="0"/>
    <n v="1000000000"/>
    <n v="1000067640"/>
    <n v="1000067640"/>
    <n v="1000067640"/>
    <s v="10491R"/>
    <s v="Projects &amp; Services"/>
    <s v="14016R"/>
    <s v="Region Engineering Services"/>
    <m/>
    <m/>
    <m/>
    <m/>
    <x v="1"/>
    <s v="103"/>
    <s v="14016"/>
    <s v="SP20 / 012"/>
    <n v="61499.998153846202"/>
    <n v="204999.99384615399"/>
  </r>
  <r>
    <m/>
    <n v="0"/>
    <n v="1000000000"/>
    <n v="1000067640"/>
    <n v="1000067640"/>
    <n v="1000067640"/>
    <s v="10491R"/>
    <s v="Projects &amp; Services"/>
    <s v="14016R"/>
    <s v="Region Engineering Services"/>
    <m/>
    <m/>
    <m/>
    <m/>
    <x v="1"/>
    <s v="103"/>
    <s v="14059"/>
    <s v="SP20 / 007"/>
    <n v="8809.3559999999998"/>
    <n v="88093.56"/>
  </r>
  <r>
    <m/>
    <n v="0"/>
    <n v="1000000000"/>
    <n v="1000067640"/>
    <n v="1000067640"/>
    <n v="1000067640"/>
    <s v="10491R"/>
    <s v="Projects &amp; Services"/>
    <s v="14016R"/>
    <s v="Region Engineering Services"/>
    <m/>
    <m/>
    <m/>
    <m/>
    <x v="1"/>
    <s v="103"/>
    <s v="14059"/>
    <s v="SP20 / 008"/>
    <n v="37322.851999999999"/>
    <n v="373228.52"/>
  </r>
  <r>
    <m/>
    <n v="0"/>
    <n v="1000000000"/>
    <n v="1000067640"/>
    <n v="1000067640"/>
    <n v="1000067640"/>
    <s v="10491R"/>
    <s v="Projects &amp; Services"/>
    <s v="14016R"/>
    <s v="Region Engineering Services"/>
    <m/>
    <m/>
    <m/>
    <m/>
    <x v="1"/>
    <s v="103"/>
    <s v="14059"/>
    <s v="SP20 / 010"/>
    <n v="62740.411076923003"/>
    <n v="313702.05538461503"/>
  </r>
  <r>
    <m/>
    <n v="0"/>
    <n v="1000000000"/>
    <n v="1000067640"/>
    <n v="1000067640"/>
    <n v="1000067640"/>
    <s v="10491R"/>
    <s v="Projects &amp; Services"/>
    <s v="14016R"/>
    <s v="Region Engineering Services"/>
    <m/>
    <m/>
    <m/>
    <m/>
    <x v="1"/>
    <s v="103"/>
    <s v="14061"/>
    <s v="SP20 / 008"/>
    <n v="35489.929038461501"/>
    <n v="354899.29038461501"/>
  </r>
  <r>
    <m/>
    <n v="0"/>
    <n v="1000000000"/>
    <n v="1000067640"/>
    <n v="1000067640"/>
    <n v="1000067640"/>
    <s v="10491R"/>
    <s v="Projects &amp; Services"/>
    <s v="14016R"/>
    <s v="Region Engineering Services"/>
    <m/>
    <m/>
    <m/>
    <m/>
    <x v="1"/>
    <s v="132"/>
    <s v="14061"/>
    <s v="SP20 / 007"/>
    <n v="9879.7193846153896"/>
    <n v="98797.193846153896"/>
  </r>
  <r>
    <m/>
    <n v="0"/>
    <n v="1000000000"/>
    <n v="1000067640"/>
    <n v="1000067640"/>
    <n v="1000067640"/>
    <s v="10491R"/>
    <s v="Projects &amp; Services"/>
    <s v="14016R"/>
    <s v="Region Engineering Services"/>
    <m/>
    <m/>
    <m/>
    <m/>
    <x v="1"/>
    <s v="132"/>
    <s v="14061"/>
    <s v="SP20 / 008"/>
    <n v="12874.7311538462"/>
    <n v="128747.311538462"/>
  </r>
  <r>
    <m/>
    <n v="0"/>
    <n v="1000000000"/>
    <n v="1000067640"/>
    <n v="1000067640"/>
    <n v="1000067640"/>
    <s v="10491R"/>
    <s v="Projects &amp; Services"/>
    <s v="14016R"/>
    <s v="Region Engineering Services"/>
    <m/>
    <m/>
    <m/>
    <m/>
    <x v="1"/>
    <s v="132"/>
    <s v="14061"/>
    <s v="SP20 / 009"/>
    <n v="20005.141096153799"/>
    <n v="133367.607307692"/>
  </r>
  <r>
    <m/>
    <n v="0"/>
    <n v="1000000000"/>
    <n v="1000067640"/>
    <n v="1000067640"/>
    <n v="1000067640"/>
    <s v="10491R"/>
    <s v="Projects &amp; Services"/>
    <s v="14016R"/>
    <s v="Region Engineering Services"/>
    <m/>
    <m/>
    <m/>
    <m/>
    <x v="1"/>
    <s v="168"/>
    <s v="11110"/>
    <s v="SP20 / 005"/>
    <n v="5846.7293538461499"/>
    <n v="73084.116923076901"/>
  </r>
  <r>
    <m/>
    <n v="0"/>
    <n v="1000000000"/>
    <n v="1000067640"/>
    <n v="1000067640"/>
    <n v="1000067640"/>
    <s v="10491R"/>
    <s v="Projects &amp; Services"/>
    <s v="14016R"/>
    <s v="Region Engineering Services"/>
    <m/>
    <m/>
    <m/>
    <m/>
    <x v="1"/>
    <s v="168"/>
    <s v="11110"/>
    <s v="SP20 / 006"/>
    <n v="24690.686143846098"/>
    <n v="274340.95715384599"/>
  </r>
  <r>
    <m/>
    <n v="0"/>
    <n v="1000000000"/>
    <n v="1000067640"/>
    <n v="1000067640"/>
    <n v="1000067640"/>
    <s v="10491R"/>
    <s v="Projects &amp; Services"/>
    <s v="14016R"/>
    <s v="Region Engineering Services"/>
    <m/>
    <m/>
    <m/>
    <m/>
    <x v="1"/>
    <s v="168"/>
    <s v="11110"/>
    <s v="SP20 / 008"/>
    <n v="57066.433192307697"/>
    <n v="570664.331923077"/>
  </r>
  <r>
    <m/>
    <n v="0"/>
    <n v="1000000000"/>
    <n v="1000067640"/>
    <n v="1000067640"/>
    <n v="1000067640"/>
    <s v="10491R"/>
    <s v="Projects &amp; Services"/>
    <s v="14016R"/>
    <s v="Region Engineering Services"/>
    <m/>
    <m/>
    <m/>
    <m/>
    <x v="1"/>
    <s v="168"/>
    <s v="11110"/>
    <s v="SP20 / 009"/>
    <n v="81138.597519230898"/>
    <n v="540923.98346153798"/>
  </r>
  <r>
    <m/>
    <n v="0"/>
    <n v="1000000000"/>
    <n v="1000067640"/>
    <n v="1000067640"/>
    <n v="1000067640"/>
    <s v="10491R"/>
    <s v="Projects &amp; Services"/>
    <s v="14016R"/>
    <s v="Region Engineering Services"/>
    <m/>
    <m/>
    <m/>
    <m/>
    <x v="1"/>
    <s v="168"/>
    <s v="11110"/>
    <s v="SP20 / 010"/>
    <n v="31200"/>
    <n v="156000"/>
  </r>
  <r>
    <m/>
    <n v="0"/>
    <n v="1000000000"/>
    <n v="1000067640"/>
    <n v="1000067640"/>
    <n v="1000067640"/>
    <s v="10491R"/>
    <s v="Projects &amp; Services"/>
    <s v="14016R"/>
    <s v="Region Engineering Services"/>
    <m/>
    <m/>
    <m/>
    <m/>
    <x v="1"/>
    <s v="198"/>
    <s v="11174"/>
    <s v="SP20 / 005"/>
    <n v="6623.2162461538501"/>
    <n v="82790.203076923106"/>
  </r>
  <r>
    <m/>
    <n v="0"/>
    <n v="1000000000"/>
    <n v="1000067640"/>
    <n v="1000067640"/>
    <n v="1000067640"/>
    <s v="10491R"/>
    <s v="Projects &amp; Services"/>
    <s v="14016R"/>
    <s v="Region Engineering Services"/>
    <m/>
    <m/>
    <m/>
    <m/>
    <x v="1"/>
    <s v="198"/>
    <s v="11174"/>
    <s v="SP20 / 006"/>
    <n v="9117.25283076921"/>
    <n v="101302.80923076899"/>
  </r>
  <r>
    <m/>
    <n v="0"/>
    <n v="1000000000"/>
    <n v="1000067640"/>
    <n v="1000067640"/>
    <n v="1000067640"/>
    <s v="10491R"/>
    <s v="Projects &amp; Services"/>
    <s v="14016R"/>
    <s v="Region Engineering Services"/>
    <m/>
    <m/>
    <m/>
    <m/>
    <x v="1"/>
    <s v="198"/>
    <s v="11174"/>
    <s v="SP20 / 007"/>
    <n v="12086.8"/>
    <n v="120868"/>
  </r>
  <r>
    <m/>
    <n v="0"/>
    <n v="1000000000"/>
    <n v="1000067640"/>
    <n v="1000067640"/>
    <n v="1000067640"/>
    <s v="10491R"/>
    <s v="Projects &amp; Services"/>
    <s v="14016R"/>
    <s v="Region Engineering Services"/>
    <m/>
    <m/>
    <m/>
    <m/>
    <x v="1"/>
    <s v="198"/>
    <s v="11174"/>
    <s v="SP20 / 008"/>
    <n v="35432.476692307697"/>
    <n v="354324.766923077"/>
  </r>
  <r>
    <m/>
    <n v="0"/>
    <n v="1000000000"/>
    <n v="1000067640"/>
    <n v="1000067640"/>
    <n v="1000067640"/>
    <s v="10491R"/>
    <s v="Projects &amp; Services"/>
    <s v="14016R"/>
    <s v="Region Engineering Services"/>
    <m/>
    <m/>
    <m/>
    <m/>
    <x v="1"/>
    <s v="198"/>
    <s v="11174"/>
    <s v="SP20 / 009"/>
    <n v="98243.309596153806"/>
    <n v="654955.39730769198"/>
  </r>
  <r>
    <m/>
    <n v="0"/>
    <n v="1000000000"/>
    <n v="1000067640"/>
    <n v="1000067640"/>
    <n v="1000067640"/>
    <s v="10491R"/>
    <s v="Projects &amp; Services"/>
    <s v="14016R"/>
    <s v="Region Engineering Services"/>
    <m/>
    <m/>
    <m/>
    <m/>
    <x v="1"/>
    <s v="198"/>
    <s v="11174"/>
    <s v="SP20 / 010"/>
    <n v="62316.990923076999"/>
    <n v="311584.95461538498"/>
  </r>
  <r>
    <m/>
    <n v="0"/>
    <n v="1000000000"/>
    <n v="1000067640"/>
    <n v="1000067640"/>
    <n v="1000067640"/>
    <s v="10491R"/>
    <s v="Projects &amp; Services"/>
    <s v="14016R"/>
    <s v="Region Engineering Services"/>
    <m/>
    <m/>
    <m/>
    <m/>
    <x v="1"/>
    <s v="215"/>
    <s v="14059"/>
    <s v="SP20 / 007"/>
    <n v="9637.06453846154"/>
    <n v="96370.645384615404"/>
  </r>
  <r>
    <m/>
    <n v="0"/>
    <n v="1000000000"/>
    <n v="1000067640"/>
    <n v="1000067640"/>
    <n v="1000067640"/>
    <s v="10491R"/>
    <s v="Projects &amp; Services"/>
    <s v="14016R"/>
    <s v="Region Engineering Services"/>
    <m/>
    <m/>
    <m/>
    <m/>
    <x v="1"/>
    <s v="215"/>
    <s v="14061"/>
    <s v="SP20 / 007"/>
    <n v="10694.6980769231"/>
    <n v="106946.980769231"/>
  </r>
  <r>
    <m/>
    <n v="0"/>
    <n v="1000000000"/>
    <n v="1000067640"/>
    <n v="1000067640"/>
    <n v="1000067640"/>
    <s v="10491R"/>
    <s v="Projects &amp; Services"/>
    <s v="14016R"/>
    <s v="Region Engineering Services"/>
    <m/>
    <m/>
    <m/>
    <m/>
    <x v="1"/>
    <s v="215"/>
    <s v="14061"/>
    <s v="SP20 / 008"/>
    <n v="64372.421884615404"/>
    <n v="643724.21884615405"/>
  </r>
  <r>
    <m/>
    <n v="0"/>
    <n v="1000000000"/>
    <n v="1000067640"/>
    <n v="1000067640"/>
    <n v="1000067640"/>
    <s v="10491R"/>
    <s v="Projects &amp; Services"/>
    <s v="14016R"/>
    <s v="Region Engineering Services"/>
    <m/>
    <m/>
    <m/>
    <m/>
    <x v="1"/>
    <s v="413"/>
    <s v="14061"/>
    <s v="SP20 / 008"/>
    <n v="57221.238692307699"/>
    <n v="572212.38692307705"/>
  </r>
  <r>
    <m/>
    <n v="0"/>
    <n v="1000000000"/>
    <n v="1000135281"/>
    <n v="1000135281"/>
    <n v="1000135281"/>
    <s v="10491R"/>
    <s v="Projects &amp; Services"/>
    <s v="14011R"/>
    <s v="Gen Shared Services"/>
    <m/>
    <m/>
    <m/>
    <m/>
    <x v="1"/>
    <s v="103"/>
    <s v="14011"/>
    <s v="SP20 / 009"/>
    <n v="19950.000923076899"/>
    <n v="133000.00615384601"/>
  </r>
  <r>
    <m/>
    <n v="0"/>
    <n v="1000000000"/>
    <n v="1000135281"/>
    <n v="1000135281"/>
    <n v="1000135281"/>
    <s v="10491R"/>
    <s v="Projects &amp; Services"/>
    <s v="14011R"/>
    <s v="Gen Shared Services"/>
    <m/>
    <m/>
    <m/>
    <m/>
    <x v="1"/>
    <s v="103"/>
    <s v="14011"/>
    <s v="SP20 / 010"/>
    <n v="66227.841307692201"/>
    <n v="331139.20653846202"/>
  </r>
  <r>
    <m/>
    <n v="0"/>
    <n v="1000000000"/>
    <n v="1000135281"/>
    <n v="1000135281"/>
    <n v="1000135281"/>
    <s v="10491R"/>
    <s v="Projects &amp; Services"/>
    <s v="14011R"/>
    <s v="Gen Shared Services"/>
    <m/>
    <m/>
    <m/>
    <m/>
    <x v="1"/>
    <s v="103"/>
    <s v="14011"/>
    <s v="SP20 / 011"/>
    <n v="53127.274807692302"/>
    <n v="212509.099230769"/>
  </r>
  <r>
    <m/>
    <n v="0"/>
    <n v="1000000000"/>
    <n v="1000135281"/>
    <n v="1000135281"/>
    <n v="1000135281"/>
    <s v="10491R"/>
    <s v="Projects &amp; Services"/>
    <s v="14011R"/>
    <s v="Gen Shared Services"/>
    <m/>
    <m/>
    <m/>
    <m/>
    <x v="1"/>
    <s v="103"/>
    <s v="14011"/>
    <s v="SP20 / 012"/>
    <n v="67630.047692307606"/>
    <n v="225433.49230769201"/>
  </r>
  <r>
    <m/>
    <n v="0"/>
    <n v="1000000000"/>
    <n v="1000135281"/>
    <n v="1000135281"/>
    <n v="1000135281"/>
    <s v="10491R"/>
    <s v="Projects &amp; Services"/>
    <s v="14011R"/>
    <s v="Gen Shared Services"/>
    <m/>
    <m/>
    <m/>
    <m/>
    <x v="1"/>
    <s v="103"/>
    <s v="14011"/>
    <s v="SP20 / 013"/>
    <n v="86800.008884615294"/>
    <n v="248000.025384615"/>
  </r>
  <r>
    <m/>
    <n v="0"/>
    <n v="1000000000"/>
    <n v="1000135281"/>
    <n v="1000135281"/>
    <n v="1000135281"/>
    <s v="10491R"/>
    <s v="Projects &amp; Services"/>
    <s v="14011R"/>
    <s v="Gen Shared Services"/>
    <m/>
    <m/>
    <m/>
    <m/>
    <x v="1"/>
    <s v="103"/>
    <s v="14011"/>
    <s v="SP20 / 014"/>
    <n v="123723.60799999999"/>
    <n v="309309.02"/>
  </r>
  <r>
    <m/>
    <n v="0"/>
    <n v="1000000000"/>
    <n v="1000135281"/>
    <n v="1000148809"/>
    <n v="1000148809"/>
    <s v="10491R"/>
    <s v="Projects &amp; Services"/>
    <s v="14011R"/>
    <s v="Gen Shared Services"/>
    <s v="11487R"/>
    <s v="OVEC/IKEC"/>
    <m/>
    <m/>
    <x v="1"/>
    <s v="103"/>
    <s v="11487"/>
    <s v="SP20 / 011"/>
    <n v="57500.009615384501"/>
    <n v="230000.038461538"/>
  </r>
  <r>
    <m/>
    <n v="0"/>
    <n v="1000000000"/>
    <n v="1000135281"/>
    <n v="1000270562"/>
    <n v="1000270562"/>
    <s v="10491R"/>
    <s v="Projects &amp; Services"/>
    <s v="14011R"/>
    <s v="Gen Shared Services"/>
    <s v="11953R"/>
    <s v="F&amp;H Gen Technical Skills"/>
    <m/>
    <m/>
    <x v="1"/>
    <s v="103"/>
    <s v="11154"/>
    <s v="SP20 / 004"/>
    <n v="3749.3591999999999"/>
    <n v="62489.32"/>
  </r>
  <r>
    <m/>
    <n v="0"/>
    <n v="1000000000"/>
    <n v="1000135281"/>
    <n v="1000270562"/>
    <n v="1000270562"/>
    <s v="10491R"/>
    <s v="Projects &amp; Services"/>
    <s v="14011R"/>
    <s v="Gen Shared Services"/>
    <s v="11953R"/>
    <s v="F&amp;H Gen Technical Skills"/>
    <m/>
    <m/>
    <x v="1"/>
    <s v="103"/>
    <s v="11154"/>
    <s v="SP20 / 008"/>
    <n v="24455.8805769231"/>
    <n v="244558.805769231"/>
  </r>
  <r>
    <m/>
    <n v="0"/>
    <n v="1000000000"/>
    <n v="1000135281"/>
    <n v="1000270562"/>
    <n v="1000270562"/>
    <s v="10491R"/>
    <s v="Projects &amp; Services"/>
    <s v="14011R"/>
    <s v="Gen Shared Services"/>
    <s v="11953R"/>
    <s v="F&amp;H Gen Technical Skills"/>
    <m/>
    <m/>
    <x v="1"/>
    <s v="103"/>
    <s v="11154"/>
    <s v="SP20 / 009"/>
    <n v="20249.999538461601"/>
    <n v="134999.99692307701"/>
  </r>
  <r>
    <m/>
    <n v="0"/>
    <n v="1000000000"/>
    <n v="1000135281"/>
    <n v="1000270562"/>
    <n v="1000270562"/>
    <s v="10491R"/>
    <s v="Projects &amp; Services"/>
    <s v="14011R"/>
    <s v="Gen Shared Services"/>
    <s v="11953R"/>
    <s v="F&amp;H Gen Technical Skills"/>
    <m/>
    <m/>
    <x v="1"/>
    <s v="103"/>
    <s v="11953"/>
    <s v="SP20 / 007"/>
    <n v="9927.2701153846192"/>
    <n v="99272.701153846196"/>
  </r>
  <r>
    <m/>
    <n v="0"/>
    <n v="1000000000"/>
    <n v="1000135281"/>
    <n v="1000270562"/>
    <n v="1000270562"/>
    <s v="10491R"/>
    <s v="Projects &amp; Services"/>
    <s v="14011R"/>
    <s v="Gen Shared Services"/>
    <s v="11953R"/>
    <s v="F&amp;H Gen Technical Skills"/>
    <m/>
    <m/>
    <x v="1"/>
    <s v="103"/>
    <s v="11953"/>
    <s v="SP20 / 008"/>
    <n v="49478.590230769201"/>
    <n v="494785.90230769198"/>
  </r>
  <r>
    <m/>
    <n v="0"/>
    <n v="1000000000"/>
    <n v="1000135281"/>
    <n v="1000405843"/>
    <n v="1000676405"/>
    <s v="10491R"/>
    <s v="Projects &amp; Services"/>
    <s v="14011R"/>
    <s v="Gen Shared Services"/>
    <s v="12831R"/>
    <s v="GET FSV Field Services"/>
    <s v="10353R"/>
    <s v="GET FSV RSO Plant Region 4-6"/>
    <x v="1"/>
    <s v="103"/>
    <s v="11810"/>
    <s v="SP20 / 005"/>
    <n v="5603.6894769230703"/>
    <n v="70046.118461538499"/>
  </r>
  <r>
    <m/>
    <n v="0"/>
    <n v="1000000000"/>
    <n v="1000135281"/>
    <n v="1000405843"/>
    <n v="1000676405"/>
    <s v="10491R"/>
    <s v="Projects &amp; Services"/>
    <s v="14011R"/>
    <s v="Gen Shared Services"/>
    <s v="12831R"/>
    <s v="GET FSV Field Services"/>
    <s v="10353R"/>
    <s v="GET FSV RSO Plant Region 4-6"/>
    <x v="1"/>
    <s v="103"/>
    <s v="11810"/>
    <s v="SP20 / 007"/>
    <n v="117799.03403846201"/>
    <n v="1177990.34038462"/>
  </r>
  <r>
    <m/>
    <n v="0"/>
    <n v="1000000000"/>
    <n v="1000135281"/>
    <n v="1000405843"/>
    <n v="1000676405"/>
    <s v="10491R"/>
    <s v="Projects &amp; Services"/>
    <s v="14011R"/>
    <s v="Gen Shared Services"/>
    <s v="12831R"/>
    <s v="GET FSV Field Services"/>
    <s v="10353R"/>
    <s v="GET FSV RSO Plant Region 4-6"/>
    <x v="1"/>
    <s v="103"/>
    <s v="11810"/>
    <s v="SP20 / 008"/>
    <n v="133625.14350000001"/>
    <n v="1336251.4350000001"/>
  </r>
  <r>
    <m/>
    <n v="0"/>
    <n v="1000000000"/>
    <n v="1000135281"/>
    <n v="1000405843"/>
    <n v="1000811686"/>
    <s v="10491R"/>
    <s v="Projects &amp; Services"/>
    <s v="14011R"/>
    <s v="Gen Shared Services"/>
    <s v="12831R"/>
    <s v="GET FSV Field Services"/>
    <s v="10349R"/>
    <s v="GET FSV RSO Plant Region 1-3"/>
    <x v="1"/>
    <s v="103"/>
    <s v="12213"/>
    <s v="Nonsal"/>
    <n v="230507.0931"/>
    <n v="7683569.7699999996"/>
  </r>
  <r>
    <m/>
    <n v="0"/>
    <n v="1000000000"/>
    <n v="1000135281"/>
    <n v="1000405843"/>
    <n v="1000811686"/>
    <s v="10491R"/>
    <s v="Projects &amp; Services"/>
    <s v="14011R"/>
    <s v="Gen Shared Services"/>
    <s v="12831R"/>
    <s v="GET FSV Field Services"/>
    <s v="10349R"/>
    <s v="GET FSV RSO Plant Region 1-3"/>
    <x v="1"/>
    <s v="103"/>
    <s v="12213"/>
    <s v="SP20 / 008"/>
    <n v="53551.3627307692"/>
    <n v="535513.62730769196"/>
  </r>
  <r>
    <m/>
    <n v="0"/>
    <n v="1000000000"/>
    <n v="1000135281"/>
    <n v="1000405843"/>
    <n v="1000811686"/>
    <s v="10491R"/>
    <s v="Projects &amp; Services"/>
    <s v="14011R"/>
    <s v="Gen Shared Services"/>
    <s v="12831R"/>
    <s v="GET FSV Field Services"/>
    <s v="10349R"/>
    <s v="GET FSV RSO Plant Region 1-3"/>
    <x v="1"/>
    <s v="103"/>
    <s v="12213"/>
    <s v="SP20 / 009"/>
    <n v="68138.050788461507"/>
    <n v="454253.67192307702"/>
  </r>
  <r>
    <m/>
    <n v="0"/>
    <n v="1000000000"/>
    <n v="1000135281"/>
    <n v="1000405843"/>
    <n v="1000946967"/>
    <s v="10491R"/>
    <s v="Projects &amp; Services"/>
    <s v="14011R"/>
    <s v="Gen Shared Services"/>
    <s v="12831R"/>
    <s v="GET FSV Field Services"/>
    <s v="11087R"/>
    <s v="GET FSV Shop &amp; Field Svcs"/>
    <x v="1"/>
    <s v="103"/>
    <s v="10191"/>
    <s v="Nonsal"/>
    <n v="31876.3959"/>
    <n v="1062546.53"/>
  </r>
  <r>
    <m/>
    <n v="0"/>
    <n v="1000000000"/>
    <n v="1000135281"/>
    <n v="1000405843"/>
    <n v="1000946967"/>
    <s v="10491R"/>
    <s v="Projects &amp; Services"/>
    <s v="14011R"/>
    <s v="Gen Shared Services"/>
    <s v="12831R"/>
    <s v="GET FSV Field Services"/>
    <s v="11087R"/>
    <s v="GET FSV Shop &amp; Field Svcs"/>
    <x v="1"/>
    <s v="103"/>
    <s v="10191"/>
    <s v="SP20 / 008"/>
    <n v="23801.118615384599"/>
    <n v="238011.18615384601"/>
  </r>
  <r>
    <m/>
    <n v="0"/>
    <n v="1000000000"/>
    <n v="1000135281"/>
    <n v="1000405843"/>
    <n v="1000946967"/>
    <s v="10491R"/>
    <s v="Projects &amp; Services"/>
    <s v="14011R"/>
    <s v="Gen Shared Services"/>
    <s v="12831R"/>
    <s v="GET FSV Field Services"/>
    <s v="11087R"/>
    <s v="GET FSV Shop &amp; Field Svcs"/>
    <x v="1"/>
    <s v="103"/>
    <s v="10590"/>
    <s v="SP20 / 004"/>
    <n v="7100.1548469230702"/>
    <n v="118335.91411538501"/>
  </r>
  <r>
    <m/>
    <n v="0"/>
    <n v="1000000000"/>
    <n v="1000135281"/>
    <n v="1000405843"/>
    <n v="1000946967"/>
    <s v="10491R"/>
    <s v="Projects &amp; Services"/>
    <s v="14011R"/>
    <s v="Gen Shared Services"/>
    <s v="12831R"/>
    <s v="GET FSV Field Services"/>
    <s v="11087R"/>
    <s v="GET FSV Shop &amp; Field Svcs"/>
    <x v="1"/>
    <s v="103"/>
    <s v="10590"/>
    <s v="SP20 / 008"/>
    <n v="13832.5872692308"/>
    <n v="138325.87269230801"/>
  </r>
  <r>
    <m/>
    <n v="0"/>
    <n v="1000000000"/>
    <n v="1000135281"/>
    <n v="1000405843"/>
    <n v="1000946967"/>
    <s v="10491R"/>
    <s v="Projects &amp; Services"/>
    <s v="14011R"/>
    <s v="Gen Shared Services"/>
    <s v="12831R"/>
    <s v="GET FSV Field Services"/>
    <s v="11087R"/>
    <s v="GET FSV Shop &amp; Field Svcs"/>
    <x v="1"/>
    <s v="103"/>
    <s v="10766"/>
    <s v="Nonsal"/>
    <n v="6096"/>
    <n v="203200"/>
  </r>
  <r>
    <m/>
    <n v="0"/>
    <n v="1000000000"/>
    <n v="1000135281"/>
    <n v="1000405843"/>
    <n v="1000946967"/>
    <s v="10491R"/>
    <s v="Projects &amp; Services"/>
    <s v="14011R"/>
    <s v="Gen Shared Services"/>
    <s v="12831R"/>
    <s v="GET FSV Field Services"/>
    <s v="11087R"/>
    <s v="GET FSV Shop &amp; Field Svcs"/>
    <x v="1"/>
    <s v="103"/>
    <s v="10766"/>
    <s v="SP20 / 006"/>
    <n v="8667.8113846153901"/>
    <n v="96309.015384615399"/>
  </r>
  <r>
    <m/>
    <n v="0"/>
    <n v="1000000000"/>
    <n v="1000135281"/>
    <n v="1000405843"/>
    <n v="1000946967"/>
    <s v="10491R"/>
    <s v="Projects &amp; Services"/>
    <s v="14011R"/>
    <s v="Gen Shared Services"/>
    <s v="12831R"/>
    <s v="GET FSV Field Services"/>
    <s v="11087R"/>
    <s v="GET FSV Shop &amp; Field Svcs"/>
    <x v="1"/>
    <s v="103"/>
    <s v="11069"/>
    <s v="SP20 / 008"/>
    <n v="99469.921499999997"/>
    <n v="994699.21499999997"/>
  </r>
  <r>
    <m/>
    <n v="0"/>
    <n v="1000000000"/>
    <n v="1000135281"/>
    <n v="1000405843"/>
    <n v="1000946967"/>
    <s v="10491R"/>
    <s v="Projects &amp; Services"/>
    <s v="14011R"/>
    <s v="Gen Shared Services"/>
    <s v="12831R"/>
    <s v="GET FSV Field Services"/>
    <s v="11087R"/>
    <s v="GET FSV Shop &amp; Field Svcs"/>
    <x v="1"/>
    <s v="168"/>
    <s v="10820"/>
    <s v="Nonsal"/>
    <n v="25293.235199999999"/>
    <n v="843107.83999999997"/>
  </r>
  <r>
    <m/>
    <n v="0"/>
    <n v="1000000000"/>
    <n v="1000135281"/>
    <n v="1000405843"/>
    <n v="1000946967"/>
    <s v="10491R"/>
    <s v="Projects &amp; Services"/>
    <s v="14011R"/>
    <s v="Gen Shared Services"/>
    <s v="12831R"/>
    <s v="GET FSV Field Services"/>
    <s v="11087R"/>
    <s v="GET FSV Shop &amp; Field Svcs"/>
    <x v="1"/>
    <s v="168"/>
    <s v="10820"/>
    <s v="SP20 / 007"/>
    <n v="12585.7022307692"/>
    <n v="125857.02230769199"/>
  </r>
  <r>
    <m/>
    <n v="0"/>
    <n v="1000000000"/>
    <n v="1000135281"/>
    <n v="1000405843"/>
    <n v="1000946967"/>
    <s v="10491R"/>
    <s v="Projects &amp; Services"/>
    <s v="14011R"/>
    <s v="Gen Shared Services"/>
    <s v="12831R"/>
    <s v="GET FSV Field Services"/>
    <s v="11087R"/>
    <s v="GET FSV Shop &amp; Field Svcs"/>
    <x v="1"/>
    <s v="168"/>
    <s v="10820"/>
    <s v="SP20 / 009"/>
    <n v="22830.000923076899"/>
    <n v="152200.00615384601"/>
  </r>
  <r>
    <m/>
    <n v="0"/>
    <n v="1000000000"/>
    <n v="1000135281"/>
    <n v="1000405843"/>
    <n v="1000946967"/>
    <s v="10491R"/>
    <s v="Projects &amp; Services"/>
    <s v="14011R"/>
    <s v="Gen Shared Services"/>
    <s v="12831R"/>
    <s v="GET FSV Field Services"/>
    <s v="11087R"/>
    <s v="GET FSV Shop &amp; Field Svcs"/>
    <x v="1"/>
    <s v="215"/>
    <s v="11069"/>
    <s v="SP20 / 007"/>
    <n v="11975.401230769199"/>
    <n v="119754.012307692"/>
  </r>
  <r>
    <m/>
    <n v="0"/>
    <n v="1000000000"/>
    <n v="1000135281"/>
    <n v="1000405843"/>
    <n v="1000946967"/>
    <s v="10491R"/>
    <s v="Projects &amp; Services"/>
    <s v="14011R"/>
    <s v="Gen Shared Services"/>
    <s v="12831R"/>
    <s v="GET FSV Field Services"/>
    <s v="11087R"/>
    <s v="GET FSV Shop &amp; Field Svcs"/>
    <x v="1"/>
    <s v="215"/>
    <s v="11307"/>
    <s v="Nonsal"/>
    <n v="140655.5073"/>
    <n v="4688516.91"/>
  </r>
  <r>
    <m/>
    <n v="0"/>
    <n v="1000000000"/>
    <n v="1000135281"/>
    <n v="1000405843"/>
    <n v="1000946967"/>
    <s v="10491R"/>
    <s v="Projects &amp; Services"/>
    <s v="14011R"/>
    <s v="Gen Shared Services"/>
    <s v="12831R"/>
    <s v="GET FSV Field Services"/>
    <s v="11087R"/>
    <s v="GET FSV Shop &amp; Field Svcs"/>
    <x v="1"/>
    <s v="215"/>
    <s v="11307"/>
    <s v="SP20 / 006"/>
    <n v="9341.9724807692091"/>
    <n v="103799.694230769"/>
  </r>
  <r>
    <m/>
    <n v="0"/>
    <n v="1000000000"/>
    <n v="1000135281"/>
    <n v="1000405843"/>
    <n v="1000946967"/>
    <s v="10491R"/>
    <s v="Projects &amp; Services"/>
    <s v="14011R"/>
    <s v="Gen Shared Services"/>
    <s v="12831R"/>
    <s v="GET FSV Field Services"/>
    <s v="11087R"/>
    <s v="GET FSV Shop &amp; Field Svcs"/>
    <x v="1"/>
    <s v="215"/>
    <s v="11307"/>
    <s v="SP20 / 007"/>
    <n v="34465.942384615402"/>
    <n v="344659.42384615401"/>
  </r>
  <r>
    <m/>
    <n v="0"/>
    <n v="1000000000"/>
    <n v="1000135281"/>
    <n v="1000405843"/>
    <n v="1000946967"/>
    <s v="10491R"/>
    <s v="Projects &amp; Services"/>
    <s v="14011R"/>
    <s v="Gen Shared Services"/>
    <s v="12831R"/>
    <s v="GET FSV Field Services"/>
    <s v="11087R"/>
    <s v="GET FSV Shop &amp; Field Svcs"/>
    <x v="1"/>
    <s v="215"/>
    <s v="11307"/>
    <s v="SP20 / 008"/>
    <n v="124647.409692307"/>
    <n v="1246474.09692308"/>
  </r>
  <r>
    <m/>
    <n v="0"/>
    <n v="1000000000"/>
    <n v="1000135281"/>
    <n v="1000405843"/>
    <n v="1000946967"/>
    <s v="10491R"/>
    <s v="Projects &amp; Services"/>
    <s v="14011R"/>
    <s v="Gen Shared Services"/>
    <s v="12831R"/>
    <s v="GET FSV Field Services"/>
    <s v="11087R"/>
    <s v="GET FSV Shop &amp; Field Svcs"/>
    <x v="1"/>
    <s v="215"/>
    <s v="11307"/>
    <s v="SP20 / 009"/>
    <n v="22205.5197115384"/>
    <n v="148036.79807692301"/>
  </r>
  <r>
    <m/>
    <n v="0"/>
    <n v="1000000000"/>
    <n v="1000135281"/>
    <n v="1001352810"/>
    <n v="1001352810"/>
    <s v="10491R"/>
    <s v="Projects &amp; Services"/>
    <s v="14011R"/>
    <s v="Gen Shared Services"/>
    <s v="10591R"/>
    <s v="VP Eng Services"/>
    <m/>
    <m/>
    <x v="1"/>
    <s v="103"/>
    <s v="10591"/>
    <s v="SP20 / 005"/>
    <n v="5579.2603692307703"/>
    <n v="69740.754615384605"/>
  </r>
  <r>
    <m/>
    <n v="0"/>
    <n v="1000000000"/>
    <n v="1000135281"/>
    <n v="1001352810"/>
    <n v="1001352810"/>
    <s v="10491R"/>
    <s v="Projects &amp; Services"/>
    <s v="14011R"/>
    <s v="Gen Shared Services"/>
    <s v="10591R"/>
    <s v="VP Eng Services"/>
    <m/>
    <m/>
    <x v="1"/>
    <s v="103"/>
    <s v="10591"/>
    <s v="SP20 / 010"/>
    <n v="228598.315076923"/>
    <n v="1142991.5753846201"/>
  </r>
  <r>
    <m/>
    <n v="0"/>
    <n v="1000000000"/>
    <n v="1000135281"/>
    <n v="1001352810"/>
    <n v="1001352810"/>
    <s v="10491R"/>
    <s v="Projects &amp; Services"/>
    <s v="14011R"/>
    <s v="Gen Shared Services"/>
    <s v="10591R"/>
    <s v="VP Eng Services"/>
    <m/>
    <m/>
    <x v="1"/>
    <s v="103"/>
    <s v="10591"/>
    <s v="SP20 / 012"/>
    <n v="195701.98603846101"/>
    <n v="652339.953461539"/>
  </r>
  <r>
    <m/>
    <n v="0"/>
    <n v="1000000000"/>
    <n v="1000135281"/>
    <n v="1001352810"/>
    <n v="1001488091"/>
    <s v="10491R"/>
    <s v="Projects &amp; Services"/>
    <s v="14011R"/>
    <s v="Gen Shared Services"/>
    <s v="10591R"/>
    <s v="VP Eng Services"/>
    <s v="14086R"/>
    <s v="New Gen and Project Eng"/>
    <x v="1"/>
    <s v="103"/>
    <s v="10578"/>
    <s v="SP20 / 005"/>
    <n v="5313.2583076923001"/>
    <n v="66415.728846153797"/>
  </r>
  <r>
    <m/>
    <n v="0"/>
    <n v="1000000000"/>
    <n v="1000135281"/>
    <n v="1001352810"/>
    <n v="1001488091"/>
    <s v="10491R"/>
    <s v="Projects &amp; Services"/>
    <s v="14011R"/>
    <s v="Gen Shared Services"/>
    <s v="10591R"/>
    <s v="VP Eng Services"/>
    <s v="14086R"/>
    <s v="New Gen and Project Eng"/>
    <x v="1"/>
    <s v="103"/>
    <s v="10578"/>
    <s v="SP20 / 006"/>
    <n v="7087.9461438461503"/>
    <n v="78754.957153846102"/>
  </r>
  <r>
    <m/>
    <n v="0"/>
    <n v="1000000000"/>
    <n v="1000135281"/>
    <n v="1001352810"/>
    <n v="1001488091"/>
    <s v="10491R"/>
    <s v="Projects &amp; Services"/>
    <s v="14011R"/>
    <s v="Gen Shared Services"/>
    <s v="10591R"/>
    <s v="VP Eng Services"/>
    <s v="14086R"/>
    <s v="New Gen and Project Eng"/>
    <x v="1"/>
    <s v="103"/>
    <s v="10578"/>
    <s v="SP20 / 008"/>
    <n v="32988.061499999902"/>
    <n v="329880.61499999999"/>
  </r>
  <r>
    <m/>
    <n v="0"/>
    <n v="1000000000"/>
    <n v="1000135281"/>
    <n v="1001352810"/>
    <n v="1001488091"/>
    <s v="10491R"/>
    <s v="Projects &amp; Services"/>
    <s v="14011R"/>
    <s v="Gen Shared Services"/>
    <s v="10591R"/>
    <s v="VP Eng Services"/>
    <s v="14086R"/>
    <s v="New Gen and Project Eng"/>
    <x v="1"/>
    <s v="103"/>
    <s v="10578"/>
    <s v="SP20 / 009"/>
    <n v="41113.251807692403"/>
    <n v="274088.34538461501"/>
  </r>
  <r>
    <m/>
    <n v="0"/>
    <n v="1000000000"/>
    <n v="1000135281"/>
    <n v="1001352810"/>
    <n v="1001488091"/>
    <s v="10491R"/>
    <s v="Projects &amp; Services"/>
    <s v="14011R"/>
    <s v="Gen Shared Services"/>
    <s v="10591R"/>
    <s v="VP Eng Services"/>
    <s v="14086R"/>
    <s v="New Gen and Project Eng"/>
    <x v="1"/>
    <s v="103"/>
    <s v="12505"/>
    <s v="SP20 / 007"/>
    <n v="19389.31205"/>
    <n v="193893.12049999999"/>
  </r>
  <r>
    <m/>
    <n v="0"/>
    <n v="1000000000"/>
    <n v="1000135281"/>
    <n v="1001352810"/>
    <n v="1001488091"/>
    <s v="10491R"/>
    <s v="Projects &amp; Services"/>
    <s v="14011R"/>
    <s v="Gen Shared Services"/>
    <s v="10591R"/>
    <s v="VP Eng Services"/>
    <s v="14086R"/>
    <s v="New Gen and Project Eng"/>
    <x v="1"/>
    <s v="103"/>
    <s v="12505"/>
    <s v="SP20 / 008"/>
    <n v="23209.2796923077"/>
    <n v="232092.796923077"/>
  </r>
  <r>
    <m/>
    <n v="0"/>
    <n v="1000000000"/>
    <n v="1000135281"/>
    <n v="1001352810"/>
    <n v="1001488091"/>
    <s v="10491R"/>
    <s v="Projects &amp; Services"/>
    <s v="14011R"/>
    <s v="Gen Shared Services"/>
    <s v="10591R"/>
    <s v="VP Eng Services"/>
    <s v="14086R"/>
    <s v="New Gen and Project Eng"/>
    <x v="1"/>
    <s v="103"/>
    <s v="12505"/>
    <s v="SP20 / 009"/>
    <n v="121672.858903846"/>
    <n v="811152.39269230806"/>
  </r>
  <r>
    <m/>
    <n v="0"/>
    <n v="1000000000"/>
    <n v="1000135281"/>
    <n v="1001352810"/>
    <n v="1001488091"/>
    <s v="10491R"/>
    <s v="Projects &amp; Services"/>
    <s v="14011R"/>
    <s v="Gen Shared Services"/>
    <s v="10591R"/>
    <s v="VP Eng Services"/>
    <s v="14086R"/>
    <s v="New Gen and Project Eng"/>
    <x v="1"/>
    <s v="103"/>
    <s v="12505"/>
    <s v="SP20 / 010"/>
    <n v="62316.008307692202"/>
    <n v="311580.04153846198"/>
  </r>
  <r>
    <m/>
    <n v="0"/>
    <n v="1000000000"/>
    <n v="1000135281"/>
    <n v="1001352810"/>
    <n v="1001488091"/>
    <s v="10491R"/>
    <s v="Projects &amp; Services"/>
    <s v="14011R"/>
    <s v="Gen Shared Services"/>
    <s v="10591R"/>
    <s v="VP Eng Services"/>
    <s v="14086R"/>
    <s v="New Gen and Project Eng"/>
    <x v="1"/>
    <s v="103"/>
    <s v="12660"/>
    <s v="SP20 / 005"/>
    <n v="12480"/>
    <n v="156000"/>
  </r>
  <r>
    <m/>
    <n v="0"/>
    <n v="1000000000"/>
    <n v="1000135281"/>
    <n v="1001352810"/>
    <n v="1001488091"/>
    <s v="10491R"/>
    <s v="Projects &amp; Services"/>
    <s v="14011R"/>
    <s v="Gen Shared Services"/>
    <s v="10591R"/>
    <s v="VP Eng Services"/>
    <s v="14086R"/>
    <s v="New Gen and Project Eng"/>
    <x v="1"/>
    <s v="103"/>
    <s v="12660"/>
    <s v="SP20 / 008"/>
    <n v="24446.9976538462"/>
    <n v="244469.97653846201"/>
  </r>
  <r>
    <m/>
    <n v="0"/>
    <n v="1000000000"/>
    <n v="1000135281"/>
    <n v="1001352810"/>
    <n v="1001488091"/>
    <s v="10491R"/>
    <s v="Projects &amp; Services"/>
    <s v="14011R"/>
    <s v="Gen Shared Services"/>
    <s v="10591R"/>
    <s v="VP Eng Services"/>
    <s v="14086R"/>
    <s v="New Gen and Project Eng"/>
    <x v="1"/>
    <s v="103"/>
    <s v="12660"/>
    <s v="SP20 / 009"/>
    <n v="82984.320288461604"/>
    <n v="553228.80192307697"/>
  </r>
  <r>
    <m/>
    <n v="0"/>
    <n v="1000000000"/>
    <n v="1000135281"/>
    <n v="1001352810"/>
    <n v="1001488091"/>
    <s v="10491R"/>
    <s v="Projects &amp; Services"/>
    <s v="14011R"/>
    <s v="Gen Shared Services"/>
    <s v="10591R"/>
    <s v="VP Eng Services"/>
    <s v="14086R"/>
    <s v="New Gen and Project Eng"/>
    <x v="1"/>
    <s v="103"/>
    <s v="12660"/>
    <s v="SP20 / 010"/>
    <n v="98656.853692307806"/>
    <n v="493284.26846153801"/>
  </r>
  <r>
    <m/>
    <n v="0"/>
    <n v="1000000000"/>
    <n v="1000135281"/>
    <n v="1001352810"/>
    <n v="1001623372"/>
    <s v="10491R"/>
    <s v="Projects &amp; Services"/>
    <s v="14011R"/>
    <s v="Gen Shared Services"/>
    <s v="10591R"/>
    <s v="VP Eng Services"/>
    <s v="11950R"/>
    <s v="Plant Eng&amp;Compliance Programs"/>
    <x v="1"/>
    <s v="103"/>
    <s v="10451"/>
    <s v="SP20 / 004"/>
    <n v="12019.8189092308"/>
    <n v="200330.31515384599"/>
  </r>
  <r>
    <m/>
    <n v="0"/>
    <n v="1000000000"/>
    <n v="1000135281"/>
    <n v="1001352810"/>
    <n v="1001623372"/>
    <s v="10491R"/>
    <s v="Projects &amp; Services"/>
    <s v="14011R"/>
    <s v="Gen Shared Services"/>
    <s v="10591R"/>
    <s v="VP Eng Services"/>
    <s v="11950R"/>
    <s v="Plant Eng&amp;Compliance Programs"/>
    <x v="1"/>
    <s v="103"/>
    <s v="10451"/>
    <s v="SP20 / 006"/>
    <n v="35118.851998846098"/>
    <n v="390209.46665384597"/>
  </r>
  <r>
    <m/>
    <n v="0"/>
    <n v="1000000000"/>
    <n v="1000135281"/>
    <n v="1001352810"/>
    <n v="1001623372"/>
    <s v="10491R"/>
    <s v="Projects &amp; Services"/>
    <s v="14011R"/>
    <s v="Gen Shared Services"/>
    <s v="10591R"/>
    <s v="VP Eng Services"/>
    <s v="11950R"/>
    <s v="Plant Eng&amp;Compliance Programs"/>
    <x v="1"/>
    <s v="103"/>
    <s v="10451"/>
    <s v="SP20 / 007"/>
    <n v="22171.522230769198"/>
    <n v="221715.22230769199"/>
  </r>
  <r>
    <m/>
    <n v="0"/>
    <n v="1000000000"/>
    <n v="1000135281"/>
    <n v="1001352810"/>
    <n v="1001623372"/>
    <s v="10491R"/>
    <s v="Projects &amp; Services"/>
    <s v="14011R"/>
    <s v="Gen Shared Services"/>
    <s v="10591R"/>
    <s v="VP Eng Services"/>
    <s v="11950R"/>
    <s v="Plant Eng&amp;Compliance Programs"/>
    <x v="1"/>
    <s v="103"/>
    <s v="10451"/>
    <s v="SP20 / 008"/>
    <n v="11802.251769230799"/>
    <n v="118022.517692308"/>
  </r>
  <r>
    <m/>
    <n v="0"/>
    <n v="1000000000"/>
    <n v="1000135281"/>
    <n v="1001352810"/>
    <n v="1001623372"/>
    <s v="10491R"/>
    <s v="Projects &amp; Services"/>
    <s v="14011R"/>
    <s v="Gen Shared Services"/>
    <s v="10591R"/>
    <s v="VP Eng Services"/>
    <s v="11950R"/>
    <s v="Plant Eng&amp;Compliance Programs"/>
    <x v="1"/>
    <s v="103"/>
    <s v="10451"/>
    <s v="SP20 / 009"/>
    <n v="42439.090846153798"/>
    <n v="282927.27230769198"/>
  </r>
  <r>
    <m/>
    <n v="0"/>
    <n v="1000000000"/>
    <n v="1000135281"/>
    <n v="1001352810"/>
    <n v="1002029215"/>
    <s v="10491R"/>
    <s v="Projects &amp; Services"/>
    <s v="14011R"/>
    <s v="Gen Shared Services"/>
    <s v="10591R"/>
    <s v="VP Eng Services"/>
    <s v="10275R"/>
    <s v="Elec I&amp;C and Intercon Eng"/>
    <x v="1"/>
    <s v="103"/>
    <s v="10995"/>
    <s v="SP20 / 007"/>
    <n v="29861.783192307699"/>
    <n v="298617.831923077"/>
  </r>
  <r>
    <m/>
    <n v="0"/>
    <n v="1000000000"/>
    <n v="1000135281"/>
    <n v="1001352810"/>
    <n v="1002029215"/>
    <s v="10491R"/>
    <s v="Projects &amp; Services"/>
    <s v="14011R"/>
    <s v="Gen Shared Services"/>
    <s v="10591R"/>
    <s v="VP Eng Services"/>
    <s v="10275R"/>
    <s v="Elec I&amp;C and Intercon Eng"/>
    <x v="1"/>
    <s v="103"/>
    <s v="10995"/>
    <s v="SP20 / 008"/>
    <n v="12146.105076923101"/>
    <n v="121461.05076923101"/>
  </r>
  <r>
    <m/>
    <n v="0"/>
    <n v="1000000000"/>
    <n v="1000135281"/>
    <n v="1001352810"/>
    <n v="1002029215"/>
    <s v="10491R"/>
    <s v="Projects &amp; Services"/>
    <s v="14011R"/>
    <s v="Gen Shared Services"/>
    <s v="10591R"/>
    <s v="VP Eng Services"/>
    <s v="10275R"/>
    <s v="Elec I&amp;C and Intercon Eng"/>
    <x v="1"/>
    <s v="103"/>
    <s v="10995"/>
    <s v="SP20 / 009"/>
    <n v="80287.931711538404"/>
    <n v="535252.87807692296"/>
  </r>
  <r>
    <m/>
    <n v="0"/>
    <n v="1000000000"/>
    <n v="1000135281"/>
    <n v="1001352810"/>
    <n v="1002029215"/>
    <s v="10491R"/>
    <s v="Projects &amp; Services"/>
    <s v="14011R"/>
    <s v="Gen Shared Services"/>
    <s v="10591R"/>
    <s v="VP Eng Services"/>
    <s v="10275R"/>
    <s v="Elec I&amp;C and Intercon Eng"/>
    <x v="1"/>
    <s v="103"/>
    <s v="13039"/>
    <s v="SP20 / 007"/>
    <n v="30701.5503076922"/>
    <n v="307015.50307692302"/>
  </r>
  <r>
    <m/>
    <n v="0"/>
    <n v="1000000000"/>
    <n v="1000135281"/>
    <n v="1001352810"/>
    <n v="1002029215"/>
    <s v="10491R"/>
    <s v="Projects &amp; Services"/>
    <s v="14011R"/>
    <s v="Gen Shared Services"/>
    <s v="10591R"/>
    <s v="VP Eng Services"/>
    <s v="10275R"/>
    <s v="Elec I&amp;C and Intercon Eng"/>
    <x v="1"/>
    <s v="103"/>
    <s v="13039"/>
    <s v="SP20 / 008"/>
    <n v="57455.315807692299"/>
    <n v="574553.15807692299"/>
  </r>
  <r>
    <m/>
    <n v="0"/>
    <n v="1000000000"/>
    <n v="1000135281"/>
    <n v="1001352810"/>
    <n v="1002029215"/>
    <s v="10491R"/>
    <s v="Projects &amp; Services"/>
    <s v="14011R"/>
    <s v="Gen Shared Services"/>
    <s v="10591R"/>
    <s v="VP Eng Services"/>
    <s v="10275R"/>
    <s v="Elec I&amp;C and Intercon Eng"/>
    <x v="1"/>
    <s v="103"/>
    <s v="13039"/>
    <s v="SP20 / 009"/>
    <n v="80744.113211538497"/>
    <n v="538294.08807692304"/>
  </r>
  <r>
    <m/>
    <n v="0"/>
    <n v="1000000000"/>
    <n v="1000135281"/>
    <n v="1001352810"/>
    <n v="1002029215"/>
    <s v="10491R"/>
    <s v="Projects &amp; Services"/>
    <s v="14011R"/>
    <s v="Gen Shared Services"/>
    <s v="10591R"/>
    <s v="VP Eng Services"/>
    <s v="10275R"/>
    <s v="Elec I&amp;C and Intercon Eng"/>
    <x v="1"/>
    <s v="103"/>
    <s v="13266"/>
    <s v="SP20 / 005"/>
    <n v="6272.96"/>
    <n v="78412"/>
  </r>
  <r>
    <m/>
    <n v="0"/>
    <n v="1000000000"/>
    <n v="1000135281"/>
    <n v="1001352810"/>
    <n v="1002029215"/>
    <s v="10491R"/>
    <s v="Projects &amp; Services"/>
    <s v="14011R"/>
    <s v="Gen Shared Services"/>
    <s v="10591R"/>
    <s v="VP Eng Services"/>
    <s v="10275R"/>
    <s v="Elec I&amp;C and Intercon Eng"/>
    <x v="1"/>
    <s v="103"/>
    <s v="13266"/>
    <s v="SP20 / 006"/>
    <n v="7826.7286730769201"/>
    <n v="86963.651923076904"/>
  </r>
  <r>
    <m/>
    <n v="0"/>
    <n v="1000000000"/>
    <n v="1000135281"/>
    <n v="1001352810"/>
    <n v="1002029215"/>
    <s v="10491R"/>
    <s v="Projects &amp; Services"/>
    <s v="14011R"/>
    <s v="Gen Shared Services"/>
    <s v="10591R"/>
    <s v="VP Eng Services"/>
    <s v="10275R"/>
    <s v="Elec I&amp;C and Intercon Eng"/>
    <x v="1"/>
    <s v="103"/>
    <s v="13266"/>
    <s v="SP20 / 007"/>
    <n v="9730.4285384615396"/>
    <n v="97304.285384615403"/>
  </r>
  <r>
    <m/>
    <n v="0"/>
    <n v="1000000000"/>
    <n v="1000135281"/>
    <n v="1001352810"/>
    <n v="1002029215"/>
    <s v="10491R"/>
    <s v="Projects &amp; Services"/>
    <s v="14011R"/>
    <s v="Gen Shared Services"/>
    <s v="10591R"/>
    <s v="VP Eng Services"/>
    <s v="10275R"/>
    <s v="Elec I&amp;C and Intercon Eng"/>
    <x v="1"/>
    <s v="103"/>
    <s v="13266"/>
    <s v="SP20 / 008"/>
    <n v="48438.946461538399"/>
    <n v="484389.46461538499"/>
  </r>
  <r>
    <m/>
    <n v="0"/>
    <n v="1000000000"/>
    <n v="1000135281"/>
    <n v="1001352810"/>
    <n v="1002029215"/>
    <s v="10491R"/>
    <s v="Projects &amp; Services"/>
    <s v="14011R"/>
    <s v="Gen Shared Services"/>
    <s v="10591R"/>
    <s v="VP Eng Services"/>
    <s v="10275R"/>
    <s v="Elec I&amp;C and Intercon Eng"/>
    <x v="1"/>
    <s v="103"/>
    <s v="13266"/>
    <s v="SP20 / 009"/>
    <n v="19576.047576923102"/>
    <n v="130506.98384615401"/>
  </r>
  <r>
    <m/>
    <n v="0"/>
    <n v="1000000000"/>
    <n v="1000135281"/>
    <n v="1001352810"/>
    <n v="1002029215"/>
    <s v="10491R"/>
    <s v="Projects &amp; Services"/>
    <s v="14011R"/>
    <s v="Gen Shared Services"/>
    <s v="10591R"/>
    <s v="VP Eng Services"/>
    <s v="10275R"/>
    <s v="Elec I&amp;C and Intercon Eng"/>
    <x v="1"/>
    <s v="103"/>
    <s v="13266"/>
    <s v="SP20 / 010"/>
    <n v="32067.7224615384"/>
    <n v="160338.612307692"/>
  </r>
  <r>
    <m/>
    <n v="0"/>
    <n v="1000000000"/>
    <n v="1000135281"/>
    <n v="1001352810"/>
    <n v="1002435058"/>
    <s v="10491R"/>
    <s v="Projects &amp; Services"/>
    <s v="14011R"/>
    <s v="Gen Shared Services"/>
    <s v="10591R"/>
    <s v="VP Eng Services"/>
    <s v="10883R"/>
    <s v="Mechanical Civil and Chem Eng"/>
    <x v="1"/>
    <s v="103"/>
    <s v="10358"/>
    <s v="SP20 / 007"/>
    <n v="40801.659346153698"/>
    <n v="408016.59346153802"/>
  </r>
  <r>
    <m/>
    <n v="0"/>
    <n v="1000000000"/>
    <n v="1000135281"/>
    <n v="1001352810"/>
    <n v="1002435058"/>
    <s v="10491R"/>
    <s v="Projects &amp; Services"/>
    <s v="14011R"/>
    <s v="Gen Shared Services"/>
    <s v="10591R"/>
    <s v="VP Eng Services"/>
    <s v="10883R"/>
    <s v="Mechanical Civil and Chem Eng"/>
    <x v="1"/>
    <s v="103"/>
    <s v="10358"/>
    <s v="SP20 / 008"/>
    <n v="23767.069"/>
    <n v="237670.69"/>
  </r>
  <r>
    <m/>
    <n v="0"/>
    <n v="1000000000"/>
    <n v="1000135281"/>
    <n v="1001352810"/>
    <n v="1002435058"/>
    <s v="10491R"/>
    <s v="Projects &amp; Services"/>
    <s v="14011R"/>
    <s v="Gen Shared Services"/>
    <s v="10591R"/>
    <s v="VP Eng Services"/>
    <s v="10883R"/>
    <s v="Mechanical Civil and Chem Eng"/>
    <x v="1"/>
    <s v="103"/>
    <s v="10358"/>
    <s v="SP20 / 009"/>
    <n v="122499.31021153901"/>
    <n v="816662.06807692302"/>
  </r>
  <r>
    <m/>
    <n v="0"/>
    <n v="1000000000"/>
    <n v="1000135281"/>
    <n v="1001352810"/>
    <n v="1002435058"/>
    <s v="10491R"/>
    <s v="Projects &amp; Services"/>
    <s v="14011R"/>
    <s v="Gen Shared Services"/>
    <s v="10591R"/>
    <s v="VP Eng Services"/>
    <s v="10883R"/>
    <s v="Mechanical Civil and Chem Eng"/>
    <x v="1"/>
    <s v="103"/>
    <s v="10358"/>
    <s v="SP20 / 010"/>
    <n v="93453.734153846206"/>
    <n v="467268.67076923099"/>
  </r>
  <r>
    <m/>
    <n v="0"/>
    <n v="1000000000"/>
    <n v="1000135281"/>
    <n v="1001352810"/>
    <n v="1002435058"/>
    <s v="10491R"/>
    <s v="Projects &amp; Services"/>
    <s v="14011R"/>
    <s v="Gen Shared Services"/>
    <s v="10591R"/>
    <s v="VP Eng Services"/>
    <s v="10883R"/>
    <s v="Mechanical Civil and Chem Eng"/>
    <x v="1"/>
    <s v="103"/>
    <s v="10495"/>
    <s v="SP20 / 005"/>
    <n v="5981.5380923077"/>
    <n v="74769.226153846204"/>
  </r>
  <r>
    <m/>
    <n v="0"/>
    <n v="1000000000"/>
    <n v="1000135281"/>
    <n v="1001352810"/>
    <n v="1002435058"/>
    <s v="10491R"/>
    <s v="Projects &amp; Services"/>
    <s v="14011R"/>
    <s v="Gen Shared Services"/>
    <s v="10591R"/>
    <s v="VP Eng Services"/>
    <s v="10883R"/>
    <s v="Mechanical Civil and Chem Eng"/>
    <x v="1"/>
    <s v="103"/>
    <s v="12315"/>
    <s v="SP20 / 006"/>
    <n v="7408.4054538461596"/>
    <n v="82315.616153846204"/>
  </r>
  <r>
    <m/>
    <n v="0"/>
    <n v="1000000000"/>
    <n v="1000135281"/>
    <n v="1001352810"/>
    <n v="1002435058"/>
    <s v="10491R"/>
    <s v="Projects &amp; Services"/>
    <s v="14011R"/>
    <s v="Gen Shared Services"/>
    <s v="10591R"/>
    <s v="VP Eng Services"/>
    <s v="10883R"/>
    <s v="Mechanical Civil and Chem Eng"/>
    <x v="1"/>
    <s v="103"/>
    <s v="12315"/>
    <s v="SP20 / 007"/>
    <n v="20138.902203846199"/>
    <n v="201389.02203846199"/>
  </r>
  <r>
    <m/>
    <n v="0"/>
    <n v="1000000000"/>
    <n v="1000135281"/>
    <n v="1001352810"/>
    <n v="1002435058"/>
    <s v="10491R"/>
    <s v="Projects &amp; Services"/>
    <s v="14011R"/>
    <s v="Gen Shared Services"/>
    <s v="10591R"/>
    <s v="VP Eng Services"/>
    <s v="10883R"/>
    <s v="Mechanical Civil and Chem Eng"/>
    <x v="1"/>
    <s v="103"/>
    <s v="12315"/>
    <s v="SP20 / 008"/>
    <n v="34273.3829999999"/>
    <n v="342733.83"/>
  </r>
  <r>
    <m/>
    <n v="0"/>
    <n v="1000000000"/>
    <n v="1000135281"/>
    <n v="1001352810"/>
    <n v="1002435058"/>
    <s v="10491R"/>
    <s v="Projects &amp; Services"/>
    <s v="14011R"/>
    <s v="Gen Shared Services"/>
    <s v="10591R"/>
    <s v="VP Eng Services"/>
    <s v="10883R"/>
    <s v="Mechanical Civil and Chem Eng"/>
    <x v="1"/>
    <s v="103"/>
    <s v="12315"/>
    <s v="SP20 / 009"/>
    <n v="102622.116692308"/>
    <n v="684147.44461538503"/>
  </r>
  <r>
    <m/>
    <n v="0"/>
    <n v="1000000000"/>
    <n v="1000135281"/>
    <n v="1001352810"/>
    <n v="1002435058"/>
    <s v="10491R"/>
    <s v="Projects &amp; Services"/>
    <s v="14011R"/>
    <s v="Gen Shared Services"/>
    <s v="10591R"/>
    <s v="VP Eng Services"/>
    <s v="10883R"/>
    <s v="Mechanical Civil and Chem Eng"/>
    <x v="1"/>
    <s v="103"/>
    <s v="12315"/>
    <s v="SP20 / 010"/>
    <n v="65771.890846153794"/>
    <n v="328859.45423076901"/>
  </r>
  <r>
    <m/>
    <n v="0"/>
    <n v="1000000000"/>
    <n v="1000135281"/>
    <n v="1001352810"/>
    <n v="1002435058"/>
    <s v="10491R"/>
    <s v="Projects &amp; Services"/>
    <s v="14011R"/>
    <s v="Gen Shared Services"/>
    <s v="10591R"/>
    <s v="VP Eng Services"/>
    <s v="10883R"/>
    <s v="Mechanical Civil and Chem Eng"/>
    <x v="1"/>
    <s v="103"/>
    <s v="12748"/>
    <s v="SP20 / 005"/>
    <n v="12343.917230769201"/>
    <n v="154298.965384615"/>
  </r>
  <r>
    <m/>
    <n v="0"/>
    <n v="1000000000"/>
    <n v="1000135281"/>
    <n v="1001352810"/>
    <n v="1002435058"/>
    <s v="10491R"/>
    <s v="Projects &amp; Services"/>
    <s v="14011R"/>
    <s v="Gen Shared Services"/>
    <s v="10591R"/>
    <s v="VP Eng Services"/>
    <s v="10883R"/>
    <s v="Mechanical Civil and Chem Eng"/>
    <x v="1"/>
    <s v="103"/>
    <s v="12748"/>
    <s v="SP20 / 007"/>
    <n v="32255.7669346154"/>
    <n v="322557.66934615403"/>
  </r>
  <r>
    <m/>
    <n v="0"/>
    <n v="1000000000"/>
    <n v="1000135281"/>
    <n v="1001352810"/>
    <n v="1002435058"/>
    <s v="10491R"/>
    <s v="Projects &amp; Services"/>
    <s v="14011R"/>
    <s v="Gen Shared Services"/>
    <s v="10591R"/>
    <s v="VP Eng Services"/>
    <s v="10883R"/>
    <s v="Mechanical Civil and Chem Eng"/>
    <x v="1"/>
    <s v="103"/>
    <s v="12748"/>
    <s v="SP20 / 008"/>
    <n v="23042.459730769198"/>
    <n v="230424.59730769199"/>
  </r>
  <r>
    <m/>
    <n v="0"/>
    <n v="1000000000"/>
    <n v="1000135281"/>
    <n v="1001352810"/>
    <n v="1002435058"/>
    <s v="10491R"/>
    <s v="Projects &amp; Services"/>
    <s v="14011R"/>
    <s v="Gen Shared Services"/>
    <s v="10591R"/>
    <s v="VP Eng Services"/>
    <s v="10883R"/>
    <s v="Mechanical Civil and Chem Eng"/>
    <x v="1"/>
    <s v="103"/>
    <s v="12748"/>
    <s v="SP20 / 009"/>
    <n v="40577.400115384502"/>
    <n v="270516.000769231"/>
  </r>
  <r>
    <m/>
    <n v="0"/>
    <n v="1000000000"/>
    <n v="1000135281"/>
    <n v="1001352810"/>
    <n v="1002435058"/>
    <s v="10491R"/>
    <s v="Projects &amp; Services"/>
    <s v="14011R"/>
    <s v="Gen Shared Services"/>
    <s v="10591R"/>
    <s v="VP Eng Services"/>
    <s v="10883R"/>
    <s v="Mechanical Civil and Chem Eng"/>
    <x v="1"/>
    <s v="103"/>
    <s v="12748"/>
    <s v="SP20 / 010"/>
    <n v="32616.576692307601"/>
    <n v="163082.883461538"/>
  </r>
  <r>
    <m/>
    <n v="0"/>
    <n v="1000000000"/>
    <n v="1000135281"/>
    <n v="1002570339"/>
    <n v="1002570339"/>
    <s v="10491R"/>
    <s v="Projects &amp; Services"/>
    <s v="14011R"/>
    <s v="Gen Shared Services"/>
    <s v="11952R"/>
    <s v="Gen Transformation Services"/>
    <m/>
    <m/>
    <x v="1"/>
    <s v="103"/>
    <s v="11952"/>
    <s v="SP20 / 005"/>
    <n v="6669.0517846153798"/>
    <n v="83363.147307692299"/>
  </r>
  <r>
    <m/>
    <n v="0"/>
    <n v="1000000000"/>
    <n v="1000135281"/>
    <n v="1002570339"/>
    <n v="1002570339"/>
    <s v="10491R"/>
    <s v="Projects &amp; Services"/>
    <s v="14011R"/>
    <s v="Gen Shared Services"/>
    <s v="11952R"/>
    <s v="Gen Transformation Services"/>
    <m/>
    <m/>
    <x v="1"/>
    <s v="103"/>
    <s v="11952"/>
    <s v="SP20 / 007"/>
    <n v="9070.1179230769194"/>
    <n v="90701.179230769194"/>
  </r>
  <r>
    <m/>
    <n v="0"/>
    <n v="1000000000"/>
    <n v="1000135281"/>
    <n v="1002570339"/>
    <n v="1002570339"/>
    <s v="10491R"/>
    <s v="Projects &amp; Services"/>
    <s v="14011R"/>
    <s v="Gen Shared Services"/>
    <s v="11952R"/>
    <s v="Gen Transformation Services"/>
    <m/>
    <m/>
    <x v="1"/>
    <s v="103"/>
    <s v="11952"/>
    <s v="SP20 / 009"/>
    <n v="87908.668730769306"/>
    <n v="586057.79153846204"/>
  </r>
  <r>
    <m/>
    <n v="0"/>
    <n v="1000000000"/>
    <n v="1000135281"/>
    <n v="1002570339"/>
    <n v="1002570339"/>
    <s v="10491R"/>
    <s v="Projects &amp; Services"/>
    <s v="14011R"/>
    <s v="Gen Shared Services"/>
    <s v="11952R"/>
    <s v="Gen Transformation Services"/>
    <m/>
    <m/>
    <x v="1"/>
    <s v="103"/>
    <s v="11952"/>
    <s v="SP20 / 010"/>
    <n v="65355.781999999999"/>
    <n v="326778.90999999997"/>
  </r>
  <r>
    <m/>
    <n v="0"/>
    <n v="1000000000"/>
    <n v="1000135281"/>
    <n v="1002570339"/>
    <n v="1002570339"/>
    <s v="10491R"/>
    <s v="Projects &amp; Services"/>
    <s v="14011R"/>
    <s v="Gen Shared Services"/>
    <s v="11952R"/>
    <s v="Gen Transformation Services"/>
    <m/>
    <m/>
    <x v="1"/>
    <s v="103"/>
    <s v="12674"/>
    <s v="SP20 / 007"/>
    <n v="9955.4393846153907"/>
    <n v="99554.393846153893"/>
  </r>
  <r>
    <m/>
    <n v="0"/>
    <n v="1000000000"/>
    <n v="1000135281"/>
    <n v="1002570339"/>
    <n v="1002570339"/>
    <s v="10491R"/>
    <s v="Projects &amp; Services"/>
    <s v="14011R"/>
    <s v="Gen Shared Services"/>
    <s v="11952R"/>
    <s v="Gen Transformation Services"/>
    <m/>
    <m/>
    <x v="1"/>
    <s v="103"/>
    <s v="12674"/>
    <s v="SP20 / 008"/>
    <n v="12322.8261153846"/>
    <n v="123228.261153846"/>
  </r>
  <r>
    <m/>
    <n v="0"/>
    <n v="1000000000"/>
    <n v="1000135281"/>
    <n v="1002570339"/>
    <n v="1002570339"/>
    <s v="10491R"/>
    <s v="Projects &amp; Services"/>
    <s v="14011R"/>
    <s v="Gen Shared Services"/>
    <s v="11952R"/>
    <s v="Gen Transformation Services"/>
    <m/>
    <m/>
    <x v="1"/>
    <s v="103"/>
    <s v="13391"/>
    <s v="SP20 / 008"/>
    <n v="61430.508153846102"/>
    <n v="614305.08153846196"/>
  </r>
  <r>
    <m/>
    <n v="0"/>
    <n v="1000000000"/>
    <n v="1000135281"/>
    <n v="1002570339"/>
    <n v="1002570339"/>
    <s v="10491R"/>
    <s v="Projects &amp; Services"/>
    <s v="14011R"/>
    <s v="Gen Shared Services"/>
    <s v="11952R"/>
    <s v="Gen Transformation Services"/>
    <m/>
    <m/>
    <x v="1"/>
    <s v="103"/>
    <s v="13663"/>
    <s v="SP20 / 008"/>
    <n v="10382.903615384599"/>
    <n v="103829.036153846"/>
  </r>
  <r>
    <m/>
    <n v="0"/>
    <n v="1000000000"/>
    <n v="1000135281"/>
    <n v="1002570339"/>
    <n v="1002570339"/>
    <s v="10491R"/>
    <s v="Projects &amp; Services"/>
    <s v="14011R"/>
    <s v="Gen Shared Services"/>
    <s v="11952R"/>
    <s v="Gen Transformation Services"/>
    <m/>
    <m/>
    <x v="1"/>
    <s v="103"/>
    <s v="13663"/>
    <s v="SP20 / 010"/>
    <n v="31976.619076923002"/>
    <n v="159883.09538461501"/>
  </r>
  <r>
    <m/>
    <n v="0"/>
    <n v="1000000000"/>
    <n v="1000135281"/>
    <n v="1002570339"/>
    <n v="1002840901"/>
    <s v="10491R"/>
    <s v="Projects &amp; Services"/>
    <s v="14011R"/>
    <s v="Gen Shared Services"/>
    <s v="11952R"/>
    <s v="Gen Transformation Services"/>
    <s v="12003R"/>
    <s v="GTO BPS Business Process"/>
    <x v="1"/>
    <s v="103"/>
    <s v="12003"/>
    <s v="SP20 / 007"/>
    <n v="27629.560730769201"/>
    <n v="276295.607307692"/>
  </r>
  <r>
    <m/>
    <n v="0"/>
    <n v="1000000000"/>
    <n v="1000135281"/>
    <n v="1002570339"/>
    <n v="1002840901"/>
    <s v="10491R"/>
    <s v="Projects &amp; Services"/>
    <s v="14011R"/>
    <s v="Gen Shared Services"/>
    <s v="11952R"/>
    <s v="Gen Transformation Services"/>
    <s v="12003R"/>
    <s v="GTO BPS Business Process"/>
    <x v="1"/>
    <s v="103"/>
    <s v="12003"/>
    <s v="SP20 / 008"/>
    <n v="23213.609423076901"/>
    <n v="232136.094230769"/>
  </r>
  <r>
    <m/>
    <n v="0"/>
    <n v="1000000000"/>
    <n v="1000135281"/>
    <n v="1002570339"/>
    <n v="1002840901"/>
    <s v="10491R"/>
    <s v="Projects &amp; Services"/>
    <s v="14011R"/>
    <s v="Gen Shared Services"/>
    <s v="11952R"/>
    <s v="Gen Transformation Services"/>
    <s v="12003R"/>
    <s v="GTO BPS Business Process"/>
    <x v="1"/>
    <s v="103"/>
    <s v="12003"/>
    <s v="SP20 / 009"/>
    <n v="68771.864999999903"/>
    <n v="458479.1"/>
  </r>
  <r>
    <m/>
    <n v="0"/>
    <n v="1000000000"/>
    <n v="1002976190"/>
    <n v="1002976190"/>
    <n v="1002976190"/>
    <s v="10491R"/>
    <s v="Projects &amp; Services"/>
    <s v="10773R"/>
    <s v="Environmental Services"/>
    <m/>
    <m/>
    <m/>
    <m/>
    <x v="1"/>
    <s v="103"/>
    <s v="10773"/>
    <s v="SP20 / 004"/>
    <n v="4014.4576315384602"/>
    <n v="66907.6271923077"/>
  </r>
  <r>
    <m/>
    <n v="0"/>
    <n v="1000000000"/>
    <n v="1002976190"/>
    <n v="1002976190"/>
    <n v="1002976190"/>
    <s v="10491R"/>
    <s v="Projects &amp; Services"/>
    <s v="10773R"/>
    <s v="Environmental Services"/>
    <m/>
    <m/>
    <m/>
    <m/>
    <x v="1"/>
    <s v="103"/>
    <s v="10773"/>
    <s v="SP20 / 011"/>
    <n v="46312.544807692197"/>
    <n v="185250.17923076899"/>
  </r>
  <r>
    <m/>
    <n v="0"/>
    <n v="1000000000"/>
    <n v="1002976190"/>
    <n v="1002976190"/>
    <n v="1002976190"/>
    <s v="10491R"/>
    <s v="Projects &amp; Services"/>
    <s v="10773R"/>
    <s v="Environmental Services"/>
    <m/>
    <m/>
    <m/>
    <m/>
    <x v="1"/>
    <s v="103"/>
    <s v="10773"/>
    <s v="SP20 / 014"/>
    <n v="124645.326307692"/>
    <n v="311613.31576923101"/>
  </r>
  <r>
    <m/>
    <n v="0"/>
    <n v="1000000000"/>
    <n v="1002976190"/>
    <n v="1002976190"/>
    <n v="1002976190"/>
    <s v="10491R"/>
    <s v="Projects &amp; Services"/>
    <s v="10773R"/>
    <s v="Environmental Services"/>
    <m/>
    <m/>
    <m/>
    <m/>
    <x v="1"/>
    <s v="168"/>
    <s v="11949"/>
    <s v="SP20 / 008"/>
    <n v="10050.387153846201"/>
    <n v="100503.871538462"/>
  </r>
  <r>
    <m/>
    <n v="0"/>
    <n v="1000000000"/>
    <n v="1002976190"/>
    <n v="1005952380"/>
    <n v="1005952380"/>
    <s v="10491R"/>
    <s v="Projects &amp; Services"/>
    <s v="10773R"/>
    <s v="Environmental Services"/>
    <s v="14149R"/>
    <s v="Ash Management Services"/>
    <m/>
    <m/>
    <x v="1"/>
    <s v="103"/>
    <s v="14149"/>
    <s v="SP20 / 007"/>
    <n v="28720.772307692299"/>
    <n v="287207.72307692299"/>
  </r>
  <r>
    <m/>
    <n v="0"/>
    <n v="1000000000"/>
    <n v="1002976190"/>
    <n v="1005952380"/>
    <n v="1005952380"/>
    <s v="10491R"/>
    <s v="Projects &amp; Services"/>
    <s v="10773R"/>
    <s v="Environmental Services"/>
    <s v="14149R"/>
    <s v="Ash Management Services"/>
    <m/>
    <m/>
    <x v="1"/>
    <s v="103"/>
    <s v="14149"/>
    <s v="SP20 / 008"/>
    <n v="10400"/>
    <n v="104000"/>
  </r>
  <r>
    <m/>
    <n v="0"/>
    <n v="1000000000"/>
    <n v="1002976190"/>
    <n v="1005952380"/>
    <n v="1005952380"/>
    <s v="10491R"/>
    <s v="Projects &amp; Services"/>
    <s v="10773R"/>
    <s v="Environmental Services"/>
    <s v="14149R"/>
    <s v="Ash Management Services"/>
    <m/>
    <m/>
    <x v="1"/>
    <s v="103"/>
    <s v="14149"/>
    <s v="SP20 / 009"/>
    <n v="76997.949288461299"/>
    <n v="513319.66192307702"/>
  </r>
  <r>
    <m/>
    <n v="0"/>
    <n v="1000000000"/>
    <n v="1002976190"/>
    <n v="1005952380"/>
    <n v="1005952380"/>
    <s v="10491R"/>
    <s v="Projects &amp; Services"/>
    <s v="10773R"/>
    <s v="Environmental Services"/>
    <s v="14149R"/>
    <s v="Ash Management Services"/>
    <m/>
    <m/>
    <x v="1"/>
    <s v="103"/>
    <s v="14149"/>
    <s v="SP20 / 011"/>
    <n v="47450.1496153845"/>
    <n v="189800.598461538"/>
  </r>
  <r>
    <m/>
    <n v="0"/>
    <n v="1000000000"/>
    <n v="1002976190"/>
    <n v="1008928570"/>
    <n v="1008928570"/>
    <s v="10491R"/>
    <s v="Projects &amp; Services"/>
    <s v="10773R"/>
    <s v="Environmental Services"/>
    <s v="12813R"/>
    <s v="Env Systems &amp; Field Services"/>
    <m/>
    <m/>
    <x v="1"/>
    <s v="103"/>
    <s v="10328"/>
    <s v="SP20 / 004"/>
    <n v="7320.0004153846203"/>
    <n v="122000.006923077"/>
  </r>
  <r>
    <m/>
    <n v="0"/>
    <n v="1000000000"/>
    <n v="1002976190"/>
    <n v="1008928570"/>
    <n v="1008928570"/>
    <s v="10491R"/>
    <s v="Projects &amp; Services"/>
    <s v="10773R"/>
    <s v="Environmental Services"/>
    <s v="12813R"/>
    <s v="Env Systems &amp; Field Services"/>
    <m/>
    <m/>
    <x v="1"/>
    <s v="103"/>
    <s v="10328"/>
    <s v="SP20 / 005"/>
    <n v="16595.3611692308"/>
    <n v="207442.01461538501"/>
  </r>
  <r>
    <m/>
    <n v="0"/>
    <n v="1000000000"/>
    <n v="1002976190"/>
    <n v="1008928570"/>
    <n v="1008928570"/>
    <s v="10491R"/>
    <s v="Projects &amp; Services"/>
    <s v="10773R"/>
    <s v="Environmental Services"/>
    <s v="12813R"/>
    <s v="Env Systems &amp; Field Services"/>
    <m/>
    <m/>
    <x v="1"/>
    <s v="103"/>
    <s v="10328"/>
    <s v="SP20 / 006"/>
    <n v="6970.3665576923104"/>
    <n v="77448.517307692295"/>
  </r>
  <r>
    <m/>
    <n v="0"/>
    <n v="1000000000"/>
    <n v="1002976190"/>
    <n v="1008928570"/>
    <n v="1008928570"/>
    <s v="10491R"/>
    <s v="Projects &amp; Services"/>
    <s v="10773R"/>
    <s v="Environmental Services"/>
    <s v="12813R"/>
    <s v="Env Systems &amp; Field Services"/>
    <m/>
    <m/>
    <x v="1"/>
    <s v="103"/>
    <s v="10328"/>
    <s v="SP20 / 007"/>
    <n v="30177.877269230699"/>
    <n v="301778.772692308"/>
  </r>
  <r>
    <m/>
    <n v="0"/>
    <n v="1000000000"/>
    <n v="1002976190"/>
    <n v="1008928570"/>
    <n v="1008928570"/>
    <s v="10491R"/>
    <s v="Projects &amp; Services"/>
    <s v="10773R"/>
    <s v="Environmental Services"/>
    <s v="12813R"/>
    <s v="Env Systems &amp; Field Services"/>
    <m/>
    <m/>
    <x v="1"/>
    <s v="103"/>
    <s v="10328"/>
    <s v="SP20 / 008"/>
    <n v="11099.9977692308"/>
    <n v="110999.97769230801"/>
  </r>
  <r>
    <m/>
    <n v="0"/>
    <n v="1000000000"/>
    <n v="1002976190"/>
    <n v="1008928570"/>
    <n v="1008928570"/>
    <s v="10491R"/>
    <s v="Projects &amp; Services"/>
    <s v="10773R"/>
    <s v="Environmental Services"/>
    <s v="12813R"/>
    <s v="Env Systems &amp; Field Services"/>
    <m/>
    <m/>
    <x v="1"/>
    <s v="103"/>
    <s v="10328"/>
    <s v="SP20 / 009"/>
    <n v="20494.912788461599"/>
    <n v="136632.75192307701"/>
  </r>
  <r>
    <m/>
    <n v="0"/>
    <n v="1000000000"/>
    <n v="1002976190"/>
    <n v="1008928570"/>
    <n v="1008928570"/>
    <s v="10491R"/>
    <s v="Projects &amp; Services"/>
    <s v="10773R"/>
    <s v="Environmental Services"/>
    <s v="12813R"/>
    <s v="Env Systems &amp; Field Services"/>
    <m/>
    <m/>
    <x v="1"/>
    <s v="103"/>
    <s v="10328"/>
    <s v="SP20 / 010"/>
    <n v="99611.172999999995"/>
    <n v="498055.86499999999"/>
  </r>
  <r>
    <m/>
    <n v="0"/>
    <n v="1000000000"/>
    <n v="1002976190"/>
    <n v="1008928570"/>
    <n v="1008928570"/>
    <s v="10491R"/>
    <s v="Projects &amp; Services"/>
    <s v="10773R"/>
    <s v="Environmental Services"/>
    <s v="12813R"/>
    <s v="Env Systems &amp; Field Services"/>
    <m/>
    <m/>
    <x v="1"/>
    <s v="103"/>
    <s v="10874"/>
    <s v="SP20 / 005"/>
    <n v="12000.000615384601"/>
    <n v="150000.00769230799"/>
  </r>
  <r>
    <m/>
    <n v="0"/>
    <n v="1000000000"/>
    <n v="1002976190"/>
    <n v="1008928570"/>
    <n v="1008928570"/>
    <s v="10491R"/>
    <s v="Projects &amp; Services"/>
    <s v="10773R"/>
    <s v="Environmental Services"/>
    <s v="12813R"/>
    <s v="Env Systems &amp; Field Services"/>
    <m/>
    <m/>
    <x v="1"/>
    <s v="103"/>
    <s v="10874"/>
    <s v="SP20 / 006"/>
    <n v="8366.0133461538499"/>
    <n v="92955.703846153905"/>
  </r>
  <r>
    <m/>
    <n v="0"/>
    <n v="1000000000"/>
    <n v="1002976190"/>
    <n v="1008928570"/>
    <n v="1008928570"/>
    <s v="10491R"/>
    <s v="Projects &amp; Services"/>
    <s v="10773R"/>
    <s v="Environmental Services"/>
    <s v="12813R"/>
    <s v="Env Systems &amp; Field Services"/>
    <m/>
    <m/>
    <x v="1"/>
    <s v="103"/>
    <s v="10874"/>
    <s v="SP20 / 007"/>
    <n v="18099.9974615385"/>
    <n v="180999.974615385"/>
  </r>
  <r>
    <m/>
    <n v="0"/>
    <n v="1000000000"/>
    <n v="1002976190"/>
    <n v="1008928570"/>
    <n v="1008928570"/>
    <s v="10491R"/>
    <s v="Projects &amp; Services"/>
    <s v="10773R"/>
    <s v="Environmental Services"/>
    <s v="12813R"/>
    <s v="Env Systems &amp; Field Services"/>
    <m/>
    <m/>
    <x v="1"/>
    <s v="103"/>
    <s v="10874"/>
    <s v="SP20 / 009"/>
    <n v="39423.3921346153"/>
    <n v="262822.61423076899"/>
  </r>
  <r>
    <m/>
    <n v="0"/>
    <n v="1000000000"/>
    <n v="1002976190"/>
    <n v="1008928570"/>
    <n v="1008928570"/>
    <s v="10491R"/>
    <s v="Projects &amp; Services"/>
    <s v="10773R"/>
    <s v="Environmental Services"/>
    <s v="12813R"/>
    <s v="Env Systems &amp; Field Services"/>
    <m/>
    <m/>
    <x v="1"/>
    <s v="103"/>
    <s v="10874"/>
    <s v="SP20 / 010"/>
    <n v="30915.452692307601"/>
    <n v="154577.26346153801"/>
  </r>
  <r>
    <m/>
    <n v="0"/>
    <n v="1000000000"/>
    <n v="1002976190"/>
    <n v="1008928570"/>
    <n v="1008928570"/>
    <s v="10491R"/>
    <s v="Projects &amp; Services"/>
    <s v="10773R"/>
    <s v="Environmental Services"/>
    <s v="12813R"/>
    <s v="Env Systems &amp; Field Services"/>
    <m/>
    <m/>
    <x v="1"/>
    <s v="103"/>
    <s v="12813"/>
    <s v="SP20 / 007"/>
    <n v="18014.4145384615"/>
    <n v="180144.145384615"/>
  </r>
  <r>
    <m/>
    <n v="0"/>
    <n v="1000000000"/>
    <n v="1002976190"/>
    <n v="1008928570"/>
    <n v="1008928570"/>
    <s v="10491R"/>
    <s v="Projects &amp; Services"/>
    <s v="10773R"/>
    <s v="Environmental Services"/>
    <s v="12813R"/>
    <s v="Env Systems &amp; Field Services"/>
    <m/>
    <m/>
    <x v="1"/>
    <s v="103"/>
    <s v="12813"/>
    <s v="SP20 / 008"/>
    <n v="57538.639307692298"/>
    <n v="575386.39307692298"/>
  </r>
  <r>
    <m/>
    <n v="0"/>
    <n v="1000000000"/>
    <n v="1002976190"/>
    <n v="1008928570"/>
    <n v="1008928570"/>
    <s v="10491R"/>
    <s v="Projects &amp; Services"/>
    <s v="10773R"/>
    <s v="Environmental Services"/>
    <s v="12813R"/>
    <s v="Env Systems &amp; Field Services"/>
    <m/>
    <m/>
    <x v="1"/>
    <s v="103"/>
    <s v="12813"/>
    <s v="SP20 / 009"/>
    <n v="20308.249096153799"/>
    <n v="135388.327307692"/>
  </r>
  <r>
    <m/>
    <n v="0"/>
    <n v="1000000000"/>
    <n v="1002976190"/>
    <n v="1008928570"/>
    <n v="1008928570"/>
    <s v="10491R"/>
    <s v="Projects &amp; Services"/>
    <s v="10773R"/>
    <s v="Environmental Services"/>
    <s v="12813R"/>
    <s v="Env Systems &amp; Field Services"/>
    <m/>
    <m/>
    <x v="1"/>
    <s v="103"/>
    <s v="12813"/>
    <s v="SP20 / 011"/>
    <n v="46863.244423076998"/>
    <n v="187452.97769230799"/>
  </r>
  <r>
    <m/>
    <n v="0"/>
    <n v="1000000000"/>
    <n v="1002976190"/>
    <n v="1008928570"/>
    <n v="1008928570"/>
    <s v="10491R"/>
    <s v="Projects &amp; Services"/>
    <s v="10773R"/>
    <s v="Environmental Services"/>
    <s v="12813R"/>
    <s v="Env Systems &amp; Field Services"/>
    <m/>
    <m/>
    <x v="1"/>
    <s v="103"/>
    <s v="13763"/>
    <s v="SP20 / 005"/>
    <n v="35718.452553846197"/>
    <n v="446480.65692307701"/>
  </r>
  <r>
    <m/>
    <n v="0"/>
    <n v="1000000000"/>
    <n v="1002976190"/>
    <n v="1008928570"/>
    <n v="1008928570"/>
    <s v="10491R"/>
    <s v="Projects &amp; Services"/>
    <s v="10773R"/>
    <s v="Environmental Services"/>
    <s v="12813R"/>
    <s v="Env Systems &amp; Field Services"/>
    <m/>
    <m/>
    <x v="1"/>
    <s v="103"/>
    <s v="13763"/>
    <s v="SP20 / 006"/>
    <n v="55711.376723076901"/>
    <n v="619015.29692307697"/>
  </r>
  <r>
    <m/>
    <n v="0"/>
    <n v="1000000000"/>
    <n v="1002976190"/>
    <n v="1008928570"/>
    <n v="1008928570"/>
    <s v="10491R"/>
    <s v="Projects &amp; Services"/>
    <s v="10773R"/>
    <s v="Environmental Services"/>
    <s v="12813R"/>
    <s v="Env Systems &amp; Field Services"/>
    <m/>
    <m/>
    <x v="1"/>
    <s v="103"/>
    <s v="13763"/>
    <s v="SP20 / 007"/>
    <n v="76437.516192307798"/>
    <n v="764375.16192307696"/>
  </r>
  <r>
    <m/>
    <n v="0"/>
    <n v="1000000000"/>
    <n v="1002976190"/>
    <n v="1008928570"/>
    <n v="1008928570"/>
    <s v="10491R"/>
    <s v="Projects &amp; Services"/>
    <s v="10773R"/>
    <s v="Environmental Services"/>
    <s v="12813R"/>
    <s v="Env Systems &amp; Field Services"/>
    <m/>
    <m/>
    <x v="1"/>
    <s v="103"/>
    <s v="13763"/>
    <s v="SP20 / 008"/>
    <n v="53835.026192307698"/>
    <n v="538350.26192307705"/>
  </r>
  <r>
    <m/>
    <n v="0"/>
    <n v="1000000000"/>
    <n v="1002976190"/>
    <n v="1008928570"/>
    <n v="1008928570"/>
    <s v="10491R"/>
    <s v="Projects &amp; Services"/>
    <s v="10773R"/>
    <s v="Environmental Services"/>
    <s v="12813R"/>
    <s v="Env Systems &amp; Field Services"/>
    <m/>
    <m/>
    <x v="1"/>
    <s v="103"/>
    <s v="13763"/>
    <s v="SP20 / 009"/>
    <n v="79611.966749999905"/>
    <n v="530746.44499999995"/>
  </r>
  <r>
    <m/>
    <n v="0"/>
    <n v="1000000000"/>
    <n v="1002976190"/>
    <n v="1008928570"/>
    <n v="1008928570"/>
    <s v="10491R"/>
    <s v="Projects &amp; Services"/>
    <s v="10773R"/>
    <s v="Environmental Services"/>
    <s v="12813R"/>
    <s v="Env Systems &amp; Field Services"/>
    <m/>
    <m/>
    <x v="1"/>
    <s v="103"/>
    <s v="13763"/>
    <s v="SP20 / 010"/>
    <n v="81594.611999999994"/>
    <n v="407973.06"/>
  </r>
  <r>
    <m/>
    <n v="0"/>
    <n v="1000000000"/>
    <n v="1002976190"/>
    <n v="1008928570"/>
    <n v="1008928570"/>
    <s v="10491R"/>
    <s v="Projects &amp; Services"/>
    <s v="10773R"/>
    <s v="Environmental Services"/>
    <s v="12813R"/>
    <s v="Env Systems &amp; Field Services"/>
    <m/>
    <m/>
    <x v="1"/>
    <s v="117"/>
    <s v="10328"/>
    <s v="SP20 / 006"/>
    <n v="7663.61246538461"/>
    <n v="85151.2496153846"/>
  </r>
  <r>
    <m/>
    <n v="0"/>
    <n v="1000000000"/>
    <n v="1002976190"/>
    <n v="1008928570"/>
    <n v="1008928570"/>
    <s v="10491R"/>
    <s v="Projects &amp; Services"/>
    <s v="10773R"/>
    <s v="Environmental Services"/>
    <s v="12813R"/>
    <s v="Env Systems &amp; Field Services"/>
    <m/>
    <m/>
    <x v="1"/>
    <s v="140"/>
    <s v="10328"/>
    <s v="SP20 / 006"/>
    <n v="7170.4820076923097"/>
    <n v="79672.022307692299"/>
  </r>
  <r>
    <m/>
    <n v="0"/>
    <n v="1000000000"/>
    <n v="1002976190"/>
    <n v="1008928570"/>
    <n v="1008928570"/>
    <s v="10491R"/>
    <s v="Projects &amp; Services"/>
    <s v="10773R"/>
    <s v="Environmental Services"/>
    <s v="12813R"/>
    <s v="Env Systems &amp; Field Services"/>
    <m/>
    <m/>
    <x v="1"/>
    <s v="140"/>
    <s v="10328"/>
    <s v="SP20 / 007"/>
    <n v="9601.5164615384601"/>
    <n v="96015.164615384594"/>
  </r>
  <r>
    <m/>
    <n v="0"/>
    <n v="1000000000"/>
    <n v="1002976190"/>
    <n v="1008928570"/>
    <n v="1008928570"/>
    <s v="10491R"/>
    <s v="Projects &amp; Services"/>
    <s v="10773R"/>
    <s v="Environmental Services"/>
    <s v="12813R"/>
    <s v="Env Systems &amp; Field Services"/>
    <m/>
    <m/>
    <x v="1"/>
    <s v="167"/>
    <s v="10328"/>
    <s v="SP20 / 007"/>
    <n v="9158"/>
    <n v="91580"/>
  </r>
  <r>
    <m/>
    <n v="0"/>
    <n v="1000000000"/>
    <n v="1002976190"/>
    <n v="1008928570"/>
    <n v="1008928570"/>
    <s v="10491R"/>
    <s v="Projects &amp; Services"/>
    <s v="10773R"/>
    <s v="Environmental Services"/>
    <s v="12813R"/>
    <s v="Env Systems &amp; Field Services"/>
    <m/>
    <m/>
    <x v="1"/>
    <s v="168"/>
    <s v="10328"/>
    <s v="SP20 / 008"/>
    <n v="23106.712115384598"/>
    <n v="231067.121153846"/>
  </r>
  <r>
    <m/>
    <n v="0"/>
    <n v="1000000000"/>
    <n v="1002976190"/>
    <n v="1008928570"/>
    <n v="1008928570"/>
    <s v="10491R"/>
    <s v="Projects &amp; Services"/>
    <s v="10773R"/>
    <s v="Environmental Services"/>
    <s v="12813R"/>
    <s v="Env Systems &amp; Field Services"/>
    <m/>
    <m/>
    <x v="1"/>
    <s v="168"/>
    <s v="10328"/>
    <s v="SP20 / 009"/>
    <n v="20206.3947115384"/>
    <n v="134709.29807692301"/>
  </r>
  <r>
    <m/>
    <n v="0"/>
    <n v="1000000000"/>
    <n v="1002976190"/>
    <n v="1008928570"/>
    <n v="1008928570"/>
    <s v="10491R"/>
    <s v="Projects &amp; Services"/>
    <s v="10773R"/>
    <s v="Environmental Services"/>
    <s v="12813R"/>
    <s v="Env Systems &amp; Field Services"/>
    <m/>
    <m/>
    <x v="1"/>
    <s v="170"/>
    <s v="10328"/>
    <s v="SP20 / 006"/>
    <n v="14765.8898076923"/>
    <n v="164065.44230769199"/>
  </r>
  <r>
    <m/>
    <n v="0"/>
    <n v="1000000000"/>
    <n v="1002976190"/>
    <n v="1008928570"/>
    <n v="1008928570"/>
    <s v="10491R"/>
    <s v="Projects &amp; Services"/>
    <s v="10773R"/>
    <s v="Environmental Services"/>
    <s v="12813R"/>
    <s v="Env Systems &amp; Field Services"/>
    <m/>
    <m/>
    <x v="1"/>
    <s v="198"/>
    <s v="10328"/>
    <s v="SP20 / 008"/>
    <n v="24856.2363846154"/>
    <n v="248562.36384615401"/>
  </r>
  <r>
    <m/>
    <n v="0"/>
    <n v="1000000000"/>
    <n v="1002976190"/>
    <n v="1008928570"/>
    <n v="1008928570"/>
    <s v="10491R"/>
    <s v="Projects &amp; Services"/>
    <s v="10773R"/>
    <s v="Environmental Services"/>
    <s v="12813R"/>
    <s v="Env Systems &amp; Field Services"/>
    <m/>
    <m/>
    <x v="1"/>
    <s v="211"/>
    <s v="10328"/>
    <s v="SP20 / 006"/>
    <n v="7619.4016615384598"/>
    <n v="84660.018461538406"/>
  </r>
  <r>
    <m/>
    <n v="0"/>
    <n v="1000000000"/>
    <n v="1002976190"/>
    <n v="1008928570"/>
    <n v="1008928570"/>
    <s v="10491R"/>
    <s v="Projects &amp; Services"/>
    <s v="10773R"/>
    <s v="Environmental Services"/>
    <s v="12813R"/>
    <s v="Env Systems &amp; Field Services"/>
    <m/>
    <m/>
    <x v="1"/>
    <s v="211"/>
    <s v="10328"/>
    <s v="SP20 / 009"/>
    <n v="22607.248153846202"/>
    <n v="150714.987692308"/>
  </r>
  <r>
    <m/>
    <n v="0"/>
    <n v="1000000000"/>
    <n v="1002976190"/>
    <n v="1008928570"/>
    <n v="1008928570"/>
    <s v="10491R"/>
    <s v="Projects &amp; Services"/>
    <s v="10773R"/>
    <s v="Environmental Services"/>
    <s v="12813R"/>
    <s v="Env Systems &amp; Field Services"/>
    <m/>
    <m/>
    <x v="1"/>
    <s v="215"/>
    <s v="10328"/>
    <s v="SP20 / 007"/>
    <n v="9709.3012307692297"/>
    <n v="97093.012307692305"/>
  </r>
  <r>
    <m/>
    <n v="0"/>
    <n v="1000000000"/>
    <n v="1002976190"/>
    <n v="1008928570"/>
    <n v="1008928570"/>
    <s v="10491R"/>
    <s v="Projects &amp; Services"/>
    <s v="10773R"/>
    <s v="Environmental Services"/>
    <s v="12813R"/>
    <s v="Env Systems &amp; Field Services"/>
    <m/>
    <m/>
    <x v="1"/>
    <s v="215"/>
    <s v="10328"/>
    <s v="SP20 / 008"/>
    <n v="34362.191692307701"/>
    <n v="343621.91692307702"/>
  </r>
  <r>
    <m/>
    <n v="0"/>
    <n v="1000000000"/>
    <n v="1002976190"/>
    <n v="1008928570"/>
    <n v="1008928570"/>
    <s v="10491R"/>
    <s v="Projects &amp; Services"/>
    <s v="10773R"/>
    <s v="Environmental Services"/>
    <s v="12813R"/>
    <s v="Env Systems &amp; Field Services"/>
    <m/>
    <m/>
    <x v="1"/>
    <s v="250"/>
    <s v="10328"/>
    <s v="SP20 / 007"/>
    <n v="9497.6243846153902"/>
    <n v="94976.243846153899"/>
  </r>
  <r>
    <m/>
    <n v="0"/>
    <n v="1000000000"/>
    <n v="1002976190"/>
    <n v="1008928570"/>
    <n v="1008928570"/>
    <s v="10491R"/>
    <s v="Projects &amp; Services"/>
    <s v="10773R"/>
    <s v="Environmental Services"/>
    <s v="12813R"/>
    <s v="Env Systems &amp; Field Services"/>
    <m/>
    <m/>
    <x v="1"/>
    <s v="250"/>
    <s v="10328"/>
    <s v="SP20 / 008"/>
    <n v="10412.2990769231"/>
    <n v="104122.99076923099"/>
  </r>
  <r>
    <m/>
    <n v="0"/>
    <n v="1000000000"/>
    <n v="1002976190"/>
    <n v="1008928570"/>
    <n v="1008928570"/>
    <s v="10491R"/>
    <s v="Projects &amp; Services"/>
    <s v="10773R"/>
    <s v="Environmental Services"/>
    <s v="12813R"/>
    <s v="Env Systems &amp; Field Services"/>
    <m/>
    <m/>
    <x v="1"/>
    <s v="250"/>
    <s v="10328"/>
    <s v="SP20 / 009"/>
    <n v="18782.095961538402"/>
    <n v="125213.97307692299"/>
  </r>
  <r>
    <m/>
    <n v="0"/>
    <n v="1000000000"/>
    <n v="1002976190"/>
    <n v="1008928570"/>
    <n v="1008928570"/>
    <s v="10491R"/>
    <s v="Projects &amp; Services"/>
    <s v="10773R"/>
    <s v="Environmental Services"/>
    <s v="12813R"/>
    <s v="Env Systems &amp; Field Services"/>
    <m/>
    <m/>
    <x v="1"/>
    <s v="413"/>
    <s v="10328"/>
    <s v="SP20 / 008"/>
    <n v="25309.954423076899"/>
    <n v="253099.54423076901"/>
  </r>
  <r>
    <m/>
    <n v="0"/>
    <n v="1000000000"/>
    <n v="1002976190"/>
    <n v="1011904760"/>
    <n v="1011904760"/>
    <s v="10491R"/>
    <s v="Projects &amp; Services"/>
    <s v="10773R"/>
    <s v="Environmental Services"/>
    <s v="10676R"/>
    <s v="Env Programs &amp; Reporting Svcs"/>
    <m/>
    <m/>
    <x v="1"/>
    <s v="103"/>
    <s v="10200"/>
    <s v="SP20 / 007"/>
    <n v="10043.603499999999"/>
    <n v="100436.035"/>
  </r>
  <r>
    <m/>
    <n v="0"/>
    <n v="1000000000"/>
    <n v="1002976190"/>
    <n v="1011904760"/>
    <n v="1011904760"/>
    <s v="10491R"/>
    <s v="Projects &amp; Services"/>
    <s v="10773R"/>
    <s v="Environmental Services"/>
    <s v="10676R"/>
    <s v="Env Programs &amp; Reporting Svcs"/>
    <m/>
    <m/>
    <x v="1"/>
    <s v="103"/>
    <s v="10200"/>
    <s v="SP20 / 008"/>
    <n v="43553.050076922998"/>
    <n v="435530.500769231"/>
  </r>
  <r>
    <m/>
    <n v="0"/>
    <n v="1000000000"/>
    <n v="1002976190"/>
    <n v="1011904760"/>
    <n v="1011904760"/>
    <s v="10491R"/>
    <s v="Projects &amp; Services"/>
    <s v="10773R"/>
    <s v="Environmental Services"/>
    <s v="10676R"/>
    <s v="Env Programs &amp; Reporting Svcs"/>
    <m/>
    <m/>
    <x v="1"/>
    <s v="103"/>
    <s v="10200"/>
    <s v="SP20 / 009"/>
    <n v="35121.054865384504"/>
    <n v="234140.36576923099"/>
  </r>
  <r>
    <m/>
    <n v="0"/>
    <n v="1000000000"/>
    <n v="1002976190"/>
    <n v="1011904760"/>
    <n v="1011904760"/>
    <s v="10491R"/>
    <s v="Projects &amp; Services"/>
    <s v="10773R"/>
    <s v="Environmental Services"/>
    <s v="10676R"/>
    <s v="Env Programs &amp; Reporting Svcs"/>
    <m/>
    <m/>
    <x v="1"/>
    <s v="103"/>
    <s v="10200"/>
    <s v="SP20 / 010"/>
    <n v="31311.994923077"/>
    <n v="156559.974615385"/>
  </r>
  <r>
    <m/>
    <n v="0"/>
    <n v="1000000000"/>
    <n v="1002976190"/>
    <n v="1011904760"/>
    <n v="1011904760"/>
    <s v="10491R"/>
    <s v="Projects &amp; Services"/>
    <s v="10773R"/>
    <s v="Environmental Services"/>
    <s v="10676R"/>
    <s v="Env Programs &amp; Reporting Svcs"/>
    <m/>
    <m/>
    <x v="1"/>
    <s v="103"/>
    <s v="10502"/>
    <s v="SP20 / 008"/>
    <n v="54019.167615384598"/>
    <n v="540191.67615384597"/>
  </r>
  <r>
    <m/>
    <n v="0"/>
    <n v="1000000000"/>
    <n v="1002976190"/>
    <n v="1011904760"/>
    <n v="1011904760"/>
    <s v="10491R"/>
    <s v="Projects &amp; Services"/>
    <s v="10773R"/>
    <s v="Environmental Services"/>
    <s v="10676R"/>
    <s v="Env Programs &amp; Reporting Svcs"/>
    <m/>
    <m/>
    <x v="1"/>
    <s v="103"/>
    <s v="10502"/>
    <s v="SP20 / 010"/>
    <n v="30915.452692307601"/>
    <n v="154577.26346153801"/>
  </r>
  <r>
    <m/>
    <n v="0"/>
    <n v="1000000000"/>
    <n v="1002976190"/>
    <n v="1011904760"/>
    <n v="1011904760"/>
    <s v="10491R"/>
    <s v="Projects &amp; Services"/>
    <s v="10773R"/>
    <s v="Environmental Services"/>
    <s v="10676R"/>
    <s v="Env Programs &amp; Reporting Svcs"/>
    <m/>
    <m/>
    <x v="1"/>
    <s v="103"/>
    <s v="10676"/>
    <s v="SP20 / 004"/>
    <n v="3471.2678607692301"/>
    <n v="57854.4643461538"/>
  </r>
  <r>
    <m/>
    <n v="0"/>
    <n v="1000000000"/>
    <n v="1002976190"/>
    <n v="1011904760"/>
    <n v="1011904760"/>
    <s v="10491R"/>
    <s v="Projects &amp; Services"/>
    <s v="10773R"/>
    <s v="Environmental Services"/>
    <s v="10676R"/>
    <s v="Env Programs &amp; Reporting Svcs"/>
    <m/>
    <m/>
    <x v="1"/>
    <s v="103"/>
    <s v="10676"/>
    <s v="SP20 / 007"/>
    <n v="19832.6032307692"/>
    <n v="198326.03230769199"/>
  </r>
  <r>
    <m/>
    <n v="0"/>
    <n v="1000000000"/>
    <n v="1002976190"/>
    <n v="1011904760"/>
    <n v="1011904760"/>
    <s v="10491R"/>
    <s v="Projects &amp; Services"/>
    <s v="10773R"/>
    <s v="Environmental Services"/>
    <s v="10676R"/>
    <s v="Env Programs &amp; Reporting Svcs"/>
    <m/>
    <m/>
    <x v="1"/>
    <s v="103"/>
    <s v="10676"/>
    <s v="SP20 / 008"/>
    <n v="11828.9519230769"/>
    <n v="118289.519230769"/>
  </r>
  <r>
    <m/>
    <n v="0"/>
    <n v="1000000000"/>
    <n v="1002976190"/>
    <n v="1011904760"/>
    <n v="1011904760"/>
    <s v="10491R"/>
    <s v="Projects &amp; Services"/>
    <s v="10773R"/>
    <s v="Environmental Services"/>
    <s v="10676R"/>
    <s v="Env Programs &amp; Reporting Svcs"/>
    <m/>
    <m/>
    <x v="1"/>
    <s v="103"/>
    <s v="10676"/>
    <s v="SP20 / 009"/>
    <n v="122389.56299999999"/>
    <n v="815930.42"/>
  </r>
  <r>
    <m/>
    <n v="0"/>
    <n v="1000000000"/>
    <n v="1002976190"/>
    <n v="1011904760"/>
    <n v="1011904760"/>
    <s v="10491R"/>
    <s v="Projects &amp; Services"/>
    <s v="10773R"/>
    <s v="Environmental Services"/>
    <s v="10676R"/>
    <s v="Env Programs &amp; Reporting Svcs"/>
    <m/>
    <m/>
    <x v="1"/>
    <s v="103"/>
    <s v="10676"/>
    <s v="SP20 / 010"/>
    <n v="60207.253153846199"/>
    <n v="301036.26576923102"/>
  </r>
  <r>
    <m/>
    <n v="0"/>
    <n v="1000000000"/>
    <n v="1002976190"/>
    <n v="1011904760"/>
    <n v="1011904760"/>
    <s v="10491R"/>
    <s v="Projects &amp; Services"/>
    <s v="10773R"/>
    <s v="Environmental Services"/>
    <s v="10676R"/>
    <s v="Env Programs &amp; Reporting Svcs"/>
    <m/>
    <m/>
    <x v="1"/>
    <s v="103"/>
    <s v="10676"/>
    <s v="SP20 / 011"/>
    <n v="46516.633461538499"/>
    <n v="186066.53384615399"/>
  </r>
  <r>
    <m/>
    <n v="0"/>
    <n v="1000000000"/>
    <n v="1002976190"/>
    <n v="1011904760"/>
    <n v="1011904760"/>
    <s v="10491R"/>
    <s v="Projects &amp; Services"/>
    <s v="10773R"/>
    <s v="Environmental Services"/>
    <s v="10676R"/>
    <s v="Env Programs &amp; Reporting Svcs"/>
    <m/>
    <m/>
    <x v="1"/>
    <s v="103"/>
    <s v="11134"/>
    <s v="SP20 / 007"/>
    <n v="9050.8779230769196"/>
    <n v="90508.7792307692"/>
  </r>
  <r>
    <m/>
    <n v="0"/>
    <n v="1000000000"/>
    <n v="1002976190"/>
    <n v="1011904760"/>
    <n v="1011904760"/>
    <s v="10491R"/>
    <s v="Projects &amp; Services"/>
    <s v="10773R"/>
    <s v="Environmental Services"/>
    <s v="10676R"/>
    <s v="Env Programs &amp; Reporting Svcs"/>
    <m/>
    <m/>
    <x v="1"/>
    <s v="103"/>
    <s v="11134"/>
    <s v="SP20 / 008"/>
    <n v="11329.9993076923"/>
    <n v="113299.993076923"/>
  </r>
  <r>
    <m/>
    <n v="0"/>
    <n v="1000000000"/>
    <n v="1002976190"/>
    <n v="1011904760"/>
    <n v="1011904760"/>
    <s v="10491R"/>
    <s v="Projects &amp; Services"/>
    <s v="10773R"/>
    <s v="Environmental Services"/>
    <s v="10676R"/>
    <s v="Env Programs &amp; Reporting Svcs"/>
    <m/>
    <m/>
    <x v="1"/>
    <s v="103"/>
    <s v="11134"/>
    <s v="SP20 / 009"/>
    <n v="45686.972365384601"/>
    <n v="304579.81576923101"/>
  </r>
  <r>
    <m/>
    <n v="0"/>
    <n v="1000000000"/>
    <n v="1002976190"/>
    <n v="1014880950"/>
    <n v="1014880950"/>
    <s v="10491R"/>
    <s v="Projects &amp; Services"/>
    <s v="10773R"/>
    <s v="Environmental Services"/>
    <s v="10769R"/>
    <s v="Analytical Chemistry Services"/>
    <m/>
    <m/>
    <x v="1"/>
    <s v="103"/>
    <s v="10769"/>
    <s v="SP20 / 003"/>
    <n v="15772.6737173076"/>
    <n v="315453.47434615402"/>
  </r>
  <r>
    <m/>
    <n v="0"/>
    <n v="1000000000"/>
    <n v="1002976190"/>
    <n v="1014880950"/>
    <n v="1014880950"/>
    <s v="10491R"/>
    <s v="Projects &amp; Services"/>
    <s v="10773R"/>
    <s v="Environmental Services"/>
    <s v="10769R"/>
    <s v="Analytical Chemistry Services"/>
    <m/>
    <m/>
    <x v="1"/>
    <s v="103"/>
    <s v="10769"/>
    <s v="SP20 / 004"/>
    <n v="11579.251123846199"/>
    <n v="192987.51873076899"/>
  </r>
  <r>
    <m/>
    <n v="0"/>
    <n v="1000000000"/>
    <n v="1002976190"/>
    <n v="1014880950"/>
    <n v="1014880950"/>
    <s v="10491R"/>
    <s v="Projects &amp; Services"/>
    <s v="10773R"/>
    <s v="Environmental Services"/>
    <s v="10769R"/>
    <s v="Analytical Chemistry Services"/>
    <m/>
    <m/>
    <x v="1"/>
    <s v="103"/>
    <s v="10769"/>
    <s v="SP20 / 005"/>
    <n v="37036.6815446154"/>
    <n v="462958.51930769201"/>
  </r>
  <r>
    <m/>
    <n v="0"/>
    <n v="1000000000"/>
    <n v="1002976190"/>
    <n v="1014880950"/>
    <n v="1014880950"/>
    <s v="10491R"/>
    <s v="Projects &amp; Services"/>
    <s v="10773R"/>
    <s v="Environmental Services"/>
    <s v="10769R"/>
    <s v="Analytical Chemistry Services"/>
    <m/>
    <m/>
    <x v="1"/>
    <s v="103"/>
    <s v="10769"/>
    <s v="SP20 / 006"/>
    <n v="35378.589426923099"/>
    <n v="393095.43807692302"/>
  </r>
  <r>
    <m/>
    <n v="0"/>
    <n v="1000000000"/>
    <n v="1002976190"/>
    <n v="1014880950"/>
    <n v="1014880950"/>
    <s v="10491R"/>
    <s v="Projects &amp; Services"/>
    <s v="10773R"/>
    <s v="Environmental Services"/>
    <s v="10769R"/>
    <s v="Analytical Chemistry Services"/>
    <m/>
    <m/>
    <x v="1"/>
    <s v="103"/>
    <s v="10769"/>
    <s v="SP20 / 007"/>
    <n v="18350.463115384598"/>
    <n v="183504.63115384601"/>
  </r>
  <r>
    <m/>
    <n v="0"/>
    <n v="1000000000"/>
    <n v="1002976190"/>
    <n v="1014880950"/>
    <n v="1014880950"/>
    <s v="10491R"/>
    <s v="Projects &amp; Services"/>
    <s v="10773R"/>
    <s v="Environmental Services"/>
    <s v="10769R"/>
    <s v="Analytical Chemistry Services"/>
    <m/>
    <m/>
    <x v="1"/>
    <s v="103"/>
    <s v="10769"/>
    <s v="SP20 / 008"/>
    <n v="12836.303"/>
    <n v="128363.03"/>
  </r>
  <r>
    <m/>
    <n v="0"/>
    <n v="1000000000"/>
    <n v="1002976190"/>
    <n v="1014880950"/>
    <n v="1014880950"/>
    <s v="10491R"/>
    <s v="Projects &amp; Services"/>
    <s v="10773R"/>
    <s v="Environmental Services"/>
    <s v="10769R"/>
    <s v="Analytical Chemistry Services"/>
    <m/>
    <m/>
    <x v="1"/>
    <s v="103"/>
    <s v="10769"/>
    <s v="SP20 / 009"/>
    <n v="57603.538673077099"/>
    <n v="384023.59115384601"/>
  </r>
  <r>
    <m/>
    <n v="0"/>
    <n v="1000000000"/>
    <n v="1002976190"/>
    <n v="1014880950"/>
    <n v="1014880950"/>
    <s v="10491R"/>
    <s v="Projects &amp; Services"/>
    <s v="10773R"/>
    <s v="Environmental Services"/>
    <s v="10769R"/>
    <s v="Analytical Chemistry Services"/>
    <m/>
    <m/>
    <x v="1"/>
    <s v="103"/>
    <s v="10769"/>
    <s v="SP20 / 011"/>
    <n v="45000.007307692198"/>
    <n v="180000.029230769"/>
  </r>
  <r>
    <m/>
    <n v="0"/>
    <n v="1000000000"/>
    <n v="1017857142"/>
    <n v="1017857142"/>
    <n v="1017857142"/>
    <s v="10491R"/>
    <s v="Projects &amp; Services"/>
    <s v="14133R"/>
    <s v="Distr Plan &amp; Performance"/>
    <m/>
    <m/>
    <m/>
    <m/>
    <x v="0"/>
    <s v="103"/>
    <s v="13436"/>
    <s v="SP20 / 008"/>
    <n v="10693.5181923077"/>
    <n v="106935.18192307701"/>
  </r>
  <r>
    <m/>
    <n v="0"/>
    <n v="1000000000"/>
    <n v="1017857142"/>
    <n v="1017857142"/>
    <n v="1017857142"/>
    <s v="10491R"/>
    <s v="Projects &amp; Services"/>
    <s v="14133R"/>
    <s v="Distr Plan &amp; Performance"/>
    <m/>
    <m/>
    <m/>
    <m/>
    <x v="0"/>
    <s v="103"/>
    <s v="13436"/>
    <s v="SP20 / 009"/>
    <n v="22319.951942307802"/>
    <n v="148799.67961538499"/>
  </r>
  <r>
    <m/>
    <n v="0"/>
    <n v="1000000000"/>
    <n v="1017857142"/>
    <n v="1017857142"/>
    <n v="1017857142"/>
    <s v="10491R"/>
    <s v="Projects &amp; Services"/>
    <s v="14133R"/>
    <s v="Distr Plan &amp; Performance"/>
    <m/>
    <m/>
    <m/>
    <m/>
    <x v="0"/>
    <s v="103"/>
    <s v="13436"/>
    <s v="SP20 / 010"/>
    <n v="36406.207000000002"/>
    <n v="182031.035"/>
  </r>
  <r>
    <m/>
    <n v="0"/>
    <n v="1000000000"/>
    <n v="1017857142"/>
    <n v="1017857142"/>
    <n v="1017857142"/>
    <s v="10491R"/>
    <s v="Projects &amp; Services"/>
    <s v="14133R"/>
    <s v="Distr Plan &amp; Performance"/>
    <m/>
    <m/>
    <m/>
    <m/>
    <x v="0"/>
    <s v="103"/>
    <s v="13591"/>
    <s v="SP20 / 005"/>
    <n v="17141.370738461501"/>
    <n v="214267.13423076901"/>
  </r>
  <r>
    <m/>
    <n v="0"/>
    <n v="1000000000"/>
    <n v="1017857142"/>
    <n v="1017857142"/>
    <n v="1017857142"/>
    <s v="10491R"/>
    <s v="Projects &amp; Services"/>
    <s v="14133R"/>
    <s v="Distr Plan &amp; Performance"/>
    <m/>
    <m/>
    <m/>
    <m/>
    <x v="0"/>
    <s v="103"/>
    <s v="13591"/>
    <s v="SP20 / 006"/>
    <n v="22069.978684615398"/>
    <n v="245221.98538461499"/>
  </r>
  <r>
    <m/>
    <n v="0"/>
    <n v="1000000000"/>
    <n v="1017857142"/>
    <n v="1017857142"/>
    <n v="1017857142"/>
    <s v="10491R"/>
    <s v="Projects &amp; Services"/>
    <s v="14133R"/>
    <s v="Distr Plan &amp; Performance"/>
    <m/>
    <m/>
    <m/>
    <m/>
    <x v="0"/>
    <s v="103"/>
    <s v="13591"/>
    <s v="SP20 / 007"/>
    <n v="53963.494884615502"/>
    <n v="539634.94884615403"/>
  </r>
  <r>
    <m/>
    <n v="0"/>
    <n v="1000000000"/>
    <n v="1017857142"/>
    <n v="1017857142"/>
    <n v="1017857142"/>
    <s v="10491R"/>
    <s v="Projects &amp; Services"/>
    <s v="14133R"/>
    <s v="Distr Plan &amp; Performance"/>
    <m/>
    <m/>
    <m/>
    <m/>
    <x v="0"/>
    <s v="103"/>
    <s v="13591"/>
    <s v="SP20 / 008"/>
    <n v="65490.924423076904"/>
    <n v="654909.24423076899"/>
  </r>
  <r>
    <m/>
    <n v="0"/>
    <n v="1000000000"/>
    <n v="1017857142"/>
    <n v="1017857142"/>
    <n v="1017857142"/>
    <s v="10491R"/>
    <s v="Projects &amp; Services"/>
    <s v="14133R"/>
    <s v="Distr Plan &amp; Performance"/>
    <m/>
    <m/>
    <m/>
    <m/>
    <x v="0"/>
    <s v="103"/>
    <s v="13591"/>
    <s v="SP20 / 009"/>
    <n v="76110.326480769305"/>
    <n v="507402.17653846199"/>
  </r>
  <r>
    <m/>
    <n v="0"/>
    <n v="1000000000"/>
    <n v="1017857142"/>
    <n v="1017857142"/>
    <n v="1017857142"/>
    <s v="10491R"/>
    <s v="Projects &amp; Services"/>
    <s v="14133R"/>
    <s v="Distr Plan &amp; Performance"/>
    <m/>
    <m/>
    <m/>
    <m/>
    <x v="0"/>
    <s v="103"/>
    <s v="13591"/>
    <s v="SP20 / 010"/>
    <n v="92323.044153846204"/>
    <n v="461615.22076923097"/>
  </r>
  <r>
    <m/>
    <n v="0"/>
    <n v="1000000000"/>
    <n v="1017857142"/>
    <n v="1017857142"/>
    <n v="1017857142"/>
    <s v="10491R"/>
    <s v="Projects &amp; Services"/>
    <s v="14133R"/>
    <s v="Distr Plan &amp; Performance"/>
    <m/>
    <m/>
    <m/>
    <m/>
    <x v="0"/>
    <s v="103"/>
    <s v="13591"/>
    <s v="SP20 / 011"/>
    <n v="91095.076442307705"/>
    <n v="364380.305769231"/>
  </r>
  <r>
    <m/>
    <n v="0"/>
    <n v="1000000000"/>
    <n v="1017857142"/>
    <n v="1017857142"/>
    <n v="1017857142"/>
    <s v="10491R"/>
    <s v="Projects &amp; Services"/>
    <s v="14133R"/>
    <s v="Distr Plan &amp; Performance"/>
    <m/>
    <m/>
    <m/>
    <m/>
    <x v="0"/>
    <s v="103"/>
    <s v="13591"/>
    <s v="SP20 / 012"/>
    <n v="64573.669846153804"/>
    <n v="215245.56615384601"/>
  </r>
  <r>
    <m/>
    <n v="0"/>
    <n v="1000000000"/>
    <n v="1017857142"/>
    <n v="1017857142"/>
    <n v="1017857142"/>
    <s v="10491R"/>
    <s v="Projects &amp; Services"/>
    <s v="14133R"/>
    <s v="Distr Plan &amp; Performance"/>
    <m/>
    <m/>
    <m/>
    <m/>
    <x v="0"/>
    <s v="103"/>
    <s v="13592"/>
    <s v="SP20 / 006"/>
    <n v="14427.5181923077"/>
    <n v="160305.75769230799"/>
  </r>
  <r>
    <m/>
    <n v="0"/>
    <n v="1000000000"/>
    <n v="1017857142"/>
    <n v="1017857142"/>
    <n v="1017857142"/>
    <s v="10491R"/>
    <s v="Projects &amp; Services"/>
    <s v="14133R"/>
    <s v="Distr Plan &amp; Performance"/>
    <m/>
    <m/>
    <m/>
    <m/>
    <x v="0"/>
    <s v="103"/>
    <s v="13592"/>
    <s v="SP20 / 010"/>
    <n v="27994.997076922999"/>
    <n v="139974.98538461499"/>
  </r>
  <r>
    <m/>
    <n v="0"/>
    <n v="1000000000"/>
    <n v="1017857142"/>
    <n v="1017857142"/>
    <n v="1017857142"/>
    <s v="10491R"/>
    <s v="Projects &amp; Services"/>
    <s v="14133R"/>
    <s v="Distr Plan &amp; Performance"/>
    <m/>
    <m/>
    <m/>
    <m/>
    <x v="0"/>
    <s v="140"/>
    <s v="13591"/>
    <s v="SP20 / 004"/>
    <n v="7883.616"/>
    <n v="131393.60000000001"/>
  </r>
  <r>
    <m/>
    <n v="0"/>
    <n v="1000000000"/>
    <n v="1017857142"/>
    <n v="1017857142"/>
    <n v="1017857142"/>
    <s v="10491R"/>
    <s v="Projects &amp; Services"/>
    <s v="14133R"/>
    <s v="Distr Plan &amp; Performance"/>
    <m/>
    <m/>
    <m/>
    <m/>
    <x v="0"/>
    <s v="140"/>
    <s v="13591"/>
    <s v="SP20 / 009"/>
    <n v="19948.909673076902"/>
    <n v="132992.73115384599"/>
  </r>
  <r>
    <m/>
    <n v="0"/>
    <n v="1000000000"/>
    <n v="1017857142"/>
    <n v="1017857142"/>
    <n v="1017857142"/>
    <s v="10491R"/>
    <s v="Projects &amp; Services"/>
    <s v="14133R"/>
    <s v="Distr Plan &amp; Performance"/>
    <m/>
    <m/>
    <m/>
    <m/>
    <x v="0"/>
    <s v="167"/>
    <s v="13591"/>
    <s v="SP20 / 007"/>
    <n v="9615.2688461538492"/>
    <n v="96152.688461538506"/>
  </r>
  <r>
    <m/>
    <n v="0"/>
    <n v="1000000000"/>
    <n v="1017857142"/>
    <n v="1017857142"/>
    <n v="1017857142"/>
    <s v="10491R"/>
    <s v="Projects &amp; Services"/>
    <s v="14133R"/>
    <s v="Distr Plan &amp; Performance"/>
    <m/>
    <m/>
    <m/>
    <m/>
    <x v="0"/>
    <s v="211"/>
    <s v="13591"/>
    <s v="SP20 / 007"/>
    <n v="8992.3142307692306"/>
    <n v="89923.142307692295"/>
  </r>
  <r>
    <m/>
    <n v="0"/>
    <n v="1000000000"/>
    <n v="1017857142"/>
    <n v="1035714284"/>
    <n v="1035714284"/>
    <s v="10491R"/>
    <s v="Projects &amp; Services"/>
    <s v="14133R"/>
    <s v="Distr Plan &amp; Performance"/>
    <s v="13977R"/>
    <s v="Vegetation Mgmt Group"/>
    <m/>
    <m/>
    <x v="0"/>
    <s v="103"/>
    <s v="13977"/>
    <s v="SP20 / 011"/>
    <n v="42500.001346153796"/>
    <n v="170000.00538461501"/>
  </r>
  <r>
    <m/>
    <n v="0"/>
    <n v="1000000000"/>
    <n v="1017857142"/>
    <n v="1053571426"/>
    <n v="1053571426"/>
    <s v="10491R"/>
    <s v="Projects &amp; Services"/>
    <s v="14133R"/>
    <s v="Distr Plan &amp; Performance"/>
    <s v="13693R"/>
    <s v="Distr Eng Services"/>
    <m/>
    <m/>
    <x v="0"/>
    <s v="103"/>
    <s v="13693"/>
    <s v="SP20 / 009"/>
    <n v="20142.118096153801"/>
    <n v="134280.78730769199"/>
  </r>
  <r>
    <m/>
    <n v="0"/>
    <n v="1000000000"/>
    <n v="1017857142"/>
    <n v="1053571426"/>
    <n v="1053571426"/>
    <s v="10491R"/>
    <s v="Projects &amp; Services"/>
    <s v="14133R"/>
    <s v="Distr Plan &amp; Performance"/>
    <s v="13693R"/>
    <s v="Distr Eng Services"/>
    <m/>
    <m/>
    <x v="0"/>
    <s v="103"/>
    <s v="13693"/>
    <s v="SP20 / 012"/>
    <n v="55499.998846153801"/>
    <n v="184999.996153846"/>
  </r>
  <r>
    <m/>
    <n v="0"/>
    <n v="1000000000"/>
    <n v="1017857142"/>
    <n v="1053571426"/>
    <n v="1071428568"/>
    <s v="10491R"/>
    <s v="Projects &amp; Services"/>
    <s v="14133R"/>
    <s v="Distr Plan &amp; Performance"/>
    <s v="13693R"/>
    <s v="Distr Eng Services"/>
    <s v="13793R"/>
    <s v="Work &amp; Asset Management"/>
    <x v="0"/>
    <s v="103"/>
    <s v="12045"/>
    <s v="SP20 / 002"/>
    <n v="11043.1823846154"/>
    <n v="220863.647692308"/>
  </r>
  <r>
    <m/>
    <n v="0"/>
    <n v="1000000000"/>
    <n v="1017857142"/>
    <n v="1053571426"/>
    <n v="1071428568"/>
    <s v="10491R"/>
    <s v="Projects &amp; Services"/>
    <s v="14133R"/>
    <s v="Distr Plan &amp; Performance"/>
    <s v="13693R"/>
    <s v="Distr Eng Services"/>
    <s v="13793R"/>
    <s v="Work &amp; Asset Management"/>
    <x v="0"/>
    <s v="103"/>
    <s v="12045"/>
    <s v="SP20 / 003"/>
    <n v="12254.1397134615"/>
    <n v="245082.794269231"/>
  </r>
  <r>
    <m/>
    <n v="0"/>
    <n v="1000000000"/>
    <n v="1017857142"/>
    <n v="1053571426"/>
    <n v="1071428568"/>
    <s v="10491R"/>
    <s v="Projects &amp; Services"/>
    <s v="14133R"/>
    <s v="Distr Plan &amp; Performance"/>
    <s v="13693R"/>
    <s v="Distr Eng Services"/>
    <s v="13793R"/>
    <s v="Work &amp; Asset Management"/>
    <x v="0"/>
    <s v="103"/>
    <s v="12045"/>
    <s v="SP20 / 004"/>
    <n v="10448.7404007692"/>
    <n v="174145.67334615401"/>
  </r>
  <r>
    <m/>
    <n v="0"/>
    <n v="1000000000"/>
    <n v="1017857142"/>
    <n v="1053571426"/>
    <n v="1071428568"/>
    <s v="10491R"/>
    <s v="Projects &amp; Services"/>
    <s v="14133R"/>
    <s v="Distr Plan &amp; Performance"/>
    <s v="13693R"/>
    <s v="Distr Eng Services"/>
    <s v="13793R"/>
    <s v="Work &amp; Asset Management"/>
    <x v="0"/>
    <s v="103"/>
    <s v="12045"/>
    <s v="SP20 / 005"/>
    <n v="5529.6155692307702"/>
    <n v="69120.194615384593"/>
  </r>
  <r>
    <m/>
    <n v="0"/>
    <n v="1000000000"/>
    <n v="1017857142"/>
    <n v="1053571426"/>
    <n v="1071428568"/>
    <s v="10491R"/>
    <s v="Projects &amp; Services"/>
    <s v="14133R"/>
    <s v="Distr Plan &amp; Performance"/>
    <s v="13693R"/>
    <s v="Distr Eng Services"/>
    <s v="13793R"/>
    <s v="Work &amp; Asset Management"/>
    <x v="0"/>
    <s v="103"/>
    <s v="13793"/>
    <s v="SP20 / 005"/>
    <n v="5261.1019999999999"/>
    <n v="65763.774999999994"/>
  </r>
  <r>
    <m/>
    <n v="0"/>
    <n v="1000000000"/>
    <n v="1017857142"/>
    <n v="1053571426"/>
    <n v="1071428568"/>
    <s v="10491R"/>
    <s v="Projects &amp; Services"/>
    <s v="14133R"/>
    <s v="Distr Plan &amp; Performance"/>
    <s v="13693R"/>
    <s v="Distr Eng Services"/>
    <s v="13793R"/>
    <s v="Work &amp; Asset Management"/>
    <x v="0"/>
    <s v="103"/>
    <s v="13793"/>
    <s v="SP20 / 006"/>
    <n v="22249.942684615398"/>
    <n v="247221.585384615"/>
  </r>
  <r>
    <m/>
    <n v="0"/>
    <n v="1000000000"/>
    <n v="1017857142"/>
    <n v="1053571426"/>
    <n v="1071428568"/>
    <s v="10491R"/>
    <s v="Projects &amp; Services"/>
    <s v="14133R"/>
    <s v="Distr Plan &amp; Performance"/>
    <s v="13693R"/>
    <s v="Distr Eng Services"/>
    <s v="13793R"/>
    <s v="Work &amp; Asset Management"/>
    <x v="0"/>
    <s v="103"/>
    <s v="13793"/>
    <s v="SP20 / 007"/>
    <n v="18331.8955769231"/>
    <n v="183318.95576923099"/>
  </r>
  <r>
    <m/>
    <n v="0"/>
    <n v="1000000000"/>
    <n v="1017857142"/>
    <n v="1053571426"/>
    <n v="1071428568"/>
    <s v="10491R"/>
    <s v="Projects &amp; Services"/>
    <s v="14133R"/>
    <s v="Distr Plan &amp; Performance"/>
    <s v="13693R"/>
    <s v="Distr Eng Services"/>
    <s v="13793R"/>
    <s v="Work &amp; Asset Management"/>
    <x v="0"/>
    <s v="103"/>
    <s v="13793"/>
    <s v="SP20 / 008"/>
    <n v="23871.439961538501"/>
    <n v="238714.39961538499"/>
  </r>
  <r>
    <m/>
    <n v="0"/>
    <n v="1000000000"/>
    <n v="1017857142"/>
    <n v="1053571426"/>
    <n v="1089285710"/>
    <s v="10491R"/>
    <s v="Projects &amp; Services"/>
    <s v="14133R"/>
    <s v="Distr Plan &amp; Performance"/>
    <s v="13693R"/>
    <s v="Distr Eng Services"/>
    <s v="13965R"/>
    <s v="Pole Attachment/St Light Svcs"/>
    <x v="0"/>
    <s v="103"/>
    <s v="10748"/>
    <s v="SP20 / 007"/>
    <n v="10814.999384615399"/>
    <n v="108149.993846154"/>
  </r>
  <r>
    <m/>
    <n v="0"/>
    <n v="1000000000"/>
    <n v="1017857142"/>
    <n v="1053571426"/>
    <n v="1089285710"/>
    <s v="10491R"/>
    <s v="Projects &amp; Services"/>
    <s v="14133R"/>
    <s v="Distr Plan &amp; Performance"/>
    <s v="13693R"/>
    <s v="Distr Eng Services"/>
    <s v="13965R"/>
    <s v="Pole Attachment/St Light Svcs"/>
    <x v="0"/>
    <s v="103"/>
    <s v="12982"/>
    <s v="SP20 / 007"/>
    <n v="9836.5022307692307"/>
    <n v="98365.022307692299"/>
  </r>
  <r>
    <m/>
    <n v="0"/>
    <n v="1000000000"/>
    <n v="1017857142"/>
    <n v="1053571426"/>
    <n v="1089285710"/>
    <s v="10491R"/>
    <s v="Projects &amp; Services"/>
    <s v="14133R"/>
    <s v="Distr Plan &amp; Performance"/>
    <s v="13693R"/>
    <s v="Distr Eng Services"/>
    <s v="13965R"/>
    <s v="Pole Attachment/St Light Svcs"/>
    <x v="0"/>
    <s v="103"/>
    <s v="13965"/>
    <s v="SP20 / 003"/>
    <n v="2496"/>
    <n v="49920"/>
  </r>
  <r>
    <m/>
    <n v="0"/>
    <n v="1000000000"/>
    <n v="1017857142"/>
    <n v="1053571426"/>
    <n v="1089285710"/>
    <s v="10491R"/>
    <s v="Projects &amp; Services"/>
    <s v="14133R"/>
    <s v="Distr Plan &amp; Performance"/>
    <s v="13693R"/>
    <s v="Distr Eng Services"/>
    <s v="13965R"/>
    <s v="Pole Attachment/St Light Svcs"/>
    <x v="0"/>
    <s v="103"/>
    <s v="13965"/>
    <s v="SP20 / 005"/>
    <n v="5066.40673846154"/>
    <n v="63330.0842307692"/>
  </r>
  <r>
    <m/>
    <n v="0"/>
    <n v="1000000000"/>
    <n v="1017857142"/>
    <n v="1053571426"/>
    <n v="1089285710"/>
    <s v="10491R"/>
    <s v="Projects &amp; Services"/>
    <s v="14133R"/>
    <s v="Distr Plan &amp; Performance"/>
    <s v="13693R"/>
    <s v="Distr Eng Services"/>
    <s v="13965R"/>
    <s v="Pole Attachment/St Light Svcs"/>
    <x v="0"/>
    <s v="103"/>
    <s v="13965"/>
    <s v="SP20 / 006"/>
    <n v="21303.032088461601"/>
    <n v="236700.35653846199"/>
  </r>
  <r>
    <m/>
    <n v="0"/>
    <n v="1000000000"/>
    <n v="1017857142"/>
    <n v="1053571426"/>
    <n v="1089285710"/>
    <s v="10491R"/>
    <s v="Projects &amp; Services"/>
    <s v="14133R"/>
    <s v="Distr Plan &amp; Performance"/>
    <s v="13693R"/>
    <s v="Distr Eng Services"/>
    <s v="13965R"/>
    <s v="Pole Attachment/St Light Svcs"/>
    <x v="0"/>
    <s v="103"/>
    <s v="13965"/>
    <s v="SP20 / 010"/>
    <n v="30999.992923076999"/>
    <n v="154999.96461538499"/>
  </r>
  <r>
    <m/>
    <n v="0"/>
    <n v="1000000000"/>
    <n v="1017857142"/>
    <n v="1053571426"/>
    <n v="1089285710"/>
    <s v="10491R"/>
    <s v="Projects &amp; Services"/>
    <s v="14133R"/>
    <s v="Distr Plan &amp; Performance"/>
    <s v="13693R"/>
    <s v="Distr Eng Services"/>
    <s v="13965R"/>
    <s v="Pole Attachment/St Light Svcs"/>
    <x v="0"/>
    <s v="110"/>
    <s v="12982"/>
    <s v="SP20 / 002"/>
    <n v="2379.1165000000001"/>
    <n v="47582.33"/>
  </r>
  <r>
    <m/>
    <n v="0"/>
    <n v="1000000000"/>
    <n v="1017857142"/>
    <n v="1053571426"/>
    <n v="1089285710"/>
    <s v="10491R"/>
    <s v="Projects &amp; Services"/>
    <s v="14133R"/>
    <s v="Distr Plan &amp; Performance"/>
    <s v="13693R"/>
    <s v="Distr Eng Services"/>
    <s v="13965R"/>
    <s v="Pole Attachment/St Light Svcs"/>
    <x v="0"/>
    <s v="140"/>
    <s v="10748"/>
    <s v="SP20 / 005"/>
    <n v="5224.8775999999998"/>
    <n v="65310.97"/>
  </r>
  <r>
    <m/>
    <n v="0"/>
    <n v="1000000000"/>
    <n v="1017857142"/>
    <n v="1053571426"/>
    <n v="1089285710"/>
    <s v="10491R"/>
    <s v="Projects &amp; Services"/>
    <s v="14133R"/>
    <s v="Distr Plan &amp; Performance"/>
    <s v="13693R"/>
    <s v="Distr Eng Services"/>
    <s v="13965R"/>
    <s v="Pole Attachment/St Light Svcs"/>
    <x v="0"/>
    <s v="140"/>
    <s v="12982"/>
    <s v="SP20 / 003"/>
    <n v="7654.1428576923199"/>
    <n v="153082.85715384601"/>
  </r>
  <r>
    <m/>
    <n v="0"/>
    <n v="1000000000"/>
    <n v="1017857142"/>
    <n v="1053571426"/>
    <n v="1089285710"/>
    <s v="10491R"/>
    <s v="Projects &amp; Services"/>
    <s v="14133R"/>
    <s v="Distr Plan &amp; Performance"/>
    <s v="13693R"/>
    <s v="Distr Eng Services"/>
    <s v="13965R"/>
    <s v="Pole Attachment/St Light Svcs"/>
    <x v="0"/>
    <s v="159"/>
    <s v="12982"/>
    <s v="SP20 / 002"/>
    <n v="2254.4174365384602"/>
    <n v="45088.348730769198"/>
  </r>
  <r>
    <m/>
    <n v="0"/>
    <n v="1000000000"/>
    <n v="1017857142"/>
    <n v="1053571426"/>
    <n v="1089285710"/>
    <s v="10491R"/>
    <s v="Projects &amp; Services"/>
    <s v="14133R"/>
    <s v="Distr Plan &amp; Performance"/>
    <s v="13693R"/>
    <s v="Distr Eng Services"/>
    <s v="13965R"/>
    <s v="Pole Attachment/St Light Svcs"/>
    <x v="0"/>
    <s v="167"/>
    <s v="10748"/>
    <s v="SP20 / 005"/>
    <n v="5287.4444307692302"/>
    <n v="66093.055384615407"/>
  </r>
  <r>
    <m/>
    <n v="0"/>
    <n v="1000000000"/>
    <n v="1017857142"/>
    <n v="1053571426"/>
    <n v="1089285710"/>
    <s v="10491R"/>
    <s v="Projects &amp; Services"/>
    <s v="14133R"/>
    <s v="Distr Plan &amp; Performance"/>
    <s v="13693R"/>
    <s v="Distr Eng Services"/>
    <s v="13965R"/>
    <s v="Pole Attachment/St Light Svcs"/>
    <x v="0"/>
    <s v="211"/>
    <s v="12982"/>
    <s v="SP20 / 002"/>
    <n v="4393.7704230769205"/>
    <n v="87875.408461538507"/>
  </r>
  <r>
    <m/>
    <n v="0"/>
    <n v="1000000000"/>
    <n v="1017857142"/>
    <n v="1053571426"/>
    <n v="1089285710"/>
    <s v="10491R"/>
    <s v="Projects &amp; Services"/>
    <s v="14133R"/>
    <s v="Distr Plan &amp; Performance"/>
    <s v="13693R"/>
    <s v="Distr Eng Services"/>
    <s v="13965R"/>
    <s v="Pole Attachment/St Light Svcs"/>
    <x v="0"/>
    <s v="211"/>
    <s v="12982"/>
    <s v="SP20 / 003"/>
    <n v="7095.3342173076799"/>
    <n v="141906.68434615401"/>
  </r>
  <r>
    <m/>
    <n v="0"/>
    <n v="1000000000"/>
    <n v="1017857142"/>
    <n v="1053571426"/>
    <n v="1089285710"/>
    <s v="10491R"/>
    <s v="Projects &amp; Services"/>
    <s v="14133R"/>
    <s v="Distr Plan &amp; Performance"/>
    <s v="13693R"/>
    <s v="Distr Eng Services"/>
    <s v="13965R"/>
    <s v="Pole Attachment/St Light Svcs"/>
    <x v="0"/>
    <s v="211"/>
    <s v="13965"/>
    <s v="SP20 / 005"/>
    <n v="5736.1619476922997"/>
    <n v="71702.024346153805"/>
  </r>
  <r>
    <m/>
    <n v="0"/>
    <n v="1000000000"/>
    <n v="1017857142"/>
    <n v="1053571426"/>
    <n v="1089285710"/>
    <s v="10491R"/>
    <s v="Projects &amp; Services"/>
    <s v="14133R"/>
    <s v="Distr Plan &amp; Performance"/>
    <s v="13693R"/>
    <s v="Distr Eng Services"/>
    <s v="13965R"/>
    <s v="Pole Attachment/St Light Svcs"/>
    <x v="0"/>
    <s v="250"/>
    <s v="10748"/>
    <s v="SP20 / 006"/>
    <n v="6761.6994461538397"/>
    <n v="75129.993846153797"/>
  </r>
  <r>
    <m/>
    <n v="0"/>
    <n v="1000000000"/>
    <n v="1017857142"/>
    <n v="1053571426"/>
    <n v="1089285710"/>
    <s v="10491R"/>
    <s v="Projects &amp; Services"/>
    <s v="14133R"/>
    <s v="Distr Plan &amp; Performance"/>
    <s v="13693R"/>
    <s v="Distr Eng Services"/>
    <s v="13965R"/>
    <s v="Pole Attachment/St Light Svcs"/>
    <x v="0"/>
    <s v="250"/>
    <s v="12982"/>
    <s v="SP20 / 002"/>
    <n v="9232.4314788461706"/>
    <n v="184648.62957692301"/>
  </r>
  <r>
    <m/>
    <n v="0"/>
    <n v="1000000000"/>
    <n v="1017857142"/>
    <n v="1053571426"/>
    <n v="1089285710"/>
    <s v="10491R"/>
    <s v="Projects &amp; Services"/>
    <s v="14133R"/>
    <s v="Distr Plan &amp; Performance"/>
    <s v="13693R"/>
    <s v="Distr Eng Services"/>
    <s v="13965R"/>
    <s v="Pole Attachment/St Light Svcs"/>
    <x v="0"/>
    <s v="250"/>
    <s v="12982"/>
    <s v="SP20 / 004"/>
    <n v="3343.83711461539"/>
    <n v="55730.618576923102"/>
  </r>
  <r>
    <m/>
    <n v="0"/>
    <n v="1000000000"/>
    <n v="1017857142"/>
    <n v="1053571426"/>
    <n v="1089285710"/>
    <s v="10491R"/>
    <s v="Projects &amp; Services"/>
    <s v="14133R"/>
    <s v="Distr Plan &amp; Performance"/>
    <s v="13693R"/>
    <s v="Distr Eng Services"/>
    <s v="13965R"/>
    <s v="Pole Attachment/St Light Svcs"/>
    <x v="0"/>
    <s v="250"/>
    <s v="12982"/>
    <s v="SP20 / 005"/>
    <n v="5966.6272092307699"/>
    <n v="74582.840115384606"/>
  </r>
  <r>
    <m/>
    <n v="0"/>
    <n v="1000000000"/>
    <n v="1017857142"/>
    <n v="1053571426"/>
    <n v="1107142852"/>
    <s v="10491R"/>
    <s v="Projects &amp; Services"/>
    <s v="14133R"/>
    <s v="Distr Plan &amp; Performance"/>
    <s v="13693R"/>
    <s v="Distr Eng Services"/>
    <s v="12445R"/>
    <s v="Distribution Standards"/>
    <x v="0"/>
    <s v="103"/>
    <s v="11201"/>
    <s v="SP20 / 005"/>
    <n v="4880.5119999999997"/>
    <n v="61006.400000000001"/>
  </r>
  <r>
    <m/>
    <n v="0"/>
    <n v="1000000000"/>
    <n v="1017857142"/>
    <n v="1053571426"/>
    <n v="1107142852"/>
    <s v="10491R"/>
    <s v="Projects &amp; Services"/>
    <s v="14133R"/>
    <s v="Distr Plan &amp; Performance"/>
    <s v="13693R"/>
    <s v="Distr Eng Services"/>
    <s v="12445R"/>
    <s v="Distribution Standards"/>
    <x v="0"/>
    <s v="103"/>
    <s v="11201"/>
    <s v="SP20 / 006"/>
    <n v="15863.926545"/>
    <n v="176265.8505"/>
  </r>
  <r>
    <m/>
    <n v="0"/>
    <n v="1000000000"/>
    <n v="1017857142"/>
    <n v="1053571426"/>
    <n v="1107142852"/>
    <s v="10491R"/>
    <s v="Projects &amp; Services"/>
    <s v="14133R"/>
    <s v="Distr Plan &amp; Performance"/>
    <s v="13693R"/>
    <s v="Distr Eng Services"/>
    <s v="12445R"/>
    <s v="Distribution Standards"/>
    <x v="0"/>
    <s v="103"/>
    <s v="11201"/>
    <s v="SP20 / 007"/>
    <n v="18299.996449999999"/>
    <n v="182999.9645"/>
  </r>
  <r>
    <m/>
    <n v="0"/>
    <n v="1000000000"/>
    <n v="1017857142"/>
    <n v="1053571426"/>
    <n v="1107142852"/>
    <s v="10491R"/>
    <s v="Projects &amp; Services"/>
    <s v="14133R"/>
    <s v="Distr Plan &amp; Performance"/>
    <s v="13693R"/>
    <s v="Distr Eng Services"/>
    <s v="12445R"/>
    <s v="Distribution Standards"/>
    <x v="0"/>
    <s v="103"/>
    <s v="11201"/>
    <s v="SP20 / 009"/>
    <n v="20854.212230769299"/>
    <n v="139028.08153846199"/>
  </r>
  <r>
    <m/>
    <n v="0"/>
    <n v="1000000000"/>
    <n v="1017857142"/>
    <n v="1053571426"/>
    <n v="1107142852"/>
    <s v="10491R"/>
    <s v="Projects &amp; Services"/>
    <s v="14133R"/>
    <s v="Distr Plan &amp; Performance"/>
    <s v="13693R"/>
    <s v="Distr Eng Services"/>
    <s v="12445R"/>
    <s v="Distribution Standards"/>
    <x v="0"/>
    <s v="103"/>
    <s v="12445"/>
    <s v="SP20 / 005"/>
    <n v="5282.96227692308"/>
    <n v="66037.028461538503"/>
  </r>
  <r>
    <m/>
    <n v="0"/>
    <n v="1000000000"/>
    <n v="1017857142"/>
    <n v="1053571426"/>
    <n v="1107142852"/>
    <s v="10491R"/>
    <s v="Projects &amp; Services"/>
    <s v="14133R"/>
    <s v="Distr Plan &amp; Performance"/>
    <s v="13693R"/>
    <s v="Distr Eng Services"/>
    <s v="12445R"/>
    <s v="Distribution Standards"/>
    <x v="0"/>
    <s v="103"/>
    <s v="12445"/>
    <s v="SP20 / 007"/>
    <n v="29839.753923076802"/>
    <n v="298397.53923076898"/>
  </r>
  <r>
    <m/>
    <n v="0"/>
    <n v="1000000000"/>
    <n v="1017857142"/>
    <n v="1053571426"/>
    <n v="1107142852"/>
    <s v="10491R"/>
    <s v="Projects &amp; Services"/>
    <s v="14133R"/>
    <s v="Distr Plan &amp; Performance"/>
    <s v="13693R"/>
    <s v="Distr Eng Services"/>
    <s v="12445R"/>
    <s v="Distribution Standards"/>
    <x v="0"/>
    <s v="103"/>
    <s v="12445"/>
    <s v="SP20 / 008"/>
    <n v="69231.794076923106"/>
    <n v="692317.94076923095"/>
  </r>
  <r>
    <m/>
    <n v="0"/>
    <n v="1000000000"/>
    <n v="1017857142"/>
    <n v="1053571426"/>
    <n v="1107142852"/>
    <s v="10491R"/>
    <s v="Projects &amp; Services"/>
    <s v="14133R"/>
    <s v="Distr Plan &amp; Performance"/>
    <s v="13693R"/>
    <s v="Distr Eng Services"/>
    <s v="12445R"/>
    <s v="Distribution Standards"/>
    <x v="0"/>
    <s v="103"/>
    <s v="12445"/>
    <s v="SP20 / 010"/>
    <n v="31360.004461538399"/>
    <n v="156800.02230769201"/>
  </r>
  <r>
    <m/>
    <n v="0"/>
    <n v="1000000000"/>
    <n v="1017857142"/>
    <n v="1053571426"/>
    <n v="1124999994"/>
    <s v="10491R"/>
    <s v="Projects &amp; Services"/>
    <s v="14133R"/>
    <s v="Distr Plan &amp; Performance"/>
    <s v="13693R"/>
    <s v="Distr Eng Services"/>
    <s v="11678R"/>
    <s v="Work &amp; Eng Best Practices"/>
    <x v="0"/>
    <s v="103"/>
    <s v="11678"/>
    <s v="SP20 / 007"/>
    <n v="19668.868934615399"/>
    <n v="196688.68934615399"/>
  </r>
  <r>
    <m/>
    <n v="0"/>
    <n v="1000000000"/>
    <n v="1017857142"/>
    <n v="1053571426"/>
    <n v="1124999994"/>
    <s v="10491R"/>
    <s v="Projects &amp; Services"/>
    <s v="14133R"/>
    <s v="Distr Plan &amp; Performance"/>
    <s v="13693R"/>
    <s v="Distr Eng Services"/>
    <s v="11678R"/>
    <s v="Work &amp; Eng Best Practices"/>
    <x v="0"/>
    <s v="103"/>
    <s v="11678"/>
    <s v="SP20 / 009"/>
    <n v="21877.499076923101"/>
    <n v="145849.99384615399"/>
  </r>
  <r>
    <m/>
    <n v="0"/>
    <n v="1000000000"/>
    <n v="1017857142"/>
    <n v="1053571426"/>
    <n v="1124999994"/>
    <s v="10491R"/>
    <s v="Projects &amp; Services"/>
    <s v="14133R"/>
    <s v="Distr Plan &amp; Performance"/>
    <s v="13693R"/>
    <s v="Distr Eng Services"/>
    <s v="11678R"/>
    <s v="Work &amp; Eng Best Practices"/>
    <x v="0"/>
    <s v="103"/>
    <s v="11678"/>
    <s v="SP20 / 010"/>
    <n v="34018.317692307603"/>
    <n v="170091.58846153799"/>
  </r>
  <r>
    <m/>
    <n v="0"/>
    <n v="1000000000"/>
    <n v="1017857142"/>
    <n v="1053571426"/>
    <n v="1142857136"/>
    <s v="10491R"/>
    <s v="Projects &amp; Services"/>
    <s v="14133R"/>
    <s v="Distr Plan &amp; Performance"/>
    <s v="13693R"/>
    <s v="Distr Eng Services"/>
    <s v="10297R"/>
    <s v="Meter Systems"/>
    <x v="0"/>
    <s v="103"/>
    <s v="10297"/>
    <s v="SP20 / 004"/>
    <n v="3600.48"/>
    <n v="60008"/>
  </r>
  <r>
    <m/>
    <n v="0"/>
    <n v="1000000000"/>
    <n v="1017857142"/>
    <n v="1053571426"/>
    <n v="1142857136"/>
    <s v="10491R"/>
    <s v="Projects &amp; Services"/>
    <s v="14133R"/>
    <s v="Distr Plan &amp; Performance"/>
    <s v="13693R"/>
    <s v="Distr Eng Services"/>
    <s v="10297R"/>
    <s v="Meter Systems"/>
    <x v="0"/>
    <s v="103"/>
    <s v="10297"/>
    <s v="SP20 / 005"/>
    <n v="5973.9995076922996"/>
    <n v="74674.993846153797"/>
  </r>
  <r>
    <m/>
    <n v="0"/>
    <n v="1000000000"/>
    <n v="1017857142"/>
    <n v="1053571426"/>
    <n v="1142857136"/>
    <s v="10491R"/>
    <s v="Projects &amp; Services"/>
    <s v="14133R"/>
    <s v="Distr Plan &amp; Performance"/>
    <s v="13693R"/>
    <s v="Distr Eng Services"/>
    <s v="10297R"/>
    <s v="Meter Systems"/>
    <x v="0"/>
    <s v="103"/>
    <s v="10297"/>
    <s v="SP20 / 007"/>
    <n v="20145.3126923077"/>
    <n v="201453.12692307701"/>
  </r>
  <r>
    <m/>
    <n v="0"/>
    <n v="1000000000"/>
    <n v="1017857142"/>
    <n v="1053571426"/>
    <n v="1142857136"/>
    <s v="10491R"/>
    <s v="Projects &amp; Services"/>
    <s v="14133R"/>
    <s v="Distr Plan &amp; Performance"/>
    <s v="13693R"/>
    <s v="Distr Eng Services"/>
    <s v="10297R"/>
    <s v="Meter Systems"/>
    <x v="0"/>
    <s v="103"/>
    <s v="10297"/>
    <s v="SP20 / 008"/>
    <n v="24346.4495384615"/>
    <n v="243464.495384615"/>
  </r>
  <r>
    <m/>
    <n v="0"/>
    <n v="1000000000"/>
    <n v="1017857142"/>
    <n v="1053571426"/>
    <n v="1142857136"/>
    <s v="10491R"/>
    <s v="Projects &amp; Services"/>
    <s v="14133R"/>
    <s v="Distr Plan &amp; Performance"/>
    <s v="13693R"/>
    <s v="Distr Eng Services"/>
    <s v="10297R"/>
    <s v="Meter Systems"/>
    <x v="0"/>
    <s v="103"/>
    <s v="10297"/>
    <s v="SP20 / 010"/>
    <n v="34686.619923077"/>
    <n v="173433.099615385"/>
  </r>
  <r>
    <m/>
    <n v="0"/>
    <n v="1000000000"/>
    <n v="1017857142"/>
    <n v="1053571426"/>
    <n v="1142857136"/>
    <s v="10491R"/>
    <s v="Projects &amp; Services"/>
    <s v="14133R"/>
    <s v="Distr Plan &amp; Performance"/>
    <s v="13693R"/>
    <s v="Distr Eng Services"/>
    <s v="10297R"/>
    <s v="Meter Systems"/>
    <x v="0"/>
    <s v="140"/>
    <s v="10075"/>
    <s v="Nonsal"/>
    <n v="13020.0672"/>
    <n v="434002.24"/>
  </r>
  <r>
    <m/>
    <n v="0"/>
    <n v="1000000000"/>
    <n v="1017857142"/>
    <n v="1053571426"/>
    <n v="1142857136"/>
    <s v="10491R"/>
    <s v="Projects &amp; Services"/>
    <s v="14133R"/>
    <s v="Distr Plan &amp; Performance"/>
    <s v="13693R"/>
    <s v="Distr Eng Services"/>
    <s v="10297R"/>
    <s v="Meter Systems"/>
    <x v="0"/>
    <s v="140"/>
    <s v="12993"/>
    <s v="Nonsal"/>
    <n v="19199.207999999999"/>
    <n v="639973.6"/>
  </r>
  <r>
    <m/>
    <n v="0"/>
    <n v="1000000000"/>
    <n v="1017857142"/>
    <n v="1053571426"/>
    <n v="1142857136"/>
    <s v="10491R"/>
    <s v="Projects &amp; Services"/>
    <s v="14133R"/>
    <s v="Distr Plan &amp; Performance"/>
    <s v="13693R"/>
    <s v="Distr Eng Services"/>
    <s v="10297R"/>
    <s v="Meter Systems"/>
    <x v="0"/>
    <s v="140"/>
    <s v="12993"/>
    <s v="SP20 / 007"/>
    <n v="11773.9657192308"/>
    <n v="117739.657192308"/>
  </r>
  <r>
    <m/>
    <n v="0"/>
    <n v="1000000000"/>
    <n v="1017857142"/>
    <n v="1053571426"/>
    <n v="1142857136"/>
    <s v="10491R"/>
    <s v="Projects &amp; Services"/>
    <s v="14133R"/>
    <s v="Distr Plan &amp; Performance"/>
    <s v="13693R"/>
    <s v="Distr Eng Services"/>
    <s v="10297R"/>
    <s v="Meter Systems"/>
    <x v="0"/>
    <s v="159"/>
    <s v="12473"/>
    <s v="Nonsal"/>
    <n v="8382.6422999999995"/>
    <n v="279421.40999999997"/>
  </r>
  <r>
    <m/>
    <n v="0"/>
    <n v="1000000000"/>
    <n v="1017857142"/>
    <n v="1053571426"/>
    <n v="1142857136"/>
    <s v="10491R"/>
    <s v="Projects &amp; Services"/>
    <s v="14133R"/>
    <s v="Distr Plan &amp; Performance"/>
    <s v="13693R"/>
    <s v="Distr Eng Services"/>
    <s v="10297R"/>
    <s v="Meter Systems"/>
    <x v="0"/>
    <s v="159"/>
    <s v="12473"/>
    <s v="SP20 / 004"/>
    <n v="4098.6408853846096"/>
    <n v="68310.681423076894"/>
  </r>
  <r>
    <m/>
    <n v="0"/>
    <n v="1000000000"/>
    <n v="1017857142"/>
    <n v="1053571426"/>
    <n v="1142857136"/>
    <s v="10491R"/>
    <s v="Projects &amp; Services"/>
    <s v="14133R"/>
    <s v="Distr Plan &amp; Performance"/>
    <s v="13693R"/>
    <s v="Distr Eng Services"/>
    <s v="10297R"/>
    <s v="Meter Systems"/>
    <x v="0"/>
    <s v="159"/>
    <s v="12996"/>
    <s v="Nonsal"/>
    <n v="2121.1559999999999"/>
    <n v="70705.2"/>
  </r>
  <r>
    <m/>
    <n v="0"/>
    <n v="1000000000"/>
    <n v="1017857142"/>
    <n v="1053571426"/>
    <n v="1142857136"/>
    <s v="10491R"/>
    <s v="Projects &amp; Services"/>
    <s v="14133R"/>
    <s v="Distr Plan &amp; Performance"/>
    <s v="13693R"/>
    <s v="Distr Eng Services"/>
    <s v="10297R"/>
    <s v="Meter Systems"/>
    <x v="0"/>
    <s v="159"/>
    <s v="12996"/>
    <s v="SP20 / 007"/>
    <n v="10833.22"/>
    <n v="108332.2"/>
  </r>
  <r>
    <m/>
    <n v="0"/>
    <n v="1000000000"/>
    <n v="1017857142"/>
    <n v="1053571426"/>
    <n v="1142857136"/>
    <s v="10491R"/>
    <s v="Projects &amp; Services"/>
    <s v="14133R"/>
    <s v="Distr Plan &amp; Performance"/>
    <s v="13693R"/>
    <s v="Distr Eng Services"/>
    <s v="10297R"/>
    <s v="Meter Systems"/>
    <x v="0"/>
    <s v="211"/>
    <s v="10290"/>
    <s v="Nonsal"/>
    <n v="28756.525959615399"/>
    <n v="575130.51919230795"/>
  </r>
  <r>
    <m/>
    <n v="0"/>
    <n v="1000000000"/>
    <n v="1017857142"/>
    <n v="1053571426"/>
    <n v="1142857136"/>
    <s v="10491R"/>
    <s v="Projects &amp; Services"/>
    <s v="14133R"/>
    <s v="Distr Plan &amp; Performance"/>
    <s v="13693R"/>
    <s v="Distr Eng Services"/>
    <s v="10297R"/>
    <s v="Meter Systems"/>
    <x v="0"/>
    <s v="211"/>
    <s v="10290"/>
    <s v="SP20 / 003"/>
    <n v="2508.2600000000002"/>
    <n v="50165.2"/>
  </r>
  <r>
    <m/>
    <n v="0"/>
    <n v="1000000000"/>
    <n v="1017857142"/>
    <n v="1053571426"/>
    <n v="1142857136"/>
    <s v="10491R"/>
    <s v="Projects &amp; Services"/>
    <s v="14133R"/>
    <s v="Distr Plan &amp; Performance"/>
    <s v="13693R"/>
    <s v="Distr Eng Services"/>
    <s v="10297R"/>
    <s v="Meter Systems"/>
    <x v="0"/>
    <s v="211"/>
    <s v="10290"/>
    <s v="SP20 / 006"/>
    <n v="8382.7109526923105"/>
    <n v="93141.2328076923"/>
  </r>
  <r>
    <m/>
    <n v="0"/>
    <n v="1000000000"/>
    <n v="1017857142"/>
    <n v="1053571426"/>
    <n v="1142857136"/>
    <s v="10491R"/>
    <s v="Projects &amp; Services"/>
    <s v="14133R"/>
    <s v="Distr Plan &amp; Performance"/>
    <s v="13693R"/>
    <s v="Distr Eng Services"/>
    <s v="10297R"/>
    <s v="Meter Systems"/>
    <x v="0"/>
    <s v="211"/>
    <s v="10290"/>
    <s v="SP20 / 007"/>
    <n v="13870.6091423077"/>
    <n v="138706.09142307701"/>
  </r>
  <r>
    <m/>
    <n v="0"/>
    <n v="1000000000"/>
    <n v="1017857142"/>
    <n v="1053571426"/>
    <n v="1142857136"/>
    <s v="10491R"/>
    <s v="Projects &amp; Services"/>
    <s v="14133R"/>
    <s v="Distr Plan &amp; Performance"/>
    <s v="13693R"/>
    <s v="Distr Eng Services"/>
    <s v="10297R"/>
    <s v="Meter Systems"/>
    <x v="0"/>
    <s v="211"/>
    <s v="12995"/>
    <s v="Nonsal"/>
    <n v="42829.075523076797"/>
    <n v="856581.51046153798"/>
  </r>
  <r>
    <m/>
    <n v="0"/>
    <n v="1000000000"/>
    <n v="1017857142"/>
    <n v="1053571426"/>
    <n v="1142857136"/>
    <s v="10491R"/>
    <s v="Projects &amp; Services"/>
    <s v="14133R"/>
    <s v="Distr Plan &amp; Performance"/>
    <s v="13693R"/>
    <s v="Distr Eng Services"/>
    <s v="10297R"/>
    <s v="Meter Systems"/>
    <x v="0"/>
    <s v="211"/>
    <s v="12995"/>
    <s v="SP20 / 004"/>
    <n v="3669.1534384615402"/>
    <n v="61152.557307692303"/>
  </r>
  <r>
    <m/>
    <n v="0"/>
    <n v="1000000000"/>
    <n v="1017857142"/>
    <n v="1053571426"/>
    <n v="1142857136"/>
    <s v="10491R"/>
    <s v="Projects &amp; Services"/>
    <s v="14133R"/>
    <s v="Distr Plan &amp; Performance"/>
    <s v="13693R"/>
    <s v="Distr Eng Services"/>
    <s v="10297R"/>
    <s v="Meter Systems"/>
    <x v="0"/>
    <s v="211"/>
    <s v="12995"/>
    <s v="SP20 / 007"/>
    <n v="11020.695423076901"/>
    <n v="110206.954230769"/>
  </r>
  <r>
    <m/>
    <n v="0"/>
    <n v="1000000000"/>
    <n v="1017857142"/>
    <n v="1053571426"/>
    <n v="1142857136"/>
    <s v="10491R"/>
    <s v="Projects &amp; Services"/>
    <s v="14133R"/>
    <s v="Distr Plan &amp; Performance"/>
    <s v="13693R"/>
    <s v="Distr Eng Services"/>
    <s v="10297R"/>
    <s v="Meter Systems"/>
    <x v="0"/>
    <s v="211"/>
    <s v="12995"/>
    <s v="SP20 / 008"/>
    <n v="12388.43"/>
    <n v="123884.3"/>
  </r>
  <r>
    <m/>
    <n v="0"/>
    <n v="1000000000"/>
    <n v="1017857142"/>
    <n v="1053571426"/>
    <n v="1142857136"/>
    <s v="10491R"/>
    <s v="Projects &amp; Services"/>
    <s v="14133R"/>
    <s v="Distr Plan &amp; Performance"/>
    <s v="13693R"/>
    <s v="Distr Eng Services"/>
    <s v="10297R"/>
    <s v="Meter Systems"/>
    <x v="0"/>
    <s v="250"/>
    <s v="10193"/>
    <s v="Nonsal"/>
    <n v="11481.139499999999"/>
    <n v="382704.65"/>
  </r>
  <r>
    <m/>
    <n v="0"/>
    <n v="1000000000"/>
    <n v="1017857142"/>
    <n v="1053571426"/>
    <n v="1142857136"/>
    <s v="10491R"/>
    <s v="Projects &amp; Services"/>
    <s v="14133R"/>
    <s v="Distr Plan &amp; Performance"/>
    <s v="13693R"/>
    <s v="Distr Eng Services"/>
    <s v="10297R"/>
    <s v="Meter Systems"/>
    <x v="0"/>
    <s v="250"/>
    <s v="10193"/>
    <s v="SP20 / 006"/>
    <n v="7881.21"/>
    <n v="87569"/>
  </r>
  <r>
    <m/>
    <n v="0"/>
    <n v="1000000000"/>
    <n v="1017857142"/>
    <n v="1053571426"/>
    <n v="1142857136"/>
    <s v="10491R"/>
    <s v="Projects &amp; Services"/>
    <s v="14133R"/>
    <s v="Distr Plan &amp; Performance"/>
    <s v="13693R"/>
    <s v="Distr Eng Services"/>
    <s v="10297R"/>
    <s v="Meter Systems"/>
    <x v="0"/>
    <s v="250"/>
    <s v="10193"/>
    <s v="SP20 / 007"/>
    <n v="12552.896461538499"/>
    <n v="125528.964615385"/>
  </r>
  <r>
    <m/>
    <n v="0"/>
    <n v="1000000000"/>
    <n v="1017857142"/>
    <n v="1053571426"/>
    <n v="1142857136"/>
    <s v="10491R"/>
    <s v="Projects &amp; Services"/>
    <s v="14133R"/>
    <s v="Distr Plan &amp; Performance"/>
    <s v="13693R"/>
    <s v="Distr Eng Services"/>
    <s v="10297R"/>
    <s v="Meter Systems"/>
    <x v="0"/>
    <s v="250"/>
    <s v="10227"/>
    <s v="Nonsal"/>
    <n v="12388.9617"/>
    <n v="412965.39"/>
  </r>
  <r>
    <m/>
    <n v="0"/>
    <n v="1000000000"/>
    <n v="1017857142"/>
    <n v="1053571426"/>
    <n v="1142857136"/>
    <s v="10491R"/>
    <s v="Projects &amp; Services"/>
    <s v="14133R"/>
    <s v="Distr Plan &amp; Performance"/>
    <s v="13693R"/>
    <s v="Distr Eng Services"/>
    <s v="10297R"/>
    <s v="Meter Systems"/>
    <x v="0"/>
    <s v="250"/>
    <s v="10227"/>
    <s v="SP20 / 006"/>
    <n v="6757.6471199999996"/>
    <n v="75084.967999999993"/>
  </r>
  <r>
    <m/>
    <n v="0"/>
    <n v="1000000000"/>
    <n v="1017857142"/>
    <n v="1053571426"/>
    <n v="1142857136"/>
    <s v="10491R"/>
    <s v="Projects &amp; Services"/>
    <s v="14133R"/>
    <s v="Distr Plan &amp; Performance"/>
    <s v="13693R"/>
    <s v="Distr Eng Services"/>
    <s v="10297R"/>
    <s v="Meter Systems"/>
    <x v="0"/>
    <s v="250"/>
    <s v="10227"/>
    <s v="SP20 / 007"/>
    <n v="10865.990857692301"/>
    <n v="108659.908576923"/>
  </r>
  <r>
    <m/>
    <n v="0"/>
    <n v="1000000000"/>
    <n v="1017857142"/>
    <n v="1053571426"/>
    <n v="1142857136"/>
    <s v="10491R"/>
    <s v="Projects &amp; Services"/>
    <s v="14133R"/>
    <s v="Distr Plan &amp; Performance"/>
    <s v="13693R"/>
    <s v="Distr Eng Services"/>
    <s v="10297R"/>
    <s v="Meter Systems"/>
    <x v="0"/>
    <s v="250"/>
    <s v="12994"/>
    <s v="Nonsal"/>
    <n v="17635.963199999998"/>
    <n v="587865.43999999994"/>
  </r>
  <r>
    <m/>
    <n v="0"/>
    <n v="1000000000"/>
    <n v="1017857142"/>
    <n v="1053571426"/>
    <n v="1142857136"/>
    <s v="10491R"/>
    <s v="Projects &amp; Services"/>
    <s v="14133R"/>
    <s v="Distr Plan &amp; Performance"/>
    <s v="13693R"/>
    <s v="Distr Eng Services"/>
    <s v="10297R"/>
    <s v="Meter Systems"/>
    <x v="0"/>
    <s v="250"/>
    <s v="12994"/>
    <s v="SP20 / 007"/>
    <n v="12597"/>
    <n v="125970"/>
  </r>
  <r>
    <m/>
    <n v="0"/>
    <n v="1000000000"/>
    <n v="1017857142"/>
    <n v="1053571426"/>
    <n v="1142857136"/>
    <s v="10491R"/>
    <s v="Projects &amp; Services"/>
    <s v="14133R"/>
    <s v="Distr Plan &amp; Performance"/>
    <s v="13693R"/>
    <s v="Distr Eng Services"/>
    <s v="10297R"/>
    <s v="Meter Systems"/>
    <x v="0"/>
    <s v="250"/>
    <s v="12994"/>
    <s v="SP20 / 008"/>
    <n v="13318.3980769231"/>
    <n v="133183.98076923101"/>
  </r>
  <r>
    <m/>
    <n v="0"/>
    <n v="1000000000"/>
    <n v="1250000000"/>
    <n v="1312500000"/>
    <n v="1312500000"/>
    <s v="10491R"/>
    <s v="Projects &amp; Services"/>
    <s v="14121R"/>
    <s v="Telecom Proj &amp; Const Mgmt"/>
    <s v="13370R"/>
    <s v="Telecom Projects"/>
    <m/>
    <m/>
    <x v="2"/>
    <s v="103"/>
    <s v="13370"/>
    <s v="SP20 / 010"/>
    <n v="93641.801846153801"/>
    <n v="468209.00923076901"/>
  </r>
  <r>
    <m/>
    <n v="0"/>
    <n v="1000000000"/>
    <n v="1250000000"/>
    <n v="1312500000"/>
    <n v="1312500000"/>
    <s v="10491R"/>
    <s v="Projects &amp; Services"/>
    <s v="14121R"/>
    <s v="Telecom Proj &amp; Const Mgmt"/>
    <s v="13370R"/>
    <s v="Telecom Projects"/>
    <m/>
    <m/>
    <x v="2"/>
    <s v="103"/>
    <s v="13552"/>
    <s v="SP20 / 006"/>
    <n v="8099.9995153846103"/>
    <n v="89999.994615384596"/>
  </r>
  <r>
    <m/>
    <n v="0"/>
    <n v="1000000000"/>
    <n v="1250000000"/>
    <n v="1312500000"/>
    <n v="1312500000"/>
    <s v="10491R"/>
    <s v="Projects &amp; Services"/>
    <s v="14121R"/>
    <s v="Telecom Proj &amp; Const Mgmt"/>
    <s v="13370R"/>
    <s v="Telecom Projects"/>
    <m/>
    <m/>
    <x v="2"/>
    <s v="103"/>
    <s v="13552"/>
    <s v="SP20 / 007"/>
    <n v="39991.644884615402"/>
    <n v="399916.44884615397"/>
  </r>
  <r>
    <m/>
    <n v="0"/>
    <n v="1000000000"/>
    <n v="1250000000"/>
    <n v="1312500000"/>
    <n v="1312500000"/>
    <s v="10491R"/>
    <s v="Projects &amp; Services"/>
    <s v="14121R"/>
    <s v="Telecom Proj &amp; Const Mgmt"/>
    <s v="13370R"/>
    <s v="Telecom Projects"/>
    <m/>
    <m/>
    <x v="2"/>
    <s v="103"/>
    <s v="13552"/>
    <s v="SP20 / 008"/>
    <n v="11149.1299230769"/>
    <n v="111491.299230769"/>
  </r>
  <r>
    <m/>
    <n v="0"/>
    <n v="1000000000"/>
    <n v="1250000000"/>
    <n v="1312500000"/>
    <n v="1312500000"/>
    <s v="10491R"/>
    <s v="Projects &amp; Services"/>
    <s v="14121R"/>
    <s v="Telecom Proj &amp; Const Mgmt"/>
    <s v="13370R"/>
    <s v="Telecom Projects"/>
    <m/>
    <m/>
    <x v="2"/>
    <s v="103"/>
    <s v="13552"/>
    <s v="SP20 / 009"/>
    <n v="21829.520769230701"/>
    <n v="145530.13846153801"/>
  </r>
  <r>
    <m/>
    <n v="0"/>
    <n v="1000000000"/>
    <n v="1250000000"/>
    <n v="1312500000"/>
    <n v="1312500000"/>
    <s v="10491R"/>
    <s v="Projects &amp; Services"/>
    <s v="14121R"/>
    <s v="Telecom Proj &amp; Const Mgmt"/>
    <s v="13370R"/>
    <s v="Telecom Projects"/>
    <m/>
    <m/>
    <x v="2"/>
    <s v="103"/>
    <s v="13553"/>
    <s v="SP20 / 007"/>
    <n v="49524.320038461599"/>
    <n v="495243.20038461499"/>
  </r>
  <r>
    <m/>
    <n v="0"/>
    <n v="1000000000"/>
    <n v="1250000000"/>
    <n v="1312500000"/>
    <n v="1312500000"/>
    <s v="10491R"/>
    <s v="Projects &amp; Services"/>
    <s v="14121R"/>
    <s v="Telecom Proj &amp; Const Mgmt"/>
    <s v="13370R"/>
    <s v="Telecom Projects"/>
    <m/>
    <m/>
    <x v="2"/>
    <s v="103"/>
    <s v="13553"/>
    <s v="SP20 / 008"/>
    <n v="10731.943884615401"/>
    <n v="107319.43884615399"/>
  </r>
  <r>
    <m/>
    <n v="0"/>
    <n v="1000000000"/>
    <n v="1250000000"/>
    <n v="1312500000"/>
    <n v="1312500000"/>
    <s v="10491R"/>
    <s v="Projects &amp; Services"/>
    <s v="14121R"/>
    <s v="Telecom Proj &amp; Const Mgmt"/>
    <s v="13370R"/>
    <s v="Telecom Projects"/>
    <m/>
    <m/>
    <x v="2"/>
    <s v="103"/>
    <s v="13800"/>
    <s v="SP20 / 007"/>
    <n v="9899.9993076923092"/>
    <n v="98999.9930769231"/>
  </r>
  <r>
    <m/>
    <n v="0"/>
    <n v="1000000000"/>
    <n v="1250000000"/>
    <n v="1312500000"/>
    <n v="1312500000"/>
    <s v="10491R"/>
    <s v="Projects &amp; Services"/>
    <s v="14121R"/>
    <s v="Telecom Proj &amp; Const Mgmt"/>
    <s v="13370R"/>
    <s v="Telecom Projects"/>
    <m/>
    <m/>
    <x v="2"/>
    <s v="103"/>
    <s v="13800"/>
    <s v="SP20 / 008"/>
    <n v="59532.855000000003"/>
    <n v="595328.55000000005"/>
  </r>
  <r>
    <m/>
    <n v="0"/>
    <n v="1000000000"/>
    <n v="1250000000"/>
    <n v="1312500000"/>
    <n v="1312500000"/>
    <s v="10491R"/>
    <s v="Projects &amp; Services"/>
    <s v="14121R"/>
    <s v="Telecom Proj &amp; Const Mgmt"/>
    <s v="13370R"/>
    <s v="Telecom Projects"/>
    <m/>
    <m/>
    <x v="2"/>
    <s v="103"/>
    <s v="13800"/>
    <s v="SP20 / 009"/>
    <n v="19826.9859230769"/>
    <n v="132179.90615384601"/>
  </r>
  <r>
    <m/>
    <n v="0"/>
    <n v="1000000000"/>
    <n v="1250000000"/>
    <n v="1343750000"/>
    <n v="1343750000"/>
    <s v="10491R"/>
    <s v="Projects &amp; Services"/>
    <s v="14121R"/>
    <s v="Telecom Proj &amp; Const Mgmt"/>
    <s v="13429R"/>
    <s v="Telecom Construction"/>
    <m/>
    <m/>
    <x v="2"/>
    <s v="103"/>
    <s v="13430"/>
    <s v="SP20 / 005"/>
    <n v="5476.6979692307696"/>
    <n v="68458.724615384606"/>
  </r>
  <r>
    <m/>
    <n v="0"/>
    <n v="1000000000"/>
    <n v="1250000000"/>
    <n v="1343750000"/>
    <n v="1343750000"/>
    <s v="10491R"/>
    <s v="Projects &amp; Services"/>
    <s v="14121R"/>
    <s v="Telecom Proj &amp; Const Mgmt"/>
    <s v="13429R"/>
    <s v="Telecom Construction"/>
    <m/>
    <m/>
    <x v="2"/>
    <s v="103"/>
    <s v="13430"/>
    <s v="SP20 / 007"/>
    <n v="20034.1523076923"/>
    <n v="200341.52307692301"/>
  </r>
  <r>
    <m/>
    <n v="0"/>
    <n v="1000000000"/>
    <n v="1250000000"/>
    <n v="1343750000"/>
    <n v="1343750000"/>
    <s v="10491R"/>
    <s v="Projects &amp; Services"/>
    <s v="14121R"/>
    <s v="Telecom Proj &amp; Const Mgmt"/>
    <s v="13429R"/>
    <s v="Telecom Construction"/>
    <m/>
    <m/>
    <x v="2"/>
    <s v="103"/>
    <s v="13430"/>
    <s v="SP20 / 008"/>
    <n v="10411.9743846154"/>
    <n v="104119.743846154"/>
  </r>
  <r>
    <m/>
    <n v="0"/>
    <n v="1000000000"/>
    <n v="1250000000"/>
    <n v="1343750000"/>
    <n v="1343750000"/>
    <s v="10491R"/>
    <s v="Projects &amp; Services"/>
    <s v="14121R"/>
    <s v="Telecom Proj &amp; Const Mgmt"/>
    <s v="13429R"/>
    <s v="Telecom Construction"/>
    <m/>
    <m/>
    <x v="2"/>
    <s v="103"/>
    <s v="13430"/>
    <s v="SP20 / 010"/>
    <n v="31141.421615384599"/>
    <n v="155707.108076923"/>
  </r>
  <r>
    <m/>
    <n v="0"/>
    <n v="1000000000"/>
    <n v="1250000000"/>
    <n v="1343750000"/>
    <n v="1343750000"/>
    <s v="10491R"/>
    <s v="Projects &amp; Services"/>
    <s v="14121R"/>
    <s v="Telecom Proj &amp; Const Mgmt"/>
    <s v="13429R"/>
    <s v="Telecom Construction"/>
    <m/>
    <m/>
    <x v="2"/>
    <s v="103"/>
    <s v="13431"/>
    <s v="SP20 / 008"/>
    <n v="22322.6747307693"/>
    <n v="223226.74730769201"/>
  </r>
  <r>
    <m/>
    <n v="0"/>
    <n v="1000000000"/>
    <n v="1250000000"/>
    <n v="1343750000"/>
    <n v="1343750000"/>
    <s v="10491R"/>
    <s v="Projects &amp; Services"/>
    <s v="14121R"/>
    <s v="Telecom Proj &amp; Const Mgmt"/>
    <s v="13429R"/>
    <s v="Telecom Construction"/>
    <m/>
    <m/>
    <x v="2"/>
    <s v="103"/>
    <s v="13431"/>
    <s v="SP20 / 009"/>
    <n v="17119.540557692198"/>
    <n v="114130.270384615"/>
  </r>
  <r>
    <m/>
    <n v="0"/>
    <n v="1000000000"/>
    <n v="1250000000"/>
    <n v="1343750000"/>
    <n v="1343750000"/>
    <s v="10491R"/>
    <s v="Projects &amp; Services"/>
    <s v="14121R"/>
    <s v="Telecom Proj &amp; Const Mgmt"/>
    <s v="13429R"/>
    <s v="Telecom Construction"/>
    <m/>
    <m/>
    <x v="2"/>
    <s v="103"/>
    <s v="13438"/>
    <s v="SP20 / 007"/>
    <n v="9760.8708846153804"/>
    <n v="97608.708846153895"/>
  </r>
  <r>
    <m/>
    <n v="0"/>
    <n v="1000000000"/>
    <n v="1250000000"/>
    <n v="1343750000"/>
    <n v="1343750000"/>
    <s v="10491R"/>
    <s v="Projects &amp; Services"/>
    <s v="14121R"/>
    <s v="Telecom Proj &amp; Const Mgmt"/>
    <s v="13429R"/>
    <s v="Telecom Construction"/>
    <m/>
    <m/>
    <x v="2"/>
    <s v="103"/>
    <s v="13439"/>
    <s v="SP20 / 005"/>
    <n v="5439.9996923076997"/>
    <n v="67999.996153846194"/>
  </r>
  <r>
    <m/>
    <n v="0"/>
    <n v="1000000000"/>
    <n v="1250000000"/>
    <n v="1343750000"/>
    <n v="1343750000"/>
    <s v="10491R"/>
    <s v="Projects &amp; Services"/>
    <s v="14121R"/>
    <s v="Telecom Proj &amp; Const Mgmt"/>
    <s v="13429R"/>
    <s v="Telecom Construction"/>
    <m/>
    <m/>
    <x v="2"/>
    <s v="103"/>
    <s v="13439"/>
    <s v="SP20 / 006"/>
    <n v="6520.4988923076899"/>
    <n v="72449.987692307695"/>
  </r>
  <r>
    <m/>
    <n v="0"/>
    <n v="1000000000"/>
    <n v="1250000000"/>
    <n v="1343750000"/>
    <n v="1343750000"/>
    <s v="10491R"/>
    <s v="Projects &amp; Services"/>
    <s v="14121R"/>
    <s v="Telecom Proj &amp; Const Mgmt"/>
    <s v="13429R"/>
    <s v="Telecom Construction"/>
    <m/>
    <m/>
    <x v="2"/>
    <s v="103"/>
    <s v="13439"/>
    <s v="SP20 / 008"/>
    <n v="10799.9991538462"/>
    <n v="107999.991538462"/>
  </r>
  <r>
    <m/>
    <n v="0"/>
    <n v="1000000000"/>
    <n v="1250000000"/>
    <n v="1343750000"/>
    <n v="1343750000"/>
    <s v="10491R"/>
    <s v="Projects &amp; Services"/>
    <s v="14121R"/>
    <s v="Telecom Proj &amp; Const Mgmt"/>
    <s v="13429R"/>
    <s v="Telecom Construction"/>
    <m/>
    <m/>
    <x v="2"/>
    <s v="103"/>
    <s v="13439"/>
    <s v="SP20 / 010"/>
    <n v="30290.457384615402"/>
    <n v="151452.28692307699"/>
  </r>
  <r>
    <m/>
    <n v="0"/>
    <n v="1000000000"/>
    <n v="1250000000"/>
    <n v="1343750000"/>
    <n v="1343750000"/>
    <s v="10491R"/>
    <s v="Projects &amp; Services"/>
    <s v="14121R"/>
    <s v="Telecom Proj &amp; Const Mgmt"/>
    <s v="13429R"/>
    <s v="Telecom Construction"/>
    <m/>
    <m/>
    <x v="2"/>
    <s v="103"/>
    <s v="13538"/>
    <s v="SP20 / 006"/>
    <n v="6938.2237500000001"/>
    <n v="77091.375"/>
  </r>
  <r>
    <m/>
    <n v="0"/>
    <n v="1000000000"/>
    <n v="1250000000"/>
    <n v="1343750000"/>
    <n v="1343750000"/>
    <s v="10491R"/>
    <s v="Projects &amp; Services"/>
    <s v="14121R"/>
    <s v="Telecom Proj &amp; Const Mgmt"/>
    <s v="13429R"/>
    <s v="Telecom Construction"/>
    <m/>
    <m/>
    <x v="2"/>
    <s v="103"/>
    <s v="13538"/>
    <s v="SP20 / 007"/>
    <n v="9325.4670384615401"/>
    <n v="93254.670384615398"/>
  </r>
  <r>
    <m/>
    <n v="0"/>
    <n v="1000000000"/>
    <n v="1250000000"/>
    <n v="1343750000"/>
    <n v="1343750000"/>
    <s v="10491R"/>
    <s v="Projects &amp; Services"/>
    <s v="14121R"/>
    <s v="Telecom Proj &amp; Const Mgmt"/>
    <s v="13429R"/>
    <s v="Telecom Construction"/>
    <m/>
    <m/>
    <x v="2"/>
    <s v="103"/>
    <s v="13538"/>
    <s v="SP20 / 008"/>
    <n v="21091.634384615401"/>
    <n v="210916.34384615399"/>
  </r>
  <r>
    <m/>
    <n v="0"/>
    <n v="1000000000"/>
    <n v="1250000000"/>
    <n v="1343750000"/>
    <n v="1343750000"/>
    <s v="10491R"/>
    <s v="Projects &amp; Services"/>
    <s v="14121R"/>
    <s v="Telecom Proj &amp; Const Mgmt"/>
    <s v="13429R"/>
    <s v="Telecom Construction"/>
    <m/>
    <m/>
    <x v="2"/>
    <s v="103"/>
    <s v="13539"/>
    <s v="SP20 / 008"/>
    <n v="10629.2153461538"/>
    <n v="106292.15346153799"/>
  </r>
  <r>
    <m/>
    <n v="0"/>
    <n v="1000000000"/>
    <n v="1250000000"/>
    <n v="1343750000"/>
    <n v="1343750000"/>
    <s v="10491R"/>
    <s v="Projects &amp; Services"/>
    <s v="14121R"/>
    <s v="Telecom Proj &amp; Const Mgmt"/>
    <s v="13429R"/>
    <s v="Telecom Construction"/>
    <m/>
    <m/>
    <x v="2"/>
    <s v="103"/>
    <s v="13539"/>
    <s v="SP20 / 009"/>
    <n v="37037.3291538462"/>
    <n v="246915.52769230801"/>
  </r>
  <r>
    <m/>
    <n v="0"/>
    <n v="1000000000"/>
    <n v="1250000000"/>
    <n v="1343750000"/>
    <n v="1343750000"/>
    <s v="10491R"/>
    <s v="Projects &amp; Services"/>
    <s v="14121R"/>
    <s v="Telecom Proj &amp; Const Mgmt"/>
    <s v="13429R"/>
    <s v="Telecom Construction"/>
    <m/>
    <m/>
    <x v="2"/>
    <s v="211"/>
    <s v="13438"/>
    <s v="SP20 / 008"/>
    <n v="21073.2398461538"/>
    <n v="210732.39846153799"/>
  </r>
  <r>
    <m/>
    <n v="0"/>
    <n v="1000000000"/>
    <n v="1437500000"/>
    <n v="1437500000"/>
    <n v="1437500000"/>
    <s v="10491R"/>
    <s v="Projects &amp; Services"/>
    <s v="10914R"/>
    <s v="Trans Proj &amp; Const Mgmt"/>
    <m/>
    <m/>
    <m/>
    <m/>
    <x v="2"/>
    <s v="103"/>
    <s v="13024"/>
    <s v="SP20 / 006"/>
    <n v="94147.555638461694"/>
    <n v="1046083.95153846"/>
  </r>
  <r>
    <m/>
    <n v="0"/>
    <n v="1000000000"/>
    <n v="1437500000"/>
    <n v="1437500000"/>
    <n v="1437500000"/>
    <s v="10491R"/>
    <s v="Projects &amp; Services"/>
    <s v="10914R"/>
    <s v="Trans Proj &amp; Const Mgmt"/>
    <m/>
    <m/>
    <m/>
    <m/>
    <x v="2"/>
    <s v="103"/>
    <s v="13024"/>
    <s v="SP20 / 007"/>
    <n v="79762.536807692304"/>
    <n v="797625.36807692295"/>
  </r>
  <r>
    <m/>
    <n v="0"/>
    <n v="1000000000"/>
    <n v="1437500000"/>
    <n v="1437500000"/>
    <n v="1437500000"/>
    <s v="10491R"/>
    <s v="Projects &amp; Services"/>
    <s v="10914R"/>
    <s v="Trans Proj &amp; Const Mgmt"/>
    <m/>
    <m/>
    <m/>
    <m/>
    <x v="2"/>
    <s v="103"/>
    <s v="13024"/>
    <s v="SP20 / 008"/>
    <n v="307617.04611538298"/>
    <n v="3076170.46115385"/>
  </r>
  <r>
    <m/>
    <n v="0"/>
    <n v="1000000000"/>
    <n v="1437500000"/>
    <n v="1437500000"/>
    <n v="1437500000"/>
    <s v="10491R"/>
    <s v="Projects &amp; Services"/>
    <s v="10914R"/>
    <s v="Trans Proj &amp; Const Mgmt"/>
    <m/>
    <m/>
    <m/>
    <m/>
    <x v="2"/>
    <s v="103"/>
    <s v="13024"/>
    <s v="SP20 / 009"/>
    <n v="19500"/>
    <n v="130000"/>
  </r>
  <r>
    <m/>
    <n v="0"/>
    <n v="1000000000"/>
    <n v="1437500000"/>
    <n v="1437500000"/>
    <n v="1437500000"/>
    <s v="10491R"/>
    <s v="Projects &amp; Services"/>
    <s v="10914R"/>
    <s v="Trans Proj &amp; Const Mgmt"/>
    <m/>
    <m/>
    <m/>
    <m/>
    <x v="2"/>
    <s v="103"/>
    <s v="13024"/>
    <s v="SP20 / 010"/>
    <n v="95320.000461538395"/>
    <n v="476600.00230769202"/>
  </r>
  <r>
    <m/>
    <n v="0"/>
    <n v="1000000000"/>
    <n v="1437500000"/>
    <n v="1437500000"/>
    <n v="1437500000"/>
    <s v="10491R"/>
    <s v="Projects &amp; Services"/>
    <s v="10914R"/>
    <s v="Trans Proj &amp; Const Mgmt"/>
    <m/>
    <m/>
    <m/>
    <m/>
    <x v="2"/>
    <s v="103"/>
    <s v="13024"/>
    <s v="SP20 / 011"/>
    <n v="52970.611250000002"/>
    <n v="211882.44500000001"/>
  </r>
  <r>
    <m/>
    <n v="0"/>
    <n v="1000000000"/>
    <n v="1437500000"/>
    <n v="1453125000"/>
    <n v="1453125000"/>
    <s v="10491R"/>
    <s v="Projects &amp; Services"/>
    <s v="10914R"/>
    <s v="Trans Proj &amp; Const Mgmt"/>
    <s v="13709R"/>
    <s v="Trans Siting Outrch &amp; Proj ROW"/>
    <m/>
    <m/>
    <x v="2"/>
    <s v="103"/>
    <s v="13035"/>
    <s v="SP20 / 005"/>
    <n v="12427.199507692299"/>
    <n v="155339.99384615399"/>
  </r>
  <r>
    <m/>
    <n v="0"/>
    <n v="1000000000"/>
    <n v="1437500000"/>
    <n v="1453125000"/>
    <n v="1453125000"/>
    <s v="10491R"/>
    <s v="Projects &amp; Services"/>
    <s v="10914R"/>
    <s v="Trans Proj &amp; Const Mgmt"/>
    <s v="13709R"/>
    <s v="Trans Siting Outrch &amp; Proj ROW"/>
    <m/>
    <m/>
    <x v="2"/>
    <s v="103"/>
    <s v="13035"/>
    <s v="SP20 / 006"/>
    <n v="52937.874830769098"/>
    <n v="588198.60923076898"/>
  </r>
  <r>
    <m/>
    <n v="0"/>
    <n v="1000000000"/>
    <n v="1437500000"/>
    <n v="1453125000"/>
    <n v="1453125000"/>
    <s v="10491R"/>
    <s v="Projects &amp; Services"/>
    <s v="10914R"/>
    <s v="Trans Proj &amp; Const Mgmt"/>
    <s v="13709R"/>
    <s v="Trans Siting Outrch &amp; Proj ROW"/>
    <m/>
    <m/>
    <x v="2"/>
    <s v="103"/>
    <s v="13035"/>
    <s v="SP20 / 007"/>
    <n v="18893.217423076901"/>
    <n v="188932.17423076899"/>
  </r>
  <r>
    <m/>
    <n v="0"/>
    <n v="1000000000"/>
    <n v="1437500000"/>
    <n v="1453125000"/>
    <n v="1453125000"/>
    <s v="10491R"/>
    <s v="Projects &amp; Services"/>
    <s v="10914R"/>
    <s v="Trans Proj &amp; Const Mgmt"/>
    <s v="13709R"/>
    <s v="Trans Siting Outrch &amp; Proj ROW"/>
    <m/>
    <m/>
    <x v="2"/>
    <s v="103"/>
    <s v="13035"/>
    <s v="SP20 / 008"/>
    <n v="21842.119192307699"/>
    <n v="218421.19192307701"/>
  </r>
  <r>
    <m/>
    <n v="0"/>
    <n v="1000000000"/>
    <n v="1437500000"/>
    <n v="1453125000"/>
    <n v="1453125000"/>
    <s v="10491R"/>
    <s v="Projects &amp; Services"/>
    <s v="10914R"/>
    <s v="Trans Proj &amp; Const Mgmt"/>
    <s v="13709R"/>
    <s v="Trans Siting Outrch &amp; Proj ROW"/>
    <m/>
    <m/>
    <x v="2"/>
    <s v="103"/>
    <s v="13035"/>
    <s v="SP20 / 009"/>
    <n v="58146.828115384698"/>
    <n v="387645.52076923102"/>
  </r>
  <r>
    <m/>
    <n v="0"/>
    <n v="1000000000"/>
    <n v="1437500000"/>
    <n v="1453125000"/>
    <n v="1453125000"/>
    <s v="10491R"/>
    <s v="Projects &amp; Services"/>
    <s v="10914R"/>
    <s v="Trans Proj &amp; Const Mgmt"/>
    <s v="13709R"/>
    <s v="Trans Siting Outrch &amp; Proj ROW"/>
    <m/>
    <m/>
    <x v="2"/>
    <s v="103"/>
    <s v="13035"/>
    <s v="SP20 / 010"/>
    <n v="29282.323846153799"/>
    <n v="146411.61923076899"/>
  </r>
  <r>
    <m/>
    <n v="0"/>
    <n v="1000000000"/>
    <n v="1437500000"/>
    <n v="1453125000"/>
    <n v="1457031250"/>
    <s v="10491R"/>
    <s v="Projects &amp; Services"/>
    <s v="10914R"/>
    <s v="Trans Proj &amp; Const Mgmt"/>
    <s v="13709R"/>
    <s v="Trans Siting Outrch &amp; Proj ROW"/>
    <s v="13350R"/>
    <s v="Trans Proj Outrch &amp; ROW"/>
    <x v="2"/>
    <s v="103"/>
    <s v="10611"/>
    <s v="SP20 / 005"/>
    <n v="30127.615815384601"/>
    <n v="376595.19769230799"/>
  </r>
  <r>
    <m/>
    <n v="0"/>
    <n v="1000000000"/>
    <n v="1437500000"/>
    <n v="1453125000"/>
    <n v="1457031250"/>
    <s v="10491R"/>
    <s v="Projects &amp; Services"/>
    <s v="10914R"/>
    <s v="Trans Proj &amp; Const Mgmt"/>
    <s v="13709R"/>
    <s v="Trans Siting Outrch &amp; Proj ROW"/>
    <s v="13350R"/>
    <s v="Trans Proj Outrch &amp; ROW"/>
    <x v="2"/>
    <s v="103"/>
    <s v="10611"/>
    <s v="SP20 / 006"/>
    <n v="200358.09806538501"/>
    <n v="2226201.0896153902"/>
  </r>
  <r>
    <m/>
    <n v="0"/>
    <n v="1000000000"/>
    <n v="1437500000"/>
    <n v="1453125000"/>
    <n v="1457031250"/>
    <s v="10491R"/>
    <s v="Projects &amp; Services"/>
    <s v="10914R"/>
    <s v="Trans Proj &amp; Const Mgmt"/>
    <s v="13709R"/>
    <s v="Trans Siting Outrch &amp; Proj ROW"/>
    <s v="13350R"/>
    <s v="Trans Proj Outrch &amp; ROW"/>
    <x v="2"/>
    <s v="103"/>
    <s v="10611"/>
    <s v="SP20 / 007"/>
    <n v="85196.081192307698"/>
    <n v="851960.81192307698"/>
  </r>
  <r>
    <m/>
    <n v="0"/>
    <n v="1000000000"/>
    <n v="1437500000"/>
    <n v="1453125000"/>
    <n v="1457031250"/>
    <s v="10491R"/>
    <s v="Projects &amp; Services"/>
    <s v="10914R"/>
    <s v="Trans Proj &amp; Const Mgmt"/>
    <s v="13709R"/>
    <s v="Trans Siting Outrch &amp; Proj ROW"/>
    <s v="13350R"/>
    <s v="Trans Proj Outrch &amp; ROW"/>
    <x v="2"/>
    <s v="103"/>
    <s v="10611"/>
    <s v="SP20 / 008"/>
    <n v="25153.178"/>
    <n v="251531.78"/>
  </r>
  <r>
    <m/>
    <n v="0"/>
    <n v="1000000000"/>
    <n v="1437500000"/>
    <n v="1453125000"/>
    <n v="1457031250"/>
    <s v="10491R"/>
    <s v="Projects &amp; Services"/>
    <s v="10914R"/>
    <s v="Trans Proj &amp; Const Mgmt"/>
    <s v="13709R"/>
    <s v="Trans Siting Outrch &amp; Proj ROW"/>
    <s v="13350R"/>
    <s v="Trans Proj Outrch &amp; ROW"/>
    <x v="2"/>
    <s v="103"/>
    <s v="10611"/>
    <s v="SP20 / 009"/>
    <n v="130893.69749999999"/>
    <n v="872624.65"/>
  </r>
  <r>
    <m/>
    <n v="0"/>
    <n v="1000000000"/>
    <n v="1437500000"/>
    <n v="1453125000"/>
    <n v="1457031250"/>
    <s v="10491R"/>
    <s v="Projects &amp; Services"/>
    <s v="10914R"/>
    <s v="Trans Proj &amp; Const Mgmt"/>
    <s v="13709R"/>
    <s v="Trans Siting Outrch &amp; Proj ROW"/>
    <s v="13350R"/>
    <s v="Trans Proj Outrch &amp; ROW"/>
    <x v="2"/>
    <s v="103"/>
    <s v="10611"/>
    <s v="SP20 / 010"/>
    <n v="62101.959000000003"/>
    <n v="310509.79499999998"/>
  </r>
  <r>
    <m/>
    <n v="0"/>
    <n v="1000000000"/>
    <n v="1437500000"/>
    <n v="1453125000"/>
    <n v="1457031250"/>
    <s v="10491R"/>
    <s v="Projects &amp; Services"/>
    <s v="10914R"/>
    <s v="Trans Proj &amp; Const Mgmt"/>
    <s v="13709R"/>
    <s v="Trans Siting Outrch &amp; Proj ROW"/>
    <s v="13350R"/>
    <s v="Trans Proj Outrch &amp; ROW"/>
    <x v="2"/>
    <s v="103"/>
    <s v="13350"/>
    <s v="SP20 / 006"/>
    <n v="89619.866238461502"/>
    <n v="995776.29153846204"/>
  </r>
  <r>
    <m/>
    <n v="0"/>
    <n v="1000000000"/>
    <n v="1437500000"/>
    <n v="1453125000"/>
    <n v="1457031250"/>
    <s v="10491R"/>
    <s v="Projects &amp; Services"/>
    <s v="10914R"/>
    <s v="Trans Proj &amp; Const Mgmt"/>
    <s v="13709R"/>
    <s v="Trans Siting Outrch &amp; Proj ROW"/>
    <s v="13350R"/>
    <s v="Trans Proj Outrch &amp; ROW"/>
    <x v="2"/>
    <s v="103"/>
    <s v="13350"/>
    <s v="SP20 / 007"/>
    <n v="19415.242653846199"/>
    <n v="194152.42653846199"/>
  </r>
  <r>
    <m/>
    <n v="0"/>
    <n v="1000000000"/>
    <n v="1437500000"/>
    <n v="1453125000"/>
    <n v="1457031250"/>
    <s v="10491R"/>
    <s v="Projects &amp; Services"/>
    <s v="10914R"/>
    <s v="Trans Proj &amp; Const Mgmt"/>
    <s v="13709R"/>
    <s v="Trans Siting Outrch &amp; Proj ROW"/>
    <s v="13350R"/>
    <s v="Trans Proj Outrch &amp; ROW"/>
    <x v="2"/>
    <s v="103"/>
    <s v="13350"/>
    <s v="SP20 / 009"/>
    <n v="55353.875480769202"/>
    <n v="369025.83653846203"/>
  </r>
  <r>
    <m/>
    <n v="0"/>
    <n v="1000000000"/>
    <n v="1437500000"/>
    <n v="1453125000"/>
    <n v="1457031250"/>
    <s v="10491R"/>
    <s v="Projects &amp; Services"/>
    <s v="10914R"/>
    <s v="Trans Proj &amp; Const Mgmt"/>
    <s v="13709R"/>
    <s v="Trans Siting Outrch &amp; Proj ROW"/>
    <s v="13350R"/>
    <s v="Trans Proj Outrch &amp; ROW"/>
    <x v="2"/>
    <s v="169"/>
    <s v="10611"/>
    <s v="SP20 / 005"/>
    <n v="5297.7184923077002"/>
    <n v="66221.481153846195"/>
  </r>
  <r>
    <m/>
    <n v="0"/>
    <n v="1000000000"/>
    <n v="1437500000"/>
    <n v="1453125000"/>
    <n v="1457031250"/>
    <s v="10491R"/>
    <s v="Projects &amp; Services"/>
    <s v="10914R"/>
    <s v="Trans Proj &amp; Const Mgmt"/>
    <s v="13709R"/>
    <s v="Trans Siting Outrch &amp; Proj ROW"/>
    <s v="13350R"/>
    <s v="Trans Proj Outrch &amp; ROW"/>
    <x v="2"/>
    <s v="169"/>
    <s v="10611"/>
    <s v="SP20 / 006"/>
    <n v="29391.757580769201"/>
    <n v="326575.08423076902"/>
  </r>
  <r>
    <m/>
    <n v="0"/>
    <n v="1000000000"/>
    <n v="1437500000"/>
    <n v="1453125000"/>
    <n v="1457031250"/>
    <s v="10491R"/>
    <s v="Projects &amp; Services"/>
    <s v="10914R"/>
    <s v="Trans Proj &amp; Const Mgmt"/>
    <s v="13709R"/>
    <s v="Trans Siting Outrch &amp; Proj ROW"/>
    <s v="13350R"/>
    <s v="Trans Proj Outrch &amp; ROW"/>
    <x v="2"/>
    <s v="169"/>
    <s v="10611"/>
    <s v="SP20 / 007"/>
    <n v="9500.0001538461602"/>
    <n v="95000.001538461496"/>
  </r>
  <r>
    <m/>
    <n v="0"/>
    <n v="1000000000"/>
    <n v="1437500000"/>
    <n v="1453125000"/>
    <n v="1457031250"/>
    <s v="10491R"/>
    <s v="Projects &amp; Services"/>
    <s v="10914R"/>
    <s v="Trans Proj &amp; Const Mgmt"/>
    <s v="13709R"/>
    <s v="Trans Siting Outrch &amp; Proj ROW"/>
    <s v="13350R"/>
    <s v="Trans Proj Outrch &amp; ROW"/>
    <x v="2"/>
    <s v="169"/>
    <s v="10611"/>
    <s v="SP20 / 009"/>
    <n v="19578.808211538399"/>
    <n v="130525.388076923"/>
  </r>
  <r>
    <m/>
    <n v="0"/>
    <n v="1000000000"/>
    <n v="1437500000"/>
    <n v="1453125000"/>
    <n v="1457031250"/>
    <s v="10491R"/>
    <s v="Projects &amp; Services"/>
    <s v="10914R"/>
    <s v="Trans Proj &amp; Const Mgmt"/>
    <s v="13709R"/>
    <s v="Trans Siting Outrch &amp; Proj ROW"/>
    <s v="13350R"/>
    <s v="Trans Proj Outrch &amp; ROW"/>
    <x v="2"/>
    <s v="192"/>
    <s v="10611"/>
    <s v="SP20 / 006"/>
    <n v="16826.437107692302"/>
    <n v="186960.41230769199"/>
  </r>
  <r>
    <m/>
    <n v="0"/>
    <n v="1000000000"/>
    <n v="1437500000"/>
    <n v="1453125000"/>
    <n v="1457031250"/>
    <s v="10491R"/>
    <s v="Projects &amp; Services"/>
    <s v="10914R"/>
    <s v="Trans Proj &amp; Const Mgmt"/>
    <s v="13709R"/>
    <s v="Trans Siting Outrch &amp; Proj ROW"/>
    <s v="13350R"/>
    <s v="Trans Proj Outrch &amp; ROW"/>
    <x v="2"/>
    <s v="192"/>
    <s v="10611"/>
    <s v="SP20 / 007"/>
    <n v="20599.997923077"/>
    <n v="205999.97923076901"/>
  </r>
  <r>
    <m/>
    <n v="0"/>
    <n v="1000000000"/>
    <n v="1437500000"/>
    <n v="1453125000"/>
    <n v="1457031250"/>
    <s v="10491R"/>
    <s v="Projects &amp; Services"/>
    <s v="10914R"/>
    <s v="Trans Proj &amp; Const Mgmt"/>
    <s v="13709R"/>
    <s v="Trans Siting Outrch &amp; Proj ROW"/>
    <s v="13350R"/>
    <s v="Trans Proj Outrch &amp; ROW"/>
    <x v="2"/>
    <s v="192"/>
    <s v="10611"/>
    <s v="SP20 / 009"/>
    <n v="19188.896653846201"/>
    <n v="127925.97769230801"/>
  </r>
  <r>
    <m/>
    <n v="0"/>
    <n v="1000000000"/>
    <n v="1437500000"/>
    <n v="1460937500"/>
    <n v="1460937500"/>
    <s v="10491R"/>
    <s v="Projects &amp; Services"/>
    <s v="10914R"/>
    <s v="Trans Proj &amp; Const Mgmt"/>
    <s v="13701R"/>
    <s v="Trans Project Controls"/>
    <m/>
    <m/>
    <x v="2"/>
    <s v="103"/>
    <s v="13232"/>
    <s v="SP20 / 005"/>
    <n v="12064.158707692301"/>
    <n v="150801.98384615401"/>
  </r>
  <r>
    <m/>
    <n v="0"/>
    <n v="1000000000"/>
    <n v="1437500000"/>
    <n v="1460937500"/>
    <n v="1460937500"/>
    <s v="10491R"/>
    <s v="Projects &amp; Services"/>
    <s v="10914R"/>
    <s v="Trans Proj &amp; Const Mgmt"/>
    <s v="13701R"/>
    <s v="Trans Project Controls"/>
    <m/>
    <m/>
    <x v="2"/>
    <s v="103"/>
    <s v="13232"/>
    <s v="SP20 / 006"/>
    <n v="242846.49136153801"/>
    <n v="2698294.34846154"/>
  </r>
  <r>
    <m/>
    <n v="0"/>
    <n v="1000000000"/>
    <n v="1437500000"/>
    <n v="1460937500"/>
    <n v="1460937500"/>
    <s v="10491R"/>
    <s v="Projects &amp; Services"/>
    <s v="10914R"/>
    <s v="Trans Proj &amp; Const Mgmt"/>
    <s v="13701R"/>
    <s v="Trans Project Controls"/>
    <m/>
    <m/>
    <x v="2"/>
    <s v="103"/>
    <s v="13232"/>
    <s v="SP20 / 007"/>
    <n v="227869.22084615301"/>
    <n v="2278692.2084615398"/>
  </r>
  <r>
    <m/>
    <n v="0"/>
    <n v="1000000000"/>
    <n v="1437500000"/>
    <n v="1460937500"/>
    <n v="1460937500"/>
    <s v="10491R"/>
    <s v="Projects &amp; Services"/>
    <s v="10914R"/>
    <s v="Trans Proj &amp; Const Mgmt"/>
    <s v="13701R"/>
    <s v="Trans Project Controls"/>
    <m/>
    <m/>
    <x v="2"/>
    <s v="103"/>
    <s v="13232"/>
    <s v="SP20 / 008"/>
    <n v="25189.1213076924"/>
    <n v="251891.21307692301"/>
  </r>
  <r>
    <m/>
    <n v="0"/>
    <n v="1000000000"/>
    <n v="1437500000"/>
    <n v="1460937500"/>
    <n v="1460937500"/>
    <s v="10491R"/>
    <s v="Projects &amp; Services"/>
    <s v="10914R"/>
    <s v="Trans Proj &amp; Const Mgmt"/>
    <s v="13701R"/>
    <s v="Trans Project Controls"/>
    <m/>
    <m/>
    <x v="2"/>
    <s v="103"/>
    <s v="13232"/>
    <s v="SP20 / 009"/>
    <n v="122468.492942308"/>
    <n v="816456.61961538496"/>
  </r>
  <r>
    <m/>
    <n v="0"/>
    <n v="1000000000"/>
    <n v="1437500000"/>
    <n v="1460937500"/>
    <n v="1460937500"/>
    <s v="10491R"/>
    <s v="Projects &amp; Services"/>
    <s v="10914R"/>
    <s v="Trans Proj &amp; Const Mgmt"/>
    <s v="13701R"/>
    <s v="Trans Project Controls"/>
    <m/>
    <m/>
    <x v="2"/>
    <s v="103"/>
    <s v="13232"/>
    <s v="SP20 / 010"/>
    <n v="30559.662461538399"/>
    <n v="152798.31230769199"/>
  </r>
  <r>
    <m/>
    <n v="0"/>
    <n v="1000000000"/>
    <n v="1437500000"/>
    <n v="1460937500"/>
    <n v="1460937500"/>
    <s v="10491R"/>
    <s v="Projects &amp; Services"/>
    <s v="10914R"/>
    <s v="Trans Proj &amp; Const Mgmt"/>
    <s v="13701R"/>
    <s v="Trans Project Controls"/>
    <m/>
    <m/>
    <x v="2"/>
    <s v="103"/>
    <s v="13473"/>
    <s v="SP20 / 005"/>
    <n v="149683.09064615401"/>
    <n v="1871038.6330769199"/>
  </r>
  <r>
    <m/>
    <n v="0"/>
    <n v="1000000000"/>
    <n v="1437500000"/>
    <n v="1460937500"/>
    <n v="1460937500"/>
    <s v="10491R"/>
    <s v="Projects &amp; Services"/>
    <s v="10914R"/>
    <s v="Trans Proj &amp; Const Mgmt"/>
    <s v="13701R"/>
    <s v="Trans Project Controls"/>
    <m/>
    <m/>
    <x v="2"/>
    <s v="103"/>
    <s v="13473"/>
    <s v="SP20 / 006"/>
    <n v="161505.451003847"/>
    <n v="1794505.01115385"/>
  </r>
  <r>
    <m/>
    <n v="0"/>
    <n v="1000000000"/>
    <n v="1437500000"/>
    <n v="1460937500"/>
    <n v="1460937500"/>
    <s v="10491R"/>
    <s v="Projects &amp; Services"/>
    <s v="10914R"/>
    <s v="Trans Proj &amp; Const Mgmt"/>
    <s v="13701R"/>
    <s v="Trans Project Controls"/>
    <m/>
    <m/>
    <x v="2"/>
    <s v="103"/>
    <s v="13473"/>
    <s v="SP20 / 007"/>
    <n v="178831.307653845"/>
    <n v="1788313.0765384601"/>
  </r>
  <r>
    <m/>
    <n v="0"/>
    <n v="1000000000"/>
    <n v="1437500000"/>
    <n v="1460937500"/>
    <n v="1460937500"/>
    <s v="10491R"/>
    <s v="Projects &amp; Services"/>
    <s v="10914R"/>
    <s v="Trans Proj &amp; Const Mgmt"/>
    <s v="13701R"/>
    <s v="Trans Project Controls"/>
    <m/>
    <m/>
    <x v="2"/>
    <s v="103"/>
    <s v="13473"/>
    <s v="SP20 / 008"/>
    <n v="58192.145076923101"/>
    <n v="581921.45076923096"/>
  </r>
  <r>
    <m/>
    <n v="0"/>
    <n v="1000000000"/>
    <n v="1437500000"/>
    <n v="1460937500"/>
    <n v="1460937500"/>
    <s v="10491R"/>
    <s v="Projects &amp; Services"/>
    <s v="10914R"/>
    <s v="Trans Proj &amp; Const Mgmt"/>
    <s v="13701R"/>
    <s v="Trans Project Controls"/>
    <m/>
    <m/>
    <x v="2"/>
    <s v="103"/>
    <s v="13473"/>
    <s v="SP20 / 009"/>
    <n v="120482.617442307"/>
    <n v="803217.44961538503"/>
  </r>
  <r>
    <m/>
    <n v="0"/>
    <n v="1000000000"/>
    <n v="1437500000"/>
    <n v="1460937500"/>
    <n v="1460937500"/>
    <s v="10491R"/>
    <s v="Projects &amp; Services"/>
    <s v="10914R"/>
    <s v="Trans Proj &amp; Const Mgmt"/>
    <s v="13701R"/>
    <s v="Trans Project Controls"/>
    <m/>
    <m/>
    <x v="2"/>
    <s v="103"/>
    <s v="13473"/>
    <s v="SP20 / 010"/>
    <n v="31312.002923077001"/>
    <n v="156560.01461538501"/>
  </r>
  <r>
    <m/>
    <n v="0"/>
    <n v="1000000000"/>
    <n v="1437500000"/>
    <n v="1460937500"/>
    <n v="1460937500"/>
    <s v="10491R"/>
    <s v="Projects &amp; Services"/>
    <s v="10914R"/>
    <s v="Trans Proj &amp; Const Mgmt"/>
    <s v="13701R"/>
    <s v="Trans Project Controls"/>
    <m/>
    <m/>
    <x v="2"/>
    <s v="103"/>
    <s v="13604"/>
    <s v="SP20 / 006"/>
    <n v="16055.324480769201"/>
    <n v="178392.49423076899"/>
  </r>
  <r>
    <m/>
    <n v="0"/>
    <n v="1000000000"/>
    <n v="1437500000"/>
    <n v="1460937500"/>
    <n v="1460937500"/>
    <s v="10491R"/>
    <s v="Projects &amp; Services"/>
    <s v="10914R"/>
    <s v="Trans Proj &amp; Const Mgmt"/>
    <s v="13701R"/>
    <s v="Trans Project Controls"/>
    <m/>
    <m/>
    <x v="2"/>
    <s v="103"/>
    <s v="13604"/>
    <s v="SP20 / 007"/>
    <n v="24240.3919615384"/>
    <n v="289401.90500000003"/>
  </r>
  <r>
    <m/>
    <n v="0"/>
    <n v="1000000000"/>
    <n v="1437500000"/>
    <n v="1460937500"/>
    <n v="1460937500"/>
    <s v="10491R"/>
    <s v="Projects &amp; Services"/>
    <s v="10914R"/>
    <s v="Trans Proj &amp; Const Mgmt"/>
    <s v="13701R"/>
    <s v="Trans Project Controls"/>
    <m/>
    <m/>
    <x v="2"/>
    <s v="103"/>
    <s v="13604"/>
    <s v="SP20 / 008"/>
    <n v="23016.111653846201"/>
    <n v="230161.116538462"/>
  </r>
  <r>
    <m/>
    <n v="0"/>
    <n v="1000000000"/>
    <n v="1437500000"/>
    <n v="1460937500"/>
    <n v="1460937500"/>
    <s v="10491R"/>
    <s v="Projects &amp; Services"/>
    <s v="10914R"/>
    <s v="Trans Proj &amp; Const Mgmt"/>
    <s v="13701R"/>
    <s v="Trans Project Controls"/>
    <m/>
    <m/>
    <x v="2"/>
    <s v="103"/>
    <s v="13604"/>
    <s v="SP20 / 009"/>
    <n v="57265.102673076901"/>
    <n v="381767.35115384602"/>
  </r>
  <r>
    <m/>
    <n v="0"/>
    <n v="1000000000"/>
    <n v="1437500000"/>
    <n v="1460937500"/>
    <n v="1460937500"/>
    <s v="10491R"/>
    <s v="Projects &amp; Services"/>
    <s v="10914R"/>
    <s v="Trans Proj &amp; Const Mgmt"/>
    <s v="13701R"/>
    <s v="Trans Project Controls"/>
    <m/>
    <m/>
    <x v="2"/>
    <s v="103"/>
    <s v="13604"/>
    <s v="SP20 / 010"/>
    <n v="30999.992923076999"/>
    <n v="154999.96461538499"/>
  </r>
  <r>
    <m/>
    <n v="0"/>
    <n v="1000000000"/>
    <n v="1437500000"/>
    <n v="1460937500"/>
    <n v="1460937500"/>
    <s v="10491R"/>
    <s v="Projects &amp; Services"/>
    <s v="10914R"/>
    <s v="Trans Proj &amp; Const Mgmt"/>
    <s v="13701R"/>
    <s v="Trans Project Controls"/>
    <m/>
    <m/>
    <x v="2"/>
    <s v="103"/>
    <s v="13702"/>
    <s v="SP20 / 005"/>
    <n v="11360.0019692308"/>
    <n v="142000.02461538499"/>
  </r>
  <r>
    <m/>
    <n v="0"/>
    <n v="1000000000"/>
    <n v="1437500000"/>
    <n v="1460937500"/>
    <n v="1460937500"/>
    <s v="10491R"/>
    <s v="Projects &amp; Services"/>
    <s v="10914R"/>
    <s v="Trans Proj &amp; Const Mgmt"/>
    <s v="13701R"/>
    <s v="Trans Project Controls"/>
    <m/>
    <m/>
    <x v="2"/>
    <s v="103"/>
    <s v="13702"/>
    <s v="SP20 / 006"/>
    <n v="278299.53803076601"/>
    <n v="3092217.0892307698"/>
  </r>
  <r>
    <m/>
    <n v="0"/>
    <n v="1000000000"/>
    <n v="1437500000"/>
    <n v="1460937500"/>
    <n v="1460937500"/>
    <s v="10491R"/>
    <s v="Projects &amp; Services"/>
    <s v="10914R"/>
    <s v="Trans Proj &amp; Const Mgmt"/>
    <s v="13701R"/>
    <s v="Trans Project Controls"/>
    <m/>
    <m/>
    <x v="2"/>
    <s v="103"/>
    <s v="13702"/>
    <s v="SP20 / 007"/>
    <n v="223550.94073076901"/>
    <n v="2235509.40730769"/>
  </r>
  <r>
    <m/>
    <n v="0"/>
    <n v="1000000000"/>
    <n v="1437500000"/>
    <n v="1460937500"/>
    <n v="1460937500"/>
    <s v="10491R"/>
    <s v="Projects &amp; Services"/>
    <s v="10914R"/>
    <s v="Trans Proj &amp; Const Mgmt"/>
    <s v="13701R"/>
    <s v="Trans Project Controls"/>
    <m/>
    <m/>
    <x v="2"/>
    <s v="103"/>
    <s v="13702"/>
    <s v="SP20 / 008"/>
    <n v="47741.150000000103"/>
    <n v="477411.5"/>
  </r>
  <r>
    <m/>
    <n v="0"/>
    <n v="1000000000"/>
    <n v="1437500000"/>
    <n v="1460937500"/>
    <n v="1460937500"/>
    <s v="10491R"/>
    <s v="Projects &amp; Services"/>
    <s v="10914R"/>
    <s v="Trans Proj &amp; Const Mgmt"/>
    <s v="13701R"/>
    <s v="Trans Project Controls"/>
    <m/>
    <m/>
    <x v="2"/>
    <s v="103"/>
    <s v="13702"/>
    <s v="SP20 / 009"/>
    <n v="100101.243057692"/>
    <n v="667341.62038461503"/>
  </r>
  <r>
    <m/>
    <n v="0"/>
    <n v="1000000000"/>
    <n v="1437500000"/>
    <n v="1460937500"/>
    <n v="1460937500"/>
    <s v="10491R"/>
    <s v="Projects &amp; Services"/>
    <s v="10914R"/>
    <s v="Trans Proj &amp; Const Mgmt"/>
    <s v="13701R"/>
    <s v="Trans Project Controls"/>
    <m/>
    <m/>
    <x v="2"/>
    <s v="103"/>
    <s v="13702"/>
    <s v="SP20 / 010"/>
    <n v="32580.0118461538"/>
    <n v="162900.05923076899"/>
  </r>
  <r>
    <m/>
    <n v="0"/>
    <n v="1000000000"/>
    <n v="1437500000"/>
    <n v="1466796875"/>
    <n v="1466796875"/>
    <s v="10491R"/>
    <s v="Projects &amp; Services"/>
    <s v="10914R"/>
    <s v="Trans Proj &amp; Const Mgmt"/>
    <s v="12900R"/>
    <s v="Trans Construction Mgmt"/>
    <m/>
    <m/>
    <x v="2"/>
    <s v="103"/>
    <s v="10866"/>
    <s v="SP20 / 006"/>
    <n v="60850.116726922999"/>
    <n v="676112.40807692299"/>
  </r>
  <r>
    <m/>
    <n v="0"/>
    <n v="1000000000"/>
    <n v="1437500000"/>
    <n v="1466796875"/>
    <n v="1466796875"/>
    <s v="10491R"/>
    <s v="Projects &amp; Services"/>
    <s v="10914R"/>
    <s v="Trans Proj &amp; Const Mgmt"/>
    <s v="12900R"/>
    <s v="Trans Construction Mgmt"/>
    <m/>
    <m/>
    <x v="2"/>
    <s v="103"/>
    <s v="10866"/>
    <s v="SP20 / 007"/>
    <n v="81706.769192307707"/>
    <n v="817067.69192307699"/>
  </r>
  <r>
    <m/>
    <n v="0"/>
    <n v="1000000000"/>
    <n v="1437500000"/>
    <n v="1466796875"/>
    <n v="1466796875"/>
    <s v="10491R"/>
    <s v="Projects &amp; Services"/>
    <s v="10914R"/>
    <s v="Trans Proj &amp; Const Mgmt"/>
    <s v="12900R"/>
    <s v="Trans Construction Mgmt"/>
    <m/>
    <m/>
    <x v="2"/>
    <s v="103"/>
    <s v="10866"/>
    <s v="SP20 / 008"/>
    <n v="20899.575230769198"/>
    <n v="208995.75230769199"/>
  </r>
  <r>
    <m/>
    <n v="0"/>
    <n v="1000000000"/>
    <n v="1437500000"/>
    <n v="1466796875"/>
    <n v="1466796875"/>
    <s v="10491R"/>
    <s v="Projects &amp; Services"/>
    <s v="10914R"/>
    <s v="Trans Proj &amp; Const Mgmt"/>
    <s v="12900R"/>
    <s v="Trans Construction Mgmt"/>
    <m/>
    <m/>
    <x v="2"/>
    <s v="103"/>
    <s v="10866"/>
    <s v="SP20 / 009"/>
    <n v="56293.133596153799"/>
    <n v="375287.55730769201"/>
  </r>
  <r>
    <m/>
    <n v="0"/>
    <n v="1000000000"/>
    <n v="1437500000"/>
    <n v="1466796875"/>
    <n v="1466796875"/>
    <s v="10491R"/>
    <s v="Projects &amp; Services"/>
    <s v="10914R"/>
    <s v="Trans Proj &amp; Const Mgmt"/>
    <s v="12900R"/>
    <s v="Trans Construction Mgmt"/>
    <m/>
    <m/>
    <x v="2"/>
    <s v="103"/>
    <s v="10866"/>
    <s v="SP20 / 010"/>
    <n v="29746.585384615399"/>
    <n v="148732.926923077"/>
  </r>
  <r>
    <m/>
    <n v="0"/>
    <n v="1000000000"/>
    <n v="1437500000"/>
    <n v="1466796875"/>
    <n v="1466796875"/>
    <s v="10491R"/>
    <s v="Projects &amp; Services"/>
    <s v="10914R"/>
    <s v="Trans Proj &amp; Const Mgmt"/>
    <s v="12900R"/>
    <s v="Trans Construction Mgmt"/>
    <m/>
    <m/>
    <x v="2"/>
    <s v="103"/>
    <s v="12900"/>
    <s v="SP20 / 006"/>
    <n v="7649.9988923076899"/>
    <n v="84999.987692307695"/>
  </r>
  <r>
    <m/>
    <n v="0"/>
    <n v="1000000000"/>
    <n v="1437500000"/>
    <n v="1466796875"/>
    <n v="1466796875"/>
    <s v="10491R"/>
    <s v="Projects &amp; Services"/>
    <s v="10914R"/>
    <s v="Trans Proj &amp; Const Mgmt"/>
    <s v="12900R"/>
    <s v="Trans Construction Mgmt"/>
    <m/>
    <m/>
    <x v="2"/>
    <s v="103"/>
    <s v="12900"/>
    <s v="SP20 / 009"/>
    <n v="151974.827596155"/>
    <n v="1013165.51730769"/>
  </r>
  <r>
    <m/>
    <n v="0"/>
    <n v="1000000000"/>
    <n v="1437500000"/>
    <n v="1466796875"/>
    <n v="1466796875"/>
    <s v="10491R"/>
    <s v="Projects &amp; Services"/>
    <s v="10914R"/>
    <s v="Trans Proj &amp; Const Mgmt"/>
    <s v="12900R"/>
    <s v="Trans Construction Mgmt"/>
    <m/>
    <m/>
    <x v="2"/>
    <s v="103"/>
    <s v="12900"/>
    <s v="SP20 / 010"/>
    <n v="31803.464384615399"/>
    <n v="159017.32192307699"/>
  </r>
  <r>
    <m/>
    <n v="0"/>
    <n v="1000000000"/>
    <n v="1437500000"/>
    <n v="1466796875"/>
    <n v="1466796875"/>
    <s v="10491R"/>
    <s v="Projects &amp; Services"/>
    <s v="10914R"/>
    <s v="Trans Proj &amp; Const Mgmt"/>
    <s v="12900R"/>
    <s v="Trans Construction Mgmt"/>
    <m/>
    <m/>
    <x v="2"/>
    <s v="103"/>
    <s v="12900"/>
    <s v="SP20 / 012"/>
    <n v="66000.010384615496"/>
    <n v="220000.034615385"/>
  </r>
  <r>
    <m/>
    <n v="0"/>
    <n v="1000000000"/>
    <n v="1437500000"/>
    <n v="1466796875"/>
    <n v="1466796875"/>
    <s v="10491R"/>
    <s v="Projects &amp; Services"/>
    <s v="10914R"/>
    <s v="Trans Proj &amp; Const Mgmt"/>
    <s v="12900R"/>
    <s v="Trans Construction Mgmt"/>
    <m/>
    <m/>
    <x v="2"/>
    <s v="103"/>
    <s v="13130"/>
    <s v="SP20 / 010"/>
    <n v="27999.998769230799"/>
    <n v="139999.99384615399"/>
  </r>
  <r>
    <m/>
    <n v="0"/>
    <n v="1000000000"/>
    <n v="1437500000"/>
    <n v="1466796875"/>
    <n v="1466796875"/>
    <s v="10491R"/>
    <s v="Projects &amp; Services"/>
    <s v="10914R"/>
    <s v="Trans Proj &amp; Const Mgmt"/>
    <s v="12900R"/>
    <s v="Trans Construction Mgmt"/>
    <m/>
    <m/>
    <x v="2"/>
    <s v="103"/>
    <s v="13349"/>
    <s v="SP20 / 005"/>
    <n v="5517.5621846153799"/>
    <n v="68969.527307692304"/>
  </r>
  <r>
    <m/>
    <n v="0"/>
    <n v="1000000000"/>
    <n v="1437500000"/>
    <n v="1466796875"/>
    <n v="1466796875"/>
    <s v="10491R"/>
    <s v="Projects &amp; Services"/>
    <s v="10914R"/>
    <s v="Trans Proj &amp; Const Mgmt"/>
    <s v="12900R"/>
    <s v="Trans Construction Mgmt"/>
    <m/>
    <m/>
    <x v="2"/>
    <s v="103"/>
    <s v="13349"/>
    <s v="SP20 / 006"/>
    <n v="35930.608442307603"/>
    <n v="399228.98269230803"/>
  </r>
  <r>
    <m/>
    <n v="0"/>
    <n v="1000000000"/>
    <n v="1437500000"/>
    <n v="1466796875"/>
    <n v="1466796875"/>
    <s v="10491R"/>
    <s v="Projects &amp; Services"/>
    <s v="10914R"/>
    <s v="Trans Proj &amp; Const Mgmt"/>
    <s v="12900R"/>
    <s v="Trans Construction Mgmt"/>
    <m/>
    <m/>
    <x v="2"/>
    <s v="103"/>
    <s v="13349"/>
    <s v="SP20 / 007"/>
    <n v="111969.42253846199"/>
    <n v="1119694.22538462"/>
  </r>
  <r>
    <m/>
    <n v="0"/>
    <n v="1000000000"/>
    <n v="1437500000"/>
    <n v="1466796875"/>
    <n v="1466796875"/>
    <s v="10491R"/>
    <s v="Projects &amp; Services"/>
    <s v="10914R"/>
    <s v="Trans Proj &amp; Const Mgmt"/>
    <s v="12900R"/>
    <s v="Trans Construction Mgmt"/>
    <m/>
    <m/>
    <x v="2"/>
    <s v="103"/>
    <s v="13349"/>
    <s v="SP20 / 009"/>
    <n v="38770.048499999997"/>
    <n v="258466.99"/>
  </r>
  <r>
    <m/>
    <n v="0"/>
    <n v="1000000000"/>
    <n v="1437500000"/>
    <n v="1466796875"/>
    <n v="1466796875"/>
    <s v="10491R"/>
    <s v="Projects &amp; Services"/>
    <s v="10914R"/>
    <s v="Trans Proj &amp; Const Mgmt"/>
    <s v="12900R"/>
    <s v="Trans Construction Mgmt"/>
    <m/>
    <m/>
    <x v="2"/>
    <s v="103"/>
    <s v="13349"/>
    <s v="SP20 / 010"/>
    <n v="31050.0016923076"/>
    <n v="155250.008461538"/>
  </r>
  <r>
    <m/>
    <n v="0"/>
    <n v="1000000000"/>
    <n v="1437500000"/>
    <n v="1466796875"/>
    <n v="1466796875"/>
    <s v="10491R"/>
    <s v="Projects &amp; Services"/>
    <s v="10914R"/>
    <s v="Trans Proj &amp; Const Mgmt"/>
    <s v="12900R"/>
    <s v="Trans Construction Mgmt"/>
    <m/>
    <m/>
    <x v="2"/>
    <s v="103"/>
    <s v="13462"/>
    <s v="SP20 / 005"/>
    <n v="6502.2402461538504"/>
    <n v="81278.003076923094"/>
  </r>
  <r>
    <m/>
    <n v="0"/>
    <n v="1000000000"/>
    <n v="1437500000"/>
    <n v="1466796875"/>
    <n v="1466796875"/>
    <s v="10491R"/>
    <s v="Projects &amp; Services"/>
    <s v="10914R"/>
    <s v="Trans Proj &amp; Const Mgmt"/>
    <s v="12900R"/>
    <s v="Trans Construction Mgmt"/>
    <m/>
    <m/>
    <x v="2"/>
    <s v="103"/>
    <s v="13462"/>
    <s v="SP20 / 006"/>
    <n v="26159.790842307601"/>
    <n v="290664.34269230801"/>
  </r>
  <r>
    <m/>
    <n v="0"/>
    <n v="1000000000"/>
    <n v="1437500000"/>
    <n v="1466796875"/>
    <n v="1466796875"/>
    <s v="10491R"/>
    <s v="Projects &amp; Services"/>
    <s v="10914R"/>
    <s v="Trans Proj &amp; Const Mgmt"/>
    <s v="12900R"/>
    <s v="Trans Construction Mgmt"/>
    <m/>
    <m/>
    <x v="2"/>
    <s v="103"/>
    <s v="13462"/>
    <s v="SP20 / 007"/>
    <n v="50584.444076923101"/>
    <n v="505844.44076923101"/>
  </r>
  <r>
    <m/>
    <n v="0"/>
    <n v="1000000000"/>
    <n v="1437500000"/>
    <n v="1466796875"/>
    <n v="1466796875"/>
    <s v="10491R"/>
    <s v="Projects &amp; Services"/>
    <s v="10914R"/>
    <s v="Trans Proj &amp; Const Mgmt"/>
    <s v="12900R"/>
    <s v="Trans Construction Mgmt"/>
    <m/>
    <m/>
    <x v="2"/>
    <s v="103"/>
    <s v="13462"/>
    <s v="SP20 / 009"/>
    <n v="36259.397423076902"/>
    <n v="241729.31615384601"/>
  </r>
  <r>
    <m/>
    <n v="0"/>
    <n v="1000000000"/>
    <n v="1437500000"/>
    <n v="1466796875"/>
    <n v="1466796875"/>
    <s v="10491R"/>
    <s v="Projects &amp; Services"/>
    <s v="10914R"/>
    <s v="Trans Proj &amp; Const Mgmt"/>
    <s v="12900R"/>
    <s v="Trans Construction Mgmt"/>
    <m/>
    <m/>
    <x v="2"/>
    <s v="103"/>
    <s v="13462"/>
    <s v="SP20 / 010"/>
    <n v="29603.599999999999"/>
    <n v="148018"/>
  </r>
  <r>
    <m/>
    <n v="0"/>
    <n v="1000000000"/>
    <n v="1437500000"/>
    <n v="1466796875"/>
    <n v="1466796875"/>
    <s v="10491R"/>
    <s v="Projects &amp; Services"/>
    <s v="10914R"/>
    <s v="Trans Proj &amp; Const Mgmt"/>
    <s v="12900R"/>
    <s v="Trans Construction Mgmt"/>
    <m/>
    <m/>
    <x v="2"/>
    <s v="103"/>
    <s v="13480"/>
    <s v="SP20 / 006"/>
    <n v="24333.561726923101"/>
    <n v="270372.90807692299"/>
  </r>
  <r>
    <m/>
    <n v="0"/>
    <n v="1000000000"/>
    <n v="1437500000"/>
    <n v="1466796875"/>
    <n v="1466796875"/>
    <s v="10491R"/>
    <s v="Projects &amp; Services"/>
    <s v="10914R"/>
    <s v="Trans Proj &amp; Const Mgmt"/>
    <s v="12900R"/>
    <s v="Trans Construction Mgmt"/>
    <m/>
    <m/>
    <x v="2"/>
    <s v="103"/>
    <s v="13480"/>
    <s v="SP20 / 007"/>
    <n v="59250.087807692304"/>
    <n v="592500.87807692296"/>
  </r>
  <r>
    <m/>
    <n v="0"/>
    <n v="1000000000"/>
    <n v="1437500000"/>
    <n v="1466796875"/>
    <n v="1466796875"/>
    <s v="10491R"/>
    <s v="Projects &amp; Services"/>
    <s v="10914R"/>
    <s v="Trans Proj &amp; Const Mgmt"/>
    <s v="12900R"/>
    <s v="Trans Construction Mgmt"/>
    <m/>
    <m/>
    <x v="2"/>
    <s v="103"/>
    <s v="13480"/>
    <s v="SP20 / 008"/>
    <n v="10384.555423076899"/>
    <n v="103845.554230769"/>
  </r>
  <r>
    <m/>
    <n v="0"/>
    <n v="1000000000"/>
    <n v="1437500000"/>
    <n v="1466796875"/>
    <n v="1466796875"/>
    <s v="10491R"/>
    <s v="Projects &amp; Services"/>
    <s v="10914R"/>
    <s v="Trans Proj &amp; Const Mgmt"/>
    <s v="12900R"/>
    <s v="Trans Construction Mgmt"/>
    <m/>
    <m/>
    <x v="2"/>
    <s v="103"/>
    <s v="13480"/>
    <s v="SP20 / 009"/>
    <n v="53447.208288461603"/>
    <n v="356314.72192307701"/>
  </r>
  <r>
    <m/>
    <n v="0"/>
    <n v="1000000000"/>
    <n v="1437500000"/>
    <n v="1466796875"/>
    <n v="1466796875"/>
    <s v="10491R"/>
    <s v="Projects &amp; Services"/>
    <s v="10914R"/>
    <s v="Trans Proj &amp; Const Mgmt"/>
    <s v="12900R"/>
    <s v="Trans Construction Mgmt"/>
    <m/>
    <m/>
    <x v="2"/>
    <s v="103"/>
    <s v="13480"/>
    <s v="SP20 / 010"/>
    <n v="31081.999384615399"/>
    <n v="155409.99692307701"/>
  </r>
  <r>
    <m/>
    <n v="0"/>
    <n v="1000000000"/>
    <n v="1437500000"/>
    <n v="1466796875"/>
    <n v="1466796875"/>
    <s v="10491R"/>
    <s v="Projects &amp; Services"/>
    <s v="10914R"/>
    <s v="Trans Proj &amp; Const Mgmt"/>
    <s v="12900R"/>
    <s v="Trans Construction Mgmt"/>
    <m/>
    <m/>
    <x v="2"/>
    <s v="103"/>
    <s v="13560"/>
    <s v="SP20 / 008"/>
    <n v="180554.74426923101"/>
    <n v="1805547.4426923101"/>
  </r>
  <r>
    <m/>
    <n v="0"/>
    <n v="1000000000"/>
    <n v="1437500000"/>
    <n v="1466796875"/>
    <n v="1466796875"/>
    <s v="10491R"/>
    <s v="Projects &amp; Services"/>
    <s v="10914R"/>
    <s v="Trans Proj &amp; Const Mgmt"/>
    <s v="12900R"/>
    <s v="Trans Construction Mgmt"/>
    <m/>
    <m/>
    <x v="2"/>
    <s v="103"/>
    <s v="13560"/>
    <s v="SP20 / 009"/>
    <n v="40184.57475"/>
    <n v="267897.16499999998"/>
  </r>
  <r>
    <m/>
    <n v="0"/>
    <n v="1000000000"/>
    <n v="1437500000"/>
    <n v="1466796875"/>
    <n v="1466796875"/>
    <s v="10491R"/>
    <s v="Projects &amp; Services"/>
    <s v="10914R"/>
    <s v="Trans Proj &amp; Const Mgmt"/>
    <s v="12900R"/>
    <s v="Trans Construction Mgmt"/>
    <m/>
    <m/>
    <x v="2"/>
    <s v="169"/>
    <s v="13130"/>
    <s v="SP20 / 006"/>
    <n v="52326.768357692301"/>
    <n v="581408.53730769199"/>
  </r>
  <r>
    <m/>
    <n v="0"/>
    <n v="1000000000"/>
    <n v="1437500000"/>
    <n v="1466796875"/>
    <n v="1466796875"/>
    <s v="10491R"/>
    <s v="Projects &amp; Services"/>
    <s v="10914R"/>
    <s v="Trans Proj &amp; Const Mgmt"/>
    <s v="12900R"/>
    <s v="Trans Construction Mgmt"/>
    <m/>
    <m/>
    <x v="2"/>
    <s v="169"/>
    <s v="13130"/>
    <s v="SP20 / 007"/>
    <n v="54012.112000000103"/>
    <n v="540121.12"/>
  </r>
  <r>
    <m/>
    <n v="0"/>
    <n v="1000000000"/>
    <n v="1437500000"/>
    <n v="1466796875"/>
    <n v="1466796875"/>
    <s v="10491R"/>
    <s v="Projects &amp; Services"/>
    <s v="10914R"/>
    <s v="Trans Proj &amp; Const Mgmt"/>
    <s v="12900R"/>
    <s v="Trans Construction Mgmt"/>
    <m/>
    <m/>
    <x v="2"/>
    <s v="169"/>
    <s v="13130"/>
    <s v="SP20 / 009"/>
    <n v="39694.303500000002"/>
    <n v="264628.69"/>
  </r>
  <r>
    <m/>
    <n v="0"/>
    <n v="1000000000"/>
    <n v="1437500000"/>
    <n v="1466796875"/>
    <n v="1466796875"/>
    <s v="10491R"/>
    <s v="Projects &amp; Services"/>
    <s v="10914R"/>
    <s v="Trans Proj &amp; Const Mgmt"/>
    <s v="12900R"/>
    <s v="Trans Construction Mgmt"/>
    <m/>
    <m/>
    <x v="2"/>
    <s v="192"/>
    <s v="13130"/>
    <s v="SP20 / 007"/>
    <n v="9794.4514615384596"/>
    <n v="97944.5146153846"/>
  </r>
  <r>
    <m/>
    <n v="0"/>
    <n v="1000000000"/>
    <n v="1437500000"/>
    <n v="1466796875"/>
    <n v="1466796875"/>
    <s v="10491R"/>
    <s v="Projects &amp; Services"/>
    <s v="10914R"/>
    <s v="Trans Proj &amp; Const Mgmt"/>
    <s v="12900R"/>
    <s v="Trans Construction Mgmt"/>
    <m/>
    <m/>
    <x v="2"/>
    <s v="192"/>
    <s v="13130"/>
    <s v="SP20 / 009"/>
    <n v="36398.554499999998"/>
    <n v="242657.03"/>
  </r>
  <r>
    <m/>
    <n v="0"/>
    <n v="1000000000"/>
    <n v="1437500000"/>
    <n v="1467773437"/>
    <n v="1467773437"/>
    <s v="10491R"/>
    <s v="Projects &amp; Services"/>
    <s v="10914R"/>
    <s v="Trans Proj &amp; Const Mgmt"/>
    <s v="13032R"/>
    <s v="Transmission Projects"/>
    <m/>
    <m/>
    <x v="2"/>
    <s v="103"/>
    <s v="10159"/>
    <s v="SP20 / 007"/>
    <n v="29033.148615384602"/>
    <n v="290331.48615384602"/>
  </r>
  <r>
    <m/>
    <n v="0"/>
    <n v="1000000000"/>
    <n v="1437500000"/>
    <n v="1467773437"/>
    <n v="1467773437"/>
    <s v="10491R"/>
    <s v="Projects &amp; Services"/>
    <s v="10914R"/>
    <s v="Trans Proj &amp; Const Mgmt"/>
    <s v="13032R"/>
    <s v="Transmission Projects"/>
    <m/>
    <m/>
    <x v="2"/>
    <s v="103"/>
    <s v="10159"/>
    <s v="SP20 / 008"/>
    <n v="59253.210846153801"/>
    <n v="592532.10846153903"/>
  </r>
  <r>
    <m/>
    <n v="0"/>
    <n v="1000000000"/>
    <n v="1437500000"/>
    <n v="1467773437"/>
    <n v="1467773437"/>
    <s v="10491R"/>
    <s v="Projects &amp; Services"/>
    <s v="10914R"/>
    <s v="Trans Proj &amp; Const Mgmt"/>
    <s v="13032R"/>
    <s v="Transmission Projects"/>
    <m/>
    <m/>
    <x v="2"/>
    <s v="103"/>
    <s v="10159"/>
    <s v="SP20 / 009"/>
    <n v="97715.155211538498"/>
    <n v="651434.36807692295"/>
  </r>
  <r>
    <m/>
    <n v="0"/>
    <n v="1000000000"/>
    <n v="1437500000"/>
    <n v="1467773437"/>
    <n v="1467773437"/>
    <s v="10491R"/>
    <s v="Projects &amp; Services"/>
    <s v="10914R"/>
    <s v="Trans Proj &amp; Const Mgmt"/>
    <s v="13032R"/>
    <s v="Transmission Projects"/>
    <m/>
    <m/>
    <x v="2"/>
    <s v="103"/>
    <s v="10159"/>
    <s v="SP20 / 010"/>
    <n v="96059.216538461595"/>
    <n v="480296.082692308"/>
  </r>
  <r>
    <m/>
    <n v="0"/>
    <n v="1000000000"/>
    <n v="1437500000"/>
    <n v="1467773437"/>
    <n v="1467773437"/>
    <s v="10491R"/>
    <s v="Projects &amp; Services"/>
    <s v="10914R"/>
    <s v="Trans Proj &amp; Const Mgmt"/>
    <s v="13032R"/>
    <s v="Transmission Projects"/>
    <m/>
    <m/>
    <x v="2"/>
    <s v="103"/>
    <s v="10159"/>
    <s v="SP20 / 011"/>
    <n v="48449.992884615502"/>
    <n v="193799.97153846201"/>
  </r>
  <r>
    <m/>
    <n v="0"/>
    <n v="1000000000"/>
    <n v="1437500000"/>
    <n v="1467773437"/>
    <n v="1467773437"/>
    <s v="10491R"/>
    <s v="Projects &amp; Services"/>
    <s v="10914R"/>
    <s v="Trans Proj &amp; Const Mgmt"/>
    <s v="13032R"/>
    <s v="Transmission Projects"/>
    <m/>
    <m/>
    <x v="2"/>
    <s v="103"/>
    <s v="11232"/>
    <s v="SP20 / 007"/>
    <n v="48961.485115384698"/>
    <n v="489614.85115384602"/>
  </r>
  <r>
    <m/>
    <n v="0"/>
    <n v="1000000000"/>
    <n v="1437500000"/>
    <n v="1467773437"/>
    <n v="1467773437"/>
    <s v="10491R"/>
    <s v="Projects &amp; Services"/>
    <s v="10914R"/>
    <s v="Trans Proj &amp; Const Mgmt"/>
    <s v="13032R"/>
    <s v="Transmission Projects"/>
    <m/>
    <m/>
    <x v="2"/>
    <s v="103"/>
    <s v="11232"/>
    <s v="SP20 / 008"/>
    <n v="34903.524076923102"/>
    <n v="349035.24076923099"/>
  </r>
  <r>
    <m/>
    <n v="0"/>
    <n v="1000000000"/>
    <n v="1437500000"/>
    <n v="1467773437"/>
    <n v="1467773437"/>
    <s v="10491R"/>
    <s v="Projects &amp; Services"/>
    <s v="10914R"/>
    <s v="Trans Proj &amp; Const Mgmt"/>
    <s v="13032R"/>
    <s v="Transmission Projects"/>
    <m/>
    <m/>
    <x v="2"/>
    <s v="103"/>
    <s v="11232"/>
    <s v="SP20 / 009"/>
    <n v="102956.37675"/>
    <n v="686375.84499999997"/>
  </r>
  <r>
    <m/>
    <n v="0"/>
    <n v="1000000000"/>
    <n v="1437500000"/>
    <n v="1467773437"/>
    <n v="1467773437"/>
    <s v="10491R"/>
    <s v="Projects &amp; Services"/>
    <s v="10914R"/>
    <s v="Trans Proj &amp; Const Mgmt"/>
    <s v="13032R"/>
    <s v="Transmission Projects"/>
    <m/>
    <m/>
    <x v="2"/>
    <s v="103"/>
    <s v="11232"/>
    <s v="SP20 / 010"/>
    <n v="128551.696923077"/>
    <n v="642758.48461538495"/>
  </r>
  <r>
    <m/>
    <n v="0"/>
    <n v="1000000000"/>
    <n v="1437500000"/>
    <n v="1467773437"/>
    <n v="1467773437"/>
    <s v="10491R"/>
    <s v="Projects &amp; Services"/>
    <s v="10914R"/>
    <s v="Trans Proj &amp; Const Mgmt"/>
    <s v="13032R"/>
    <s v="Transmission Projects"/>
    <m/>
    <m/>
    <x v="2"/>
    <s v="103"/>
    <s v="11232"/>
    <s v="SP20 / 011"/>
    <n v="47345.836826922998"/>
    <n v="189383.34730769199"/>
  </r>
  <r>
    <m/>
    <n v="0"/>
    <n v="1000000000"/>
    <n v="1437500000"/>
    <n v="1467773437"/>
    <n v="1467773437"/>
    <s v="10491R"/>
    <s v="Projects &amp; Services"/>
    <s v="10914R"/>
    <s v="Trans Proj &amp; Const Mgmt"/>
    <s v="13032R"/>
    <s v="Transmission Projects"/>
    <m/>
    <m/>
    <x v="2"/>
    <s v="103"/>
    <s v="11466"/>
    <s v="SP20 / 003"/>
    <n v="2636.7514999999999"/>
    <n v="52735.03"/>
  </r>
  <r>
    <m/>
    <n v="0"/>
    <n v="1000000000"/>
    <n v="1437500000"/>
    <n v="1467773437"/>
    <n v="1467773437"/>
    <s v="10491R"/>
    <s v="Projects &amp; Services"/>
    <s v="10914R"/>
    <s v="Trans Proj &amp; Const Mgmt"/>
    <s v="13032R"/>
    <s v="Transmission Projects"/>
    <m/>
    <m/>
    <x v="2"/>
    <s v="103"/>
    <s v="11466"/>
    <s v="SP20 / 007"/>
    <n v="38801.275923076799"/>
    <n v="388012.75923076901"/>
  </r>
  <r>
    <m/>
    <n v="0"/>
    <n v="1000000000"/>
    <n v="1437500000"/>
    <n v="1467773437"/>
    <n v="1467773437"/>
    <s v="10491R"/>
    <s v="Projects &amp; Services"/>
    <s v="10914R"/>
    <s v="Trans Proj &amp; Const Mgmt"/>
    <s v="13032R"/>
    <s v="Transmission Projects"/>
    <m/>
    <m/>
    <x v="2"/>
    <s v="103"/>
    <s v="11466"/>
    <s v="SP20 / 008"/>
    <n v="22450.861692307699"/>
    <n v="224508.616923077"/>
  </r>
  <r>
    <m/>
    <n v="0"/>
    <n v="1000000000"/>
    <n v="1437500000"/>
    <n v="1467773437"/>
    <n v="1467773437"/>
    <s v="10491R"/>
    <s v="Projects &amp; Services"/>
    <s v="10914R"/>
    <s v="Trans Proj &amp; Const Mgmt"/>
    <s v="13032R"/>
    <s v="Transmission Projects"/>
    <m/>
    <m/>
    <x v="2"/>
    <s v="103"/>
    <s v="11466"/>
    <s v="SP20 / 009"/>
    <n v="65219.3189423078"/>
    <n v="434795.45961538499"/>
  </r>
  <r>
    <m/>
    <n v="0"/>
    <n v="1000000000"/>
    <n v="1437500000"/>
    <n v="1467773437"/>
    <n v="1467773437"/>
    <s v="10491R"/>
    <s v="Projects &amp; Services"/>
    <s v="10914R"/>
    <s v="Trans Proj &amp; Const Mgmt"/>
    <s v="13032R"/>
    <s v="Transmission Projects"/>
    <m/>
    <m/>
    <x v="2"/>
    <s v="103"/>
    <s v="11466"/>
    <s v="SP20 / 010"/>
    <n v="134407.29361538499"/>
    <n v="672036.46807692305"/>
  </r>
  <r>
    <m/>
    <n v="0"/>
    <n v="1000000000"/>
    <n v="1437500000"/>
    <n v="1467773437"/>
    <n v="1467773437"/>
    <s v="10491R"/>
    <s v="Projects &amp; Services"/>
    <s v="10914R"/>
    <s v="Trans Proj &amp; Const Mgmt"/>
    <s v="13032R"/>
    <s v="Transmission Projects"/>
    <m/>
    <m/>
    <x v="2"/>
    <s v="103"/>
    <s v="11466"/>
    <s v="SP20 / 011"/>
    <n v="52170.416153846301"/>
    <n v="208681.664615385"/>
  </r>
  <r>
    <m/>
    <n v="0"/>
    <n v="1000000000"/>
    <n v="1437500000"/>
    <n v="1467773437"/>
    <n v="1467773437"/>
    <s v="10491R"/>
    <s v="Projects &amp; Services"/>
    <s v="10914R"/>
    <s v="Trans Proj &amp; Const Mgmt"/>
    <s v="13032R"/>
    <s v="Transmission Projects"/>
    <m/>
    <m/>
    <x v="2"/>
    <s v="103"/>
    <s v="13032"/>
    <s v="SP20 / 011"/>
    <n v="44999.974807692197"/>
    <n v="179999.89923076899"/>
  </r>
  <r>
    <m/>
    <n v="0"/>
    <n v="1000000000"/>
    <n v="1437500000"/>
    <n v="1467773437"/>
    <n v="1467773437"/>
    <s v="10491R"/>
    <s v="Projects &amp; Services"/>
    <s v="10914R"/>
    <s v="Trans Proj &amp; Const Mgmt"/>
    <s v="13032R"/>
    <s v="Transmission Projects"/>
    <m/>
    <m/>
    <x v="2"/>
    <s v="103"/>
    <s v="13032"/>
    <s v="SP20 / 013"/>
    <n v="80500.009961538293"/>
    <n v="230000.02846153799"/>
  </r>
  <r>
    <m/>
    <n v="0"/>
    <n v="1000000000"/>
    <n v="1437500000"/>
    <n v="1467773437"/>
    <n v="1467773437"/>
    <s v="10491R"/>
    <s v="Projects &amp; Services"/>
    <s v="10914R"/>
    <s v="Trans Proj &amp; Const Mgmt"/>
    <s v="13032R"/>
    <s v="Transmission Projects"/>
    <m/>
    <m/>
    <x v="2"/>
    <s v="103"/>
    <s v="13413"/>
    <s v="SP20 / 007"/>
    <n v="9926.0003076923094"/>
    <n v="99260.003076923094"/>
  </r>
  <r>
    <m/>
    <n v="0"/>
    <n v="1000000000"/>
    <n v="1437500000"/>
    <n v="1467773437"/>
    <n v="1467773437"/>
    <s v="10491R"/>
    <s v="Projects &amp; Services"/>
    <s v="10914R"/>
    <s v="Trans Proj &amp; Const Mgmt"/>
    <s v="13032R"/>
    <s v="Transmission Projects"/>
    <m/>
    <m/>
    <x v="2"/>
    <s v="103"/>
    <s v="13413"/>
    <s v="SP20 / 008"/>
    <n v="58812.938384615401"/>
    <n v="588129.38384615397"/>
  </r>
  <r>
    <m/>
    <n v="0"/>
    <n v="1000000000"/>
    <n v="1437500000"/>
    <n v="1467773437"/>
    <n v="1467773437"/>
    <s v="10491R"/>
    <s v="Projects &amp; Services"/>
    <s v="10914R"/>
    <s v="Trans Proj &amp; Const Mgmt"/>
    <s v="13032R"/>
    <s v="Transmission Projects"/>
    <m/>
    <m/>
    <x v="2"/>
    <s v="103"/>
    <s v="13413"/>
    <s v="SP20 / 009"/>
    <n v="60599.996307692403"/>
    <n v="403999.97538461501"/>
  </r>
  <r>
    <m/>
    <n v="0"/>
    <n v="1000000000"/>
    <n v="1437500000"/>
    <n v="1467773437"/>
    <n v="1467773437"/>
    <s v="10491R"/>
    <s v="Projects &amp; Services"/>
    <s v="10914R"/>
    <s v="Trans Proj &amp; Const Mgmt"/>
    <s v="13032R"/>
    <s v="Transmission Projects"/>
    <m/>
    <m/>
    <x v="2"/>
    <s v="103"/>
    <s v="13413"/>
    <s v="SP20 / 010"/>
    <n v="149829.595846154"/>
    <n v="749147.97923076898"/>
  </r>
  <r>
    <m/>
    <n v="0"/>
    <n v="1000000000"/>
    <n v="1437500000"/>
    <n v="1467773437"/>
    <n v="1467773437"/>
    <s v="10491R"/>
    <s v="Projects &amp; Services"/>
    <s v="10914R"/>
    <s v="Trans Proj &amp; Const Mgmt"/>
    <s v="13032R"/>
    <s v="Transmission Projects"/>
    <m/>
    <m/>
    <x v="2"/>
    <s v="103"/>
    <s v="13413"/>
    <s v="SP20 / 011"/>
    <n v="46250.001538461504"/>
    <n v="185000.00615384601"/>
  </r>
  <r>
    <m/>
    <n v="0"/>
    <n v="1000000000"/>
    <n v="1437500000"/>
    <n v="1467773437"/>
    <n v="1467773437"/>
    <s v="10491R"/>
    <s v="Projects &amp; Services"/>
    <s v="10914R"/>
    <s v="Trans Proj &amp; Const Mgmt"/>
    <s v="13032R"/>
    <s v="Transmission Projects"/>
    <m/>
    <m/>
    <x v="2"/>
    <s v="103"/>
    <s v="13471"/>
    <s v="SP20 / 004"/>
    <n v="3767.3724000000002"/>
    <n v="62789.54"/>
  </r>
  <r>
    <m/>
    <n v="0"/>
    <n v="1000000000"/>
    <n v="1437500000"/>
    <n v="1467773437"/>
    <n v="1467773437"/>
    <s v="10491R"/>
    <s v="Projects &amp; Services"/>
    <s v="10914R"/>
    <s v="Trans Proj &amp; Const Mgmt"/>
    <s v="13032R"/>
    <s v="Transmission Projects"/>
    <m/>
    <m/>
    <x v="2"/>
    <s v="103"/>
    <s v="13471"/>
    <s v="SP20 / 007"/>
    <n v="19266.651653846198"/>
    <n v="192666.51653846199"/>
  </r>
  <r>
    <m/>
    <n v="0"/>
    <n v="1000000000"/>
    <n v="1437500000"/>
    <n v="1467773437"/>
    <n v="1467773437"/>
    <s v="10491R"/>
    <s v="Projects &amp; Services"/>
    <s v="10914R"/>
    <s v="Trans Proj &amp; Const Mgmt"/>
    <s v="13032R"/>
    <s v="Transmission Projects"/>
    <m/>
    <m/>
    <x v="2"/>
    <s v="103"/>
    <s v="13471"/>
    <s v="SP20 / 008"/>
    <n v="147288.49176922999"/>
    <n v="1472884.9176923099"/>
  </r>
  <r>
    <m/>
    <n v="0"/>
    <n v="1000000000"/>
    <n v="1437500000"/>
    <n v="1467773437"/>
    <n v="1467773437"/>
    <s v="10491R"/>
    <s v="Projects &amp; Services"/>
    <s v="10914R"/>
    <s v="Trans Proj &amp; Const Mgmt"/>
    <s v="13032R"/>
    <s v="Transmission Projects"/>
    <m/>
    <m/>
    <x v="2"/>
    <s v="103"/>
    <s v="13471"/>
    <s v="SP20 / 009"/>
    <n v="143350.76601923001"/>
    <n v="955671.77346153802"/>
  </r>
  <r>
    <m/>
    <n v="0"/>
    <n v="1000000000"/>
    <n v="1437500000"/>
    <n v="1467773437"/>
    <n v="1467773437"/>
    <s v="10491R"/>
    <s v="Projects &amp; Services"/>
    <s v="10914R"/>
    <s v="Trans Proj &amp; Const Mgmt"/>
    <s v="13032R"/>
    <s v="Transmission Projects"/>
    <m/>
    <m/>
    <x v="2"/>
    <s v="103"/>
    <s v="13471"/>
    <s v="SP20 / 010"/>
    <n v="128138.908692308"/>
    <n v="640694.54346153897"/>
  </r>
  <r>
    <m/>
    <n v="0"/>
    <n v="1000000000"/>
    <n v="1437500000"/>
    <n v="1467773437"/>
    <n v="1467773437"/>
    <s v="10491R"/>
    <s v="Projects &amp; Services"/>
    <s v="10914R"/>
    <s v="Trans Proj &amp; Const Mgmt"/>
    <s v="13032R"/>
    <s v="Transmission Projects"/>
    <m/>
    <m/>
    <x v="2"/>
    <s v="103"/>
    <s v="13471"/>
    <s v="SP20 / 011"/>
    <n v="46250.001538461504"/>
    <n v="185000.00615384601"/>
  </r>
  <r>
    <m/>
    <n v="0"/>
    <n v="1000000000"/>
    <n v="1437500000"/>
    <n v="1467773437"/>
    <n v="1467773437"/>
    <s v="10491R"/>
    <s v="Projects &amp; Services"/>
    <s v="10914R"/>
    <s v="Trans Proj &amp; Const Mgmt"/>
    <s v="13032R"/>
    <s v="Transmission Projects"/>
    <m/>
    <m/>
    <x v="2"/>
    <s v="103"/>
    <s v="13472"/>
    <s v="SP20 / 006"/>
    <n v="7601.4013846153903"/>
    <n v="84460.015384615399"/>
  </r>
  <r>
    <m/>
    <n v="0"/>
    <n v="1000000000"/>
    <n v="1437500000"/>
    <n v="1467773437"/>
    <n v="1467773437"/>
    <s v="10491R"/>
    <s v="Projects &amp; Services"/>
    <s v="10914R"/>
    <s v="Trans Proj &amp; Const Mgmt"/>
    <s v="13032R"/>
    <s v="Transmission Projects"/>
    <m/>
    <m/>
    <x v="2"/>
    <s v="103"/>
    <s v="13472"/>
    <s v="SP20 / 007"/>
    <n v="62549.526307692402"/>
    <n v="625495.26307692297"/>
  </r>
  <r>
    <m/>
    <n v="0"/>
    <n v="1000000000"/>
    <n v="1437500000"/>
    <n v="1467773437"/>
    <n v="1467773437"/>
    <s v="10491R"/>
    <s v="Projects &amp; Services"/>
    <s v="10914R"/>
    <s v="Trans Proj &amp; Const Mgmt"/>
    <s v="13032R"/>
    <s v="Transmission Projects"/>
    <m/>
    <m/>
    <x v="2"/>
    <s v="103"/>
    <s v="13472"/>
    <s v="SP20 / 008"/>
    <n v="186285.14934615401"/>
    <n v="1862851.49346154"/>
  </r>
  <r>
    <m/>
    <n v="0"/>
    <n v="1000000000"/>
    <n v="1437500000"/>
    <n v="1467773437"/>
    <n v="1467773437"/>
    <s v="10491R"/>
    <s v="Projects &amp; Services"/>
    <s v="10914R"/>
    <s v="Trans Proj &amp; Const Mgmt"/>
    <s v="13032R"/>
    <s v="Transmission Projects"/>
    <m/>
    <m/>
    <x v="2"/>
    <s v="103"/>
    <s v="13472"/>
    <s v="SP20 / 009"/>
    <n v="62906.959961538603"/>
    <n v="419379.733076923"/>
  </r>
  <r>
    <m/>
    <n v="0"/>
    <n v="1000000000"/>
    <n v="1437500000"/>
    <n v="1467773437"/>
    <n v="1467773437"/>
    <s v="10491R"/>
    <s v="Projects &amp; Services"/>
    <s v="10914R"/>
    <s v="Trans Proj &amp; Const Mgmt"/>
    <s v="13032R"/>
    <s v="Transmission Projects"/>
    <m/>
    <m/>
    <x v="2"/>
    <s v="103"/>
    <s v="13472"/>
    <s v="SP20 / 010"/>
    <n v="127040.863538462"/>
    <n v="635204.31769230799"/>
  </r>
  <r>
    <m/>
    <n v="0"/>
    <n v="1000000000"/>
    <n v="1437500000"/>
    <n v="1467773437"/>
    <n v="1467773437"/>
    <s v="10491R"/>
    <s v="Projects &amp; Services"/>
    <s v="10914R"/>
    <s v="Trans Proj &amp; Const Mgmt"/>
    <s v="13032R"/>
    <s v="Transmission Projects"/>
    <m/>
    <m/>
    <x v="2"/>
    <s v="103"/>
    <s v="13472"/>
    <s v="SP20 / 011"/>
    <n v="47190"/>
    <n v="188760"/>
  </r>
  <r>
    <m/>
    <n v="0"/>
    <n v="1000000000"/>
    <n v="1468750000"/>
    <n v="1468750000"/>
    <n v="1468750000"/>
    <s v="10491R"/>
    <s v="Projects &amp; Services"/>
    <s v="14119R"/>
    <s v="Gen Proj &amp; Const Mgmt"/>
    <m/>
    <m/>
    <m/>
    <m/>
    <x v="1"/>
    <s v="103"/>
    <s v="11143"/>
    <s v="SP20 / 005"/>
    <n v="10564.2592615385"/>
    <n v="132053.24076923099"/>
  </r>
  <r>
    <m/>
    <n v="0"/>
    <n v="1000000000"/>
    <n v="1468750000"/>
    <n v="1468750000"/>
    <n v="1468750000"/>
    <s v="10491R"/>
    <s v="Projects &amp; Services"/>
    <s v="14119R"/>
    <s v="Gen Proj &amp; Const Mgmt"/>
    <m/>
    <m/>
    <m/>
    <m/>
    <x v="1"/>
    <s v="103"/>
    <s v="11143"/>
    <s v="SP20 / 006"/>
    <n v="30184.0988192308"/>
    <n v="335378.875769231"/>
  </r>
  <r>
    <m/>
    <n v="0"/>
    <n v="1000000000"/>
    <n v="1468750000"/>
    <n v="1468750000"/>
    <n v="1468750000"/>
    <s v="10491R"/>
    <s v="Projects &amp; Services"/>
    <s v="14119R"/>
    <s v="Gen Proj &amp; Const Mgmt"/>
    <m/>
    <m/>
    <m/>
    <m/>
    <x v="1"/>
    <s v="103"/>
    <s v="11143"/>
    <s v="SP20 / 007"/>
    <n v="93133.483615384597"/>
    <n v="931334.836153846"/>
  </r>
  <r>
    <m/>
    <n v="0"/>
    <n v="1000000000"/>
    <n v="1468750000"/>
    <n v="1468750000"/>
    <n v="1468750000"/>
    <s v="10491R"/>
    <s v="Projects &amp; Services"/>
    <s v="14119R"/>
    <s v="Gen Proj &amp; Const Mgmt"/>
    <m/>
    <m/>
    <m/>
    <m/>
    <x v="1"/>
    <s v="103"/>
    <s v="11143"/>
    <s v="SP20 / 008"/>
    <n v="71785.441115384703"/>
    <n v="717854.41115384595"/>
  </r>
  <r>
    <m/>
    <n v="0"/>
    <n v="1000000000"/>
    <n v="1468750000"/>
    <n v="1468750000"/>
    <n v="1468750000"/>
    <s v="10491R"/>
    <s v="Projects &amp; Services"/>
    <s v="14119R"/>
    <s v="Gen Proj &amp; Const Mgmt"/>
    <m/>
    <m/>
    <m/>
    <m/>
    <x v="1"/>
    <s v="103"/>
    <s v="11143"/>
    <s v="SP20 / 009"/>
    <n v="150776.449038461"/>
    <n v="1005176.32692308"/>
  </r>
  <r>
    <m/>
    <n v="0"/>
    <n v="1000000000"/>
    <n v="1468750000"/>
    <n v="1468750000"/>
    <n v="1468750000"/>
    <s v="10491R"/>
    <s v="Projects &amp; Services"/>
    <s v="14119R"/>
    <s v="Gen Proj &amp; Const Mgmt"/>
    <m/>
    <m/>
    <m/>
    <m/>
    <x v="1"/>
    <s v="103"/>
    <s v="11143"/>
    <s v="SP20 / 010"/>
    <n v="95619.571538461605"/>
    <n v="478097.85769230803"/>
  </r>
  <r>
    <m/>
    <n v="0"/>
    <n v="1000000000"/>
    <n v="1468750000"/>
    <n v="1484375000"/>
    <n v="1484375000"/>
    <s v="10491R"/>
    <s v="Projects &amp; Services"/>
    <s v="14119R"/>
    <s v="Gen Proj &amp; Const Mgmt"/>
    <s v="13257R"/>
    <s v="Gen Major Projects West"/>
    <m/>
    <m/>
    <x v="1"/>
    <s v="103"/>
    <s v="13257"/>
    <s v="SP20 / 006"/>
    <n v="7302.4554461538401"/>
    <n v="81138.393846153805"/>
  </r>
  <r>
    <m/>
    <n v="0"/>
    <n v="1000000000"/>
    <n v="1468750000"/>
    <n v="1484375000"/>
    <n v="1484375000"/>
    <s v="10491R"/>
    <s v="Projects &amp; Services"/>
    <s v="14119R"/>
    <s v="Gen Proj &amp; Const Mgmt"/>
    <s v="13257R"/>
    <s v="Gen Major Projects West"/>
    <m/>
    <m/>
    <x v="1"/>
    <s v="103"/>
    <s v="13257"/>
    <s v="SP20 / 007"/>
    <n v="162910.140961539"/>
    <n v="1629101.40961538"/>
  </r>
  <r>
    <m/>
    <n v="0"/>
    <n v="1000000000"/>
    <n v="1468750000"/>
    <n v="1484375000"/>
    <n v="1484375000"/>
    <s v="10491R"/>
    <s v="Projects &amp; Services"/>
    <s v="14119R"/>
    <s v="Gen Proj &amp; Const Mgmt"/>
    <s v="13257R"/>
    <s v="Gen Major Projects West"/>
    <m/>
    <m/>
    <x v="1"/>
    <s v="103"/>
    <s v="13257"/>
    <s v="SP20 / 008"/>
    <n v="93660.285730769101"/>
    <n v="936602.85730769194"/>
  </r>
  <r>
    <m/>
    <n v="0"/>
    <n v="1000000000"/>
    <n v="1468750000"/>
    <n v="1484375000"/>
    <n v="1484375000"/>
    <s v="10491R"/>
    <s v="Projects &amp; Services"/>
    <s v="14119R"/>
    <s v="Gen Proj &amp; Const Mgmt"/>
    <s v="13257R"/>
    <s v="Gen Major Projects West"/>
    <m/>
    <m/>
    <x v="1"/>
    <s v="103"/>
    <s v="13257"/>
    <s v="SP20 / 009"/>
    <n v="238481.708538462"/>
    <n v="1589878.05692308"/>
  </r>
  <r>
    <m/>
    <n v="0"/>
    <n v="1000000000"/>
    <n v="1468750000"/>
    <n v="1484375000"/>
    <n v="1484375000"/>
    <s v="10491R"/>
    <s v="Projects &amp; Services"/>
    <s v="14119R"/>
    <s v="Gen Proj &amp; Const Mgmt"/>
    <s v="13257R"/>
    <s v="Gen Major Projects West"/>
    <m/>
    <m/>
    <x v="1"/>
    <s v="103"/>
    <s v="13257"/>
    <s v="SP20 / 010"/>
    <n v="327596.35346153798"/>
    <n v="1637981.7673076901"/>
  </r>
  <r>
    <m/>
    <n v="0"/>
    <n v="1000000000"/>
    <n v="1468750000"/>
    <n v="1484375000"/>
    <n v="1484375000"/>
    <s v="10491R"/>
    <s v="Projects &amp; Services"/>
    <s v="14119R"/>
    <s v="Gen Proj &amp; Const Mgmt"/>
    <s v="13257R"/>
    <s v="Gen Major Projects West"/>
    <m/>
    <m/>
    <x v="1"/>
    <s v="103"/>
    <s v="13257"/>
    <s v="SP20 / 011"/>
    <n v="226232.78403846201"/>
    <n v="904931.13615384605"/>
  </r>
  <r>
    <m/>
    <n v="0"/>
    <n v="1000000000"/>
    <n v="1468750000"/>
    <n v="1484375000"/>
    <n v="1484375000"/>
    <s v="10491R"/>
    <s v="Projects &amp; Services"/>
    <s v="14119R"/>
    <s v="Gen Proj &amp; Const Mgmt"/>
    <s v="13257R"/>
    <s v="Gen Major Projects West"/>
    <m/>
    <m/>
    <x v="1"/>
    <s v="103"/>
    <s v="13257"/>
    <s v="SP20 / 012"/>
    <n v="64272"/>
    <n v="214240"/>
  </r>
  <r>
    <m/>
    <n v="0"/>
    <n v="1000000000"/>
    <n v="1468750000"/>
    <n v="1492187500"/>
    <n v="1494140625"/>
    <s v="10491R"/>
    <s v="Projects &amp; Services"/>
    <s v="14119R"/>
    <s v="Gen Proj &amp; Const Mgmt"/>
    <s v="11612R"/>
    <s v="Operations/Mining"/>
    <s v="11656R"/>
    <s v="Dolet Hills Lignite Gen Ops"/>
    <x v="1"/>
    <s v="245"/>
    <s v="11656"/>
    <s v="SP20 / 005"/>
    <n v="6140.4467692307699"/>
    <n v="76755.584615384607"/>
  </r>
  <r>
    <m/>
    <n v="0"/>
    <n v="1000000000"/>
    <n v="1468750000"/>
    <n v="1492187500"/>
    <n v="1494140625"/>
    <s v="10491R"/>
    <s v="Projects &amp; Services"/>
    <s v="14119R"/>
    <s v="Gen Proj &amp; Const Mgmt"/>
    <s v="11612R"/>
    <s v="Operations/Mining"/>
    <s v="11656R"/>
    <s v="Dolet Hills Lignite Gen Ops"/>
    <x v="1"/>
    <s v="245"/>
    <s v="11656"/>
    <s v="SP20 / 008"/>
    <n v="23749.015038461501"/>
    <n v="237490.150384615"/>
  </r>
  <r>
    <m/>
    <n v="0"/>
    <n v="1000000000"/>
    <n v="1468750000"/>
    <n v="1492187500"/>
    <n v="1494140625"/>
    <s v="10491R"/>
    <s v="Projects &amp; Services"/>
    <s v="14119R"/>
    <s v="Gen Proj &amp; Const Mgmt"/>
    <s v="11612R"/>
    <s v="Operations/Mining"/>
    <s v="11656R"/>
    <s v="Dolet Hills Lignite Gen Ops"/>
    <x v="1"/>
    <s v="245"/>
    <s v="11656"/>
    <s v="SP20 / 009"/>
    <n v="19959.120115384601"/>
    <n v="133060.80076923099"/>
  </r>
  <r>
    <m/>
    <n v="0"/>
    <n v="1000000000"/>
    <n v="1468750000"/>
    <n v="1496093750"/>
    <n v="1496093750"/>
    <s v="10491R"/>
    <s v="Projects &amp; Services"/>
    <s v="14119R"/>
    <s v="Gen Proj &amp; Const Mgmt"/>
    <s v="10981R"/>
    <s v="GET PCF Construction Services"/>
    <m/>
    <m/>
    <x v="1"/>
    <s v="103"/>
    <s v="10981"/>
    <s v="SP20 / 004"/>
    <n v="4259.0789076923102"/>
    <n v="70984.648461538498"/>
  </r>
  <r>
    <m/>
    <n v="0"/>
    <n v="1000000000"/>
    <n v="1468750000"/>
    <n v="1496093750"/>
    <n v="1496093750"/>
    <s v="10491R"/>
    <s v="Projects &amp; Services"/>
    <s v="14119R"/>
    <s v="Gen Proj &amp; Const Mgmt"/>
    <s v="10981R"/>
    <s v="GET PCF Construction Services"/>
    <m/>
    <m/>
    <x v="1"/>
    <s v="103"/>
    <s v="10981"/>
    <s v="SP20 / 007"/>
    <n v="34610.1149615385"/>
    <n v="346101.14961538499"/>
  </r>
  <r>
    <m/>
    <n v="0"/>
    <n v="1000000000"/>
    <n v="1468750000"/>
    <n v="1496093750"/>
    <n v="1496093750"/>
    <s v="10491R"/>
    <s v="Projects &amp; Services"/>
    <s v="14119R"/>
    <s v="Gen Proj &amp; Const Mgmt"/>
    <s v="10981R"/>
    <s v="GET PCF Construction Services"/>
    <m/>
    <m/>
    <x v="1"/>
    <s v="103"/>
    <s v="10981"/>
    <s v="SP20 / 008"/>
    <n v="143339.10599999901"/>
    <n v="1433391.06"/>
  </r>
  <r>
    <m/>
    <n v="0"/>
    <n v="1000000000"/>
    <n v="1468750000"/>
    <n v="1496093750"/>
    <n v="1496093750"/>
    <s v="10491R"/>
    <s v="Projects &amp; Services"/>
    <s v="14119R"/>
    <s v="Gen Proj &amp; Const Mgmt"/>
    <s v="10981R"/>
    <s v="GET PCF Construction Services"/>
    <m/>
    <m/>
    <x v="1"/>
    <s v="103"/>
    <s v="10981"/>
    <s v="SP20 / 009"/>
    <n v="182939.24953846101"/>
    <n v="1219594.9969230799"/>
  </r>
  <r>
    <m/>
    <n v="0"/>
    <n v="1000000000"/>
    <n v="1468750000"/>
    <n v="1496093750"/>
    <n v="1496093750"/>
    <s v="10491R"/>
    <s v="Projects &amp; Services"/>
    <s v="14119R"/>
    <s v="Gen Proj &amp; Const Mgmt"/>
    <s v="10981R"/>
    <s v="GET PCF Construction Services"/>
    <m/>
    <m/>
    <x v="1"/>
    <s v="103"/>
    <s v="10981"/>
    <s v="SP20 / 010"/>
    <n v="67264.659076923199"/>
    <n v="336323.29538461502"/>
  </r>
  <r>
    <m/>
    <n v="0"/>
    <n v="1875000000"/>
    <n v="1875000000"/>
    <n v="1875000000"/>
    <n v="1875000000"/>
    <s v="14021R"/>
    <s v="Chief Commercial Officer"/>
    <m/>
    <m/>
    <m/>
    <m/>
    <m/>
    <m/>
    <x v="3"/>
    <s v="400"/>
    <s v="14139"/>
    <s v="SP20 / 005"/>
    <n v="5932.7997538461505"/>
    <n v="74159.996923076906"/>
  </r>
  <r>
    <m/>
    <n v="0"/>
    <n v="1875000000"/>
    <n v="1875000000"/>
    <n v="1875000000"/>
    <n v="1875000000"/>
    <s v="14021R"/>
    <s v="Chief Commercial Officer"/>
    <m/>
    <m/>
    <m/>
    <m/>
    <m/>
    <m/>
    <x v="3"/>
    <s v="400"/>
    <s v="14139"/>
    <s v="SP20 / 006"/>
    <n v="14378.651688461499"/>
    <n v="159762.79653846199"/>
  </r>
  <r>
    <m/>
    <n v="0"/>
    <n v="1875000000"/>
    <n v="1875000000"/>
    <n v="1875000000"/>
    <n v="1875000000"/>
    <s v="14021R"/>
    <s v="Chief Commercial Officer"/>
    <m/>
    <m/>
    <m/>
    <m/>
    <m/>
    <m/>
    <x v="3"/>
    <s v="400"/>
    <s v="14139"/>
    <s v="SP20 / 007"/>
    <n v="8754.9996923076906"/>
    <n v="87549.996923076906"/>
  </r>
  <r>
    <m/>
    <n v="0"/>
    <n v="1875000000"/>
    <n v="1875000000"/>
    <n v="1875000000"/>
    <n v="1875000000"/>
    <s v="14021R"/>
    <s v="Chief Commercial Officer"/>
    <m/>
    <m/>
    <m/>
    <m/>
    <m/>
    <m/>
    <x v="3"/>
    <s v="400"/>
    <s v="14139"/>
    <s v="SP20 / 010"/>
    <n v="27000.0013846154"/>
    <n v="135000.00692307699"/>
  </r>
  <r>
    <m/>
    <n v="0"/>
    <n v="1875000000"/>
    <n v="1882812500"/>
    <n v="1882812500"/>
    <n v="1882812500"/>
    <s v="14021R"/>
    <s v="Chief Commercial Officer"/>
    <s v="12630R"/>
    <s v="Economic &amp; Business Developmnt"/>
    <m/>
    <m/>
    <m/>
    <m/>
    <x v="0"/>
    <s v="103"/>
    <s v="12630"/>
    <s v="SP20 / 006"/>
    <n v="7861.9506230769202"/>
    <n v="87355.0069230769"/>
  </r>
  <r>
    <m/>
    <n v="0"/>
    <n v="1875000000"/>
    <n v="1882812500"/>
    <n v="1882812500"/>
    <n v="1882812500"/>
    <s v="14021R"/>
    <s v="Chief Commercial Officer"/>
    <s v="12630R"/>
    <s v="Economic &amp; Business Developmnt"/>
    <m/>
    <m/>
    <m/>
    <m/>
    <x v="0"/>
    <s v="103"/>
    <s v="12630"/>
    <s v="SP20 / 008"/>
    <n v="23138.531269230702"/>
    <n v="231385.31269230801"/>
  </r>
  <r>
    <m/>
    <n v="0"/>
    <n v="1875000000"/>
    <n v="1882812500"/>
    <n v="1882812500"/>
    <n v="1882812500"/>
    <s v="14021R"/>
    <s v="Chief Commercial Officer"/>
    <s v="12630R"/>
    <s v="Economic &amp; Business Developmnt"/>
    <m/>
    <m/>
    <m/>
    <m/>
    <x v="0"/>
    <s v="103"/>
    <s v="12630"/>
    <s v="SP20 / 009"/>
    <n v="19274.996538461601"/>
    <n v="128499.976923077"/>
  </r>
  <r>
    <m/>
    <n v="0"/>
    <n v="1875000000"/>
    <n v="1882812500"/>
    <n v="1882812500"/>
    <n v="1882812500"/>
    <s v="14021R"/>
    <s v="Chief Commercial Officer"/>
    <s v="12630R"/>
    <s v="Economic &amp; Business Developmnt"/>
    <m/>
    <m/>
    <m/>
    <m/>
    <x v="0"/>
    <s v="103"/>
    <s v="12630"/>
    <s v="SP20 / 010"/>
    <n v="31252.189615384599"/>
    <n v="156260.948076923"/>
  </r>
  <r>
    <m/>
    <n v="0"/>
    <n v="1875000000"/>
    <n v="1882812500"/>
    <n v="1882812500"/>
    <n v="1882812500"/>
    <s v="14021R"/>
    <s v="Chief Commercial Officer"/>
    <s v="12630R"/>
    <s v="Economic &amp; Business Developmnt"/>
    <m/>
    <m/>
    <m/>
    <m/>
    <x v="0"/>
    <s v="103"/>
    <s v="12630"/>
    <s v="SP20 / 011"/>
    <n v="45441.251346153796"/>
    <n v="181765.00538461501"/>
  </r>
  <r>
    <m/>
    <n v="0"/>
    <n v="1875000000"/>
    <n v="1882812500"/>
    <n v="1882812500"/>
    <n v="1882812500"/>
    <s v="14021R"/>
    <s v="Chief Commercial Officer"/>
    <s v="12630R"/>
    <s v="Economic &amp; Business Developmnt"/>
    <m/>
    <m/>
    <m/>
    <m/>
    <x v="0"/>
    <s v="103"/>
    <s v="12630"/>
    <s v="SP20 / 013"/>
    <n v="87712.8736346152"/>
    <n v="250608.210384615"/>
  </r>
  <r>
    <m/>
    <n v="0"/>
    <n v="1875000000"/>
    <n v="1882812500"/>
    <n v="1890625000"/>
    <n v="1890625000"/>
    <s v="14021R"/>
    <s v="Chief Commercial Officer"/>
    <s v="12630R"/>
    <s v="Economic &amp; Business Developmnt"/>
    <s v="10344R"/>
    <s v="National Accounts"/>
    <m/>
    <m/>
    <x v="0"/>
    <s v="103"/>
    <s v="10344"/>
    <s v="SP20 / 010"/>
    <n v="26999.999384615399"/>
    <n v="134999.99692307701"/>
  </r>
  <r>
    <m/>
    <n v="0"/>
    <n v="1875000000"/>
    <n v="1882812500"/>
    <n v="1890625000"/>
    <n v="1898437500"/>
    <s v="14021R"/>
    <s v="Chief Commercial Officer"/>
    <s v="12630R"/>
    <s v="Economic &amp; Business Developmnt"/>
    <s v="10344R"/>
    <s v="National Accounts"/>
    <s v="10550R"/>
    <s v="Assoc Business Development"/>
    <x v="0"/>
    <s v="103"/>
    <s v="10550"/>
    <s v="SP20 / 009"/>
    <n v="59374.987500000003"/>
    <n v="395833.25"/>
  </r>
  <r>
    <m/>
    <n v="0"/>
    <n v="1875000000"/>
    <n v="1906250000"/>
    <n v="1906250000"/>
    <n v="1906250000"/>
    <s v="14021R"/>
    <s v="Chief Commercial Officer"/>
    <s v="13127R"/>
    <s v="Reg Infrastructure Development"/>
    <m/>
    <m/>
    <m/>
    <m/>
    <x v="0"/>
    <s v="103"/>
    <s v="13127"/>
    <s v="SP20 / 005"/>
    <n v="6123.75738461538"/>
    <n v="76546.967307692306"/>
  </r>
  <r>
    <m/>
    <n v="0"/>
    <n v="1875000000"/>
    <n v="1906250000"/>
    <n v="1906250000"/>
    <n v="1906250000"/>
    <s v="14021R"/>
    <s v="Chief Commercial Officer"/>
    <s v="13127R"/>
    <s v="Reg Infrastructure Development"/>
    <m/>
    <m/>
    <m/>
    <m/>
    <x v="0"/>
    <s v="103"/>
    <s v="13127"/>
    <s v="SP20 / 015"/>
    <n v="163908.46003846099"/>
    <n v="364241.02230769198"/>
  </r>
  <r>
    <m/>
    <n v="0"/>
    <n v="1875000000"/>
    <n v="1906250000"/>
    <n v="1906250000"/>
    <n v="1906250000"/>
    <s v="14021R"/>
    <s v="Chief Commercial Officer"/>
    <s v="13127R"/>
    <s v="Reg Infrastructure Development"/>
    <m/>
    <m/>
    <m/>
    <m/>
    <x v="0"/>
    <s v="103"/>
    <s v="13827"/>
    <s v="SP20 / 008"/>
    <n v="11513.3396923077"/>
    <n v="115133.396923077"/>
  </r>
  <r>
    <m/>
    <n v="0"/>
    <n v="1875000000"/>
    <n v="1906250000"/>
    <n v="1906250000"/>
    <n v="1906250000"/>
    <s v="14021R"/>
    <s v="Chief Commercial Officer"/>
    <s v="13127R"/>
    <s v="Reg Infrastructure Development"/>
    <m/>
    <m/>
    <m/>
    <m/>
    <x v="0"/>
    <s v="103"/>
    <s v="13827"/>
    <s v="SP20 / 010"/>
    <n v="85527.745461538405"/>
    <n v="427638.727307692"/>
  </r>
  <r>
    <m/>
    <n v="0"/>
    <n v="1875000000"/>
    <n v="1906250000"/>
    <n v="1906250000"/>
    <n v="1906250000"/>
    <s v="14021R"/>
    <s v="Chief Commercial Officer"/>
    <s v="13127R"/>
    <s v="Reg Infrastructure Development"/>
    <m/>
    <m/>
    <m/>
    <m/>
    <x v="0"/>
    <s v="103"/>
    <s v="13827"/>
    <s v="SP20 / 011"/>
    <n v="51092.332019230802"/>
    <n v="204369.328076923"/>
  </r>
  <r>
    <m/>
    <n v="0"/>
    <n v="1875000000"/>
    <n v="1906250000"/>
    <n v="1906250000"/>
    <n v="1906250000"/>
    <s v="14021R"/>
    <s v="Chief Commercial Officer"/>
    <s v="13127R"/>
    <s v="Reg Infrastructure Development"/>
    <m/>
    <m/>
    <m/>
    <m/>
    <x v="0"/>
    <s v="103"/>
    <s v="13827"/>
    <s v="SP20 / 014"/>
    <n v="119934.734"/>
    <n v="299836.83500000002"/>
  </r>
  <r>
    <m/>
    <n v="0"/>
    <n v="1875000000"/>
    <n v="1906250000"/>
    <n v="1906250000"/>
    <n v="1906250000"/>
    <s v="14021R"/>
    <s v="Chief Commercial Officer"/>
    <s v="13127R"/>
    <s v="Reg Infrastructure Development"/>
    <m/>
    <m/>
    <m/>
    <m/>
    <x v="0"/>
    <s v="103"/>
    <s v="13980"/>
    <s v="SP20 / 007"/>
    <n v="9700.0022307692307"/>
    <n v="97000.022307692299"/>
  </r>
  <r>
    <m/>
    <n v="0"/>
    <n v="1875000000"/>
    <n v="1906250000"/>
    <n v="1906250000"/>
    <n v="1906250000"/>
    <s v="14021R"/>
    <s v="Chief Commercial Officer"/>
    <s v="13127R"/>
    <s v="Reg Infrastructure Development"/>
    <m/>
    <m/>
    <m/>
    <m/>
    <x v="0"/>
    <s v="103"/>
    <s v="13980"/>
    <s v="SP20 / 010"/>
    <n v="91386.860307692405"/>
    <n v="456934.30153846199"/>
  </r>
  <r>
    <m/>
    <n v="0"/>
    <n v="1875000000"/>
    <n v="1906250000"/>
    <n v="1906250000"/>
    <n v="1906250000"/>
    <s v="14021R"/>
    <s v="Chief Commercial Officer"/>
    <s v="13127R"/>
    <s v="Reg Infrastructure Development"/>
    <m/>
    <m/>
    <m/>
    <m/>
    <x v="0"/>
    <s v="103"/>
    <s v="13980"/>
    <s v="SP20 / 011"/>
    <n v="150770.89461538501"/>
    <n v="603083.578461539"/>
  </r>
  <r>
    <m/>
    <n v="0"/>
    <n v="1875000000"/>
    <n v="1906250000"/>
    <n v="1906250000"/>
    <n v="1906250000"/>
    <s v="14021R"/>
    <s v="Chief Commercial Officer"/>
    <s v="13127R"/>
    <s v="Reg Infrastructure Development"/>
    <m/>
    <m/>
    <m/>
    <m/>
    <x v="0"/>
    <s v="103"/>
    <s v="13980"/>
    <s v="SP20 / 012"/>
    <n v="79414.044461538593"/>
    <n v="264713.48153846199"/>
  </r>
  <r>
    <m/>
    <n v="0"/>
    <n v="1875000000"/>
    <n v="1906250000"/>
    <n v="1906250000"/>
    <n v="1906250000"/>
    <s v="14021R"/>
    <s v="Chief Commercial Officer"/>
    <s v="13127R"/>
    <s v="Reg Infrastructure Development"/>
    <m/>
    <m/>
    <m/>
    <m/>
    <x v="0"/>
    <s v="103"/>
    <s v="13980"/>
    <s v="SP20 / 013"/>
    <n v="92749.991923076901"/>
    <n v="264999.97692307702"/>
  </r>
  <r>
    <m/>
    <n v="0"/>
    <n v="1875000000"/>
    <n v="1929687500"/>
    <n v="1930397726"/>
    <n v="1930397726"/>
    <s v="14021R"/>
    <s v="Chief Commercial Officer"/>
    <s v="13254R"/>
    <s v="Energy Supply"/>
    <s v="13994R"/>
    <s v="AEPEP"/>
    <m/>
    <m/>
    <x v="3"/>
    <s v="400"/>
    <s v="12161"/>
    <s v="SP20 / 008"/>
    <n v="11800.0025384615"/>
    <n v="118000.025384615"/>
  </r>
  <r>
    <m/>
    <n v="0"/>
    <n v="1875000000"/>
    <n v="1929687500"/>
    <n v="1930397726"/>
    <n v="1930397726"/>
    <s v="14021R"/>
    <s v="Chief Commercial Officer"/>
    <s v="13254R"/>
    <s v="Energy Supply"/>
    <s v="13994R"/>
    <s v="AEPEP"/>
    <m/>
    <m/>
    <x v="3"/>
    <s v="400"/>
    <s v="12161"/>
    <s v="SP20 / 010"/>
    <n v="37195.6752307692"/>
    <n v="185978.37615384601"/>
  </r>
  <r>
    <m/>
    <n v="0"/>
    <n v="1875000000"/>
    <n v="1929687500"/>
    <n v="1930397726"/>
    <n v="1930397726"/>
    <s v="14021R"/>
    <s v="Chief Commercial Officer"/>
    <s v="13254R"/>
    <s v="Energy Supply"/>
    <s v="13994R"/>
    <s v="AEPEP"/>
    <m/>
    <m/>
    <x v="3"/>
    <s v="400"/>
    <s v="12161"/>
    <s v="SP20 / 012"/>
    <n v="172200.02723076899"/>
    <n v="287000.04538461502"/>
  </r>
  <r>
    <m/>
    <n v="0"/>
    <n v="1875000000"/>
    <n v="1929687500"/>
    <n v="1930397726"/>
    <n v="1930397726"/>
    <s v="14021R"/>
    <s v="Chief Commercial Officer"/>
    <s v="13254R"/>
    <s v="Energy Supply"/>
    <s v="13994R"/>
    <s v="AEPEP"/>
    <m/>
    <m/>
    <x v="3"/>
    <s v="400"/>
    <s v="13234"/>
    <s v="SP20 / 007"/>
    <n v="31724.006461538502"/>
    <n v="90640.018461538493"/>
  </r>
  <r>
    <m/>
    <n v="0"/>
    <n v="1875000000"/>
    <n v="1929687500"/>
    <n v="1930397726"/>
    <n v="1930397726"/>
    <s v="14021R"/>
    <s v="Chief Commercial Officer"/>
    <s v="13254R"/>
    <s v="Energy Supply"/>
    <s v="13994R"/>
    <s v="AEPEP"/>
    <m/>
    <m/>
    <x v="3"/>
    <s v="400"/>
    <s v="13234"/>
    <s v="SP20 / 008"/>
    <n v="11473.344499999999"/>
    <n v="114733.44500000001"/>
  </r>
  <r>
    <m/>
    <n v="0"/>
    <n v="1875000000"/>
    <n v="1929687500"/>
    <n v="1930397726"/>
    <n v="1930397726"/>
    <s v="14021R"/>
    <s v="Chief Commercial Officer"/>
    <s v="13254R"/>
    <s v="Energy Supply"/>
    <s v="13994R"/>
    <s v="AEPEP"/>
    <m/>
    <m/>
    <x v="3"/>
    <s v="400"/>
    <s v="13234"/>
    <s v="SP20 / 009"/>
    <n v="181393.09132692299"/>
    <n v="618735.47461538506"/>
  </r>
  <r>
    <m/>
    <n v="0"/>
    <n v="1875000000"/>
    <n v="1929687500"/>
    <n v="1930397726"/>
    <n v="1930397726"/>
    <s v="14021R"/>
    <s v="Chief Commercial Officer"/>
    <s v="13254R"/>
    <s v="Energy Supply"/>
    <s v="13994R"/>
    <s v="AEPEP"/>
    <m/>
    <m/>
    <x v="3"/>
    <s v="400"/>
    <s v="13234"/>
    <s v="SP20 / 010"/>
    <n v="206809.43688461499"/>
    <n v="509618.86269230797"/>
  </r>
  <r>
    <m/>
    <n v="0"/>
    <n v="1875000000"/>
    <n v="1929687500"/>
    <n v="1930397726"/>
    <n v="1930397726"/>
    <s v="14021R"/>
    <s v="Chief Commercial Officer"/>
    <s v="13254R"/>
    <s v="Energy Supply"/>
    <s v="13994R"/>
    <s v="AEPEP"/>
    <m/>
    <m/>
    <x v="3"/>
    <s v="400"/>
    <s v="13234"/>
    <s v="SP20 / 012"/>
    <n v="169132.33644230801"/>
    <n v="225509.78192307701"/>
  </r>
  <r>
    <m/>
    <n v="0"/>
    <n v="1875000000"/>
    <n v="1929687500"/>
    <n v="1930397726"/>
    <n v="1930397726"/>
    <s v="14021R"/>
    <s v="Chief Commercial Officer"/>
    <s v="13254R"/>
    <s v="Energy Supply"/>
    <s v="13994R"/>
    <s v="AEPEP"/>
    <m/>
    <m/>
    <x v="3"/>
    <s v="400"/>
    <s v="13234"/>
    <s v="SP20 / 013"/>
    <n v="497321.39134615299"/>
    <n v="331547.59423076903"/>
  </r>
  <r>
    <m/>
    <n v="0"/>
    <n v="1875000000"/>
    <n v="1929687500"/>
    <n v="1930634468"/>
    <n v="1930634468"/>
    <s v="14021R"/>
    <s v="Chief Commercial Officer"/>
    <s v="13254R"/>
    <s v="Energy Supply"/>
    <s v="13992R"/>
    <s v="Universal Scale"/>
    <m/>
    <m/>
    <x v="3"/>
    <s v="400"/>
    <s v="13963"/>
    <s v="SP20 / 005"/>
    <n v="5623.8023999999996"/>
    <n v="70297.53"/>
  </r>
  <r>
    <m/>
    <n v="0"/>
    <n v="1875000000"/>
    <n v="1929687500"/>
    <n v="1930634468"/>
    <n v="1930634468"/>
    <s v="14021R"/>
    <s v="Chief Commercial Officer"/>
    <s v="13254R"/>
    <s v="Energy Supply"/>
    <s v="13992R"/>
    <s v="Universal Scale"/>
    <m/>
    <m/>
    <x v="3"/>
    <s v="400"/>
    <s v="13963"/>
    <s v="SP20 / 006"/>
    <n v="36159.7482692306"/>
    <n v="401774.98076923098"/>
  </r>
  <r>
    <m/>
    <n v="0"/>
    <n v="1875000000"/>
    <n v="1929687500"/>
    <n v="1930634468"/>
    <n v="1930634468"/>
    <s v="14021R"/>
    <s v="Chief Commercial Officer"/>
    <s v="13254R"/>
    <s v="Energy Supply"/>
    <s v="13992R"/>
    <s v="Universal Scale"/>
    <m/>
    <m/>
    <x v="3"/>
    <s v="400"/>
    <s v="13963"/>
    <s v="SP20 / 008"/>
    <n v="23736.737423076898"/>
    <n v="237367.374230769"/>
  </r>
  <r>
    <m/>
    <n v="0"/>
    <n v="1875000000"/>
    <n v="1929687500"/>
    <n v="1930634468"/>
    <n v="1930634468"/>
    <s v="14021R"/>
    <s v="Chief Commercial Officer"/>
    <s v="13254R"/>
    <s v="Energy Supply"/>
    <s v="13992R"/>
    <s v="Universal Scale"/>
    <m/>
    <m/>
    <x v="3"/>
    <s v="400"/>
    <s v="13963"/>
    <s v="SP20 / 009"/>
    <n v="24445.063269230701"/>
    <n v="162967.08846153799"/>
  </r>
  <r>
    <m/>
    <n v="0"/>
    <n v="1875000000"/>
    <n v="1929687500"/>
    <n v="1930634468"/>
    <n v="1930634468"/>
    <s v="14021R"/>
    <s v="Chief Commercial Officer"/>
    <s v="13254R"/>
    <s v="Energy Supply"/>
    <s v="13992R"/>
    <s v="Universal Scale"/>
    <m/>
    <m/>
    <x v="3"/>
    <s v="400"/>
    <s v="13963"/>
    <s v="SP20 / 010"/>
    <n v="30969.222000000002"/>
    <n v="154846.10999999999"/>
  </r>
  <r>
    <m/>
    <n v="0"/>
    <n v="1875000000"/>
    <n v="1929687500"/>
    <n v="1930989581"/>
    <n v="1930989581"/>
    <s v="14021R"/>
    <s v="Chief Commercial Officer"/>
    <s v="13254R"/>
    <s v="Energy Supply"/>
    <s v="13991R"/>
    <s v="Strategy and Services"/>
    <m/>
    <m/>
    <x v="3"/>
    <s v="400"/>
    <s v="13210"/>
    <s v="SP20 / 003"/>
    <n v="8672.2720076923106"/>
    <n v="173445.44015384599"/>
  </r>
  <r>
    <m/>
    <n v="0"/>
    <n v="1875000000"/>
    <n v="1929687500"/>
    <n v="1930989581"/>
    <n v="1930989581"/>
    <s v="14021R"/>
    <s v="Chief Commercial Officer"/>
    <s v="13254R"/>
    <s v="Energy Supply"/>
    <s v="13991R"/>
    <s v="Strategy and Services"/>
    <m/>
    <m/>
    <x v="3"/>
    <s v="400"/>
    <s v="13210"/>
    <s v="SP20 / 004"/>
    <n v="3900"/>
    <n v="65000"/>
  </r>
  <r>
    <m/>
    <n v="0"/>
    <n v="1875000000"/>
    <n v="1929687500"/>
    <n v="1930989581"/>
    <n v="1930989581"/>
    <s v="14021R"/>
    <s v="Chief Commercial Officer"/>
    <s v="13254R"/>
    <s v="Energy Supply"/>
    <s v="13991R"/>
    <s v="Strategy and Services"/>
    <m/>
    <m/>
    <x v="3"/>
    <s v="400"/>
    <s v="13210"/>
    <s v="SP20 / 006"/>
    <n v="8805.8776500000004"/>
    <n v="97843.085000000006"/>
  </r>
  <r>
    <m/>
    <n v="0"/>
    <n v="1875000000"/>
    <n v="1929687500"/>
    <n v="1930989581"/>
    <n v="1930989581"/>
    <s v="14021R"/>
    <s v="Chief Commercial Officer"/>
    <s v="13254R"/>
    <s v="Energy Supply"/>
    <s v="13991R"/>
    <s v="Strategy and Services"/>
    <m/>
    <m/>
    <x v="3"/>
    <s v="400"/>
    <s v="13235"/>
    <s v="SP20 / 006"/>
    <n v="31786.967792307601"/>
    <n v="389537.40692307701"/>
  </r>
  <r>
    <m/>
    <n v="0"/>
    <n v="1875000000"/>
    <n v="1929687500"/>
    <n v="1930989581"/>
    <n v="1930989581"/>
    <s v="14021R"/>
    <s v="Chief Commercial Officer"/>
    <s v="13254R"/>
    <s v="Energy Supply"/>
    <s v="13991R"/>
    <s v="Strategy and Services"/>
    <m/>
    <m/>
    <x v="3"/>
    <s v="400"/>
    <s v="13235"/>
    <s v="SP20 / 007"/>
    <n v="49475.536192307802"/>
    <n v="494755.36192307703"/>
  </r>
  <r>
    <m/>
    <n v="0"/>
    <n v="1875000000"/>
    <n v="1929687500"/>
    <n v="1930989581"/>
    <n v="1930989581"/>
    <s v="14021R"/>
    <s v="Chief Commercial Officer"/>
    <s v="13254R"/>
    <s v="Energy Supply"/>
    <s v="13991R"/>
    <s v="Strategy and Services"/>
    <m/>
    <m/>
    <x v="3"/>
    <s v="400"/>
    <s v="13235"/>
    <s v="SP20 / 008"/>
    <n v="58230.7676923076"/>
    <n v="582307.67692307697"/>
  </r>
  <r>
    <m/>
    <n v="0"/>
    <n v="1875000000"/>
    <n v="1929687500"/>
    <n v="1930989581"/>
    <n v="1930989581"/>
    <s v="14021R"/>
    <s v="Chief Commercial Officer"/>
    <s v="13254R"/>
    <s v="Energy Supply"/>
    <s v="13991R"/>
    <s v="Strategy and Services"/>
    <m/>
    <m/>
    <x v="3"/>
    <s v="400"/>
    <s v="13235"/>
    <s v="SP20 / 009"/>
    <n v="81323.703288461504"/>
    <n v="542158.02192307694"/>
  </r>
  <r>
    <m/>
    <n v="0"/>
    <n v="1875000000"/>
    <n v="1929687500"/>
    <n v="1930989581"/>
    <n v="1930989581"/>
    <s v="14021R"/>
    <s v="Chief Commercial Officer"/>
    <s v="13254R"/>
    <s v="Energy Supply"/>
    <s v="13991R"/>
    <s v="Strategy and Services"/>
    <m/>
    <m/>
    <x v="3"/>
    <s v="400"/>
    <s v="13235"/>
    <s v="SP20 / 010"/>
    <n v="68915.625461538395"/>
    <n v="344578.12730769202"/>
  </r>
  <r>
    <m/>
    <n v="0"/>
    <n v="1875000000"/>
    <n v="1929687500"/>
    <n v="1930989581"/>
    <n v="1930989581"/>
    <s v="14021R"/>
    <s v="Chief Commercial Officer"/>
    <s v="13254R"/>
    <s v="Energy Supply"/>
    <s v="13991R"/>
    <s v="Strategy and Services"/>
    <m/>
    <m/>
    <x v="3"/>
    <s v="400"/>
    <s v="13235"/>
    <s v="SP20 / 011"/>
    <n v="97893.993461538397"/>
    <n v="391575.973846154"/>
  </r>
  <r>
    <m/>
    <n v="0"/>
    <n v="1875000000"/>
    <n v="1929687500"/>
    <n v="1930989581"/>
    <n v="1930989581"/>
    <s v="14021R"/>
    <s v="Chief Commercial Officer"/>
    <s v="13254R"/>
    <s v="Energy Supply"/>
    <s v="13991R"/>
    <s v="Strategy and Services"/>
    <m/>
    <m/>
    <x v="3"/>
    <s v="400"/>
    <s v="13235"/>
    <s v="SP20 / 012"/>
    <n v="202447.85965384601"/>
    <n v="674826.19884615403"/>
  </r>
  <r>
    <m/>
    <n v="0"/>
    <n v="1875000000"/>
    <n v="1929687500"/>
    <n v="1930989581"/>
    <n v="1930989581"/>
    <s v="14021R"/>
    <s v="Chief Commercial Officer"/>
    <s v="13254R"/>
    <s v="Energy Supply"/>
    <s v="13991R"/>
    <s v="Strategy and Services"/>
    <m/>
    <m/>
    <x v="3"/>
    <s v="400"/>
    <s v="13235"/>
    <s v="SP20 / 014"/>
    <n v="219599.994461539"/>
    <n v="365999.99076923099"/>
  </r>
  <r>
    <m/>
    <n v="0"/>
    <n v="1875000000"/>
    <n v="1929687500"/>
    <n v="1931107952"/>
    <n v="1931107952"/>
    <s v="14021R"/>
    <s v="Chief Commercial Officer"/>
    <s v="13254R"/>
    <s v="Energy Supply"/>
    <s v="13990R"/>
    <s v="AEP Energy"/>
    <m/>
    <m/>
    <x v="0"/>
    <s v="103"/>
    <s v="12847"/>
    <s v="SP20 / 007"/>
    <n v="10767.104730769201"/>
    <n v="107671.047307692"/>
  </r>
  <r>
    <m/>
    <n v="0"/>
    <n v="1875000000"/>
    <n v="1929687500"/>
    <n v="1931107952"/>
    <n v="1931107952"/>
    <s v="14021R"/>
    <s v="Chief Commercial Officer"/>
    <s v="13254R"/>
    <s v="Energy Supply"/>
    <s v="13990R"/>
    <s v="AEP Energy"/>
    <m/>
    <m/>
    <x v="0"/>
    <s v="103"/>
    <s v="12847"/>
    <s v="SP20 / 008"/>
    <n v="26202.4996153846"/>
    <n v="262024.996153846"/>
  </r>
  <r>
    <m/>
    <n v="0"/>
    <n v="1875000000"/>
    <n v="1929687500"/>
    <n v="1931107952"/>
    <n v="1931107952"/>
    <s v="14021R"/>
    <s v="Chief Commercial Officer"/>
    <s v="13254R"/>
    <s v="Energy Supply"/>
    <s v="13990R"/>
    <s v="AEP Energy"/>
    <m/>
    <m/>
    <x v="0"/>
    <s v="103"/>
    <s v="12847"/>
    <s v="SP20 / 009"/>
    <n v="20947.886134615401"/>
    <n v="139652.57423076901"/>
  </r>
  <r>
    <m/>
    <n v="0"/>
    <n v="1875000000"/>
    <n v="1929687500"/>
    <n v="1931107952"/>
    <n v="1931107952"/>
    <s v="14021R"/>
    <s v="Chief Commercial Officer"/>
    <s v="13254R"/>
    <s v="Energy Supply"/>
    <s v="13990R"/>
    <s v="AEP Energy"/>
    <m/>
    <m/>
    <x v="0"/>
    <s v="103"/>
    <s v="12847"/>
    <s v="SP20 / 011"/>
    <n v="54104.626153846199"/>
    <n v="216418.504615385"/>
  </r>
  <r>
    <m/>
    <n v="0"/>
    <n v="1875000000"/>
    <n v="1929687500"/>
    <n v="1931107952"/>
    <n v="1931107952"/>
    <s v="14021R"/>
    <s v="Chief Commercial Officer"/>
    <s v="13254R"/>
    <s v="Energy Supply"/>
    <s v="13990R"/>
    <s v="AEP Energy"/>
    <m/>
    <m/>
    <x v="3"/>
    <s v="400"/>
    <s v="13202"/>
    <s v="SP20 / 005"/>
    <n v="5644.40067692307"/>
    <n v="70555.008461538499"/>
  </r>
  <r>
    <m/>
    <n v="0"/>
    <n v="1875000000"/>
    <n v="1929687500"/>
    <n v="1931107952"/>
    <n v="1931107952"/>
    <s v="14021R"/>
    <s v="Chief Commercial Officer"/>
    <s v="13254R"/>
    <s v="Energy Supply"/>
    <s v="13990R"/>
    <s v="AEP Energy"/>
    <m/>
    <m/>
    <x v="3"/>
    <s v="400"/>
    <s v="13202"/>
    <s v="SP20 / 006"/>
    <n v="6552"/>
    <n v="72800"/>
  </r>
  <r>
    <m/>
    <n v="0"/>
    <n v="1875000000"/>
    <n v="1929687500"/>
    <n v="1931107952"/>
    <n v="1931107952"/>
    <s v="14021R"/>
    <s v="Chief Commercial Officer"/>
    <s v="13254R"/>
    <s v="Energy Supply"/>
    <s v="13990R"/>
    <s v="AEP Energy"/>
    <m/>
    <m/>
    <x v="3"/>
    <s v="400"/>
    <s v="13202"/>
    <s v="SP20 / 009"/>
    <n v="18609.406442307802"/>
    <n v="124062.709615385"/>
  </r>
  <r>
    <m/>
    <n v="0"/>
    <n v="1875000000"/>
    <n v="1929687500"/>
    <n v="1931107952"/>
    <n v="1931107952"/>
    <s v="14021R"/>
    <s v="Chief Commercial Officer"/>
    <s v="13254R"/>
    <s v="Energy Supply"/>
    <s v="13990R"/>
    <s v="AEP Energy"/>
    <m/>
    <m/>
    <x v="3"/>
    <s v="400"/>
    <s v="13203"/>
    <s v="SP20 / 004"/>
    <n v="6921.6000461538397"/>
    <n v="115360.000769231"/>
  </r>
  <r>
    <m/>
    <n v="0"/>
    <n v="1875000000"/>
    <n v="1929687500"/>
    <n v="1931107952"/>
    <n v="1931107952"/>
    <s v="14021R"/>
    <s v="Chief Commercial Officer"/>
    <s v="13254R"/>
    <s v="Energy Supply"/>
    <s v="13990R"/>
    <s v="AEP Energy"/>
    <m/>
    <m/>
    <x v="3"/>
    <s v="400"/>
    <s v="13203"/>
    <s v="SP20 / 005"/>
    <n v="10933.7493230769"/>
    <n v="136671.866538462"/>
  </r>
  <r>
    <m/>
    <n v="0"/>
    <n v="1875000000"/>
    <n v="1929687500"/>
    <n v="1931107952"/>
    <n v="1931107952"/>
    <s v="14021R"/>
    <s v="Chief Commercial Officer"/>
    <s v="13254R"/>
    <s v="Energy Supply"/>
    <s v="13990R"/>
    <s v="AEP Energy"/>
    <m/>
    <m/>
    <x v="3"/>
    <s v="400"/>
    <s v="13203"/>
    <s v="SP20 / 007"/>
    <n v="28235.9133461538"/>
    <n v="282359.133461538"/>
  </r>
  <r>
    <m/>
    <n v="0"/>
    <n v="1875000000"/>
    <n v="1929687500"/>
    <n v="1931107952"/>
    <n v="1931107952"/>
    <s v="14021R"/>
    <s v="Chief Commercial Officer"/>
    <s v="13254R"/>
    <s v="Energy Supply"/>
    <s v="13990R"/>
    <s v="AEP Energy"/>
    <m/>
    <m/>
    <x v="3"/>
    <s v="400"/>
    <s v="13203"/>
    <s v="SP20 / 010"/>
    <n v="30468.633923076999"/>
    <n v="152343.16961538501"/>
  </r>
  <r>
    <m/>
    <n v="0"/>
    <n v="1875000000"/>
    <n v="1929687500"/>
    <n v="1931107952"/>
    <n v="1931107952"/>
    <s v="14021R"/>
    <s v="Chief Commercial Officer"/>
    <s v="13254R"/>
    <s v="Energy Supply"/>
    <s v="13990R"/>
    <s v="AEP Energy"/>
    <m/>
    <m/>
    <x v="3"/>
    <s v="400"/>
    <s v="13206"/>
    <s v="SP20 / 004"/>
    <n v="6820.7986153846095"/>
    <n v="113679.976923077"/>
  </r>
  <r>
    <m/>
    <n v="0"/>
    <n v="1875000000"/>
    <n v="1929687500"/>
    <n v="1931107952"/>
    <n v="1931107952"/>
    <s v="14021R"/>
    <s v="Chief Commercial Officer"/>
    <s v="13254R"/>
    <s v="Energy Supply"/>
    <s v="13990R"/>
    <s v="AEP Energy"/>
    <m/>
    <m/>
    <x v="3"/>
    <s v="400"/>
    <s v="13206"/>
    <s v="SP20 / 005"/>
    <n v="5113.1246769230802"/>
    <n v="63914.058461538501"/>
  </r>
  <r>
    <m/>
    <n v="0"/>
    <n v="1875000000"/>
    <n v="1929687500"/>
    <n v="1931107952"/>
    <n v="1931107952"/>
    <s v="14021R"/>
    <s v="Chief Commercial Officer"/>
    <s v="13254R"/>
    <s v="Energy Supply"/>
    <s v="13990R"/>
    <s v="AEP Energy"/>
    <m/>
    <m/>
    <x v="3"/>
    <s v="400"/>
    <s v="13206"/>
    <s v="SP20 / 010"/>
    <n v="31678.2272307692"/>
    <n v="158391.13615384599"/>
  </r>
  <r>
    <m/>
    <n v="0"/>
    <n v="1875000000"/>
    <n v="1929687500"/>
    <n v="1931107952"/>
    <n v="1931107952"/>
    <s v="14021R"/>
    <s v="Chief Commercial Officer"/>
    <s v="13254R"/>
    <s v="Energy Supply"/>
    <s v="13990R"/>
    <s v="AEP Energy"/>
    <m/>
    <m/>
    <x v="3"/>
    <s v="400"/>
    <s v="13206"/>
    <s v="SP20 / 012"/>
    <n v="70200"/>
    <n v="234000"/>
  </r>
  <r>
    <m/>
    <n v="0"/>
    <n v="1875000000"/>
    <n v="1929687500"/>
    <n v="1931107952"/>
    <n v="1931107952"/>
    <s v="14021R"/>
    <s v="Chief Commercial Officer"/>
    <s v="13254R"/>
    <s v="Energy Supply"/>
    <s v="13990R"/>
    <s v="AEP Energy"/>
    <m/>
    <m/>
    <x v="3"/>
    <s v="400"/>
    <s v="13207"/>
    <s v="SP20 / 003"/>
    <n v="20840.4210057692"/>
    <n v="416808.42011538497"/>
  </r>
  <r>
    <m/>
    <n v="0"/>
    <n v="1875000000"/>
    <n v="1929687500"/>
    <n v="1931107952"/>
    <n v="1931107952"/>
    <s v="14021R"/>
    <s v="Chief Commercial Officer"/>
    <s v="13254R"/>
    <s v="Energy Supply"/>
    <s v="13990R"/>
    <s v="AEP Energy"/>
    <m/>
    <m/>
    <x v="3"/>
    <s v="400"/>
    <s v="13207"/>
    <s v="SP20 / 004"/>
    <n v="11865.3942069231"/>
    <n v="197756.570115385"/>
  </r>
  <r>
    <m/>
    <n v="0"/>
    <n v="1875000000"/>
    <n v="1929687500"/>
    <n v="1931107952"/>
    <n v="1931107952"/>
    <s v="14021R"/>
    <s v="Chief Commercial Officer"/>
    <s v="13254R"/>
    <s v="Energy Supply"/>
    <s v="13990R"/>
    <s v="AEP Energy"/>
    <m/>
    <m/>
    <x v="3"/>
    <s v="400"/>
    <s v="13207"/>
    <s v="SP20 / 005"/>
    <n v="5770.2879999999996"/>
    <n v="72128.600000000006"/>
  </r>
  <r>
    <m/>
    <n v="0"/>
    <n v="1875000000"/>
    <n v="1929687500"/>
    <n v="1931107952"/>
    <n v="1931107952"/>
    <s v="14021R"/>
    <s v="Chief Commercial Officer"/>
    <s v="13254R"/>
    <s v="Energy Supply"/>
    <s v="13990R"/>
    <s v="AEP Energy"/>
    <m/>
    <m/>
    <x v="3"/>
    <s v="400"/>
    <s v="13207"/>
    <s v="SP20 / 006"/>
    <n v="13185.3731538461"/>
    <n v="146504.146153846"/>
  </r>
  <r>
    <m/>
    <n v="0"/>
    <n v="1875000000"/>
    <n v="1929687500"/>
    <n v="1931107952"/>
    <n v="1931107952"/>
    <s v="14021R"/>
    <s v="Chief Commercial Officer"/>
    <s v="13254R"/>
    <s v="Energy Supply"/>
    <s v="13990R"/>
    <s v="AEP Energy"/>
    <m/>
    <m/>
    <x v="3"/>
    <s v="400"/>
    <s v="13207"/>
    <s v="SP20 / 007"/>
    <n v="19083.5806923077"/>
    <n v="190835.80692307701"/>
  </r>
  <r>
    <m/>
    <n v="0"/>
    <n v="1875000000"/>
    <n v="1929687500"/>
    <n v="1931107952"/>
    <n v="1931107952"/>
    <s v="14021R"/>
    <s v="Chief Commercial Officer"/>
    <s v="13254R"/>
    <s v="Energy Supply"/>
    <s v="13990R"/>
    <s v="AEP Energy"/>
    <m/>
    <m/>
    <x v="3"/>
    <s v="400"/>
    <s v="13207"/>
    <s v="SP20 / 009"/>
    <n v="19500"/>
    <n v="130000"/>
  </r>
  <r>
    <m/>
    <n v="0"/>
    <n v="1875000000"/>
    <n v="1929687500"/>
    <n v="1931107952"/>
    <n v="1931107952"/>
    <s v="14021R"/>
    <s v="Chief Commercial Officer"/>
    <s v="13254R"/>
    <s v="Energy Supply"/>
    <s v="13990R"/>
    <s v="AEP Energy"/>
    <m/>
    <m/>
    <x v="3"/>
    <s v="400"/>
    <s v="13208"/>
    <s v="SP20 / 001"/>
    <n v="35106.805"/>
    <n v="702136.1"/>
  </r>
  <r>
    <m/>
    <n v="0"/>
    <n v="1875000000"/>
    <n v="1929687500"/>
    <n v="1931107952"/>
    <n v="1931107952"/>
    <s v="14021R"/>
    <s v="Chief Commercial Officer"/>
    <s v="13254R"/>
    <s v="Energy Supply"/>
    <s v="13990R"/>
    <s v="AEP Energy"/>
    <m/>
    <m/>
    <x v="3"/>
    <s v="400"/>
    <s v="13208"/>
    <s v="SP20 / 002"/>
    <n v="26932.7306480769"/>
    <n v="538654.61296153802"/>
  </r>
  <r>
    <m/>
    <n v="0"/>
    <n v="1875000000"/>
    <n v="1929687500"/>
    <n v="1931107952"/>
    <n v="1931107952"/>
    <s v="14021R"/>
    <s v="Chief Commercial Officer"/>
    <s v="13254R"/>
    <s v="Energy Supply"/>
    <s v="13990R"/>
    <s v="AEP Energy"/>
    <m/>
    <m/>
    <x v="3"/>
    <s v="400"/>
    <s v="13208"/>
    <s v="SP20 / 003"/>
    <n v="9145.8548519230699"/>
    <n v="182917.097038462"/>
  </r>
  <r>
    <m/>
    <n v="0"/>
    <n v="1875000000"/>
    <n v="1929687500"/>
    <n v="1931107952"/>
    <n v="1931107952"/>
    <s v="14021R"/>
    <s v="Chief Commercial Officer"/>
    <s v="13254R"/>
    <s v="Energy Supply"/>
    <s v="13990R"/>
    <s v="AEP Energy"/>
    <m/>
    <m/>
    <x v="3"/>
    <s v="400"/>
    <s v="13208"/>
    <s v="SP20 / 005"/>
    <n v="22950.8674769231"/>
    <n v="286885.84346153802"/>
  </r>
  <r>
    <m/>
    <n v="0"/>
    <n v="1875000000"/>
    <n v="1929687500"/>
    <n v="1931107952"/>
    <n v="1931107952"/>
    <s v="14021R"/>
    <s v="Chief Commercial Officer"/>
    <s v="13254R"/>
    <s v="Energy Supply"/>
    <s v="13990R"/>
    <s v="AEP Energy"/>
    <m/>
    <m/>
    <x v="3"/>
    <s v="400"/>
    <s v="13209"/>
    <s v="SP20 / 003"/>
    <n v="24906.361376923101"/>
    <n v="498127.22753846197"/>
  </r>
  <r>
    <m/>
    <n v="0"/>
    <n v="1875000000"/>
    <n v="1929687500"/>
    <n v="1931107952"/>
    <n v="1931107952"/>
    <s v="14021R"/>
    <s v="Chief Commercial Officer"/>
    <s v="13254R"/>
    <s v="Energy Supply"/>
    <s v="13990R"/>
    <s v="AEP Energy"/>
    <m/>
    <m/>
    <x v="3"/>
    <s v="400"/>
    <s v="13209"/>
    <s v="SP20 / 004"/>
    <n v="3485.904"/>
    <n v="58098.400000000001"/>
  </r>
  <r>
    <m/>
    <n v="0"/>
    <n v="1875000000"/>
    <n v="1929687500"/>
    <n v="1931107952"/>
    <n v="1931107952"/>
    <s v="14021R"/>
    <s v="Chief Commercial Officer"/>
    <s v="13254R"/>
    <s v="Energy Supply"/>
    <s v="13990R"/>
    <s v="AEP Energy"/>
    <m/>
    <m/>
    <x v="3"/>
    <s v="400"/>
    <s v="13209"/>
    <s v="SP20 / 005"/>
    <n v="26970.384800000102"/>
    <n v="337129.81"/>
  </r>
  <r>
    <m/>
    <n v="0"/>
    <n v="1875000000"/>
    <n v="1929687500"/>
    <n v="1931107952"/>
    <n v="1931107952"/>
    <s v="14021R"/>
    <s v="Chief Commercial Officer"/>
    <s v="13254R"/>
    <s v="Energy Supply"/>
    <s v="13990R"/>
    <s v="AEP Energy"/>
    <m/>
    <m/>
    <x v="3"/>
    <s v="400"/>
    <s v="13209"/>
    <s v="SP20 / 007"/>
    <n v="17912.5300769231"/>
    <n v="179125.30076923099"/>
  </r>
  <r>
    <m/>
    <n v="0"/>
    <n v="1875000000"/>
    <n v="1929687500"/>
    <n v="1931107952"/>
    <n v="1931107952"/>
    <s v="14021R"/>
    <s v="Chief Commercial Officer"/>
    <s v="13254R"/>
    <s v="Energy Supply"/>
    <s v="13990R"/>
    <s v="AEP Energy"/>
    <m/>
    <m/>
    <x v="3"/>
    <s v="400"/>
    <s v="13209"/>
    <s v="SP20 / 009"/>
    <n v="17999.999423076901"/>
    <n v="119999.996153846"/>
  </r>
  <r>
    <m/>
    <n v="0"/>
    <n v="1875000000"/>
    <n v="1929687500"/>
    <n v="1931107952"/>
    <n v="1931107952"/>
    <s v="14021R"/>
    <s v="Chief Commercial Officer"/>
    <s v="13254R"/>
    <s v="Energy Supply"/>
    <s v="13990R"/>
    <s v="AEP Energy"/>
    <m/>
    <m/>
    <x v="3"/>
    <s v="400"/>
    <s v="13211"/>
    <s v="SP20 / 007"/>
    <n v="9700.0032307692309"/>
    <n v="97000.032307692294"/>
  </r>
  <r>
    <m/>
    <n v="0"/>
    <n v="1875000000"/>
    <n v="1929687500"/>
    <n v="1931107952"/>
    <n v="1931107952"/>
    <s v="14021R"/>
    <s v="Chief Commercial Officer"/>
    <s v="13254R"/>
    <s v="Energy Supply"/>
    <s v="13990R"/>
    <s v="AEP Energy"/>
    <m/>
    <m/>
    <x v="3"/>
    <s v="400"/>
    <s v="13211"/>
    <s v="SP20 / 008"/>
    <n v="26995.499153846202"/>
    <n v="269954.991538462"/>
  </r>
  <r>
    <m/>
    <n v="0"/>
    <n v="1875000000"/>
    <n v="1929687500"/>
    <n v="1931107952"/>
    <n v="1931107952"/>
    <s v="14021R"/>
    <s v="Chief Commercial Officer"/>
    <s v="13254R"/>
    <s v="Energy Supply"/>
    <s v="13990R"/>
    <s v="AEP Energy"/>
    <m/>
    <m/>
    <x v="3"/>
    <s v="400"/>
    <s v="13211"/>
    <s v="SP20 / 010"/>
    <n v="34284.3145384616"/>
    <n v="171421.57269230799"/>
  </r>
  <r>
    <m/>
    <n v="0"/>
    <n v="1875000000"/>
    <n v="1929687500"/>
    <n v="1931107952"/>
    <n v="1931107952"/>
    <s v="14021R"/>
    <s v="Chief Commercial Officer"/>
    <s v="13254R"/>
    <s v="Energy Supply"/>
    <s v="13990R"/>
    <s v="AEP Energy"/>
    <m/>
    <m/>
    <x v="3"/>
    <s v="400"/>
    <s v="13212"/>
    <s v="SP20 / 005"/>
    <n v="10049.0953538462"/>
    <n v="125613.691923077"/>
  </r>
  <r>
    <m/>
    <n v="0"/>
    <n v="1875000000"/>
    <n v="1929687500"/>
    <n v="1931107952"/>
    <n v="1931107952"/>
    <s v="14021R"/>
    <s v="Chief Commercial Officer"/>
    <s v="13254R"/>
    <s v="Energy Supply"/>
    <s v="13990R"/>
    <s v="AEP Energy"/>
    <m/>
    <m/>
    <x v="3"/>
    <s v="400"/>
    <s v="13212"/>
    <s v="SP20 / 006"/>
    <n v="6655.3838307692304"/>
    <n v="73948.709230769193"/>
  </r>
  <r>
    <m/>
    <n v="0"/>
    <n v="1875000000"/>
    <n v="1929687500"/>
    <n v="1931107952"/>
    <n v="1931107952"/>
    <s v="14021R"/>
    <s v="Chief Commercial Officer"/>
    <s v="13254R"/>
    <s v="Energy Supply"/>
    <s v="13990R"/>
    <s v="AEP Energy"/>
    <m/>
    <m/>
    <x v="3"/>
    <s v="400"/>
    <s v="13212"/>
    <s v="SP20 / 007"/>
    <n v="19125.039615384601"/>
    <n v="191250.396153846"/>
  </r>
  <r>
    <m/>
    <n v="0"/>
    <n v="1875000000"/>
    <n v="1929687500"/>
    <n v="1931107952"/>
    <n v="1931107952"/>
    <s v="14021R"/>
    <s v="Chief Commercial Officer"/>
    <s v="13254R"/>
    <s v="Energy Supply"/>
    <s v="13990R"/>
    <s v="AEP Energy"/>
    <m/>
    <m/>
    <x v="3"/>
    <s v="400"/>
    <s v="13212"/>
    <s v="SP20 / 009"/>
    <n v="17674.8"/>
    <n v="117832"/>
  </r>
  <r>
    <m/>
    <n v="0"/>
    <n v="1875000000"/>
    <n v="1929687500"/>
    <n v="1931107952"/>
    <n v="1931107952"/>
    <s v="14021R"/>
    <s v="Chief Commercial Officer"/>
    <s v="13254R"/>
    <s v="Energy Supply"/>
    <s v="13990R"/>
    <s v="AEP Energy"/>
    <m/>
    <m/>
    <x v="3"/>
    <s v="400"/>
    <s v="13212"/>
    <s v="SP20 / 010"/>
    <n v="28133.894153846199"/>
    <n v="140669.470769231"/>
  </r>
  <r>
    <m/>
    <n v="0"/>
    <n v="1875000000"/>
    <n v="1929687500"/>
    <n v="1931107952"/>
    <n v="1931107952"/>
    <s v="14021R"/>
    <s v="Chief Commercial Officer"/>
    <s v="13254R"/>
    <s v="Energy Supply"/>
    <s v="13990R"/>
    <s v="AEP Energy"/>
    <m/>
    <m/>
    <x v="3"/>
    <s v="400"/>
    <s v="13213"/>
    <s v="SP20 / 009"/>
    <n v="19500"/>
    <n v="130000"/>
  </r>
  <r>
    <m/>
    <n v="0"/>
    <n v="1875000000"/>
    <n v="1929687500"/>
    <n v="1931107952"/>
    <n v="1931107952"/>
    <s v="14021R"/>
    <s v="Chief Commercial Officer"/>
    <s v="13254R"/>
    <s v="Energy Supply"/>
    <s v="13990R"/>
    <s v="AEP Energy"/>
    <m/>
    <m/>
    <x v="3"/>
    <s v="400"/>
    <s v="13213"/>
    <s v="SP20 / 011"/>
    <n v="105306.048557692"/>
    <n v="421224.194230769"/>
  </r>
  <r>
    <m/>
    <n v="0"/>
    <n v="1875000000"/>
    <n v="1929687500"/>
    <n v="1931107952"/>
    <n v="1931107952"/>
    <s v="14021R"/>
    <s v="Chief Commercial Officer"/>
    <s v="13254R"/>
    <s v="Energy Supply"/>
    <s v="13990R"/>
    <s v="AEP Energy"/>
    <m/>
    <m/>
    <x v="3"/>
    <s v="400"/>
    <s v="13213"/>
    <s v="SP20 / 013"/>
    <n v="105000.015884615"/>
    <n v="300000.04538461502"/>
  </r>
  <r>
    <m/>
    <n v="0"/>
    <n v="1875000000"/>
    <n v="1929687500"/>
    <n v="1931107952"/>
    <n v="1931107952"/>
    <s v="14021R"/>
    <s v="Chief Commercial Officer"/>
    <s v="13254R"/>
    <s v="Energy Supply"/>
    <s v="13990R"/>
    <s v="AEP Energy"/>
    <m/>
    <m/>
    <x v="3"/>
    <s v="400"/>
    <s v="13213"/>
    <s v="SP20 / 015"/>
    <n v="262500.00346153899"/>
    <n v="350000.00461538503"/>
  </r>
  <r>
    <m/>
    <n v="0"/>
    <n v="1875000000"/>
    <n v="1929687500"/>
    <n v="1931107952"/>
    <n v="1931107952"/>
    <s v="14021R"/>
    <s v="Chief Commercial Officer"/>
    <s v="13254R"/>
    <s v="Energy Supply"/>
    <s v="13990R"/>
    <s v="AEP Energy"/>
    <m/>
    <m/>
    <x v="3"/>
    <s v="400"/>
    <s v="13214"/>
    <s v="SP20 / 003"/>
    <n v="7747.5184942307696"/>
    <n v="154950.36988461501"/>
  </r>
  <r>
    <m/>
    <n v="0"/>
    <n v="1875000000"/>
    <n v="1929687500"/>
    <n v="1931107952"/>
    <n v="1931107952"/>
    <s v="14021R"/>
    <s v="Chief Commercial Officer"/>
    <s v="13254R"/>
    <s v="Energy Supply"/>
    <s v="13990R"/>
    <s v="AEP Energy"/>
    <m/>
    <m/>
    <x v="3"/>
    <s v="400"/>
    <s v="13214"/>
    <s v="SP20 / 005"/>
    <n v="10593.9182153846"/>
    <n v="132423.97769230799"/>
  </r>
  <r>
    <m/>
    <n v="0"/>
    <n v="1875000000"/>
    <n v="1929687500"/>
    <n v="1931107952"/>
    <n v="1931107952"/>
    <s v="14021R"/>
    <s v="Chief Commercial Officer"/>
    <s v="13254R"/>
    <s v="Energy Supply"/>
    <s v="13990R"/>
    <s v="AEP Energy"/>
    <m/>
    <m/>
    <x v="3"/>
    <s v="400"/>
    <s v="13214"/>
    <s v="SP20 / 008"/>
    <n v="10200.001923076899"/>
    <n v="102000.019230769"/>
  </r>
  <r>
    <m/>
    <n v="0"/>
    <n v="1875000000"/>
    <n v="1929687500"/>
    <n v="1931107952"/>
    <n v="1931107952"/>
    <s v="14021R"/>
    <s v="Chief Commercial Officer"/>
    <s v="13254R"/>
    <s v="Energy Supply"/>
    <s v="13990R"/>
    <s v="AEP Energy"/>
    <m/>
    <m/>
    <x v="3"/>
    <s v="400"/>
    <s v="13215"/>
    <s v="SP20 / 007"/>
    <n v="10058.36"/>
    <n v="100583.6"/>
  </r>
  <r>
    <m/>
    <n v="0"/>
    <n v="1875000000"/>
    <n v="1929687500"/>
    <n v="1931107952"/>
    <n v="1931107952"/>
    <s v="14021R"/>
    <s v="Chief Commercial Officer"/>
    <s v="13254R"/>
    <s v="Energy Supply"/>
    <s v="13990R"/>
    <s v="AEP Energy"/>
    <m/>
    <m/>
    <x v="3"/>
    <s v="400"/>
    <s v="13215"/>
    <s v="SP20 / 012"/>
    <n v="69389.993538461393"/>
    <n v="231299.978461538"/>
  </r>
  <r>
    <m/>
    <n v="0"/>
    <n v="1875000000"/>
    <n v="1929687500"/>
    <n v="1931107952"/>
    <n v="1931107952"/>
    <s v="14021R"/>
    <s v="Chief Commercial Officer"/>
    <s v="13254R"/>
    <s v="Energy Supply"/>
    <s v="13990R"/>
    <s v="AEP Energy"/>
    <m/>
    <m/>
    <x v="3"/>
    <s v="400"/>
    <s v="13216"/>
    <s v="SP20 / 003"/>
    <n v="24549.686671153799"/>
    <n v="490993.73342307698"/>
  </r>
  <r>
    <m/>
    <n v="0"/>
    <n v="1875000000"/>
    <n v="1929687500"/>
    <n v="1931107952"/>
    <n v="1931107952"/>
    <s v="14021R"/>
    <s v="Chief Commercial Officer"/>
    <s v="13254R"/>
    <s v="Energy Supply"/>
    <s v="13990R"/>
    <s v="AEP Energy"/>
    <m/>
    <m/>
    <x v="3"/>
    <s v="400"/>
    <s v="13216"/>
    <s v="SP20 / 004"/>
    <n v="7696.0735615384601"/>
    <n v="128267.892692308"/>
  </r>
  <r>
    <m/>
    <n v="0"/>
    <n v="1875000000"/>
    <n v="1929687500"/>
    <n v="1931107952"/>
    <n v="1931107952"/>
    <s v="14021R"/>
    <s v="Chief Commercial Officer"/>
    <s v="13254R"/>
    <s v="Energy Supply"/>
    <s v="13990R"/>
    <s v="AEP Energy"/>
    <m/>
    <m/>
    <x v="3"/>
    <s v="400"/>
    <s v="13219"/>
    <s v="SP20 / 005"/>
    <n v="5293.0083076923001"/>
    <n v="66162.603846153797"/>
  </r>
  <r>
    <m/>
    <n v="0"/>
    <n v="1875000000"/>
    <n v="1929687500"/>
    <n v="1931107952"/>
    <n v="1931107952"/>
    <s v="14021R"/>
    <s v="Chief Commercial Officer"/>
    <s v="13254R"/>
    <s v="Energy Supply"/>
    <s v="13990R"/>
    <s v="AEP Energy"/>
    <m/>
    <m/>
    <x v="3"/>
    <s v="400"/>
    <s v="13219"/>
    <s v="SP20 / 006"/>
    <n v="7155.0002769230796"/>
    <n v="79500.003076923094"/>
  </r>
  <r>
    <m/>
    <n v="0"/>
    <n v="1875000000"/>
    <n v="1929687500"/>
    <n v="1931107952"/>
    <n v="1931107952"/>
    <s v="14021R"/>
    <s v="Chief Commercial Officer"/>
    <s v="13254R"/>
    <s v="Energy Supply"/>
    <s v="13990R"/>
    <s v="AEP Energy"/>
    <m/>
    <m/>
    <x v="3"/>
    <s v="400"/>
    <s v="13219"/>
    <s v="SP20 / 007"/>
    <n v="23263.999307692298"/>
    <n v="232639.99307692301"/>
  </r>
  <r>
    <m/>
    <n v="0"/>
    <n v="1875000000"/>
    <n v="1929687500"/>
    <n v="1931107952"/>
    <n v="1931107952"/>
    <s v="14021R"/>
    <s v="Chief Commercial Officer"/>
    <s v="13254R"/>
    <s v="Energy Supply"/>
    <s v="13990R"/>
    <s v="AEP Energy"/>
    <m/>
    <m/>
    <x v="3"/>
    <s v="400"/>
    <s v="13219"/>
    <s v="SP20 / 008"/>
    <n v="41198.644846153802"/>
    <n v="411986.448461539"/>
  </r>
  <r>
    <m/>
    <n v="0"/>
    <n v="1875000000"/>
    <n v="1929687500"/>
    <n v="1931107952"/>
    <n v="1931107952"/>
    <s v="14021R"/>
    <s v="Chief Commercial Officer"/>
    <s v="13254R"/>
    <s v="Energy Supply"/>
    <s v="13990R"/>
    <s v="AEP Energy"/>
    <m/>
    <m/>
    <x v="3"/>
    <s v="400"/>
    <s v="13219"/>
    <s v="SP20 / 010"/>
    <n v="31981.502923077001"/>
    <n v="159907.51461538501"/>
  </r>
  <r>
    <m/>
    <n v="0"/>
    <n v="1875000000"/>
    <n v="1929687500"/>
    <n v="1931107952"/>
    <n v="1931107952"/>
    <s v="14021R"/>
    <s v="Chief Commercial Officer"/>
    <s v="13254R"/>
    <s v="Energy Supply"/>
    <s v="13990R"/>
    <s v="AEP Energy"/>
    <m/>
    <m/>
    <x v="3"/>
    <s v="400"/>
    <s v="13219"/>
    <s v="SP20 / 013"/>
    <n v="105000.008884615"/>
    <n v="300000.025384615"/>
  </r>
  <r>
    <m/>
    <n v="0"/>
    <n v="1875000000"/>
    <n v="1929687500"/>
    <n v="1931107952"/>
    <n v="1931107952"/>
    <s v="14021R"/>
    <s v="Chief Commercial Officer"/>
    <s v="13254R"/>
    <s v="Energy Supply"/>
    <s v="13990R"/>
    <s v="AEP Energy"/>
    <m/>
    <m/>
    <x v="3"/>
    <s v="400"/>
    <s v="13220"/>
    <s v="SP20 / 006"/>
    <n v="14823.425630769199"/>
    <n v="164704.72923076901"/>
  </r>
  <r>
    <m/>
    <n v="0"/>
    <n v="1875000000"/>
    <n v="1929687500"/>
    <n v="1931107952"/>
    <n v="1931107952"/>
    <s v="14021R"/>
    <s v="Chief Commercial Officer"/>
    <s v="13254R"/>
    <s v="Energy Supply"/>
    <s v="13990R"/>
    <s v="AEP Energy"/>
    <m/>
    <m/>
    <x v="3"/>
    <s v="400"/>
    <s v="13220"/>
    <s v="SP20 / 007"/>
    <n v="35265.275038461499"/>
    <n v="352652.75038461498"/>
  </r>
  <r>
    <m/>
    <n v="0"/>
    <n v="1875000000"/>
    <n v="1929687500"/>
    <n v="1931107952"/>
    <n v="1931107952"/>
    <s v="14021R"/>
    <s v="Chief Commercial Officer"/>
    <s v="13254R"/>
    <s v="Energy Supply"/>
    <s v="13990R"/>
    <s v="AEP Energy"/>
    <m/>
    <m/>
    <x v="3"/>
    <s v="400"/>
    <s v="13220"/>
    <s v="SP20 / 008"/>
    <n v="50013.540038461499"/>
    <n v="500135.400384615"/>
  </r>
  <r>
    <m/>
    <n v="0"/>
    <n v="1875000000"/>
    <n v="1929687500"/>
    <n v="1931107952"/>
    <n v="1931107952"/>
    <s v="14021R"/>
    <s v="Chief Commercial Officer"/>
    <s v="13254R"/>
    <s v="Energy Supply"/>
    <s v="13990R"/>
    <s v="AEP Energy"/>
    <m/>
    <m/>
    <x v="3"/>
    <s v="400"/>
    <s v="13220"/>
    <s v="SP20 / 009"/>
    <n v="44774.103692307603"/>
    <n v="298494.02461538499"/>
  </r>
  <r>
    <m/>
    <n v="0"/>
    <n v="1875000000"/>
    <n v="1929687500"/>
    <n v="1931107952"/>
    <n v="1931107952"/>
    <s v="14021R"/>
    <s v="Chief Commercial Officer"/>
    <s v="13254R"/>
    <s v="Energy Supply"/>
    <s v="13990R"/>
    <s v="AEP Energy"/>
    <m/>
    <m/>
    <x v="3"/>
    <s v="400"/>
    <s v="13221"/>
    <s v="SP20 / 007"/>
    <n v="20562.524538461599"/>
    <n v="205625.245384615"/>
  </r>
  <r>
    <m/>
    <n v="0"/>
    <n v="1875000000"/>
    <n v="1929687500"/>
    <n v="1931107952"/>
    <n v="1931107952"/>
    <s v="14021R"/>
    <s v="Chief Commercial Officer"/>
    <s v="13254R"/>
    <s v="Energy Supply"/>
    <s v="13990R"/>
    <s v="AEP Energy"/>
    <m/>
    <m/>
    <x v="3"/>
    <s v="400"/>
    <s v="13221"/>
    <s v="SP20 / 008"/>
    <n v="38496.219538461599"/>
    <n v="384962.19538461498"/>
  </r>
  <r>
    <m/>
    <n v="0"/>
    <n v="1875000000"/>
    <n v="1929687500"/>
    <n v="1931107952"/>
    <n v="1931107952"/>
    <s v="14021R"/>
    <s v="Chief Commercial Officer"/>
    <s v="13254R"/>
    <s v="Energy Supply"/>
    <s v="13990R"/>
    <s v="AEP Energy"/>
    <m/>
    <m/>
    <x v="3"/>
    <s v="400"/>
    <s v="13221"/>
    <s v="SP20 / 010"/>
    <n v="36672.115538461599"/>
    <n v="183360.577692308"/>
  </r>
  <r>
    <m/>
    <n v="0"/>
    <n v="1875000000"/>
    <n v="1929687500"/>
    <n v="1931107952"/>
    <n v="1931107952"/>
    <s v="14021R"/>
    <s v="Chief Commercial Officer"/>
    <s v="13254R"/>
    <s v="Energy Supply"/>
    <s v="13990R"/>
    <s v="AEP Energy"/>
    <m/>
    <m/>
    <x v="3"/>
    <s v="400"/>
    <s v="13956"/>
    <s v="SP20 / 007"/>
    <n v="18449.787076923101"/>
    <n v="184497.870769231"/>
  </r>
  <r>
    <m/>
    <n v="0"/>
    <n v="1875000000"/>
    <n v="1929687500"/>
    <n v="1931107952"/>
    <n v="1931107952"/>
    <s v="14021R"/>
    <s v="Chief Commercial Officer"/>
    <s v="13254R"/>
    <s v="Energy Supply"/>
    <s v="13990R"/>
    <s v="AEP Energy"/>
    <m/>
    <m/>
    <x v="3"/>
    <s v="400"/>
    <s v="13956"/>
    <s v="SP20 / 010"/>
    <n v="36295.440384615402"/>
    <n v="181477.20192307699"/>
  </r>
  <r>
    <m/>
    <n v="0"/>
    <n v="1875000000"/>
    <n v="1929687500"/>
    <n v="1931107952"/>
    <n v="1931107952"/>
    <s v="14021R"/>
    <s v="Chief Commercial Officer"/>
    <s v="13254R"/>
    <s v="Energy Supply"/>
    <s v="13990R"/>
    <s v="AEP Energy"/>
    <m/>
    <m/>
    <x v="3"/>
    <s v="400"/>
    <s v="13956"/>
    <s v="SP20 / 012"/>
    <n v="109999.997307692"/>
    <n v="219999.99461538499"/>
  </r>
  <r>
    <m/>
    <n v="0"/>
    <n v="1875000000"/>
    <n v="1929687500"/>
    <n v="1931107952"/>
    <n v="1931226323"/>
    <s v="14021R"/>
    <s v="Chief Commercial Officer"/>
    <s v="13254R"/>
    <s v="Energy Supply"/>
    <s v="13990R"/>
    <s v="AEP Energy"/>
    <s v="13201R"/>
    <s v="BlueStar Energy Holdings"/>
    <x v="3"/>
    <s v="400"/>
    <s v="13267"/>
    <s v="SP20 / 006"/>
    <n v="7199.9982692307703"/>
    <n v="79999.980769230795"/>
  </r>
  <r>
    <m/>
    <n v="0"/>
    <n v="1875000000"/>
    <n v="1929687500"/>
    <n v="1931107952"/>
    <n v="1931226323"/>
    <s v="14021R"/>
    <s v="Chief Commercial Officer"/>
    <s v="13254R"/>
    <s v="Energy Supply"/>
    <s v="13990R"/>
    <s v="AEP Energy"/>
    <s v="13201R"/>
    <s v="BlueStar Energy Holdings"/>
    <x v="3"/>
    <s v="400"/>
    <s v="13267"/>
    <s v="SP20 / 007"/>
    <n v="22404.187269230701"/>
    <n v="224041.87269230801"/>
  </r>
  <r>
    <m/>
    <n v="0"/>
    <n v="1875000000"/>
    <n v="1929687500"/>
    <n v="1931107952"/>
    <n v="1931226323"/>
    <s v="14021R"/>
    <s v="Chief Commercial Officer"/>
    <s v="13254R"/>
    <s v="Energy Supply"/>
    <s v="13990R"/>
    <s v="AEP Energy"/>
    <s v="13201R"/>
    <s v="BlueStar Energy Holdings"/>
    <x v="3"/>
    <s v="400"/>
    <s v="13267"/>
    <s v="SP20 / 008"/>
    <n v="25351.135307692301"/>
    <n v="253511.353076923"/>
  </r>
  <r>
    <m/>
    <n v="0"/>
    <n v="1875000000"/>
    <n v="1929687500"/>
    <n v="1931107952"/>
    <n v="1931226323"/>
    <s v="14021R"/>
    <s v="Chief Commercial Officer"/>
    <s v="13254R"/>
    <s v="Energy Supply"/>
    <s v="13990R"/>
    <s v="AEP Energy"/>
    <s v="13201R"/>
    <s v="BlueStar Energy Holdings"/>
    <x v="3"/>
    <s v="400"/>
    <s v="13267"/>
    <s v="SP20 / 010"/>
    <n v="71207.992307692402"/>
    <n v="356039.96153846203"/>
  </r>
  <r>
    <m/>
    <n v="0"/>
    <n v="1875000000"/>
    <n v="1929687500"/>
    <n v="1931107952"/>
    <n v="1931226323"/>
    <s v="14021R"/>
    <s v="Chief Commercial Officer"/>
    <s v="13254R"/>
    <s v="Energy Supply"/>
    <s v="13990R"/>
    <s v="AEP Energy"/>
    <s v="13201R"/>
    <s v="BlueStar Energy Holdings"/>
    <x v="3"/>
    <s v="400"/>
    <s v="13267"/>
    <s v="SP20 / 012"/>
    <n v="71769.609692307597"/>
    <n v="239232.03230769199"/>
  </r>
  <r>
    <m/>
    <n v="0"/>
    <n v="1875000000"/>
    <n v="1933593750"/>
    <n v="1933593750"/>
    <n v="1933593750"/>
    <s v="14021R"/>
    <s v="Chief Commercial Officer"/>
    <s v="12162R"/>
    <s v="Reg Commercial Operations"/>
    <m/>
    <m/>
    <m/>
    <m/>
    <x v="0"/>
    <s v="103"/>
    <s v="12162"/>
    <s v="SP20 / 010"/>
    <n v="33487.67"/>
    <n v="167438.35"/>
  </r>
  <r>
    <m/>
    <n v="0"/>
    <n v="1875000000"/>
    <n v="1933593750"/>
    <n v="1933593750"/>
    <n v="1933593750"/>
    <s v="14021R"/>
    <s v="Chief Commercial Officer"/>
    <s v="12162R"/>
    <s v="Reg Commercial Operations"/>
    <m/>
    <m/>
    <m/>
    <m/>
    <x v="0"/>
    <s v="103"/>
    <s v="12162"/>
    <s v="SP20 / 011"/>
    <n v="46374.998461538496"/>
    <n v="185499.99384615399"/>
  </r>
  <r>
    <m/>
    <n v="0"/>
    <n v="1875000000"/>
    <n v="1933593750"/>
    <n v="1933593750"/>
    <n v="1933593750"/>
    <s v="14021R"/>
    <s v="Chief Commercial Officer"/>
    <s v="12162R"/>
    <s v="Reg Commercial Operations"/>
    <m/>
    <m/>
    <m/>
    <m/>
    <x v="0"/>
    <s v="103"/>
    <s v="12162"/>
    <s v="SP20 / 012"/>
    <n v="204059.98938461501"/>
    <n v="680199.96461538505"/>
  </r>
  <r>
    <m/>
    <n v="0"/>
    <n v="1875000000"/>
    <n v="1933593750"/>
    <n v="1933593750"/>
    <n v="1933593750"/>
    <s v="14021R"/>
    <s v="Chief Commercial Officer"/>
    <s v="12162R"/>
    <s v="Reg Commercial Operations"/>
    <m/>
    <m/>
    <m/>
    <m/>
    <x v="0"/>
    <s v="103"/>
    <s v="12162"/>
    <s v="SP20 / 013"/>
    <n v="197574.991115385"/>
    <n v="564499.97461538506"/>
  </r>
  <r>
    <m/>
    <n v="0"/>
    <n v="1875000000"/>
    <n v="1933593750"/>
    <n v="1933593750"/>
    <n v="1933593750"/>
    <s v="14021R"/>
    <s v="Chief Commercial Officer"/>
    <s v="12162R"/>
    <s v="Reg Commercial Operations"/>
    <m/>
    <m/>
    <m/>
    <m/>
    <x v="0"/>
    <s v="103"/>
    <s v="12162"/>
    <s v="SP20 / 015"/>
    <n v="155038.24488461501"/>
    <n v="344529.43307692301"/>
  </r>
  <r>
    <m/>
    <n v="0"/>
    <n v="1875000000"/>
    <n v="1933593750"/>
    <n v="1935546875"/>
    <n v="1935546875"/>
    <s v="14021R"/>
    <s v="Chief Commercial Officer"/>
    <s v="12162R"/>
    <s v="Reg Commercial Operations"/>
    <s v="11269R"/>
    <s v="River Transportation"/>
    <m/>
    <m/>
    <x v="0"/>
    <s v="280"/>
    <s v="10190"/>
    <s v="Nonsal"/>
    <n v="4342.3559999999998"/>
    <n v="144745.20000000001"/>
  </r>
  <r>
    <m/>
    <n v="0"/>
    <n v="1875000000"/>
    <n v="1933593750"/>
    <n v="1935546875"/>
    <n v="1935546875"/>
    <s v="14021R"/>
    <s v="Chief Commercial Officer"/>
    <s v="12162R"/>
    <s v="Reg Commercial Operations"/>
    <s v="11269R"/>
    <s v="River Transportation"/>
    <m/>
    <m/>
    <x v="0"/>
    <s v="280"/>
    <s v="10190"/>
    <s v="SP20 / 006"/>
    <n v="15353.9165769231"/>
    <n v="170599.073076923"/>
  </r>
  <r>
    <m/>
    <n v="0"/>
    <n v="1875000000"/>
    <n v="1933593750"/>
    <n v="1935546875"/>
    <n v="1935546875"/>
    <s v="14021R"/>
    <s v="Chief Commercial Officer"/>
    <s v="12162R"/>
    <s v="Reg Commercial Operations"/>
    <s v="11269R"/>
    <s v="River Transportation"/>
    <m/>
    <m/>
    <x v="0"/>
    <s v="280"/>
    <s v="10190"/>
    <s v="SP20 / 007"/>
    <n v="10220.709115384599"/>
    <n v="102207.09115384601"/>
  </r>
  <r>
    <m/>
    <n v="0"/>
    <n v="1875000000"/>
    <n v="1933593750"/>
    <n v="1935546875"/>
    <n v="1935546875"/>
    <s v="14021R"/>
    <s v="Chief Commercial Officer"/>
    <s v="12162R"/>
    <s v="Reg Commercial Operations"/>
    <s v="11269R"/>
    <s v="River Transportation"/>
    <m/>
    <m/>
    <x v="0"/>
    <s v="280"/>
    <s v="10190"/>
    <s v="SP20 / 008"/>
    <n v="12596.6363461538"/>
    <n v="125966.363461538"/>
  </r>
  <r>
    <m/>
    <n v="0"/>
    <n v="1875000000"/>
    <n v="1933593750"/>
    <n v="1935546875"/>
    <n v="1935546875"/>
    <s v="14021R"/>
    <s v="Chief Commercial Officer"/>
    <s v="12162R"/>
    <s v="Reg Commercial Operations"/>
    <s v="11269R"/>
    <s v="River Transportation"/>
    <m/>
    <m/>
    <x v="0"/>
    <s v="280"/>
    <s v="11157"/>
    <s v="Nonsal"/>
    <n v="120615.41087307699"/>
    <n v="4020513.6957692299"/>
  </r>
  <r>
    <m/>
    <n v="0"/>
    <n v="1875000000"/>
    <n v="1933593750"/>
    <n v="1935546875"/>
    <n v="1935546875"/>
    <s v="14021R"/>
    <s v="Chief Commercial Officer"/>
    <s v="12162R"/>
    <s v="Reg Commercial Operations"/>
    <s v="11269R"/>
    <s v="River Transportation"/>
    <m/>
    <m/>
    <x v="0"/>
    <s v="280"/>
    <s v="11157"/>
    <s v="SP20 / 005"/>
    <n v="6731.9569230769202"/>
    <n v="84149.461538461503"/>
  </r>
  <r>
    <m/>
    <n v="0"/>
    <n v="1875000000"/>
    <n v="1933593750"/>
    <n v="1935546875"/>
    <n v="1935546875"/>
    <s v="14021R"/>
    <s v="Chief Commercial Officer"/>
    <s v="12162R"/>
    <s v="Reg Commercial Operations"/>
    <s v="11269R"/>
    <s v="River Transportation"/>
    <m/>
    <m/>
    <x v="0"/>
    <s v="280"/>
    <s v="11157"/>
    <s v="SP20 / 006"/>
    <n v="14950.8387138461"/>
    <n v="166120.43015384601"/>
  </r>
  <r>
    <m/>
    <n v="0"/>
    <n v="1875000000"/>
    <n v="1933593750"/>
    <n v="1935546875"/>
    <n v="1935546875"/>
    <s v="14021R"/>
    <s v="Chief Commercial Officer"/>
    <s v="12162R"/>
    <s v="Reg Commercial Operations"/>
    <s v="11269R"/>
    <s v="River Transportation"/>
    <m/>
    <m/>
    <x v="0"/>
    <s v="280"/>
    <s v="11157"/>
    <s v="SP20 / 007"/>
    <n v="20782.994461538401"/>
    <n v="207829.944615385"/>
  </r>
  <r>
    <m/>
    <n v="0"/>
    <n v="1875000000"/>
    <n v="1933593750"/>
    <n v="1935546875"/>
    <n v="1935546875"/>
    <s v="14021R"/>
    <s v="Chief Commercial Officer"/>
    <s v="12162R"/>
    <s v="Reg Commercial Operations"/>
    <s v="11269R"/>
    <s v="River Transportation"/>
    <m/>
    <m/>
    <x v="0"/>
    <s v="280"/>
    <s v="11157"/>
    <s v="SP20 / 008"/>
    <n v="196776.12250000099"/>
    <n v="1967761.2250000001"/>
  </r>
  <r>
    <m/>
    <n v="0"/>
    <n v="1875000000"/>
    <n v="1933593750"/>
    <n v="1936523437"/>
    <n v="1936523437"/>
    <s v="14021R"/>
    <s v="Chief Commercial Officer"/>
    <s v="12162R"/>
    <s v="Reg Commercial Operations"/>
    <s v="13357R"/>
    <s v="Real Time Operations"/>
    <m/>
    <m/>
    <x v="0"/>
    <s v="103"/>
    <s v="13356"/>
    <s v="SP20 / 006"/>
    <n v="36335.2908115385"/>
    <n v="403725.45346153801"/>
  </r>
  <r>
    <m/>
    <n v="0"/>
    <n v="1875000000"/>
    <n v="1933593750"/>
    <n v="1936523437"/>
    <n v="1936523437"/>
    <s v="14021R"/>
    <s v="Chief Commercial Officer"/>
    <s v="12162R"/>
    <s v="Reg Commercial Operations"/>
    <s v="13357R"/>
    <s v="Real Time Operations"/>
    <m/>
    <m/>
    <x v="0"/>
    <s v="103"/>
    <s v="13356"/>
    <s v="SP20 / 007"/>
    <n v="33412.621076923097"/>
    <n v="334126.21076923102"/>
  </r>
  <r>
    <m/>
    <n v="0"/>
    <n v="1875000000"/>
    <n v="1933593750"/>
    <n v="1936523437"/>
    <n v="1936523437"/>
    <s v="14021R"/>
    <s v="Chief Commercial Officer"/>
    <s v="12162R"/>
    <s v="Reg Commercial Operations"/>
    <s v="13357R"/>
    <s v="Real Time Operations"/>
    <m/>
    <m/>
    <x v="0"/>
    <s v="103"/>
    <s v="13356"/>
    <s v="SP20 / 008"/>
    <n v="11543.723769230801"/>
    <n v="115437.237692308"/>
  </r>
  <r>
    <m/>
    <n v="0"/>
    <n v="1875000000"/>
    <n v="1933593750"/>
    <n v="1936523437"/>
    <n v="1936523437"/>
    <s v="14021R"/>
    <s v="Chief Commercial Officer"/>
    <s v="12162R"/>
    <s v="Reg Commercial Operations"/>
    <s v="13357R"/>
    <s v="Real Time Operations"/>
    <m/>
    <m/>
    <x v="0"/>
    <s v="103"/>
    <s v="13356"/>
    <s v="SP20 / 009"/>
    <n v="58745.901634615198"/>
    <n v="391639.34423076903"/>
  </r>
  <r>
    <m/>
    <n v="0"/>
    <n v="1875000000"/>
    <n v="1933593750"/>
    <n v="1936523437"/>
    <n v="1936523437"/>
    <s v="14021R"/>
    <s v="Chief Commercial Officer"/>
    <s v="12162R"/>
    <s v="Reg Commercial Operations"/>
    <s v="13357R"/>
    <s v="Real Time Operations"/>
    <m/>
    <m/>
    <x v="0"/>
    <s v="103"/>
    <s v="13356"/>
    <s v="SP20 / 010"/>
    <n v="62876.075692307597"/>
    <n v="314380.378461538"/>
  </r>
  <r>
    <m/>
    <n v="0"/>
    <n v="1875000000"/>
    <n v="1933593750"/>
    <n v="1936523437"/>
    <n v="1936523437"/>
    <s v="14021R"/>
    <s v="Chief Commercial Officer"/>
    <s v="12162R"/>
    <s v="Reg Commercial Operations"/>
    <s v="13357R"/>
    <s v="Real Time Operations"/>
    <m/>
    <m/>
    <x v="0"/>
    <s v="103"/>
    <s v="13357"/>
    <s v="SP20 / 006"/>
    <n v="15664.8556384615"/>
    <n v="174053.95153846199"/>
  </r>
  <r>
    <m/>
    <n v="0"/>
    <n v="1875000000"/>
    <n v="1933593750"/>
    <n v="1936523437"/>
    <n v="1936523437"/>
    <s v="14021R"/>
    <s v="Chief Commercial Officer"/>
    <s v="12162R"/>
    <s v="Reg Commercial Operations"/>
    <s v="13357R"/>
    <s v="Real Time Operations"/>
    <m/>
    <m/>
    <x v="0"/>
    <s v="103"/>
    <s v="13357"/>
    <s v="SP20 / 007"/>
    <n v="18945.400000000001"/>
    <n v="189454"/>
  </r>
  <r>
    <m/>
    <n v="0"/>
    <n v="1875000000"/>
    <n v="1933593750"/>
    <n v="1936523437"/>
    <n v="1936523437"/>
    <s v="14021R"/>
    <s v="Chief Commercial Officer"/>
    <s v="12162R"/>
    <s v="Reg Commercial Operations"/>
    <s v="13357R"/>
    <s v="Real Time Operations"/>
    <m/>
    <m/>
    <x v="0"/>
    <s v="103"/>
    <s v="13357"/>
    <s v="SP20 / 008"/>
    <n v="79992.682884615395"/>
    <n v="799926.82884615404"/>
  </r>
  <r>
    <m/>
    <n v="0"/>
    <n v="1875000000"/>
    <n v="1933593750"/>
    <n v="1936523437"/>
    <n v="1936523437"/>
    <s v="14021R"/>
    <s v="Chief Commercial Officer"/>
    <s v="12162R"/>
    <s v="Reg Commercial Operations"/>
    <s v="13357R"/>
    <s v="Real Time Operations"/>
    <m/>
    <m/>
    <x v="0"/>
    <s v="103"/>
    <s v="13357"/>
    <s v="SP20 / 009"/>
    <n v="123767.736807693"/>
    <n v="825118.24538461503"/>
  </r>
  <r>
    <m/>
    <n v="0"/>
    <n v="1875000000"/>
    <n v="1933593750"/>
    <n v="1936523437"/>
    <n v="1936523437"/>
    <s v="14021R"/>
    <s v="Chief Commercial Officer"/>
    <s v="12162R"/>
    <s v="Reg Commercial Operations"/>
    <s v="13357R"/>
    <s v="Real Time Operations"/>
    <m/>
    <m/>
    <x v="0"/>
    <s v="103"/>
    <s v="13357"/>
    <s v="SP20 / 010"/>
    <n v="133799.66061538499"/>
    <n v="668998.30307692301"/>
  </r>
  <r>
    <m/>
    <n v="0"/>
    <n v="1875000000"/>
    <n v="1933593750"/>
    <n v="1936523437"/>
    <n v="1936523437"/>
    <s v="14021R"/>
    <s v="Chief Commercial Officer"/>
    <s v="12162R"/>
    <s v="Reg Commercial Operations"/>
    <s v="13357R"/>
    <s v="Real Time Operations"/>
    <m/>
    <m/>
    <x v="0"/>
    <s v="103"/>
    <s v="13357"/>
    <s v="SP20 / 011"/>
    <n v="47396.585769230798"/>
    <n v="189586.34307692299"/>
  </r>
  <r>
    <m/>
    <n v="0"/>
    <n v="1875000000"/>
    <n v="1933593750"/>
    <n v="1937011718"/>
    <n v="1937011718"/>
    <s v="14021R"/>
    <s v="Chief Commercial Officer"/>
    <s v="12162R"/>
    <s v="Reg Commercial Operations"/>
    <s v="13358R"/>
    <s v="Commercial &amp;Financial Analysis"/>
    <m/>
    <m/>
    <x v="0"/>
    <s v="103"/>
    <s v="11641"/>
    <s v="SP20 / 009"/>
    <n v="20324.189307692199"/>
    <n v="135494.59538461501"/>
  </r>
  <r>
    <m/>
    <n v="0"/>
    <n v="1875000000"/>
    <n v="1933593750"/>
    <n v="1937011718"/>
    <n v="1937011718"/>
    <s v="14021R"/>
    <s v="Chief Commercial Officer"/>
    <s v="12162R"/>
    <s v="Reg Commercial Operations"/>
    <s v="13358R"/>
    <s v="Commercial &amp;Financial Analysis"/>
    <m/>
    <m/>
    <x v="0"/>
    <s v="103"/>
    <s v="11641"/>
    <s v="SP20 / 011"/>
    <n v="47567.492307692199"/>
    <n v="190269.969230769"/>
  </r>
  <r>
    <m/>
    <n v="0"/>
    <n v="1875000000"/>
    <n v="1933593750"/>
    <n v="1937011718"/>
    <n v="1937011718"/>
    <s v="14021R"/>
    <s v="Chief Commercial Officer"/>
    <s v="12162R"/>
    <s v="Reg Commercial Operations"/>
    <s v="13358R"/>
    <s v="Commercial &amp;Financial Analysis"/>
    <m/>
    <m/>
    <x v="0"/>
    <s v="103"/>
    <s v="13359"/>
    <s v="SP20 / 007"/>
    <n v="8840"/>
    <n v="88400"/>
  </r>
  <r>
    <m/>
    <n v="0"/>
    <n v="1875000000"/>
    <n v="1933593750"/>
    <n v="1937011718"/>
    <n v="1937011718"/>
    <s v="14021R"/>
    <s v="Chief Commercial Officer"/>
    <s v="12162R"/>
    <s v="Reg Commercial Operations"/>
    <s v="13358R"/>
    <s v="Commercial &amp;Financial Analysis"/>
    <m/>
    <m/>
    <x v="0"/>
    <s v="103"/>
    <s v="13359"/>
    <s v="SP20 / 008"/>
    <n v="23091.793461538498"/>
    <n v="230917.93461538499"/>
  </r>
  <r>
    <m/>
    <n v="0"/>
    <n v="1875000000"/>
    <n v="1933593750"/>
    <n v="1937011718"/>
    <n v="1937011718"/>
    <s v="14021R"/>
    <s v="Chief Commercial Officer"/>
    <s v="12162R"/>
    <s v="Reg Commercial Operations"/>
    <s v="13358R"/>
    <s v="Commercial &amp;Financial Analysis"/>
    <m/>
    <m/>
    <x v="0"/>
    <s v="103"/>
    <s v="13359"/>
    <s v="SP20 / 009"/>
    <n v="41037.594173076897"/>
    <n v="273583.961153846"/>
  </r>
  <r>
    <m/>
    <n v="0"/>
    <n v="1875000000"/>
    <n v="1933593750"/>
    <n v="1937011718"/>
    <n v="1937011718"/>
    <s v="14021R"/>
    <s v="Chief Commercial Officer"/>
    <s v="12162R"/>
    <s v="Reg Commercial Operations"/>
    <s v="13358R"/>
    <s v="Commercial &amp;Financial Analysis"/>
    <m/>
    <m/>
    <x v="0"/>
    <s v="103"/>
    <s v="13359"/>
    <s v="SP20 / 010"/>
    <n v="104520.45938461499"/>
    <n v="522602.29692307702"/>
  </r>
  <r>
    <m/>
    <n v="0"/>
    <n v="1875000000"/>
    <n v="1933593750"/>
    <n v="1937011718"/>
    <n v="1937011718"/>
    <s v="14021R"/>
    <s v="Chief Commercial Officer"/>
    <s v="12162R"/>
    <s v="Reg Commercial Operations"/>
    <s v="13358R"/>
    <s v="Commercial &amp;Financial Analysis"/>
    <m/>
    <m/>
    <x v="0"/>
    <s v="103"/>
    <s v="13359"/>
    <s v="SP20 / 011"/>
    <n v="52000"/>
    <n v="208000"/>
  </r>
  <r>
    <m/>
    <n v="0"/>
    <n v="1875000000"/>
    <n v="1933593750"/>
    <n v="1937011718"/>
    <n v="1937011718"/>
    <s v="14021R"/>
    <s v="Chief Commercial Officer"/>
    <s v="12162R"/>
    <s v="Reg Commercial Operations"/>
    <s v="13358R"/>
    <s v="Commercial &amp;Financial Analysis"/>
    <m/>
    <m/>
    <x v="0"/>
    <s v="103"/>
    <s v="13361"/>
    <s v="SP20 / 005"/>
    <n v="10520.000246153801"/>
    <n v="131500.00307692299"/>
  </r>
  <r>
    <m/>
    <n v="0"/>
    <n v="1875000000"/>
    <n v="1933593750"/>
    <n v="1937011718"/>
    <n v="1937011718"/>
    <s v="14021R"/>
    <s v="Chief Commercial Officer"/>
    <s v="12162R"/>
    <s v="Reg Commercial Operations"/>
    <s v="13358R"/>
    <s v="Commercial &amp;Financial Analysis"/>
    <m/>
    <m/>
    <x v="0"/>
    <s v="103"/>
    <s v="13361"/>
    <s v="SP20 / 006"/>
    <n v="7638.29889230769"/>
    <n v="84869.987692307695"/>
  </r>
  <r>
    <m/>
    <n v="0"/>
    <n v="1875000000"/>
    <n v="1933593750"/>
    <n v="1937011718"/>
    <n v="1937011718"/>
    <s v="14021R"/>
    <s v="Chief Commercial Officer"/>
    <s v="12162R"/>
    <s v="Reg Commercial Operations"/>
    <s v="13358R"/>
    <s v="Commercial &amp;Financial Analysis"/>
    <m/>
    <m/>
    <x v="0"/>
    <s v="103"/>
    <s v="13361"/>
    <s v="SP20 / 007"/>
    <n v="60467.298923077004"/>
    <n v="604672.98923076899"/>
  </r>
  <r>
    <m/>
    <n v="0"/>
    <n v="1875000000"/>
    <n v="1933593750"/>
    <n v="1937011718"/>
    <n v="1937011718"/>
    <s v="14021R"/>
    <s v="Chief Commercial Officer"/>
    <s v="12162R"/>
    <s v="Reg Commercial Operations"/>
    <s v="13358R"/>
    <s v="Commercial &amp;Financial Analysis"/>
    <m/>
    <m/>
    <x v="0"/>
    <s v="103"/>
    <s v="13361"/>
    <s v="SP20 / 008"/>
    <n v="11000.0022307692"/>
    <n v="110000.02230769199"/>
  </r>
  <r>
    <m/>
    <n v="0"/>
    <n v="1875000000"/>
    <n v="1933593750"/>
    <n v="1937011718"/>
    <n v="1937011718"/>
    <s v="14021R"/>
    <s v="Chief Commercial Officer"/>
    <s v="12162R"/>
    <s v="Reg Commercial Operations"/>
    <s v="13358R"/>
    <s v="Commercial &amp;Financial Analysis"/>
    <m/>
    <m/>
    <x v="0"/>
    <s v="103"/>
    <s v="13361"/>
    <s v="SP20 / 009"/>
    <n v="18348.749538461601"/>
    <n v="122324.99692307699"/>
  </r>
  <r>
    <m/>
    <n v="0"/>
    <n v="1875000000"/>
    <n v="1933593750"/>
    <n v="1937011718"/>
    <n v="1937011718"/>
    <s v="14021R"/>
    <s v="Chief Commercial Officer"/>
    <s v="12162R"/>
    <s v="Reg Commercial Operations"/>
    <s v="13358R"/>
    <s v="Commercial &amp;Financial Analysis"/>
    <m/>
    <m/>
    <x v="0"/>
    <s v="103"/>
    <s v="13361"/>
    <s v="SP20 / 010"/>
    <n v="62541.201692307601"/>
    <n v="312706.008461538"/>
  </r>
  <r>
    <m/>
    <n v="0"/>
    <n v="1875000000"/>
    <n v="1933593750"/>
    <n v="1937377929"/>
    <n v="1937377929"/>
    <s v="14021R"/>
    <s v="Chief Commercial Officer"/>
    <s v="12162R"/>
    <s v="Reg Commercial Operations"/>
    <s v="12969R"/>
    <s v="Fuel Procurement"/>
    <m/>
    <m/>
    <x v="0"/>
    <s v="103"/>
    <s v="11955"/>
    <s v="SP20 / 008"/>
    <n v="11900.0020769231"/>
    <n v="119000.02076923101"/>
  </r>
  <r>
    <m/>
    <n v="0"/>
    <n v="1875000000"/>
    <n v="1933593750"/>
    <n v="1937377929"/>
    <n v="1937377929"/>
    <s v="14021R"/>
    <s v="Chief Commercial Officer"/>
    <s v="12162R"/>
    <s v="Reg Commercial Operations"/>
    <s v="12969R"/>
    <s v="Fuel Procurement"/>
    <m/>
    <m/>
    <x v="0"/>
    <s v="103"/>
    <s v="11955"/>
    <s v="SP20 / 009"/>
    <n v="38399.995269230698"/>
    <n v="255999.968461538"/>
  </r>
  <r>
    <m/>
    <n v="0"/>
    <n v="1875000000"/>
    <n v="1933593750"/>
    <n v="1937377929"/>
    <n v="1937377929"/>
    <s v="14021R"/>
    <s v="Chief Commercial Officer"/>
    <s v="12162R"/>
    <s v="Reg Commercial Operations"/>
    <s v="12969R"/>
    <s v="Fuel Procurement"/>
    <m/>
    <m/>
    <x v="0"/>
    <s v="103"/>
    <s v="11955"/>
    <s v="SP20 / 011"/>
    <n v="43750.005576923002"/>
    <n v="175000.02230769201"/>
  </r>
  <r>
    <m/>
    <n v="0"/>
    <n v="1875000000"/>
    <n v="1933593750"/>
    <n v="1937377929"/>
    <n v="1937377929"/>
    <s v="14021R"/>
    <s v="Chief Commercial Officer"/>
    <s v="12162R"/>
    <s v="Reg Commercial Operations"/>
    <s v="12969R"/>
    <s v="Fuel Procurement"/>
    <m/>
    <m/>
    <x v="0"/>
    <s v="103"/>
    <s v="13362"/>
    <s v="SP20 / 007"/>
    <n v="11657.954230769201"/>
    <n v="116579.542307692"/>
  </r>
  <r>
    <m/>
    <n v="0"/>
    <n v="1875000000"/>
    <n v="1933593750"/>
    <n v="1937377929"/>
    <n v="1937377929"/>
    <s v="14021R"/>
    <s v="Chief Commercial Officer"/>
    <s v="12162R"/>
    <s v="Reg Commercial Operations"/>
    <s v="12969R"/>
    <s v="Fuel Procurement"/>
    <m/>
    <m/>
    <x v="0"/>
    <s v="103"/>
    <s v="13362"/>
    <s v="SP20 / 008"/>
    <n v="49901.665500000003"/>
    <n v="499016.65500000003"/>
  </r>
  <r>
    <m/>
    <n v="0"/>
    <n v="1875000000"/>
    <n v="1933593750"/>
    <n v="1937377929"/>
    <n v="1937377929"/>
    <s v="14021R"/>
    <s v="Chief Commercial Officer"/>
    <s v="12162R"/>
    <s v="Reg Commercial Operations"/>
    <s v="12969R"/>
    <s v="Fuel Procurement"/>
    <m/>
    <m/>
    <x v="0"/>
    <s v="103"/>
    <s v="13362"/>
    <s v="SP20 / 009"/>
    <n v="20871.636634615399"/>
    <n v="139144.24423076899"/>
  </r>
  <r>
    <m/>
    <n v="0"/>
    <n v="1875000000"/>
    <n v="1933593750"/>
    <n v="1937377929"/>
    <n v="1937377929"/>
    <s v="14021R"/>
    <s v="Chief Commercial Officer"/>
    <s v="12162R"/>
    <s v="Reg Commercial Operations"/>
    <s v="12969R"/>
    <s v="Fuel Procurement"/>
    <m/>
    <m/>
    <x v="0"/>
    <s v="103"/>
    <s v="13362"/>
    <s v="SP20 / 011"/>
    <n v="92723.446826922896"/>
    <n v="370893.78730769199"/>
  </r>
  <r>
    <m/>
    <n v="0"/>
    <n v="1875000000"/>
    <n v="1933593750"/>
    <n v="1937377929"/>
    <n v="1937408446"/>
    <s v="14021R"/>
    <s v="Chief Commercial Officer"/>
    <s v="12162R"/>
    <s v="Reg Commercial Operations"/>
    <s v="12969R"/>
    <s v="Fuel Procurement"/>
    <s v="11947R"/>
    <s v="Land &amp; Mineral Development"/>
    <x v="0"/>
    <s v="168"/>
    <s v="10091"/>
    <s v="SP20 / 007"/>
    <n v="33666.471653846202"/>
    <n v="336664.71653846197"/>
  </r>
  <r>
    <m/>
    <n v="0"/>
    <n v="1875000000"/>
    <n v="1933593750"/>
    <n v="1937377929"/>
    <n v="1937408446"/>
    <s v="14021R"/>
    <s v="Chief Commercial Officer"/>
    <s v="12162R"/>
    <s v="Reg Commercial Operations"/>
    <s v="12969R"/>
    <s v="Fuel Procurement"/>
    <s v="11947R"/>
    <s v="Land &amp; Mineral Development"/>
    <x v="0"/>
    <s v="168"/>
    <s v="10091"/>
    <s v="SP20 / 009"/>
    <n v="26550.000461538399"/>
    <n v="177000.00307692299"/>
  </r>
  <r>
    <m/>
    <n v="0"/>
    <n v="1875000000"/>
    <n v="1933593750"/>
    <n v="1937377929"/>
    <n v="1937408446"/>
    <s v="14021R"/>
    <s v="Chief Commercial Officer"/>
    <s v="12162R"/>
    <s v="Reg Commercial Operations"/>
    <s v="12969R"/>
    <s v="Fuel Procurement"/>
    <s v="11947R"/>
    <s v="Land &amp; Mineral Development"/>
    <x v="0"/>
    <s v="168"/>
    <s v="10091"/>
    <s v="SP20 / 010"/>
    <n v="33700.004461538403"/>
    <n v="168500.02230769201"/>
  </r>
  <r>
    <m/>
    <n v="0"/>
    <n v="1937500000"/>
    <n v="1937500000"/>
    <n v="1937500000"/>
    <n v="1937500000"/>
    <s v="13770R"/>
    <s v="Chief Info &amp; Tech Officer"/>
    <m/>
    <m/>
    <m/>
    <m/>
    <m/>
    <m/>
    <x v="0"/>
    <s v="103"/>
    <s v="13770"/>
    <s v="SP20 / 006"/>
    <n v="8257.4974384615398"/>
    <n v="91749.971538461497"/>
  </r>
  <r>
    <m/>
    <n v="0"/>
    <n v="1937500000"/>
    <n v="1937885802"/>
    <n v="1937885802"/>
    <n v="1937885802"/>
    <s v="13770R"/>
    <s v="Chief Info &amp; Tech Officer"/>
    <s v="14023R"/>
    <s v="Compliance, Privacy &amp; Risk"/>
    <m/>
    <m/>
    <m/>
    <m/>
    <x v="0"/>
    <s v="103"/>
    <s v="12180"/>
    <s v="SP20 / 008"/>
    <n v="11252.348923076899"/>
    <n v="112523.489230769"/>
  </r>
  <r>
    <m/>
    <n v="0"/>
    <n v="1937500000"/>
    <n v="1937885802"/>
    <n v="1937885802"/>
    <n v="1937885802"/>
    <s v="13770R"/>
    <s v="Chief Info &amp; Tech Officer"/>
    <s v="14023R"/>
    <s v="Compliance, Privacy &amp; Risk"/>
    <m/>
    <m/>
    <m/>
    <m/>
    <x v="0"/>
    <s v="103"/>
    <s v="12180"/>
    <s v="SP20 / 009"/>
    <n v="59962.670423076997"/>
    <n v="399751.13615384599"/>
  </r>
  <r>
    <m/>
    <n v="0"/>
    <n v="1937500000"/>
    <n v="1937885802"/>
    <n v="1937885802"/>
    <n v="1937885802"/>
    <s v="13770R"/>
    <s v="Chief Info &amp; Tech Officer"/>
    <s v="14023R"/>
    <s v="Compliance, Privacy &amp; Risk"/>
    <m/>
    <m/>
    <m/>
    <m/>
    <x v="0"/>
    <s v="103"/>
    <s v="12180"/>
    <s v="SP20 / 010"/>
    <n v="31533.7612307692"/>
    <n v="157668.806153846"/>
  </r>
  <r>
    <m/>
    <n v="0"/>
    <n v="1937500000"/>
    <n v="1937885802"/>
    <n v="1937885802"/>
    <n v="1937885802"/>
    <s v="13770R"/>
    <s v="Chief Info &amp; Tech Officer"/>
    <s v="14023R"/>
    <s v="Compliance, Privacy &amp; Risk"/>
    <m/>
    <m/>
    <m/>
    <m/>
    <x v="0"/>
    <s v="103"/>
    <s v="13458"/>
    <s v="SP20 / 007"/>
    <n v="9737.0974615384603"/>
    <n v="97370.974615384606"/>
  </r>
  <r>
    <m/>
    <n v="0"/>
    <n v="1937500000"/>
    <n v="1937885802"/>
    <n v="1937885802"/>
    <n v="1937885802"/>
    <s v="13770R"/>
    <s v="Chief Info &amp; Tech Officer"/>
    <s v="14023R"/>
    <s v="Compliance, Privacy &amp; Risk"/>
    <m/>
    <m/>
    <m/>
    <m/>
    <x v="0"/>
    <s v="103"/>
    <s v="13458"/>
    <s v="SP20 / 008"/>
    <n v="36989.864538461603"/>
    <n v="369898.645384615"/>
  </r>
  <r>
    <m/>
    <n v="0"/>
    <n v="1937500000"/>
    <n v="1937885802"/>
    <n v="1937885802"/>
    <n v="1937885802"/>
    <s v="13770R"/>
    <s v="Chief Info &amp; Tech Officer"/>
    <s v="14023R"/>
    <s v="Compliance, Privacy &amp; Risk"/>
    <m/>
    <m/>
    <m/>
    <m/>
    <x v="0"/>
    <s v="103"/>
    <s v="13458"/>
    <s v="SP20 / 009"/>
    <n v="48022.741038461601"/>
    <n v="320151.60692307702"/>
  </r>
  <r>
    <m/>
    <n v="0"/>
    <n v="1937500000"/>
    <n v="1937885802"/>
    <n v="1937885802"/>
    <n v="1937885802"/>
    <s v="13770R"/>
    <s v="Chief Info &amp; Tech Officer"/>
    <s v="14023R"/>
    <s v="Compliance, Privacy &amp; Risk"/>
    <m/>
    <m/>
    <m/>
    <m/>
    <x v="0"/>
    <s v="103"/>
    <s v="13546"/>
    <s v="SP20 / 007"/>
    <n v="10069.0217692308"/>
    <n v="100690.217692308"/>
  </r>
  <r>
    <m/>
    <n v="0"/>
    <n v="1937500000"/>
    <n v="1937885802"/>
    <n v="1937885802"/>
    <n v="1937885802"/>
    <s v="13770R"/>
    <s v="Chief Info &amp; Tech Officer"/>
    <s v="14023R"/>
    <s v="Compliance, Privacy &amp; Risk"/>
    <m/>
    <m/>
    <m/>
    <m/>
    <x v="0"/>
    <s v="103"/>
    <s v="13546"/>
    <s v="SP20 / 008"/>
    <n v="37129.435846153901"/>
    <n v="371294.35846153903"/>
  </r>
  <r>
    <m/>
    <n v="0"/>
    <n v="1937500000"/>
    <n v="1937885802"/>
    <n v="1937885802"/>
    <n v="1937885802"/>
    <s v="13770R"/>
    <s v="Chief Info &amp; Tech Officer"/>
    <s v="14023R"/>
    <s v="Compliance, Privacy &amp; Risk"/>
    <m/>
    <m/>
    <m/>
    <m/>
    <x v="0"/>
    <s v="103"/>
    <s v="13546"/>
    <s v="SP20 / 009"/>
    <n v="42284.982461538501"/>
    <n v="281899.88307692303"/>
  </r>
  <r>
    <m/>
    <n v="0"/>
    <n v="1937500000"/>
    <n v="1937885802"/>
    <n v="1937885802"/>
    <n v="1937885802"/>
    <s v="13770R"/>
    <s v="Chief Info &amp; Tech Officer"/>
    <s v="14023R"/>
    <s v="Compliance, Privacy &amp; Risk"/>
    <m/>
    <m/>
    <m/>
    <m/>
    <x v="0"/>
    <s v="103"/>
    <s v="13546"/>
    <s v="SP20 / 010"/>
    <n v="32199.999384615399"/>
    <n v="160999.99692307701"/>
  </r>
  <r>
    <m/>
    <n v="0"/>
    <n v="1937500000"/>
    <n v="1937885802"/>
    <n v="1937885802"/>
    <n v="1937885802"/>
    <s v="13770R"/>
    <s v="Chief Info &amp; Tech Officer"/>
    <s v="14023R"/>
    <s v="Compliance, Privacy &amp; Risk"/>
    <m/>
    <m/>
    <m/>
    <m/>
    <x v="0"/>
    <s v="103"/>
    <s v="13595"/>
    <s v="SP20 / 006"/>
    <n v="29340.171173076898"/>
    <n v="326001.90192307701"/>
  </r>
  <r>
    <m/>
    <n v="0"/>
    <n v="1937500000"/>
    <n v="1937885802"/>
    <n v="1937885802"/>
    <n v="1937885802"/>
    <s v="13770R"/>
    <s v="Chief Info &amp; Tech Officer"/>
    <s v="14023R"/>
    <s v="Compliance, Privacy &amp; Risk"/>
    <m/>
    <m/>
    <m/>
    <m/>
    <x v="0"/>
    <s v="103"/>
    <s v="13595"/>
    <s v="SP20 / 008"/>
    <n v="11085.375269230801"/>
    <n v="110853.752692308"/>
  </r>
  <r>
    <m/>
    <n v="0"/>
    <n v="1937500000"/>
    <n v="1937885802"/>
    <n v="1937885802"/>
    <n v="1937885802"/>
    <s v="13770R"/>
    <s v="Chief Info &amp; Tech Officer"/>
    <s v="14023R"/>
    <s v="Compliance, Privacy &amp; Risk"/>
    <m/>
    <m/>
    <m/>
    <m/>
    <x v="0"/>
    <s v="103"/>
    <s v="13595"/>
    <s v="SP20 / 009"/>
    <n v="39099.012000000002"/>
    <n v="260660.08"/>
  </r>
  <r>
    <m/>
    <n v="0"/>
    <n v="1937500000"/>
    <n v="1937885802"/>
    <n v="1937885802"/>
    <n v="1937885802"/>
    <s v="13770R"/>
    <s v="Chief Info &amp; Tech Officer"/>
    <s v="14023R"/>
    <s v="Compliance, Privacy &amp; Risk"/>
    <m/>
    <m/>
    <m/>
    <m/>
    <x v="0"/>
    <s v="103"/>
    <s v="13595"/>
    <s v="SP20 / 010"/>
    <n v="32553.999230769201"/>
    <n v="162769.996153846"/>
  </r>
  <r>
    <m/>
    <n v="0"/>
    <n v="1937500000"/>
    <n v="1937885802"/>
    <n v="1937885802"/>
    <n v="1937885802"/>
    <s v="13770R"/>
    <s v="Chief Info &amp; Tech Officer"/>
    <s v="14023R"/>
    <s v="Compliance, Privacy &amp; Risk"/>
    <m/>
    <m/>
    <m/>
    <m/>
    <x v="0"/>
    <s v="103"/>
    <s v="13966"/>
    <s v="SP20 / 006"/>
    <n v="14398.899819230801"/>
    <n v="159987.775769231"/>
  </r>
  <r>
    <m/>
    <n v="0"/>
    <n v="1937500000"/>
    <n v="1937885802"/>
    <n v="1937885802"/>
    <n v="1937885802"/>
    <s v="13770R"/>
    <s v="Chief Info &amp; Tech Officer"/>
    <s v="14023R"/>
    <s v="Compliance, Privacy &amp; Risk"/>
    <m/>
    <m/>
    <m/>
    <m/>
    <x v="0"/>
    <s v="103"/>
    <s v="13966"/>
    <s v="SP20 / 008"/>
    <n v="24036.3503461539"/>
    <n v="240363.503461538"/>
  </r>
  <r>
    <m/>
    <n v="0"/>
    <n v="1937500000"/>
    <n v="1937885802"/>
    <n v="1937885802"/>
    <n v="1937885802"/>
    <s v="13770R"/>
    <s v="Chief Info &amp; Tech Officer"/>
    <s v="14023R"/>
    <s v="Compliance, Privacy &amp; Risk"/>
    <m/>
    <m/>
    <m/>
    <m/>
    <x v="0"/>
    <s v="103"/>
    <s v="13966"/>
    <s v="SP20 / 009"/>
    <n v="21760.839288461601"/>
    <n v="145072.26192307699"/>
  </r>
  <r>
    <m/>
    <n v="0"/>
    <n v="1937500000"/>
    <n v="1937885802"/>
    <n v="1937885802"/>
    <n v="1937885802"/>
    <s v="13770R"/>
    <s v="Chief Info &amp; Tech Officer"/>
    <s v="14023R"/>
    <s v="Compliance, Privacy &amp; Risk"/>
    <m/>
    <m/>
    <m/>
    <m/>
    <x v="0"/>
    <s v="103"/>
    <s v="13966"/>
    <s v="SP20 / 010"/>
    <n v="28260.000769230799"/>
    <n v="141300.003846154"/>
  </r>
  <r>
    <m/>
    <n v="0"/>
    <n v="1937500000"/>
    <n v="1937885802"/>
    <n v="1937885802"/>
    <n v="1937885802"/>
    <s v="13770R"/>
    <s v="Chief Info &amp; Tech Officer"/>
    <s v="14023R"/>
    <s v="Compliance, Privacy &amp; Risk"/>
    <m/>
    <m/>
    <m/>
    <m/>
    <x v="0"/>
    <s v="103"/>
    <s v="14023"/>
    <s v="SP20 / 011"/>
    <n v="55748.741923077003"/>
    <n v="222994.96769230801"/>
  </r>
  <r>
    <m/>
    <n v="0"/>
    <n v="1937500000"/>
    <n v="1937885802"/>
    <n v="1938271604"/>
    <n v="1938271604"/>
    <s v="13770R"/>
    <s v="Chief Info &amp; Tech Officer"/>
    <s v="14023R"/>
    <s v="Compliance, Privacy &amp; Risk"/>
    <s v="14110R"/>
    <s v="Ext Sec Policy,Tests&amp;CIPCntrls"/>
    <m/>
    <m/>
    <x v="0"/>
    <s v="103"/>
    <s v="13806"/>
    <s v="SP20 / 006"/>
    <n v="6690.5988923076902"/>
    <n v="74339.987692307695"/>
  </r>
  <r>
    <m/>
    <n v="0"/>
    <n v="1937500000"/>
    <n v="1937885802"/>
    <n v="1938271604"/>
    <n v="1938271604"/>
    <s v="13770R"/>
    <s v="Chief Info &amp; Tech Officer"/>
    <s v="14023R"/>
    <s v="Compliance, Privacy &amp; Risk"/>
    <s v="14110R"/>
    <s v="Ext Sec Policy,Tests&amp;CIPCntrls"/>
    <m/>
    <m/>
    <x v="0"/>
    <s v="103"/>
    <s v="13806"/>
    <s v="SP20 / 008"/>
    <n v="31410.956461538401"/>
    <n v="314109.56461538502"/>
  </r>
  <r>
    <m/>
    <n v="0"/>
    <n v="1937500000"/>
    <n v="1937885802"/>
    <n v="1938271604"/>
    <n v="1938271604"/>
    <s v="13770R"/>
    <s v="Chief Info &amp; Tech Officer"/>
    <s v="14023R"/>
    <s v="Compliance, Privacy &amp; Risk"/>
    <s v="14110R"/>
    <s v="Ext Sec Policy,Tests&amp;CIPCntrls"/>
    <m/>
    <m/>
    <x v="0"/>
    <s v="103"/>
    <s v="13806"/>
    <s v="SP20 / 010"/>
    <n v="29680.863846153799"/>
    <n v="148404.319230769"/>
  </r>
  <r>
    <m/>
    <n v="0"/>
    <n v="1937500000"/>
    <n v="1937885802"/>
    <n v="1938271604"/>
    <n v="1938271604"/>
    <s v="13770R"/>
    <s v="Chief Info &amp; Tech Officer"/>
    <s v="14023R"/>
    <s v="Compliance, Privacy &amp; Risk"/>
    <s v="14110R"/>
    <s v="Ext Sec Policy,Tests&amp;CIPCntrls"/>
    <m/>
    <m/>
    <x v="0"/>
    <s v="103"/>
    <s v="14040"/>
    <s v="SP20 / 006"/>
    <n v="21416.487646153899"/>
    <n v="237960.973846154"/>
  </r>
  <r>
    <m/>
    <n v="0"/>
    <n v="1937500000"/>
    <n v="1937885802"/>
    <n v="1938271604"/>
    <n v="1938271604"/>
    <s v="13770R"/>
    <s v="Chief Info &amp; Tech Officer"/>
    <s v="14023R"/>
    <s v="Compliance, Privacy &amp; Risk"/>
    <s v="14110R"/>
    <s v="Ext Sec Policy,Tests&amp;CIPCntrls"/>
    <m/>
    <m/>
    <x v="0"/>
    <s v="103"/>
    <s v="14040"/>
    <s v="SP20 / 008"/>
    <n v="54029.070269230797"/>
    <n v="540290.702692308"/>
  </r>
  <r>
    <m/>
    <n v="0"/>
    <n v="1937500000"/>
    <n v="1937885802"/>
    <n v="1938271604"/>
    <n v="1938271604"/>
    <s v="13770R"/>
    <s v="Chief Info &amp; Tech Officer"/>
    <s v="14023R"/>
    <s v="Compliance, Privacy &amp; Risk"/>
    <s v="14110R"/>
    <s v="Ext Sec Policy,Tests&amp;CIPCntrls"/>
    <m/>
    <m/>
    <x v="0"/>
    <s v="103"/>
    <s v="14040"/>
    <s v="SP20 / 009"/>
    <n v="37109.180769230697"/>
    <n v="247394.538461538"/>
  </r>
  <r>
    <m/>
    <n v="0"/>
    <n v="1937500000"/>
    <n v="1937885802"/>
    <n v="1938271604"/>
    <n v="1938271604"/>
    <s v="13770R"/>
    <s v="Chief Info &amp; Tech Officer"/>
    <s v="14023R"/>
    <s v="Compliance, Privacy &amp; Risk"/>
    <s v="14110R"/>
    <s v="Ext Sec Policy,Tests&amp;CIPCntrls"/>
    <m/>
    <m/>
    <x v="0"/>
    <s v="103"/>
    <s v="14040"/>
    <s v="SP20 / 010"/>
    <n v="31230.7764615384"/>
    <n v="156153.88230769199"/>
  </r>
  <r>
    <m/>
    <n v="0"/>
    <n v="1937500000"/>
    <n v="1942515426"/>
    <n v="1942515426"/>
    <n v="1942515426"/>
    <s v="13770R"/>
    <s v="Chief Info &amp; Tech Officer"/>
    <s v="12673R"/>
    <s v="Chief Security Officer"/>
    <m/>
    <m/>
    <m/>
    <m/>
    <x v="0"/>
    <s v="103"/>
    <s v="12673"/>
    <s v="SP20 / 015"/>
    <n v="175500"/>
    <n v="390000"/>
  </r>
  <r>
    <m/>
    <n v="0"/>
    <n v="1937500000"/>
    <n v="1942515426"/>
    <n v="1942901228"/>
    <n v="1942901228"/>
    <s v="13770R"/>
    <s v="Chief Info &amp; Tech Officer"/>
    <s v="12673R"/>
    <s v="Chief Security Officer"/>
    <s v="13371R"/>
    <s v="Cyber Sec Assessments &amp; Design"/>
    <m/>
    <m/>
    <x v="0"/>
    <s v="103"/>
    <s v="13371"/>
    <s v="SP20 / 011"/>
    <n v="59787.507307692198"/>
    <n v="239150.029230769"/>
  </r>
  <r>
    <m/>
    <n v="0"/>
    <n v="1937500000"/>
    <n v="1942515426"/>
    <n v="1942901228"/>
    <n v="1942901228"/>
    <s v="13770R"/>
    <s v="Chief Info &amp; Tech Officer"/>
    <s v="12673R"/>
    <s v="Chief Security Officer"/>
    <s v="13371R"/>
    <s v="Cyber Sec Assessments &amp; Design"/>
    <m/>
    <m/>
    <x v="0"/>
    <s v="103"/>
    <s v="13547"/>
    <s v="SP20 / 008"/>
    <n v="14180.61"/>
    <n v="141806.1"/>
  </r>
  <r>
    <m/>
    <n v="0"/>
    <n v="1937500000"/>
    <n v="1942515426"/>
    <n v="1942901228"/>
    <n v="1942901228"/>
    <s v="13770R"/>
    <s v="Chief Info &amp; Tech Officer"/>
    <s v="12673R"/>
    <s v="Chief Security Officer"/>
    <s v="13371R"/>
    <s v="Cyber Sec Assessments &amp; Design"/>
    <m/>
    <m/>
    <x v="0"/>
    <s v="103"/>
    <s v="13547"/>
    <s v="SP20 / 009"/>
    <n v="107959.782807692"/>
    <n v="719731.88538461598"/>
  </r>
  <r>
    <m/>
    <n v="0"/>
    <n v="1937500000"/>
    <n v="1942515426"/>
    <n v="1942901228"/>
    <n v="1942901228"/>
    <s v="13770R"/>
    <s v="Chief Info &amp; Tech Officer"/>
    <s v="12673R"/>
    <s v="Chief Security Officer"/>
    <s v="13371R"/>
    <s v="Cyber Sec Assessments &amp; Design"/>
    <m/>
    <m/>
    <x v="0"/>
    <s v="103"/>
    <s v="13547"/>
    <s v="SP20 / 010"/>
    <n v="37000.003230769202"/>
    <n v="185000.01615384599"/>
  </r>
  <r>
    <m/>
    <n v="0"/>
    <n v="1937500000"/>
    <n v="1942515426"/>
    <n v="1942901228"/>
    <n v="1942901228"/>
    <s v="13770R"/>
    <s v="Chief Info &amp; Tech Officer"/>
    <s v="12673R"/>
    <s v="Chief Security Officer"/>
    <s v="13371R"/>
    <s v="Cyber Sec Assessments &amp; Design"/>
    <m/>
    <m/>
    <x v="0"/>
    <s v="103"/>
    <s v="13548"/>
    <s v="SP20 / 008"/>
    <n v="68064.0025384615"/>
    <n v="680640.02538461599"/>
  </r>
  <r>
    <m/>
    <n v="0"/>
    <n v="1937500000"/>
    <n v="1942515426"/>
    <n v="1942901228"/>
    <n v="1942901228"/>
    <s v="13770R"/>
    <s v="Chief Info &amp; Tech Officer"/>
    <s v="12673R"/>
    <s v="Chief Security Officer"/>
    <s v="13371R"/>
    <s v="Cyber Sec Assessments &amp; Design"/>
    <m/>
    <m/>
    <x v="0"/>
    <s v="103"/>
    <s v="13548"/>
    <s v="SP20 / 009"/>
    <n v="38606.995153846197"/>
    <n v="257379.96769230801"/>
  </r>
  <r>
    <m/>
    <n v="0"/>
    <n v="1937500000"/>
    <n v="1942515426"/>
    <n v="1942901228"/>
    <n v="1942901228"/>
    <s v="13770R"/>
    <s v="Chief Info &amp; Tech Officer"/>
    <s v="12673R"/>
    <s v="Chief Security Officer"/>
    <s v="13371R"/>
    <s v="Cyber Sec Assessments &amp; Design"/>
    <m/>
    <m/>
    <x v="0"/>
    <s v="103"/>
    <s v="13548"/>
    <s v="SP20 / 010"/>
    <n v="27650.0013846154"/>
    <n v="138250.00692307699"/>
  </r>
  <r>
    <m/>
    <n v="0"/>
    <n v="1937500000"/>
    <n v="1942515426"/>
    <n v="1942901228"/>
    <n v="1942901228"/>
    <s v="13770R"/>
    <s v="Chief Info &amp; Tech Officer"/>
    <s v="12673R"/>
    <s v="Chief Security Officer"/>
    <s v="13371R"/>
    <s v="Cyber Sec Assessments &amp; Design"/>
    <m/>
    <m/>
    <x v="0"/>
    <s v="103"/>
    <s v="13549"/>
    <s v="SP20 / 008"/>
    <n v="56099.408307692203"/>
    <n v="560994.08307692304"/>
  </r>
  <r>
    <m/>
    <n v="0"/>
    <n v="1937500000"/>
    <n v="1942515426"/>
    <n v="1942901228"/>
    <n v="1942901228"/>
    <s v="13770R"/>
    <s v="Chief Info &amp; Tech Officer"/>
    <s v="12673R"/>
    <s v="Chief Security Officer"/>
    <s v="13371R"/>
    <s v="Cyber Sec Assessments &amp; Design"/>
    <m/>
    <m/>
    <x v="0"/>
    <s v="103"/>
    <s v="13549"/>
    <s v="SP20 / 009"/>
    <n v="42198.967499999999"/>
    <n v="281326.45"/>
  </r>
  <r>
    <m/>
    <n v="0"/>
    <n v="1937500000"/>
    <n v="1942515426"/>
    <n v="1942901228"/>
    <n v="1942901228"/>
    <s v="13770R"/>
    <s v="Chief Info &amp; Tech Officer"/>
    <s v="12673R"/>
    <s v="Chief Security Officer"/>
    <s v="13371R"/>
    <s v="Cyber Sec Assessments &amp; Design"/>
    <m/>
    <m/>
    <x v="0"/>
    <s v="103"/>
    <s v="13549"/>
    <s v="SP20 / 010"/>
    <n v="65180.879230769198"/>
    <n v="325904.396153846"/>
  </r>
  <r>
    <m/>
    <n v="0"/>
    <n v="1937500000"/>
    <n v="1942515426"/>
    <n v="1942901228"/>
    <n v="1942901228"/>
    <s v="13770R"/>
    <s v="Chief Info &amp; Tech Officer"/>
    <s v="12673R"/>
    <s v="Chief Security Officer"/>
    <s v="13371R"/>
    <s v="Cyber Sec Assessments &amp; Design"/>
    <m/>
    <m/>
    <x v="0"/>
    <s v="103"/>
    <s v="13649"/>
    <s v="SP20 / 006"/>
    <n v="20331.7442307692"/>
    <n v="225908.26923076899"/>
  </r>
  <r>
    <m/>
    <n v="0"/>
    <n v="1937500000"/>
    <n v="1942515426"/>
    <n v="1942901228"/>
    <n v="1942901228"/>
    <s v="13770R"/>
    <s v="Chief Info &amp; Tech Officer"/>
    <s v="12673R"/>
    <s v="Chief Security Officer"/>
    <s v="13371R"/>
    <s v="Cyber Sec Assessments &amp; Design"/>
    <m/>
    <m/>
    <x v="0"/>
    <s v="103"/>
    <s v="13649"/>
    <s v="SP20 / 007"/>
    <n v="18035.351961538501"/>
    <n v="180353.51961538501"/>
  </r>
  <r>
    <m/>
    <n v="0"/>
    <n v="1937500000"/>
    <n v="1942515426"/>
    <n v="1942901228"/>
    <n v="1942901228"/>
    <s v="13770R"/>
    <s v="Chief Info &amp; Tech Officer"/>
    <s v="12673R"/>
    <s v="Chief Security Officer"/>
    <s v="13371R"/>
    <s v="Cyber Sec Assessments &amp; Design"/>
    <m/>
    <m/>
    <x v="0"/>
    <s v="103"/>
    <s v="13649"/>
    <s v="SP20 / 009"/>
    <n v="95200.574307692106"/>
    <n v="634670.49538461503"/>
  </r>
  <r>
    <m/>
    <n v="0"/>
    <n v="1937500000"/>
    <n v="1942515426"/>
    <n v="1942901228"/>
    <n v="1942901228"/>
    <s v="13770R"/>
    <s v="Chief Info &amp; Tech Officer"/>
    <s v="12673R"/>
    <s v="Chief Security Officer"/>
    <s v="13371R"/>
    <s v="Cyber Sec Assessments &amp; Design"/>
    <m/>
    <m/>
    <x v="0"/>
    <s v="103"/>
    <s v="13649"/>
    <s v="SP20 / 010"/>
    <n v="30937.9666923076"/>
    <n v="154689.83346153799"/>
  </r>
  <r>
    <m/>
    <n v="0"/>
    <n v="1937500000"/>
    <n v="1942515426"/>
    <n v="1942901228"/>
    <n v="1942901228"/>
    <s v="13770R"/>
    <s v="Chief Info &amp; Tech Officer"/>
    <s v="12673R"/>
    <s v="Chief Security Officer"/>
    <s v="13371R"/>
    <s v="Cyber Sec Assessments &amp; Design"/>
    <m/>
    <m/>
    <x v="0"/>
    <s v="103"/>
    <s v="14039"/>
    <s v="SP20 / 007"/>
    <n v="9145.5"/>
    <n v="91455"/>
  </r>
  <r>
    <m/>
    <n v="0"/>
    <n v="1937500000"/>
    <n v="1942515426"/>
    <n v="1942901228"/>
    <n v="1942901228"/>
    <s v="13770R"/>
    <s v="Chief Info &amp; Tech Officer"/>
    <s v="12673R"/>
    <s v="Chief Security Officer"/>
    <s v="13371R"/>
    <s v="Cyber Sec Assessments &amp; Design"/>
    <m/>
    <m/>
    <x v="0"/>
    <s v="103"/>
    <s v="14039"/>
    <s v="SP20 / 009"/>
    <n v="40229.947326923197"/>
    <n v="268199.64884615398"/>
  </r>
  <r>
    <m/>
    <n v="0"/>
    <n v="1937500000"/>
    <n v="1942515426"/>
    <n v="1942901228"/>
    <n v="1942901228"/>
    <s v="13770R"/>
    <s v="Chief Info &amp; Tech Officer"/>
    <s v="12673R"/>
    <s v="Chief Security Officer"/>
    <s v="13371R"/>
    <s v="Cyber Sec Assessments &amp; Design"/>
    <m/>
    <m/>
    <x v="0"/>
    <s v="103"/>
    <s v="14039"/>
    <s v="SP20 / 010"/>
    <n v="30745.502307692401"/>
    <n v="153727.51153846199"/>
  </r>
  <r>
    <m/>
    <n v="0"/>
    <n v="1937500000"/>
    <n v="1942515426"/>
    <n v="1943287030"/>
    <n v="1943287030"/>
    <s v="13770R"/>
    <s v="Chief Info &amp; Tech Officer"/>
    <s v="12673R"/>
    <s v="Chief Security Officer"/>
    <s v="12677R"/>
    <s v="Physical Security"/>
    <m/>
    <m/>
    <x v="0"/>
    <s v="103"/>
    <s v="12677"/>
    <s v="SP20 / 003"/>
    <n v="40609.182563461502"/>
    <n v="812183.65126923099"/>
  </r>
  <r>
    <m/>
    <n v="0"/>
    <n v="1937500000"/>
    <n v="1942515426"/>
    <n v="1943287030"/>
    <n v="1943287030"/>
    <s v="13770R"/>
    <s v="Chief Info &amp; Tech Officer"/>
    <s v="12673R"/>
    <s v="Chief Security Officer"/>
    <s v="12677R"/>
    <s v="Physical Security"/>
    <m/>
    <m/>
    <x v="0"/>
    <s v="103"/>
    <s v="12677"/>
    <s v="SP20 / 004"/>
    <n v="3379.3730769230801"/>
    <n v="56322.884615384603"/>
  </r>
  <r>
    <m/>
    <n v="0"/>
    <n v="1937500000"/>
    <n v="1942515426"/>
    <n v="1943287030"/>
    <n v="1943287030"/>
    <s v="13770R"/>
    <s v="Chief Info &amp; Tech Officer"/>
    <s v="12673R"/>
    <s v="Chief Security Officer"/>
    <s v="12677R"/>
    <s v="Physical Security"/>
    <m/>
    <m/>
    <x v="0"/>
    <s v="103"/>
    <s v="12677"/>
    <s v="SP20 / 006"/>
    <n v="37465.641103846203"/>
    <n v="416284.901153846"/>
  </r>
  <r>
    <m/>
    <n v="0"/>
    <n v="1937500000"/>
    <n v="1942515426"/>
    <n v="1943287030"/>
    <n v="1943287030"/>
    <s v="13770R"/>
    <s v="Chief Info &amp; Tech Officer"/>
    <s v="12673R"/>
    <s v="Chief Security Officer"/>
    <s v="12677R"/>
    <s v="Physical Security"/>
    <m/>
    <m/>
    <x v="0"/>
    <s v="103"/>
    <s v="12677"/>
    <s v="SP20 / 007"/>
    <n v="89580.045230769203"/>
    <n v="895800.45230769203"/>
  </r>
  <r>
    <m/>
    <n v="0"/>
    <n v="1937500000"/>
    <n v="1942515426"/>
    <n v="1943287030"/>
    <n v="1943287030"/>
    <s v="13770R"/>
    <s v="Chief Info &amp; Tech Officer"/>
    <s v="12673R"/>
    <s v="Chief Security Officer"/>
    <s v="12677R"/>
    <s v="Physical Security"/>
    <m/>
    <m/>
    <x v="0"/>
    <s v="103"/>
    <s v="12677"/>
    <s v="SP20 / 008"/>
    <n v="51818.697230769198"/>
    <n v="518186.97230769199"/>
  </r>
  <r>
    <m/>
    <n v="0"/>
    <n v="1937500000"/>
    <n v="1942515426"/>
    <n v="1943287030"/>
    <n v="1943287030"/>
    <s v="13770R"/>
    <s v="Chief Info &amp; Tech Officer"/>
    <s v="12673R"/>
    <s v="Chief Security Officer"/>
    <s v="12677R"/>
    <s v="Physical Security"/>
    <m/>
    <m/>
    <x v="0"/>
    <s v="103"/>
    <s v="12677"/>
    <s v="SP20 / 009"/>
    <n v="18971.9466346154"/>
    <n v="126479.644230769"/>
  </r>
  <r>
    <m/>
    <n v="0"/>
    <n v="1937500000"/>
    <n v="1942515426"/>
    <n v="1943287030"/>
    <n v="1943287030"/>
    <s v="13770R"/>
    <s v="Chief Info &amp; Tech Officer"/>
    <s v="12673R"/>
    <s v="Chief Security Officer"/>
    <s v="12677R"/>
    <s v="Physical Security"/>
    <m/>
    <m/>
    <x v="0"/>
    <s v="103"/>
    <s v="12677"/>
    <s v="SP20 / 010"/>
    <n v="84569.962769230799"/>
    <n v="422849.81384615402"/>
  </r>
  <r>
    <m/>
    <n v="0"/>
    <n v="1937500000"/>
    <n v="1942515426"/>
    <n v="1943287030"/>
    <n v="1943287030"/>
    <s v="13770R"/>
    <s v="Chief Info &amp; Tech Officer"/>
    <s v="12673R"/>
    <s v="Chief Security Officer"/>
    <s v="12677R"/>
    <s v="Physical Security"/>
    <m/>
    <m/>
    <x v="0"/>
    <s v="103"/>
    <s v="12677"/>
    <s v="SP20 / 011"/>
    <n v="49440.007115384498"/>
    <n v="197760.02846153799"/>
  </r>
  <r>
    <m/>
    <n v="0"/>
    <n v="1937500000"/>
    <n v="1942515426"/>
    <n v="1943287030"/>
    <n v="1943287030"/>
    <s v="13770R"/>
    <s v="Chief Info &amp; Tech Officer"/>
    <s v="12673R"/>
    <s v="Chief Security Officer"/>
    <s v="12677R"/>
    <s v="Physical Security"/>
    <m/>
    <m/>
    <x v="0"/>
    <s v="211"/>
    <s v="12677"/>
    <s v="SP20 / 007"/>
    <n v="9259.2791153846192"/>
    <n v="92592.791153846207"/>
  </r>
  <r>
    <m/>
    <n v="0"/>
    <n v="1937500000"/>
    <n v="1942515426"/>
    <n v="1944444436"/>
    <n v="1944444436"/>
    <s v="13770R"/>
    <s v="Chief Info &amp; Tech Officer"/>
    <s v="12673R"/>
    <s v="Chief Security Officer"/>
    <s v="12678R"/>
    <s v="CyberSec Intelligence&amp;Defense"/>
    <m/>
    <m/>
    <x v="0"/>
    <s v="103"/>
    <s v="12487"/>
    <s v="SP20 / 006"/>
    <n v="35606.598507692303"/>
    <n v="395628.87230769201"/>
  </r>
  <r>
    <m/>
    <n v="0"/>
    <n v="1937500000"/>
    <n v="1942515426"/>
    <n v="1944444436"/>
    <n v="1944444436"/>
    <s v="13770R"/>
    <s v="Chief Info &amp; Tech Officer"/>
    <s v="12673R"/>
    <s v="Chief Security Officer"/>
    <s v="12678R"/>
    <s v="CyberSec Intelligence&amp;Defense"/>
    <m/>
    <m/>
    <x v="0"/>
    <s v="103"/>
    <s v="12487"/>
    <s v="SP20 / 007"/>
    <n v="43561.200153846097"/>
    <n v="435612.00153846201"/>
  </r>
  <r>
    <m/>
    <n v="0"/>
    <n v="1937500000"/>
    <n v="1942515426"/>
    <n v="1944444436"/>
    <n v="1944444436"/>
    <s v="13770R"/>
    <s v="Chief Info &amp; Tech Officer"/>
    <s v="12673R"/>
    <s v="Chief Security Officer"/>
    <s v="12678R"/>
    <s v="CyberSec Intelligence&amp;Defense"/>
    <m/>
    <m/>
    <x v="0"/>
    <s v="103"/>
    <s v="12487"/>
    <s v="SP20 / 010"/>
    <n v="30920.0016923076"/>
    <n v="154600.008461538"/>
  </r>
  <r>
    <m/>
    <n v="0"/>
    <n v="1937500000"/>
    <n v="1942515426"/>
    <n v="1944444436"/>
    <n v="1944444436"/>
    <s v="13770R"/>
    <s v="Chief Info &amp; Tech Officer"/>
    <s v="12673R"/>
    <s v="Chief Security Officer"/>
    <s v="12678R"/>
    <s v="CyberSec Intelligence&amp;Defense"/>
    <m/>
    <m/>
    <x v="0"/>
    <s v="103"/>
    <s v="12678"/>
    <s v="SP20 / 011"/>
    <n v="51500.002307692303"/>
    <n v="206000.00923076901"/>
  </r>
  <r>
    <m/>
    <n v="0"/>
    <n v="1937500000"/>
    <n v="1942515426"/>
    <n v="1944444436"/>
    <n v="1944444436"/>
    <s v="13770R"/>
    <s v="Chief Info &amp; Tech Officer"/>
    <s v="12673R"/>
    <s v="Chief Security Officer"/>
    <s v="12678R"/>
    <s v="CyberSec Intelligence&amp;Defense"/>
    <m/>
    <m/>
    <x v="0"/>
    <s v="103"/>
    <s v="13372"/>
    <s v="SP20 / 006"/>
    <n v="38873.762307692297"/>
    <n v="431930.69230769202"/>
  </r>
  <r>
    <m/>
    <n v="0"/>
    <n v="1937500000"/>
    <n v="1942515426"/>
    <n v="1944444436"/>
    <n v="1944444436"/>
    <s v="13770R"/>
    <s v="Chief Info &amp; Tech Officer"/>
    <s v="12673R"/>
    <s v="Chief Security Officer"/>
    <s v="12678R"/>
    <s v="CyberSec Intelligence&amp;Defense"/>
    <m/>
    <m/>
    <x v="0"/>
    <s v="103"/>
    <s v="13372"/>
    <s v="SP20 / 008"/>
    <n v="47135.469269230802"/>
    <n v="471354.69269230799"/>
  </r>
  <r>
    <m/>
    <n v="0"/>
    <n v="1937500000"/>
    <n v="1942515426"/>
    <n v="1944444436"/>
    <n v="1944444436"/>
    <s v="13770R"/>
    <s v="Chief Info &amp; Tech Officer"/>
    <s v="12673R"/>
    <s v="Chief Security Officer"/>
    <s v="12678R"/>
    <s v="CyberSec Intelligence&amp;Defense"/>
    <m/>
    <m/>
    <x v="0"/>
    <s v="103"/>
    <s v="13372"/>
    <s v="SP20 / 010"/>
    <n v="32693.5798461538"/>
    <n v="163467.89923076899"/>
  </r>
  <r>
    <m/>
    <n v="0"/>
    <n v="1937500000"/>
    <n v="1942515426"/>
    <n v="1944444436"/>
    <n v="1944444436"/>
    <s v="13770R"/>
    <s v="Chief Info &amp; Tech Officer"/>
    <s v="12673R"/>
    <s v="Chief Security Officer"/>
    <s v="12678R"/>
    <s v="CyberSec Intelligence&amp;Defense"/>
    <m/>
    <m/>
    <x v="0"/>
    <s v="103"/>
    <s v="14004"/>
    <s v="SP20 / 008"/>
    <n v="62108.803230769103"/>
    <n v="621088.03230769199"/>
  </r>
  <r>
    <m/>
    <n v="0"/>
    <n v="1937500000"/>
    <n v="1942515426"/>
    <n v="1944444436"/>
    <n v="1944444436"/>
    <s v="13770R"/>
    <s v="Chief Info &amp; Tech Officer"/>
    <s v="12673R"/>
    <s v="Chief Security Officer"/>
    <s v="12678R"/>
    <s v="CyberSec Intelligence&amp;Defense"/>
    <m/>
    <m/>
    <x v="0"/>
    <s v="103"/>
    <s v="14004"/>
    <s v="SP20 / 009"/>
    <n v="18525"/>
    <n v="123500"/>
  </r>
  <r>
    <m/>
    <n v="0"/>
    <n v="1937500000"/>
    <n v="1942515426"/>
    <n v="1944444436"/>
    <n v="1944444436"/>
    <s v="13770R"/>
    <s v="Chief Info &amp; Tech Officer"/>
    <s v="12673R"/>
    <s v="Chief Security Officer"/>
    <s v="12678R"/>
    <s v="CyberSec Intelligence&amp;Defense"/>
    <m/>
    <m/>
    <x v="0"/>
    <s v="103"/>
    <s v="14004"/>
    <s v="SP20 / 010"/>
    <n v="59920.0078461538"/>
    <n v="299600.03923076898"/>
  </r>
  <r>
    <m/>
    <n v="0"/>
    <n v="1937500000"/>
    <n v="1942515426"/>
    <n v="1944444436"/>
    <n v="1944444436"/>
    <s v="13770R"/>
    <s v="Chief Info &amp; Tech Officer"/>
    <s v="12673R"/>
    <s v="Chief Security Officer"/>
    <s v="12678R"/>
    <s v="CyberSec Intelligence&amp;Defense"/>
    <m/>
    <m/>
    <x v="0"/>
    <s v="103"/>
    <s v="14005"/>
    <s v="SP20 / 008"/>
    <n v="21529.995230769298"/>
    <n v="215299.952307692"/>
  </r>
  <r>
    <m/>
    <n v="0"/>
    <n v="1937500000"/>
    <n v="1942515426"/>
    <n v="1944444436"/>
    <n v="1944444436"/>
    <s v="13770R"/>
    <s v="Chief Info &amp; Tech Officer"/>
    <s v="12673R"/>
    <s v="Chief Security Officer"/>
    <s v="12678R"/>
    <s v="CyberSec Intelligence&amp;Defense"/>
    <m/>
    <m/>
    <x v="0"/>
    <s v="103"/>
    <s v="14005"/>
    <s v="SP20 / 009"/>
    <n v="102650.911730769"/>
    <n v="684339.41153846204"/>
  </r>
  <r>
    <m/>
    <n v="0"/>
    <n v="1937500000"/>
    <n v="1942515426"/>
    <n v="1944444436"/>
    <n v="1944444436"/>
    <s v="13770R"/>
    <s v="Chief Info &amp; Tech Officer"/>
    <s v="12673R"/>
    <s v="Chief Security Officer"/>
    <s v="12678R"/>
    <s v="CyberSec Intelligence&amp;Defense"/>
    <m/>
    <m/>
    <x v="0"/>
    <s v="103"/>
    <s v="14005"/>
    <s v="SP20 / 010"/>
    <n v="94349.038307692201"/>
    <n v="471745.19153846201"/>
  </r>
  <r>
    <m/>
    <n v="0"/>
    <n v="1937500000"/>
    <n v="1945216040"/>
    <n v="1945216040"/>
    <n v="1945216040"/>
    <s v="13770R"/>
    <s v="Chief Info &amp; Tech Officer"/>
    <s v="13847R"/>
    <s v="Tech Planning &amp; Governance"/>
    <m/>
    <m/>
    <m/>
    <m/>
    <x v="0"/>
    <s v="103"/>
    <s v="12604"/>
    <s v="SP20 / 006"/>
    <n v="7512.7517307692297"/>
    <n v="83475.019230769205"/>
  </r>
  <r>
    <m/>
    <n v="0"/>
    <n v="1937500000"/>
    <n v="1945216040"/>
    <n v="1945216040"/>
    <n v="1945216040"/>
    <s v="13770R"/>
    <s v="Chief Info &amp; Tech Officer"/>
    <s v="13847R"/>
    <s v="Tech Planning &amp; Governance"/>
    <m/>
    <m/>
    <m/>
    <m/>
    <x v="0"/>
    <s v="103"/>
    <s v="12604"/>
    <s v="SP20 / 007"/>
    <n v="19324.108769230701"/>
    <n v="193241.08769230801"/>
  </r>
  <r>
    <m/>
    <n v="0"/>
    <n v="1937500000"/>
    <n v="1945216040"/>
    <n v="1945216040"/>
    <n v="1945216040"/>
    <s v="13770R"/>
    <s v="Chief Info &amp; Tech Officer"/>
    <s v="13847R"/>
    <s v="Tech Planning &amp; Governance"/>
    <m/>
    <m/>
    <m/>
    <m/>
    <x v="0"/>
    <s v="103"/>
    <s v="12604"/>
    <s v="SP20 / 008"/>
    <n v="51863.511846153902"/>
    <n v="518635.11846153898"/>
  </r>
  <r>
    <m/>
    <n v="0"/>
    <n v="1937500000"/>
    <n v="1945216040"/>
    <n v="1945216040"/>
    <n v="1945216040"/>
    <s v="13770R"/>
    <s v="Chief Info &amp; Tech Officer"/>
    <s v="13847R"/>
    <s v="Tech Planning &amp; Governance"/>
    <m/>
    <m/>
    <m/>
    <m/>
    <x v="0"/>
    <s v="103"/>
    <s v="12604"/>
    <s v="SP20 / 009"/>
    <n v="20769.2306538462"/>
    <n v="138461.53769230799"/>
  </r>
  <r>
    <m/>
    <n v="0"/>
    <n v="1937500000"/>
    <n v="1945216040"/>
    <n v="1945216040"/>
    <n v="1945216040"/>
    <s v="13770R"/>
    <s v="Chief Info &amp; Tech Officer"/>
    <s v="13847R"/>
    <s v="Tech Planning &amp; Governance"/>
    <m/>
    <m/>
    <m/>
    <m/>
    <x v="0"/>
    <s v="103"/>
    <s v="12604"/>
    <s v="SP20 / 010"/>
    <n v="31268.547076923001"/>
    <n v="156342.73538461499"/>
  </r>
  <r>
    <m/>
    <n v="0"/>
    <n v="1937500000"/>
    <n v="1945216040"/>
    <n v="1945216040"/>
    <n v="1945216040"/>
    <s v="13770R"/>
    <s v="Chief Info &amp; Tech Officer"/>
    <s v="13847R"/>
    <s v="Tech Planning &amp; Governance"/>
    <m/>
    <m/>
    <m/>
    <m/>
    <x v="0"/>
    <s v="103"/>
    <s v="13847"/>
    <s v="SP20 / 006"/>
    <n v="7415.9979923076899"/>
    <n v="82399.977692307701"/>
  </r>
  <r>
    <m/>
    <n v="0"/>
    <n v="1937500000"/>
    <n v="1945216040"/>
    <n v="1945216040"/>
    <n v="1945216040"/>
    <s v="13770R"/>
    <s v="Chief Info &amp; Tech Officer"/>
    <s v="13847R"/>
    <s v="Tech Planning &amp; Governance"/>
    <m/>
    <m/>
    <m/>
    <m/>
    <x v="0"/>
    <s v="103"/>
    <s v="13925"/>
    <s v="SP20 / 007"/>
    <n v="9830.4889230769204"/>
    <n v="98304.8892307692"/>
  </r>
  <r>
    <m/>
    <n v="0"/>
    <n v="1937500000"/>
    <n v="1945216040"/>
    <n v="1945216040"/>
    <n v="1945216040"/>
    <s v="13770R"/>
    <s v="Chief Info &amp; Tech Officer"/>
    <s v="13847R"/>
    <s v="Tech Planning &amp; Governance"/>
    <m/>
    <m/>
    <m/>
    <m/>
    <x v="0"/>
    <s v="103"/>
    <s v="13925"/>
    <s v="SP20 / 008"/>
    <n v="71777.469923076904"/>
    <n v="717774.69923076895"/>
  </r>
  <r>
    <m/>
    <n v="0"/>
    <n v="1937500000"/>
    <n v="1945216040"/>
    <n v="1945216040"/>
    <n v="1945216040"/>
    <s v="13770R"/>
    <s v="Chief Info &amp; Tech Officer"/>
    <s v="13847R"/>
    <s v="Tech Planning &amp; Governance"/>
    <m/>
    <m/>
    <m/>
    <m/>
    <x v="0"/>
    <s v="103"/>
    <s v="13925"/>
    <s v="SP20 / 009"/>
    <n v="41809.4383846153"/>
    <n v="278729.58923076902"/>
  </r>
  <r>
    <m/>
    <n v="0"/>
    <n v="1937500000"/>
    <n v="1945216040"/>
    <n v="1945216040"/>
    <n v="1945216040"/>
    <s v="13770R"/>
    <s v="Chief Info &amp; Tech Officer"/>
    <s v="13847R"/>
    <s v="Tech Planning &amp; Governance"/>
    <m/>
    <m/>
    <m/>
    <m/>
    <x v="0"/>
    <s v="103"/>
    <s v="13925"/>
    <s v="SP20 / 010"/>
    <n v="32292"/>
    <n v="161460"/>
  </r>
  <r>
    <m/>
    <n v="0"/>
    <n v="1937500000"/>
    <n v="1945216040"/>
    <n v="1945216040"/>
    <n v="1945216040"/>
    <s v="13770R"/>
    <s v="Chief Info &amp; Tech Officer"/>
    <s v="13847R"/>
    <s v="Tech Planning &amp; Governance"/>
    <m/>
    <m/>
    <m/>
    <m/>
    <x v="0"/>
    <s v="103"/>
    <s v="14132"/>
    <s v="SP20 / 006"/>
    <n v="15525.6818192308"/>
    <n v="172507.57576923101"/>
  </r>
  <r>
    <m/>
    <n v="0"/>
    <n v="1937500000"/>
    <n v="1945216040"/>
    <n v="1945216040"/>
    <n v="1945216040"/>
    <s v="13770R"/>
    <s v="Chief Info &amp; Tech Officer"/>
    <s v="13847R"/>
    <s v="Tech Planning &amp; Governance"/>
    <m/>
    <m/>
    <m/>
    <m/>
    <x v="0"/>
    <s v="103"/>
    <s v="14132"/>
    <s v="SP20 / 007"/>
    <n v="11190.6644230769"/>
    <n v="111906.644230769"/>
  </r>
  <r>
    <m/>
    <n v="0"/>
    <n v="1937500000"/>
    <n v="1945216040"/>
    <n v="1945216040"/>
    <n v="1945216040"/>
    <s v="13770R"/>
    <s v="Chief Info &amp; Tech Officer"/>
    <s v="13847R"/>
    <s v="Tech Planning &amp; Governance"/>
    <m/>
    <m/>
    <m/>
    <m/>
    <x v="0"/>
    <s v="103"/>
    <s v="14132"/>
    <s v="SP20 / 008"/>
    <n v="11942.2038461538"/>
    <n v="119422.038461538"/>
  </r>
  <r>
    <m/>
    <n v="0"/>
    <n v="1937500000"/>
    <n v="1945216040"/>
    <n v="1945216040"/>
    <n v="1945216040"/>
    <s v="13770R"/>
    <s v="Chief Info &amp; Tech Officer"/>
    <s v="13847R"/>
    <s v="Tech Planning &amp; Governance"/>
    <m/>
    <m/>
    <m/>
    <m/>
    <x v="0"/>
    <s v="103"/>
    <s v="14132"/>
    <s v="SP20 / 009"/>
    <n v="19003.500461538399"/>
    <n v="126690.00307692301"/>
  </r>
  <r>
    <m/>
    <n v="0"/>
    <n v="1937500000"/>
    <n v="1945216040"/>
    <n v="1945216040"/>
    <n v="1945216040"/>
    <s v="13770R"/>
    <s v="Chief Info &amp; Tech Officer"/>
    <s v="13847R"/>
    <s v="Tech Planning &amp; Governance"/>
    <m/>
    <m/>
    <m/>
    <m/>
    <x v="0"/>
    <s v="103"/>
    <s v="14132"/>
    <s v="SP20 / 010"/>
    <n v="31032.985076923"/>
    <n v="155164.92538461499"/>
  </r>
  <r>
    <m/>
    <n v="0"/>
    <n v="1937500000"/>
    <n v="1945216040"/>
    <n v="1945987644"/>
    <n v="1945987644"/>
    <s v="13770R"/>
    <s v="Chief Info &amp; Tech Officer"/>
    <s v="13847R"/>
    <s v="Tech Planning &amp; Governance"/>
    <s v="13849R"/>
    <s v="Technology Enterprise Planning"/>
    <m/>
    <m/>
    <x v="0"/>
    <s v="103"/>
    <s v="13849"/>
    <s v="SP20 / 006"/>
    <n v="7514.9986153846103"/>
    <n v="83499.984615384601"/>
  </r>
  <r>
    <m/>
    <n v="0"/>
    <n v="1937500000"/>
    <n v="1945216040"/>
    <n v="1945987644"/>
    <n v="1945987644"/>
    <s v="13770R"/>
    <s v="Chief Info &amp; Tech Officer"/>
    <s v="13847R"/>
    <s v="Tech Planning &amp; Governance"/>
    <s v="13849R"/>
    <s v="Technology Enterprise Planning"/>
    <m/>
    <m/>
    <x v="0"/>
    <s v="103"/>
    <s v="13849"/>
    <s v="SP20 / 008"/>
    <n v="35865.498615384597"/>
    <n v="358654.98615384602"/>
  </r>
  <r>
    <m/>
    <n v="0"/>
    <n v="1937500000"/>
    <n v="1945216040"/>
    <n v="1945987644"/>
    <n v="1945987644"/>
    <s v="13770R"/>
    <s v="Chief Info &amp; Tech Officer"/>
    <s v="13847R"/>
    <s v="Tech Planning &amp; Governance"/>
    <s v="13849R"/>
    <s v="Technology Enterprise Planning"/>
    <m/>
    <m/>
    <x v="0"/>
    <s v="103"/>
    <s v="13849"/>
    <s v="SP20 / 009"/>
    <n v="86023.619019230697"/>
    <n v="573490.79346153897"/>
  </r>
  <r>
    <m/>
    <n v="0"/>
    <n v="1937500000"/>
    <n v="1945216040"/>
    <n v="1945987644"/>
    <n v="1945987644"/>
    <s v="13770R"/>
    <s v="Chief Info &amp; Tech Officer"/>
    <s v="13847R"/>
    <s v="Tech Planning &amp; Governance"/>
    <s v="13849R"/>
    <s v="Technology Enterprise Planning"/>
    <m/>
    <m/>
    <x v="0"/>
    <s v="103"/>
    <s v="13849"/>
    <s v="SP20 / 010"/>
    <n v="36400"/>
    <n v="182000"/>
  </r>
  <r>
    <m/>
    <n v="0"/>
    <n v="1937500000"/>
    <n v="1946759248"/>
    <n v="1946759248"/>
    <n v="1946759248"/>
    <s v="13770R"/>
    <s v="Chief Info &amp; Tech Officer"/>
    <s v="13846R"/>
    <s v="Infrastructure Ops &amp; Support"/>
    <m/>
    <m/>
    <m/>
    <m/>
    <x v="0"/>
    <s v="103"/>
    <s v="13846"/>
    <s v="SP20 / 004"/>
    <n v="4146.3494769230801"/>
    <n v="69105.824615384598"/>
  </r>
  <r>
    <m/>
    <n v="0"/>
    <n v="1937500000"/>
    <n v="1946759248"/>
    <n v="1946759248"/>
    <n v="1946759248"/>
    <s v="13770R"/>
    <s v="Chief Info &amp; Tech Officer"/>
    <s v="13846R"/>
    <s v="Infrastructure Ops &amp; Support"/>
    <m/>
    <m/>
    <m/>
    <m/>
    <x v="0"/>
    <s v="103"/>
    <s v="13846"/>
    <s v="SP20 / 015"/>
    <n v="170999.998269231"/>
    <n v="379999.99615384598"/>
  </r>
  <r>
    <m/>
    <n v="0"/>
    <n v="1937500000"/>
    <n v="1946759248"/>
    <n v="1947145050"/>
    <n v="1947145050"/>
    <s v="13770R"/>
    <s v="Chief Info &amp; Tech Officer"/>
    <s v="13846R"/>
    <s v="Infrastructure Ops &amp; Support"/>
    <s v="11804R"/>
    <s v="Productvty,Collaboratn&amp;SvcMgmt"/>
    <m/>
    <m/>
    <x v="0"/>
    <s v="103"/>
    <s v="11804"/>
    <s v="SP20 / 013"/>
    <n v="87045.005653846107"/>
    <n v="248700.01615384599"/>
  </r>
  <r>
    <m/>
    <n v="0"/>
    <n v="1937500000"/>
    <n v="1946759248"/>
    <n v="1947145050"/>
    <n v="1947145050"/>
    <s v="13770R"/>
    <s v="Chief Info &amp; Tech Officer"/>
    <s v="13846R"/>
    <s v="Infrastructure Ops &amp; Support"/>
    <s v="11804R"/>
    <s v="Productvty,Collaboratn&amp;SvcMgmt"/>
    <m/>
    <m/>
    <x v="0"/>
    <s v="103"/>
    <s v="12229"/>
    <s v="SP20 / 005"/>
    <n v="4922.1579292307697"/>
    <n v="61526.974115384597"/>
  </r>
  <r>
    <m/>
    <n v="0"/>
    <n v="1937500000"/>
    <n v="1946759248"/>
    <n v="1947145050"/>
    <n v="1947145050"/>
    <s v="13770R"/>
    <s v="Chief Info &amp; Tech Officer"/>
    <s v="13846R"/>
    <s v="Infrastructure Ops &amp; Support"/>
    <s v="11804R"/>
    <s v="Productvty,Collaboratn&amp;SvcMgmt"/>
    <m/>
    <m/>
    <x v="0"/>
    <s v="103"/>
    <s v="12229"/>
    <s v="SP20 / 006"/>
    <n v="14376.728267307701"/>
    <n v="159741.425192308"/>
  </r>
  <r>
    <m/>
    <n v="0"/>
    <n v="1937500000"/>
    <n v="1946759248"/>
    <n v="1947145050"/>
    <n v="1947145050"/>
    <s v="13770R"/>
    <s v="Chief Info &amp; Tech Officer"/>
    <s v="13846R"/>
    <s v="Infrastructure Ops &amp; Support"/>
    <s v="11804R"/>
    <s v="Productvty,Collaboratn&amp;SvcMgmt"/>
    <m/>
    <m/>
    <x v="0"/>
    <s v="103"/>
    <s v="12229"/>
    <s v="SP20 / 007"/>
    <n v="18733.957665384602"/>
    <n v="187339.57665384599"/>
  </r>
  <r>
    <m/>
    <n v="0"/>
    <n v="1937500000"/>
    <n v="1946759248"/>
    <n v="1947145050"/>
    <n v="1947145050"/>
    <s v="13770R"/>
    <s v="Chief Info &amp; Tech Officer"/>
    <s v="13846R"/>
    <s v="Infrastructure Ops &amp; Support"/>
    <s v="11804R"/>
    <s v="Productvty,Collaboratn&amp;SvcMgmt"/>
    <m/>
    <m/>
    <x v="0"/>
    <s v="103"/>
    <s v="12229"/>
    <s v="SP20 / 008"/>
    <n v="35667.127153846101"/>
    <n v="356671.27153846202"/>
  </r>
  <r>
    <m/>
    <n v="0"/>
    <n v="1937500000"/>
    <n v="1946759248"/>
    <n v="1947145050"/>
    <n v="1947145050"/>
    <s v="13770R"/>
    <s v="Chief Info &amp; Tech Officer"/>
    <s v="13846R"/>
    <s v="Infrastructure Ops &amp; Support"/>
    <s v="11804R"/>
    <s v="Productvty,Collaboratn&amp;SvcMgmt"/>
    <m/>
    <m/>
    <x v="0"/>
    <s v="103"/>
    <s v="12229"/>
    <s v="SP20 / 009"/>
    <n v="46106.283750000002"/>
    <n v="307375.22499999998"/>
  </r>
  <r>
    <m/>
    <n v="0"/>
    <n v="1937500000"/>
    <n v="1946759248"/>
    <n v="1947145050"/>
    <n v="1947145050"/>
    <s v="13770R"/>
    <s v="Chief Info &amp; Tech Officer"/>
    <s v="13846R"/>
    <s v="Infrastructure Ops &amp; Support"/>
    <s v="11804R"/>
    <s v="Productvty,Collaboratn&amp;SvcMgmt"/>
    <m/>
    <m/>
    <x v="0"/>
    <s v="103"/>
    <s v="12229"/>
    <s v="SP20 / 010"/>
    <n v="29387.062307692398"/>
    <n v="146935.311538462"/>
  </r>
  <r>
    <m/>
    <n v="0"/>
    <n v="1937500000"/>
    <n v="1946759248"/>
    <n v="1947145050"/>
    <n v="1947145050"/>
    <s v="13770R"/>
    <s v="Chief Info &amp; Tech Officer"/>
    <s v="13846R"/>
    <s v="Infrastructure Ops &amp; Support"/>
    <s v="11804R"/>
    <s v="Productvty,Collaboratn&amp;SvcMgmt"/>
    <m/>
    <m/>
    <x v="0"/>
    <s v="103"/>
    <s v="12492"/>
    <s v="SP20 / 004"/>
    <n v="3681.5016692307699"/>
    <n v="61358.361153846199"/>
  </r>
  <r>
    <m/>
    <n v="0"/>
    <n v="1937500000"/>
    <n v="1946759248"/>
    <n v="1947145050"/>
    <n v="1947145050"/>
    <s v="13770R"/>
    <s v="Chief Info &amp; Tech Officer"/>
    <s v="13846R"/>
    <s v="Infrastructure Ops &amp; Support"/>
    <s v="11804R"/>
    <s v="Productvty,Collaboratn&amp;SvcMgmt"/>
    <m/>
    <m/>
    <x v="0"/>
    <s v="103"/>
    <s v="12492"/>
    <s v="SP20 / 007"/>
    <n v="9105.4134230769196"/>
    <n v="91054.134230769196"/>
  </r>
  <r>
    <m/>
    <n v="0"/>
    <n v="1937500000"/>
    <n v="1946759248"/>
    <n v="1947145050"/>
    <n v="1947145050"/>
    <s v="13770R"/>
    <s v="Chief Info &amp; Tech Officer"/>
    <s v="13846R"/>
    <s v="Infrastructure Ops &amp; Support"/>
    <s v="11804R"/>
    <s v="Productvty,Collaboratn&amp;SvcMgmt"/>
    <m/>
    <m/>
    <x v="0"/>
    <s v="103"/>
    <s v="12492"/>
    <s v="SP20 / 008"/>
    <n v="11904.604730769201"/>
    <n v="119046.047307692"/>
  </r>
  <r>
    <m/>
    <n v="0"/>
    <n v="1937500000"/>
    <n v="1946759248"/>
    <n v="1947145050"/>
    <n v="1947145050"/>
    <s v="13770R"/>
    <s v="Chief Info &amp; Tech Officer"/>
    <s v="13846R"/>
    <s v="Infrastructure Ops &amp; Support"/>
    <s v="11804R"/>
    <s v="Productvty,Collaboratn&amp;SvcMgmt"/>
    <m/>
    <m/>
    <x v="0"/>
    <s v="103"/>
    <s v="12492"/>
    <s v="SP20 / 010"/>
    <n v="26000"/>
    <n v="130000"/>
  </r>
  <r>
    <m/>
    <n v="0"/>
    <n v="1937500000"/>
    <n v="1946759248"/>
    <n v="1947145050"/>
    <n v="1947145050"/>
    <s v="13770R"/>
    <s v="Chief Info &amp; Tech Officer"/>
    <s v="13846R"/>
    <s v="Infrastructure Ops &amp; Support"/>
    <s v="11804R"/>
    <s v="Productvty,Collaboratn&amp;SvcMgmt"/>
    <m/>
    <m/>
    <x v="0"/>
    <s v="103"/>
    <s v="13404"/>
    <s v="SP20 / 007"/>
    <n v="29440.592846153901"/>
    <n v="294405.92846153799"/>
  </r>
  <r>
    <m/>
    <n v="0"/>
    <n v="1937500000"/>
    <n v="1946759248"/>
    <n v="1947145050"/>
    <n v="1947145050"/>
    <s v="13770R"/>
    <s v="Chief Info &amp; Tech Officer"/>
    <s v="13846R"/>
    <s v="Infrastructure Ops &amp; Support"/>
    <s v="11804R"/>
    <s v="Productvty,Collaboratn&amp;SvcMgmt"/>
    <m/>
    <m/>
    <x v="0"/>
    <s v="103"/>
    <s v="13404"/>
    <s v="SP20 / 008"/>
    <n v="48184.977500000103"/>
    <n v="481849.77500000002"/>
  </r>
  <r>
    <m/>
    <n v="0"/>
    <n v="1937500000"/>
    <n v="1946759248"/>
    <n v="1947145050"/>
    <n v="1947145050"/>
    <s v="13770R"/>
    <s v="Chief Info &amp; Tech Officer"/>
    <s v="13846R"/>
    <s v="Infrastructure Ops &amp; Support"/>
    <s v="11804R"/>
    <s v="Productvty,Collaboratn&amp;SvcMgmt"/>
    <m/>
    <m/>
    <x v="0"/>
    <s v="103"/>
    <s v="13404"/>
    <s v="SP20 / 009"/>
    <n v="40068.228951923003"/>
    <n v="267121.52634615399"/>
  </r>
  <r>
    <m/>
    <n v="0"/>
    <n v="1937500000"/>
    <n v="1946759248"/>
    <n v="1947145050"/>
    <n v="1947145050"/>
    <s v="13770R"/>
    <s v="Chief Info &amp; Tech Officer"/>
    <s v="13846R"/>
    <s v="Infrastructure Ops &amp; Support"/>
    <s v="11804R"/>
    <s v="Productvty,Collaboratn&amp;SvcMgmt"/>
    <m/>
    <m/>
    <x v="0"/>
    <s v="103"/>
    <s v="13404"/>
    <s v="SP20 / 010"/>
    <n v="35995.093230769198"/>
    <n v="179975.46615384601"/>
  </r>
  <r>
    <m/>
    <n v="0"/>
    <n v="1937500000"/>
    <n v="1946759248"/>
    <n v="1947145050"/>
    <n v="1947145050"/>
    <s v="13770R"/>
    <s v="Chief Info &amp; Tech Officer"/>
    <s v="13846R"/>
    <s v="Infrastructure Ops &amp; Support"/>
    <s v="11804R"/>
    <s v="Productvty,Collaboratn&amp;SvcMgmt"/>
    <m/>
    <m/>
    <x v="0"/>
    <s v="103"/>
    <s v="13415"/>
    <s v="SP20 / 004"/>
    <n v="15269.181593076901"/>
    <n v="254486.359884615"/>
  </r>
  <r>
    <m/>
    <n v="0"/>
    <n v="1937500000"/>
    <n v="1946759248"/>
    <n v="1947145050"/>
    <n v="1947145050"/>
    <s v="13770R"/>
    <s v="Chief Info &amp; Tech Officer"/>
    <s v="13846R"/>
    <s v="Infrastructure Ops &amp; Support"/>
    <s v="11804R"/>
    <s v="Productvty,Collaboratn&amp;SvcMgmt"/>
    <m/>
    <m/>
    <x v="0"/>
    <s v="103"/>
    <s v="13415"/>
    <s v="SP20 / 005"/>
    <n v="11817.7967815385"/>
    <n v="147722.45976923101"/>
  </r>
  <r>
    <m/>
    <n v="0"/>
    <n v="1937500000"/>
    <n v="1946759248"/>
    <n v="1947145050"/>
    <n v="1947145050"/>
    <s v="13770R"/>
    <s v="Chief Info &amp; Tech Officer"/>
    <s v="13846R"/>
    <s v="Infrastructure Ops &amp; Support"/>
    <s v="11804R"/>
    <s v="Productvty,Collaboratn&amp;SvcMgmt"/>
    <m/>
    <m/>
    <x v="0"/>
    <s v="103"/>
    <s v="13415"/>
    <s v="SP20 / 006"/>
    <n v="6697.6782230769204"/>
    <n v="74418.6469230769"/>
  </r>
  <r>
    <m/>
    <n v="0"/>
    <n v="1937500000"/>
    <n v="1946759248"/>
    <n v="1947145050"/>
    <n v="1947145050"/>
    <s v="13770R"/>
    <s v="Chief Info &amp; Tech Officer"/>
    <s v="13846R"/>
    <s v="Infrastructure Ops &amp; Support"/>
    <s v="11804R"/>
    <s v="Productvty,Collaboratn&amp;SvcMgmt"/>
    <m/>
    <m/>
    <x v="0"/>
    <s v="103"/>
    <s v="13415"/>
    <s v="SP20 / 007"/>
    <n v="22650.719692307699"/>
    <n v="226507.19692307699"/>
  </r>
  <r>
    <m/>
    <n v="0"/>
    <n v="1937500000"/>
    <n v="1946759248"/>
    <n v="1947145050"/>
    <n v="1947145050"/>
    <s v="13770R"/>
    <s v="Chief Info &amp; Tech Officer"/>
    <s v="13846R"/>
    <s v="Infrastructure Ops &amp; Support"/>
    <s v="11804R"/>
    <s v="Productvty,Collaboratn&amp;SvcMgmt"/>
    <m/>
    <m/>
    <x v="0"/>
    <s v="103"/>
    <s v="13415"/>
    <s v="SP20 / 008"/>
    <n v="11944.5088461538"/>
    <n v="119445.08846153801"/>
  </r>
  <r>
    <m/>
    <n v="0"/>
    <n v="1937500000"/>
    <n v="1946759248"/>
    <n v="1947145050"/>
    <n v="1947145050"/>
    <s v="13770R"/>
    <s v="Chief Info &amp; Tech Officer"/>
    <s v="13846R"/>
    <s v="Infrastructure Ops &amp; Support"/>
    <s v="11804R"/>
    <s v="Productvty,Collaboratn&amp;SvcMgmt"/>
    <m/>
    <m/>
    <x v="0"/>
    <s v="103"/>
    <s v="13415"/>
    <s v="SP20 / 010"/>
    <n v="31162.0594615384"/>
    <n v="155810.297307692"/>
  </r>
  <r>
    <m/>
    <n v="0"/>
    <n v="1937500000"/>
    <n v="1946759248"/>
    <n v="1947145050"/>
    <n v="1947145050"/>
    <s v="13770R"/>
    <s v="Chief Info &amp; Tech Officer"/>
    <s v="13846R"/>
    <s v="Infrastructure Ops &amp; Support"/>
    <s v="11804R"/>
    <s v="Productvty,Collaboratn&amp;SvcMgmt"/>
    <m/>
    <m/>
    <x v="0"/>
    <s v="103"/>
    <s v="13526"/>
    <s v="SP20 / 007"/>
    <n v="9944.0192692307701"/>
    <n v="99440.192692307697"/>
  </r>
  <r>
    <m/>
    <n v="0"/>
    <n v="1937500000"/>
    <n v="1946759248"/>
    <n v="1947145050"/>
    <n v="1947145050"/>
    <s v="13770R"/>
    <s v="Chief Info &amp; Tech Officer"/>
    <s v="13846R"/>
    <s v="Infrastructure Ops &amp; Support"/>
    <s v="11804R"/>
    <s v="Productvty,Collaboratn&amp;SvcMgmt"/>
    <m/>
    <m/>
    <x v="0"/>
    <s v="103"/>
    <s v="13526"/>
    <s v="SP20 / 008"/>
    <n v="13000"/>
    <n v="130000"/>
  </r>
  <r>
    <m/>
    <n v="0"/>
    <n v="1937500000"/>
    <n v="1946759248"/>
    <n v="1947145050"/>
    <n v="1947145050"/>
    <s v="13770R"/>
    <s v="Chief Info &amp; Tech Officer"/>
    <s v="13846R"/>
    <s v="Infrastructure Ops &amp; Support"/>
    <s v="11804R"/>
    <s v="Productvty,Collaboratn&amp;SvcMgmt"/>
    <m/>
    <m/>
    <x v="0"/>
    <s v="103"/>
    <s v="13769"/>
    <s v="SP20 / 004"/>
    <n v="3369.6"/>
    <n v="56160"/>
  </r>
  <r>
    <m/>
    <n v="0"/>
    <n v="1937500000"/>
    <n v="1946759248"/>
    <n v="1947145050"/>
    <n v="1947145050"/>
    <s v="13770R"/>
    <s v="Chief Info &amp; Tech Officer"/>
    <s v="13846R"/>
    <s v="Infrastructure Ops &amp; Support"/>
    <s v="11804R"/>
    <s v="Productvty,Collaboratn&amp;SvcMgmt"/>
    <m/>
    <m/>
    <x v="0"/>
    <s v="103"/>
    <s v="13769"/>
    <s v="SP20 / 006"/>
    <n v="14520.1243915385"/>
    <n v="161334.715461538"/>
  </r>
  <r>
    <m/>
    <n v="0"/>
    <n v="1937500000"/>
    <n v="1946759248"/>
    <n v="1947145050"/>
    <n v="1947145050"/>
    <s v="13770R"/>
    <s v="Chief Info &amp; Tech Officer"/>
    <s v="13846R"/>
    <s v="Infrastructure Ops &amp; Support"/>
    <s v="11804R"/>
    <s v="Productvty,Collaboratn&amp;SvcMgmt"/>
    <m/>
    <m/>
    <x v="0"/>
    <s v="103"/>
    <s v="13769"/>
    <s v="SP20 / 007"/>
    <n v="19605.3985115385"/>
    <n v="196053.985115385"/>
  </r>
  <r>
    <m/>
    <n v="0"/>
    <n v="1937500000"/>
    <n v="1946759248"/>
    <n v="1947145050"/>
    <n v="1947145050"/>
    <s v="13770R"/>
    <s v="Chief Info &amp; Tech Officer"/>
    <s v="13846R"/>
    <s v="Infrastructure Ops &amp; Support"/>
    <s v="11804R"/>
    <s v="Productvty,Collaboratn&amp;SvcMgmt"/>
    <m/>
    <m/>
    <x v="0"/>
    <s v="103"/>
    <s v="13951"/>
    <s v="SP20 / 006"/>
    <n v="7867.45052307692"/>
    <n v="87416.116923076901"/>
  </r>
  <r>
    <m/>
    <n v="0"/>
    <n v="1937500000"/>
    <n v="1946759248"/>
    <n v="1947145050"/>
    <n v="1947145050"/>
    <s v="13770R"/>
    <s v="Chief Info &amp; Tech Officer"/>
    <s v="13846R"/>
    <s v="Infrastructure Ops &amp; Support"/>
    <s v="11804R"/>
    <s v="Productvty,Collaboratn&amp;SvcMgmt"/>
    <m/>
    <m/>
    <x v="0"/>
    <s v="103"/>
    <s v="13951"/>
    <s v="SP20 / 008"/>
    <n v="46787.438999999998"/>
    <n v="467874.39"/>
  </r>
  <r>
    <m/>
    <n v="0"/>
    <n v="1937500000"/>
    <n v="1946759248"/>
    <n v="1947145050"/>
    <n v="1947145050"/>
    <s v="13770R"/>
    <s v="Chief Info &amp; Tech Officer"/>
    <s v="13846R"/>
    <s v="Infrastructure Ops &amp; Support"/>
    <s v="11804R"/>
    <s v="Productvty,Collaboratn&amp;SvcMgmt"/>
    <m/>
    <m/>
    <x v="0"/>
    <s v="103"/>
    <s v="13951"/>
    <s v="SP20 / 009"/>
    <n v="22333.74"/>
    <n v="148891.6"/>
  </r>
  <r>
    <m/>
    <n v="0"/>
    <n v="1937500000"/>
    <n v="1946759248"/>
    <n v="1947145050"/>
    <n v="1947145050"/>
    <s v="13770R"/>
    <s v="Chief Info &amp; Tech Officer"/>
    <s v="13846R"/>
    <s v="Infrastructure Ops &amp; Support"/>
    <s v="11804R"/>
    <s v="Productvty,Collaboratn&amp;SvcMgmt"/>
    <m/>
    <m/>
    <x v="0"/>
    <s v="103"/>
    <s v="13951"/>
    <s v="SP20 / 010"/>
    <n v="31930.001230769201"/>
    <n v="159650.00615384601"/>
  </r>
  <r>
    <m/>
    <n v="0"/>
    <n v="1937500000"/>
    <n v="1946759248"/>
    <n v="1947145050"/>
    <n v="1947145050"/>
    <s v="13770R"/>
    <s v="Chief Info &amp; Tech Officer"/>
    <s v="13846R"/>
    <s v="Infrastructure Ops &amp; Support"/>
    <s v="11804R"/>
    <s v="Productvty,Collaboratn&amp;SvcMgmt"/>
    <m/>
    <m/>
    <x v="0"/>
    <s v="103"/>
    <s v="14085"/>
    <s v="SP20 / 007"/>
    <n v="9499.9971538461596"/>
    <n v="94999.971538461497"/>
  </r>
  <r>
    <m/>
    <n v="0"/>
    <n v="1937500000"/>
    <n v="1946759248"/>
    <n v="1947145050"/>
    <n v="1947145050"/>
    <s v="13770R"/>
    <s v="Chief Info &amp; Tech Officer"/>
    <s v="13846R"/>
    <s v="Infrastructure Ops &amp; Support"/>
    <s v="11804R"/>
    <s v="Productvty,Collaboratn&amp;SvcMgmt"/>
    <m/>
    <m/>
    <x v="0"/>
    <s v="103"/>
    <s v="14085"/>
    <s v="SP20 / 008"/>
    <n v="12420.000076923099"/>
    <n v="124200.000769231"/>
  </r>
  <r>
    <m/>
    <n v="0"/>
    <n v="1937500000"/>
    <n v="1946759248"/>
    <n v="1947145050"/>
    <n v="1947145050"/>
    <s v="13770R"/>
    <s v="Chief Info &amp; Tech Officer"/>
    <s v="13846R"/>
    <s v="Infrastructure Ops &amp; Support"/>
    <s v="11804R"/>
    <s v="Productvty,Collaboratn&amp;SvcMgmt"/>
    <m/>
    <m/>
    <x v="0"/>
    <s v="103"/>
    <s v="14085"/>
    <s v="SP20 / 010"/>
    <n v="32136"/>
    <n v="160680"/>
  </r>
  <r>
    <m/>
    <n v="0"/>
    <n v="1937500000"/>
    <n v="1946759248"/>
    <n v="1948302456"/>
    <n v="1948302456"/>
    <s v="13770R"/>
    <s v="Chief Info &amp; Tech Officer"/>
    <s v="13846R"/>
    <s v="Infrastructure Ops &amp; Support"/>
    <s v="13949R"/>
    <s v="Network and Mainframe Eng"/>
    <m/>
    <m/>
    <x v="0"/>
    <s v="103"/>
    <s v="12227"/>
    <s v="SP20 / 008"/>
    <n v="13249.0523461538"/>
    <n v="132490.52346153799"/>
  </r>
  <r>
    <m/>
    <n v="0"/>
    <n v="1937500000"/>
    <n v="1946759248"/>
    <n v="1948302456"/>
    <n v="1948302456"/>
    <s v="13770R"/>
    <s v="Chief Info &amp; Tech Officer"/>
    <s v="13846R"/>
    <s v="Infrastructure Ops &amp; Support"/>
    <s v="13949R"/>
    <s v="Network and Mainframe Eng"/>
    <m/>
    <m/>
    <x v="0"/>
    <s v="103"/>
    <s v="12227"/>
    <s v="SP20 / 009"/>
    <n v="93877.457826923099"/>
    <n v="625849.71884615405"/>
  </r>
  <r>
    <m/>
    <n v="0"/>
    <n v="1937500000"/>
    <n v="1946759248"/>
    <n v="1948302456"/>
    <n v="1948302456"/>
    <s v="13770R"/>
    <s v="Chief Info &amp; Tech Officer"/>
    <s v="13846R"/>
    <s v="Infrastructure Ops &amp; Support"/>
    <s v="13949R"/>
    <s v="Network and Mainframe Eng"/>
    <m/>
    <m/>
    <x v="0"/>
    <s v="103"/>
    <s v="12227"/>
    <s v="SP20 / 010"/>
    <n v="37193.792000000001"/>
    <n v="185968.96"/>
  </r>
  <r>
    <m/>
    <n v="0"/>
    <n v="1937500000"/>
    <n v="1946759248"/>
    <n v="1948302456"/>
    <n v="1948302456"/>
    <s v="13770R"/>
    <s v="Chief Info &amp; Tech Officer"/>
    <s v="13846R"/>
    <s v="Infrastructure Ops &amp; Support"/>
    <s v="13949R"/>
    <s v="Network and Mainframe Eng"/>
    <m/>
    <m/>
    <x v="0"/>
    <s v="103"/>
    <s v="12955"/>
    <s v="SP20 / 007"/>
    <n v="46703.131384615401"/>
    <n v="467031.31384615402"/>
  </r>
  <r>
    <m/>
    <n v="0"/>
    <n v="1937500000"/>
    <n v="1946759248"/>
    <n v="1948302456"/>
    <n v="1948302456"/>
    <s v="13770R"/>
    <s v="Chief Info &amp; Tech Officer"/>
    <s v="13846R"/>
    <s v="Infrastructure Ops &amp; Support"/>
    <s v="13949R"/>
    <s v="Network and Mainframe Eng"/>
    <m/>
    <m/>
    <x v="0"/>
    <s v="103"/>
    <s v="12955"/>
    <s v="SP20 / 008"/>
    <n v="44918.014538461503"/>
    <n v="449180.145384615"/>
  </r>
  <r>
    <m/>
    <n v="0"/>
    <n v="1937500000"/>
    <n v="1946759248"/>
    <n v="1948302456"/>
    <n v="1948302456"/>
    <s v="13770R"/>
    <s v="Chief Info &amp; Tech Officer"/>
    <s v="13846R"/>
    <s v="Infrastructure Ops &amp; Support"/>
    <s v="13949R"/>
    <s v="Network and Mainframe Eng"/>
    <m/>
    <m/>
    <x v="0"/>
    <s v="103"/>
    <s v="12955"/>
    <s v="SP20 / 009"/>
    <n v="79273.804384615301"/>
    <n v="528492.02923076903"/>
  </r>
  <r>
    <m/>
    <n v="0"/>
    <n v="1937500000"/>
    <n v="1946759248"/>
    <n v="1948302456"/>
    <n v="1948302456"/>
    <s v="13770R"/>
    <s v="Chief Info &amp; Tech Officer"/>
    <s v="13846R"/>
    <s v="Infrastructure Ops &amp; Support"/>
    <s v="13949R"/>
    <s v="Network and Mainframe Eng"/>
    <m/>
    <m/>
    <x v="0"/>
    <s v="103"/>
    <s v="12955"/>
    <s v="SP20 / 010"/>
    <n v="31151.032384615399"/>
    <n v="155755.16192307699"/>
  </r>
  <r>
    <m/>
    <n v="0"/>
    <n v="1937500000"/>
    <n v="1946759248"/>
    <n v="1948302456"/>
    <n v="1948302456"/>
    <s v="13770R"/>
    <s v="Chief Info &amp; Tech Officer"/>
    <s v="13846R"/>
    <s v="Infrastructure Ops &amp; Support"/>
    <s v="13949R"/>
    <s v="Network and Mainframe Eng"/>
    <m/>
    <m/>
    <x v="0"/>
    <s v="103"/>
    <s v="13165"/>
    <s v="SP20 / 006"/>
    <n v="7514.9977153846103"/>
    <n v="83499.974615384606"/>
  </r>
  <r>
    <m/>
    <n v="0"/>
    <n v="1937500000"/>
    <n v="1946759248"/>
    <n v="1948302456"/>
    <n v="1948302456"/>
    <s v="13770R"/>
    <s v="Chief Info &amp; Tech Officer"/>
    <s v="13846R"/>
    <s v="Infrastructure Ops &amp; Support"/>
    <s v="13949R"/>
    <s v="Network and Mainframe Eng"/>
    <m/>
    <m/>
    <x v="0"/>
    <s v="103"/>
    <s v="13165"/>
    <s v="SP20 / 008"/>
    <n v="11000.0022307692"/>
    <n v="110000.02230769199"/>
  </r>
  <r>
    <m/>
    <n v="0"/>
    <n v="1937500000"/>
    <n v="1946759248"/>
    <n v="1948302456"/>
    <n v="1948302456"/>
    <s v="13770R"/>
    <s v="Chief Info &amp; Tech Officer"/>
    <s v="13846R"/>
    <s v="Infrastructure Ops &amp; Support"/>
    <s v="13949R"/>
    <s v="Network and Mainframe Eng"/>
    <m/>
    <m/>
    <x v="0"/>
    <s v="103"/>
    <s v="13165"/>
    <s v="SP20 / 009"/>
    <n v="18299.998038461599"/>
    <n v="121999.986923077"/>
  </r>
  <r>
    <m/>
    <n v="0"/>
    <n v="1937500000"/>
    <n v="1946759248"/>
    <n v="1948302456"/>
    <n v="1948302456"/>
    <s v="13770R"/>
    <s v="Chief Info &amp; Tech Officer"/>
    <s v="13846R"/>
    <s v="Infrastructure Ops &amp; Support"/>
    <s v="13949R"/>
    <s v="Network and Mainframe Eng"/>
    <m/>
    <m/>
    <x v="0"/>
    <s v="103"/>
    <s v="13165"/>
    <s v="SP20 / 010"/>
    <n v="36000.003846153799"/>
    <n v="180000.01923076899"/>
  </r>
  <r>
    <m/>
    <n v="0"/>
    <n v="1937500000"/>
    <n v="1946759248"/>
    <n v="1948302456"/>
    <n v="1948302456"/>
    <s v="13770R"/>
    <s v="Chief Info &amp; Tech Officer"/>
    <s v="13846R"/>
    <s v="Infrastructure Ops &amp; Support"/>
    <s v="13949R"/>
    <s v="Network and Mainframe Eng"/>
    <m/>
    <m/>
    <x v="0"/>
    <s v="103"/>
    <s v="13567"/>
    <s v="SP20 / 007"/>
    <n v="19273.4485384615"/>
    <n v="192734.48538461499"/>
  </r>
  <r>
    <m/>
    <n v="0"/>
    <n v="1937500000"/>
    <n v="1946759248"/>
    <n v="1948302456"/>
    <n v="1948302456"/>
    <s v="13770R"/>
    <s v="Chief Info &amp; Tech Officer"/>
    <s v="13846R"/>
    <s v="Infrastructure Ops &amp; Support"/>
    <s v="13949R"/>
    <s v="Network and Mainframe Eng"/>
    <m/>
    <m/>
    <x v="0"/>
    <s v="103"/>
    <s v="13567"/>
    <s v="SP20 / 009"/>
    <n v="19500"/>
    <n v="130000"/>
  </r>
  <r>
    <m/>
    <n v="0"/>
    <n v="1937500000"/>
    <n v="1946759248"/>
    <n v="1948302456"/>
    <n v="1948302456"/>
    <s v="13770R"/>
    <s v="Chief Info &amp; Tech Officer"/>
    <s v="13846R"/>
    <s v="Infrastructure Ops &amp; Support"/>
    <s v="13949R"/>
    <s v="Network and Mainframe Eng"/>
    <m/>
    <m/>
    <x v="0"/>
    <s v="103"/>
    <s v="13567"/>
    <s v="SP20 / 010"/>
    <n v="28686.74"/>
    <n v="143433.70000000001"/>
  </r>
  <r>
    <m/>
    <n v="0"/>
    <n v="1937500000"/>
    <n v="1946759248"/>
    <n v="1948302456"/>
    <n v="1948302456"/>
    <s v="13770R"/>
    <s v="Chief Info &amp; Tech Officer"/>
    <s v="13846R"/>
    <s v="Infrastructure Ops &amp; Support"/>
    <s v="13949R"/>
    <s v="Network and Mainframe Eng"/>
    <m/>
    <m/>
    <x v="0"/>
    <s v="103"/>
    <s v="13949"/>
    <s v="SP20 / 011"/>
    <n v="55225.002115384501"/>
    <n v="220900.008461538"/>
  </r>
  <r>
    <m/>
    <n v="0"/>
    <n v="1937500000"/>
    <n v="1946759248"/>
    <n v="1948302456"/>
    <n v="1948302456"/>
    <s v="13770R"/>
    <s v="Chief Info &amp; Tech Officer"/>
    <s v="13846R"/>
    <s v="Infrastructure Ops &amp; Support"/>
    <s v="13949R"/>
    <s v="Network and Mainframe Eng"/>
    <m/>
    <m/>
    <x v="0"/>
    <s v="103"/>
    <s v="13950"/>
    <s v="SP20 / 007"/>
    <n v="11000.0012307692"/>
    <n v="110000.012307692"/>
  </r>
  <r>
    <m/>
    <n v="0"/>
    <n v="1937500000"/>
    <n v="1946759248"/>
    <n v="1948302456"/>
    <n v="1948302456"/>
    <s v="13770R"/>
    <s v="Chief Info &amp; Tech Officer"/>
    <s v="13846R"/>
    <s v="Infrastructure Ops &amp; Support"/>
    <s v="13949R"/>
    <s v="Network and Mainframe Eng"/>
    <m/>
    <m/>
    <x v="0"/>
    <s v="103"/>
    <s v="13950"/>
    <s v="SP20 / 008"/>
    <n v="24024.707538461498"/>
    <n v="240247.07538461499"/>
  </r>
  <r>
    <m/>
    <n v="0"/>
    <n v="1937500000"/>
    <n v="1946759248"/>
    <n v="1948302456"/>
    <n v="1948302456"/>
    <s v="13770R"/>
    <s v="Chief Info &amp; Tech Officer"/>
    <s v="13846R"/>
    <s v="Infrastructure Ops &amp; Support"/>
    <s v="13949R"/>
    <s v="Network and Mainframe Eng"/>
    <m/>
    <m/>
    <x v="0"/>
    <s v="103"/>
    <s v="13950"/>
    <s v="SP20 / 010"/>
    <n v="38109.243538461596"/>
    <n v="190546.21769230801"/>
  </r>
  <r>
    <m/>
    <n v="0"/>
    <n v="1937500000"/>
    <n v="1946759248"/>
    <n v="1949074060"/>
    <n v="1949074060"/>
    <s v="13770R"/>
    <s v="Chief Info &amp; Tech Officer"/>
    <s v="13846R"/>
    <s v="Infrastructure Ops &amp; Support"/>
    <s v="13946R"/>
    <s v="Infrastructure Engineering"/>
    <m/>
    <m/>
    <x v="0"/>
    <s v="103"/>
    <s v="10481"/>
    <s v="SP20 / 008"/>
    <n v="11965.907538461501"/>
    <n v="119659.075384615"/>
  </r>
  <r>
    <m/>
    <n v="0"/>
    <n v="1937500000"/>
    <n v="1946759248"/>
    <n v="1949074060"/>
    <n v="1949074060"/>
    <s v="13770R"/>
    <s v="Chief Info &amp; Tech Officer"/>
    <s v="13846R"/>
    <s v="Infrastructure Ops &amp; Support"/>
    <s v="13946R"/>
    <s v="Infrastructure Engineering"/>
    <m/>
    <m/>
    <x v="0"/>
    <s v="103"/>
    <s v="10481"/>
    <s v="SP20 / 009"/>
    <n v="155206.57719230899"/>
    <n v="1034710.51461538"/>
  </r>
  <r>
    <m/>
    <n v="0"/>
    <n v="1937500000"/>
    <n v="1946759248"/>
    <n v="1949074060"/>
    <n v="1949074060"/>
    <s v="13770R"/>
    <s v="Chief Info &amp; Tech Officer"/>
    <s v="13846R"/>
    <s v="Infrastructure Ops &amp; Support"/>
    <s v="13946R"/>
    <s v="Infrastructure Engineering"/>
    <m/>
    <m/>
    <x v="0"/>
    <s v="103"/>
    <s v="10481"/>
    <s v="SP20 / 010"/>
    <n v="33859.996923077"/>
    <n v="169299.98461538501"/>
  </r>
  <r>
    <m/>
    <n v="0"/>
    <n v="1937500000"/>
    <n v="1946759248"/>
    <n v="1949074060"/>
    <n v="1949074060"/>
    <s v="13770R"/>
    <s v="Chief Info &amp; Tech Officer"/>
    <s v="13846R"/>
    <s v="Infrastructure Ops &amp; Support"/>
    <s v="13946R"/>
    <s v="Infrastructure Engineering"/>
    <m/>
    <m/>
    <x v="0"/>
    <s v="103"/>
    <s v="12228"/>
    <s v="SP20 / 007"/>
    <n v="11000.0022307692"/>
    <n v="110000.02230769199"/>
  </r>
  <r>
    <m/>
    <n v="0"/>
    <n v="1937500000"/>
    <n v="1946759248"/>
    <n v="1949074060"/>
    <n v="1949074060"/>
    <s v="13770R"/>
    <s v="Chief Info &amp; Tech Officer"/>
    <s v="13846R"/>
    <s v="Infrastructure Ops &amp; Support"/>
    <s v="13946R"/>
    <s v="Infrastructure Engineering"/>
    <m/>
    <m/>
    <x v="0"/>
    <s v="103"/>
    <s v="12228"/>
    <s v="SP20 / 008"/>
    <n v="36265.427230769303"/>
    <n v="362654.27230769198"/>
  </r>
  <r>
    <m/>
    <n v="0"/>
    <n v="1937500000"/>
    <n v="1946759248"/>
    <n v="1949074060"/>
    <n v="1949074060"/>
    <s v="13770R"/>
    <s v="Chief Info &amp; Tech Officer"/>
    <s v="13846R"/>
    <s v="Infrastructure Ops &amp; Support"/>
    <s v="13946R"/>
    <s v="Infrastructure Engineering"/>
    <m/>
    <m/>
    <x v="0"/>
    <s v="103"/>
    <s v="12228"/>
    <s v="SP20 / 009"/>
    <n v="64079.514576923197"/>
    <n v="427196.76384615398"/>
  </r>
  <r>
    <m/>
    <n v="0"/>
    <n v="1937500000"/>
    <n v="1946759248"/>
    <n v="1949074060"/>
    <n v="1949074060"/>
    <s v="13770R"/>
    <s v="Chief Info &amp; Tech Officer"/>
    <s v="13846R"/>
    <s v="Infrastructure Ops &amp; Support"/>
    <s v="13946R"/>
    <s v="Infrastructure Engineering"/>
    <m/>
    <m/>
    <x v="0"/>
    <s v="103"/>
    <s v="12228"/>
    <s v="SP20 / 010"/>
    <n v="32896.216769230799"/>
    <n v="164481.08384615401"/>
  </r>
  <r>
    <m/>
    <n v="0"/>
    <n v="1937500000"/>
    <n v="1946759248"/>
    <n v="1949074060"/>
    <n v="1949074060"/>
    <s v="13770R"/>
    <s v="Chief Info &amp; Tech Officer"/>
    <s v="13846R"/>
    <s v="Infrastructure Ops &amp; Support"/>
    <s v="13946R"/>
    <s v="Infrastructure Engineering"/>
    <m/>
    <m/>
    <x v="0"/>
    <s v="103"/>
    <s v="13660"/>
    <s v="SP20 / 006"/>
    <n v="8528.4003461538396"/>
    <n v="94760.003846153806"/>
  </r>
  <r>
    <m/>
    <n v="0"/>
    <n v="1937500000"/>
    <n v="1946759248"/>
    <n v="1949074060"/>
    <n v="1949074060"/>
    <s v="13770R"/>
    <s v="Chief Info &amp; Tech Officer"/>
    <s v="13846R"/>
    <s v="Infrastructure Ops &amp; Support"/>
    <s v="13946R"/>
    <s v="Infrastructure Engineering"/>
    <m/>
    <m/>
    <x v="0"/>
    <s v="103"/>
    <s v="13660"/>
    <s v="SP20 / 007"/>
    <n v="10021.901923076901"/>
    <n v="100219.019230769"/>
  </r>
  <r>
    <m/>
    <n v="0"/>
    <n v="1937500000"/>
    <n v="1946759248"/>
    <n v="1949074060"/>
    <n v="1949074060"/>
    <s v="13770R"/>
    <s v="Chief Info &amp; Tech Officer"/>
    <s v="13846R"/>
    <s v="Infrastructure Ops &amp; Support"/>
    <s v="13946R"/>
    <s v="Infrastructure Engineering"/>
    <m/>
    <m/>
    <x v="0"/>
    <s v="103"/>
    <s v="13660"/>
    <s v="SP20 / 008"/>
    <n v="25824.432730769298"/>
    <n v="258244.327307692"/>
  </r>
  <r>
    <m/>
    <n v="0"/>
    <n v="1937500000"/>
    <n v="1946759248"/>
    <n v="1949074060"/>
    <n v="1949074060"/>
    <s v="13770R"/>
    <s v="Chief Info &amp; Tech Officer"/>
    <s v="13846R"/>
    <s v="Infrastructure Ops &amp; Support"/>
    <s v="13946R"/>
    <s v="Infrastructure Engineering"/>
    <m/>
    <m/>
    <x v="0"/>
    <s v="103"/>
    <s v="13946"/>
    <s v="SP20 / 009"/>
    <n v="42918.007384615397"/>
    <n v="286120.04923076899"/>
  </r>
  <r>
    <m/>
    <n v="0"/>
    <n v="1937500000"/>
    <n v="1946759248"/>
    <n v="1949074060"/>
    <n v="1949074060"/>
    <s v="13770R"/>
    <s v="Chief Info &amp; Tech Officer"/>
    <s v="13846R"/>
    <s v="Infrastructure Ops &amp; Support"/>
    <s v="13946R"/>
    <s v="Infrastructure Engineering"/>
    <m/>
    <m/>
    <x v="0"/>
    <s v="103"/>
    <s v="13946"/>
    <s v="SP20 / 011"/>
    <n v="49426.65"/>
    <n v="197706.6"/>
  </r>
  <r>
    <m/>
    <n v="0"/>
    <n v="1937500000"/>
    <n v="1946759248"/>
    <n v="1949074060"/>
    <n v="1949074060"/>
    <s v="13770R"/>
    <s v="Chief Info &amp; Tech Officer"/>
    <s v="13846R"/>
    <s v="Infrastructure Ops &amp; Support"/>
    <s v="13946R"/>
    <s v="Infrastructure Engineering"/>
    <m/>
    <m/>
    <x v="0"/>
    <s v="103"/>
    <s v="13947"/>
    <s v="SP20 / 008"/>
    <n v="51684.638692307701"/>
    <n v="516846.38692307699"/>
  </r>
  <r>
    <m/>
    <n v="0"/>
    <n v="1937500000"/>
    <n v="1946759248"/>
    <n v="1949074060"/>
    <n v="1949074060"/>
    <s v="13770R"/>
    <s v="Chief Info &amp; Tech Officer"/>
    <s v="13846R"/>
    <s v="Infrastructure Ops &amp; Support"/>
    <s v="13946R"/>
    <s v="Infrastructure Engineering"/>
    <m/>
    <m/>
    <x v="0"/>
    <s v="103"/>
    <s v="13947"/>
    <s v="SP20 / 009"/>
    <n v="111744.528288462"/>
    <n v="744963.52192307694"/>
  </r>
  <r>
    <m/>
    <n v="0"/>
    <n v="1937500000"/>
    <n v="1946759248"/>
    <n v="1949074060"/>
    <n v="1949074060"/>
    <s v="13770R"/>
    <s v="Chief Info &amp; Tech Officer"/>
    <s v="13846R"/>
    <s v="Infrastructure Ops &amp; Support"/>
    <s v="13946R"/>
    <s v="Infrastructure Engineering"/>
    <m/>
    <m/>
    <x v="0"/>
    <s v="103"/>
    <s v="13947"/>
    <s v="SP20 / 010"/>
    <n v="31909.467846153799"/>
    <n v="159547.33923076899"/>
  </r>
  <r>
    <m/>
    <n v="0"/>
    <n v="1937500000"/>
    <n v="1946759248"/>
    <n v="1949074060"/>
    <n v="1949074060"/>
    <s v="13770R"/>
    <s v="Chief Info &amp; Tech Officer"/>
    <s v="13846R"/>
    <s v="Infrastructure Ops &amp; Support"/>
    <s v="13946R"/>
    <s v="Infrastructure Engineering"/>
    <m/>
    <m/>
    <x v="0"/>
    <s v="103"/>
    <s v="13948"/>
    <s v="SP20 / 006"/>
    <n v="15160.1589"/>
    <n v="168446.21"/>
  </r>
  <r>
    <m/>
    <n v="0"/>
    <n v="1937500000"/>
    <n v="1946759248"/>
    <n v="1949074060"/>
    <n v="1949074060"/>
    <s v="13770R"/>
    <s v="Chief Info &amp; Tech Officer"/>
    <s v="13846R"/>
    <s v="Infrastructure Ops &amp; Support"/>
    <s v="13946R"/>
    <s v="Infrastructure Engineering"/>
    <m/>
    <m/>
    <x v="0"/>
    <s v="103"/>
    <s v="13948"/>
    <s v="SP20 / 007"/>
    <n v="41918.457961538501"/>
    <n v="419184.57961538498"/>
  </r>
  <r>
    <m/>
    <n v="0"/>
    <n v="1937500000"/>
    <n v="1946759248"/>
    <n v="1949074060"/>
    <n v="1949074060"/>
    <s v="13770R"/>
    <s v="Chief Info &amp; Tech Officer"/>
    <s v="13846R"/>
    <s v="Infrastructure Ops &amp; Support"/>
    <s v="13946R"/>
    <s v="Infrastructure Engineering"/>
    <m/>
    <m/>
    <x v="0"/>
    <s v="103"/>
    <s v="13948"/>
    <s v="SP20 / 008"/>
    <n v="60567.9108461539"/>
    <n v="605679.10846153798"/>
  </r>
  <r>
    <m/>
    <n v="0"/>
    <n v="1937500000"/>
    <n v="1946759248"/>
    <n v="1949074060"/>
    <n v="1949074060"/>
    <s v="13770R"/>
    <s v="Chief Info &amp; Tech Officer"/>
    <s v="13846R"/>
    <s v="Infrastructure Ops &amp; Support"/>
    <s v="13946R"/>
    <s v="Infrastructure Engineering"/>
    <m/>
    <m/>
    <x v="0"/>
    <s v="103"/>
    <s v="13948"/>
    <s v="SP20 / 009"/>
    <n v="21918.7425"/>
    <n v="146124.95000000001"/>
  </r>
  <r>
    <m/>
    <n v="0"/>
    <n v="1937500000"/>
    <n v="1946759248"/>
    <n v="1949074060"/>
    <n v="1949074060"/>
    <s v="13770R"/>
    <s v="Chief Info &amp; Tech Officer"/>
    <s v="13846R"/>
    <s v="Infrastructure Ops &amp; Support"/>
    <s v="13946R"/>
    <s v="Infrastructure Engineering"/>
    <m/>
    <m/>
    <x v="0"/>
    <s v="103"/>
    <s v="13948"/>
    <s v="SP20 / 010"/>
    <n v="29869.995538461601"/>
    <n v="149349.97769230799"/>
  </r>
  <r>
    <m/>
    <n v="0"/>
    <n v="1937500000"/>
    <n v="1946759248"/>
    <n v="1949845664"/>
    <n v="1949845664"/>
    <s v="13770R"/>
    <s v="Chief Info &amp; Tech Officer"/>
    <s v="13846R"/>
    <s v="Infrastructure Ops &amp; Support"/>
    <s v="13941R"/>
    <s v="Infrastructure&amp;Application Ops"/>
    <m/>
    <m/>
    <x v="0"/>
    <s v="103"/>
    <s v="12553"/>
    <s v="SP20 / 005"/>
    <n v="6399.9984615384601"/>
    <n v="79999.980769230795"/>
  </r>
  <r>
    <m/>
    <n v="0"/>
    <n v="1937500000"/>
    <n v="1946759248"/>
    <n v="1949845664"/>
    <n v="1949845664"/>
    <s v="13770R"/>
    <s v="Chief Info &amp; Tech Officer"/>
    <s v="13846R"/>
    <s v="Infrastructure Ops &amp; Support"/>
    <s v="13941R"/>
    <s v="Infrastructure&amp;Application Ops"/>
    <m/>
    <m/>
    <x v="0"/>
    <s v="103"/>
    <s v="12553"/>
    <s v="SP20 / 010"/>
    <n v="36000.001846153798"/>
    <n v="180000.00923076901"/>
  </r>
  <r>
    <m/>
    <n v="0"/>
    <n v="1937500000"/>
    <n v="1946759248"/>
    <n v="1949845664"/>
    <n v="1949845664"/>
    <s v="13770R"/>
    <s v="Chief Info &amp; Tech Officer"/>
    <s v="13846R"/>
    <s v="Infrastructure Ops &amp; Support"/>
    <s v="13941R"/>
    <s v="Infrastructure&amp;Application Ops"/>
    <m/>
    <m/>
    <x v="0"/>
    <s v="103"/>
    <s v="12557"/>
    <s v="SP20 / 011"/>
    <n v="46602.947115384501"/>
    <n v="186411.788461538"/>
  </r>
  <r>
    <m/>
    <n v="0"/>
    <n v="1937500000"/>
    <n v="1946759248"/>
    <n v="1949845664"/>
    <n v="1949845664"/>
    <s v="13770R"/>
    <s v="Chief Info &amp; Tech Officer"/>
    <s v="13846R"/>
    <s v="Infrastructure Ops &amp; Support"/>
    <s v="13941R"/>
    <s v="Infrastructure&amp;Application Ops"/>
    <m/>
    <m/>
    <x v="0"/>
    <s v="103"/>
    <s v="13799"/>
    <s v="SP20 / 006"/>
    <n v="9268.8752423077203"/>
    <n v="102987.502692308"/>
  </r>
  <r>
    <m/>
    <n v="0"/>
    <n v="1937500000"/>
    <n v="1946759248"/>
    <n v="1949845664"/>
    <n v="1949845664"/>
    <s v="13770R"/>
    <s v="Chief Info &amp; Tech Officer"/>
    <s v="13846R"/>
    <s v="Infrastructure Ops &amp; Support"/>
    <s v="13941R"/>
    <s v="Infrastructure&amp;Application Ops"/>
    <m/>
    <m/>
    <x v="0"/>
    <s v="103"/>
    <s v="13799"/>
    <s v="SP20 / 007"/>
    <n v="10752.4375384615"/>
    <n v="107524.37538461501"/>
  </r>
  <r>
    <m/>
    <n v="0"/>
    <n v="1937500000"/>
    <n v="1946759248"/>
    <n v="1949845664"/>
    <n v="1949845664"/>
    <s v="13770R"/>
    <s v="Chief Info &amp; Tech Officer"/>
    <s v="13846R"/>
    <s v="Infrastructure Ops &amp; Support"/>
    <s v="13941R"/>
    <s v="Infrastructure&amp;Application Ops"/>
    <m/>
    <m/>
    <x v="0"/>
    <s v="103"/>
    <s v="13799"/>
    <s v="SP20 / 008"/>
    <n v="13300.6708461538"/>
    <n v="133006.70846153799"/>
  </r>
  <r>
    <m/>
    <n v="0"/>
    <n v="1937500000"/>
    <n v="1946759248"/>
    <n v="1949845664"/>
    <n v="1949845664"/>
    <s v="13770R"/>
    <s v="Chief Info &amp; Tech Officer"/>
    <s v="13846R"/>
    <s v="Infrastructure Ops &amp; Support"/>
    <s v="13941R"/>
    <s v="Infrastructure&amp;Application Ops"/>
    <m/>
    <m/>
    <x v="0"/>
    <s v="103"/>
    <s v="13941"/>
    <s v="SP20 / 008"/>
    <n v="13000"/>
    <n v="130000"/>
  </r>
  <r>
    <m/>
    <n v="0"/>
    <n v="1937500000"/>
    <n v="1946759248"/>
    <n v="1949845664"/>
    <n v="1949845664"/>
    <s v="13770R"/>
    <s v="Chief Info &amp; Tech Officer"/>
    <s v="13846R"/>
    <s v="Infrastructure Ops &amp; Support"/>
    <s v="13941R"/>
    <s v="Infrastructure&amp;Application Ops"/>
    <m/>
    <m/>
    <x v="0"/>
    <s v="103"/>
    <s v="13941"/>
    <s v="SP20 / 009"/>
    <n v="23979.380538461599"/>
    <n v="159862.53692307699"/>
  </r>
  <r>
    <m/>
    <n v="0"/>
    <n v="1937500000"/>
    <n v="1946759248"/>
    <n v="1949845664"/>
    <n v="1949845664"/>
    <s v="13770R"/>
    <s v="Chief Info &amp; Tech Officer"/>
    <s v="13846R"/>
    <s v="Infrastructure Ops &amp; Support"/>
    <s v="13941R"/>
    <s v="Infrastructure&amp;Application Ops"/>
    <m/>
    <m/>
    <x v="0"/>
    <s v="103"/>
    <s v="13941"/>
    <s v="SP20 / 011"/>
    <n v="62698.171538461502"/>
    <n v="250792.68615384601"/>
  </r>
  <r>
    <m/>
    <n v="0"/>
    <n v="1937500000"/>
    <n v="1946759248"/>
    <n v="1949845664"/>
    <n v="1949845664"/>
    <s v="13770R"/>
    <s v="Chief Info &amp; Tech Officer"/>
    <s v="13846R"/>
    <s v="Infrastructure Ops &amp; Support"/>
    <s v="13941R"/>
    <s v="Infrastructure&amp;Application Ops"/>
    <m/>
    <m/>
    <x v="0"/>
    <s v="103"/>
    <s v="13943"/>
    <s v="SP20 / 007"/>
    <n v="28023.106653846098"/>
    <n v="280231.06653846201"/>
  </r>
  <r>
    <m/>
    <n v="0"/>
    <n v="1937500000"/>
    <n v="1946759248"/>
    <n v="1949845664"/>
    <n v="1949845664"/>
    <s v="13770R"/>
    <s v="Chief Info &amp; Tech Officer"/>
    <s v="13846R"/>
    <s v="Infrastructure Ops &amp; Support"/>
    <s v="13941R"/>
    <s v="Infrastructure&amp;Application Ops"/>
    <m/>
    <m/>
    <x v="0"/>
    <s v="103"/>
    <s v="13943"/>
    <s v="SP20 / 008"/>
    <n v="25161.046115384601"/>
    <n v="251610.461153846"/>
  </r>
  <r>
    <m/>
    <n v="0"/>
    <n v="1937500000"/>
    <n v="1946759248"/>
    <n v="1949845664"/>
    <n v="1949845664"/>
    <s v="13770R"/>
    <s v="Chief Info &amp; Tech Officer"/>
    <s v="13846R"/>
    <s v="Infrastructure Ops &amp; Support"/>
    <s v="13941R"/>
    <s v="Infrastructure&amp;Application Ops"/>
    <m/>
    <m/>
    <x v="0"/>
    <s v="103"/>
    <s v="13943"/>
    <s v="SP20 / 009"/>
    <n v="66055.327961538598"/>
    <n v="440368.853076923"/>
  </r>
  <r>
    <m/>
    <n v="0"/>
    <n v="1937500000"/>
    <n v="1946759248"/>
    <n v="1949845664"/>
    <n v="1949845664"/>
    <s v="13770R"/>
    <s v="Chief Info &amp; Tech Officer"/>
    <s v="13846R"/>
    <s v="Infrastructure Ops &amp; Support"/>
    <s v="13941R"/>
    <s v="Infrastructure&amp;Application Ops"/>
    <m/>
    <m/>
    <x v="0"/>
    <s v="103"/>
    <s v="13943"/>
    <s v="SP20 / 010"/>
    <n v="32043.920384615401"/>
    <n v="160219.60192307699"/>
  </r>
  <r>
    <m/>
    <n v="0"/>
    <n v="1937500000"/>
    <n v="1946759248"/>
    <n v="1949845664"/>
    <n v="1949845664"/>
    <s v="13770R"/>
    <s v="Chief Info &amp; Tech Officer"/>
    <s v="13846R"/>
    <s v="Infrastructure Ops &amp; Support"/>
    <s v="13941R"/>
    <s v="Infrastructure&amp;Application Ops"/>
    <m/>
    <m/>
    <x v="0"/>
    <s v="103"/>
    <s v="13945"/>
    <s v="SP20 / 006"/>
    <n v="8184.6429923076903"/>
    <n v="90940.477692307701"/>
  </r>
  <r>
    <m/>
    <n v="0"/>
    <n v="1937500000"/>
    <n v="1946759248"/>
    <n v="1949845664"/>
    <n v="1949845664"/>
    <s v="13770R"/>
    <s v="Chief Info &amp; Tech Officer"/>
    <s v="13846R"/>
    <s v="Infrastructure Ops &amp; Support"/>
    <s v="13941R"/>
    <s v="Infrastructure&amp;Application Ops"/>
    <m/>
    <m/>
    <x v="0"/>
    <s v="103"/>
    <s v="13945"/>
    <s v="SP20 / 007"/>
    <n v="11517.395269230799"/>
    <n v="115173.952692308"/>
  </r>
  <r>
    <m/>
    <n v="0"/>
    <n v="1937500000"/>
    <n v="1946759248"/>
    <n v="1949845664"/>
    <n v="1949845664"/>
    <s v="13770R"/>
    <s v="Chief Info &amp; Tech Officer"/>
    <s v="13846R"/>
    <s v="Infrastructure Ops &amp; Support"/>
    <s v="13941R"/>
    <s v="Infrastructure&amp;Application Ops"/>
    <m/>
    <m/>
    <x v="0"/>
    <s v="103"/>
    <s v="13945"/>
    <s v="SP20 / 008"/>
    <n v="52280.496192307699"/>
    <n v="522804.961923077"/>
  </r>
  <r>
    <m/>
    <n v="0"/>
    <n v="1937500000"/>
    <n v="1946759248"/>
    <n v="1949845664"/>
    <n v="1949845664"/>
    <s v="13770R"/>
    <s v="Chief Info &amp; Tech Officer"/>
    <s v="13846R"/>
    <s v="Infrastructure Ops &amp; Support"/>
    <s v="13941R"/>
    <s v="Infrastructure&amp;Application Ops"/>
    <m/>
    <m/>
    <x v="0"/>
    <s v="103"/>
    <s v="13945"/>
    <s v="SP20 / 009"/>
    <n v="45519.121846153801"/>
    <n v="303460.81230769202"/>
  </r>
  <r>
    <m/>
    <n v="0"/>
    <n v="1937500000"/>
    <n v="1946759248"/>
    <n v="1949845664"/>
    <n v="1949845664"/>
    <s v="13770R"/>
    <s v="Chief Info &amp; Tech Officer"/>
    <s v="13846R"/>
    <s v="Infrastructure Ops &amp; Support"/>
    <s v="13941R"/>
    <s v="Infrastructure&amp;Application Ops"/>
    <m/>
    <m/>
    <x v="0"/>
    <s v="103"/>
    <s v="13945"/>
    <s v="SP20 / 010"/>
    <n v="66033.525923076799"/>
    <n v="330167.62961538503"/>
  </r>
  <r>
    <m/>
    <n v="0"/>
    <n v="1937500000"/>
    <n v="1946759248"/>
    <n v="1949845664"/>
    <n v="1950231466"/>
    <s v="13770R"/>
    <s v="Chief Info &amp; Tech Officer"/>
    <s v="13846R"/>
    <s v="Infrastructure Ops &amp; Support"/>
    <s v="13941R"/>
    <s v="Infrastructure&amp;Application Ops"/>
    <s v="12232R"/>
    <s v="Infra Complex Services"/>
    <x v="0"/>
    <s v="103"/>
    <s v="12232"/>
    <s v="SP20 / 011"/>
    <n v="50392.746923077"/>
    <n v="201570.987692308"/>
  </r>
  <r>
    <m/>
    <n v="0"/>
    <n v="1937500000"/>
    <n v="1946759248"/>
    <n v="1949845664"/>
    <n v="1950231466"/>
    <s v="13770R"/>
    <s v="Chief Info &amp; Tech Officer"/>
    <s v="13846R"/>
    <s v="Infrastructure Ops &amp; Support"/>
    <s v="13941R"/>
    <s v="Infrastructure&amp;Application Ops"/>
    <s v="12232R"/>
    <s v="Infra Complex Services"/>
    <x v="0"/>
    <s v="103"/>
    <s v="12554"/>
    <s v="SP20 / 008"/>
    <n v="13027.4938461538"/>
    <n v="130274.938461538"/>
  </r>
  <r>
    <m/>
    <n v="0"/>
    <n v="1937500000"/>
    <n v="1946759248"/>
    <n v="1949845664"/>
    <n v="1950231466"/>
    <s v="13770R"/>
    <s v="Chief Info &amp; Tech Officer"/>
    <s v="13846R"/>
    <s v="Infrastructure Ops &amp; Support"/>
    <s v="13941R"/>
    <s v="Infrastructure&amp;Application Ops"/>
    <s v="12232R"/>
    <s v="Infra Complex Services"/>
    <x v="0"/>
    <s v="103"/>
    <s v="12554"/>
    <s v="SP20 / 009"/>
    <n v="64285.860576923202"/>
    <n v="428572.40384615399"/>
  </r>
  <r>
    <m/>
    <n v="0"/>
    <n v="1937500000"/>
    <n v="1946759248"/>
    <n v="1949845664"/>
    <n v="1950231466"/>
    <s v="13770R"/>
    <s v="Chief Info &amp; Tech Officer"/>
    <s v="13846R"/>
    <s v="Infrastructure Ops &amp; Support"/>
    <s v="13941R"/>
    <s v="Infrastructure&amp;Application Ops"/>
    <s v="12232R"/>
    <s v="Infra Complex Services"/>
    <x v="0"/>
    <s v="103"/>
    <s v="13409"/>
    <s v="SP20 / 007"/>
    <n v="78240.060346153899"/>
    <n v="782400.60346153798"/>
  </r>
  <r>
    <m/>
    <n v="0"/>
    <n v="1937500000"/>
    <n v="1946759248"/>
    <n v="1949845664"/>
    <n v="1950231466"/>
    <s v="13770R"/>
    <s v="Chief Info &amp; Tech Officer"/>
    <s v="13846R"/>
    <s v="Infrastructure Ops &amp; Support"/>
    <s v="13941R"/>
    <s v="Infrastructure&amp;Application Ops"/>
    <s v="12232R"/>
    <s v="Infra Complex Services"/>
    <x v="0"/>
    <s v="103"/>
    <s v="13409"/>
    <s v="SP20 / 008"/>
    <n v="26052.7666153846"/>
    <n v="260527.66615384599"/>
  </r>
  <r>
    <m/>
    <n v="0"/>
    <n v="1937500000"/>
    <n v="1946759248"/>
    <n v="1949845664"/>
    <n v="1950231466"/>
    <s v="13770R"/>
    <s v="Chief Info &amp; Tech Officer"/>
    <s v="13846R"/>
    <s v="Infrastructure Ops &amp; Support"/>
    <s v="13941R"/>
    <s v="Infrastructure&amp;Application Ops"/>
    <s v="12232R"/>
    <s v="Infra Complex Services"/>
    <x v="0"/>
    <s v="103"/>
    <s v="13409"/>
    <s v="SP20 / 010"/>
    <n v="33147.496461538401"/>
    <n v="165737.482307692"/>
  </r>
  <r>
    <m/>
    <n v="0"/>
    <n v="1937500000"/>
    <n v="1946759248"/>
    <n v="1949845664"/>
    <n v="1950231466"/>
    <s v="13770R"/>
    <s v="Chief Info &amp; Tech Officer"/>
    <s v="13846R"/>
    <s v="Infrastructure Ops &amp; Support"/>
    <s v="13941R"/>
    <s v="Infrastructure&amp;Application Ops"/>
    <s v="12232R"/>
    <s v="Infra Complex Services"/>
    <x v="0"/>
    <s v="103"/>
    <s v="13661"/>
    <s v="SP20 / 008"/>
    <n v="25619.997153846201"/>
    <n v="256199.97153846201"/>
  </r>
  <r>
    <m/>
    <n v="0"/>
    <n v="1937500000"/>
    <n v="1946759248"/>
    <n v="1949845664"/>
    <n v="1950231466"/>
    <s v="13770R"/>
    <s v="Chief Info &amp; Tech Officer"/>
    <s v="13846R"/>
    <s v="Infrastructure Ops &amp; Support"/>
    <s v="13941R"/>
    <s v="Infrastructure&amp;Application Ops"/>
    <s v="12232R"/>
    <s v="Infra Complex Services"/>
    <x v="0"/>
    <s v="103"/>
    <s v="13661"/>
    <s v="SP20 / 009"/>
    <n v="23452.5437884616"/>
    <n v="156350.29192307699"/>
  </r>
  <r>
    <m/>
    <n v="0"/>
    <n v="1937500000"/>
    <n v="1946759248"/>
    <n v="1949845664"/>
    <n v="1950231466"/>
    <s v="13770R"/>
    <s v="Chief Info &amp; Tech Officer"/>
    <s v="13846R"/>
    <s v="Infrastructure Ops &amp; Support"/>
    <s v="13941R"/>
    <s v="Infrastructure&amp;Application Ops"/>
    <s v="12232R"/>
    <s v="Infra Complex Services"/>
    <x v="0"/>
    <s v="103"/>
    <s v="14045"/>
    <s v="SP20 / 007"/>
    <n v="18846.709192307699"/>
    <n v="188467.09192307701"/>
  </r>
  <r>
    <m/>
    <n v="0"/>
    <n v="1937500000"/>
    <n v="1946759248"/>
    <n v="1949845664"/>
    <n v="1950231466"/>
    <s v="13770R"/>
    <s v="Chief Info &amp; Tech Officer"/>
    <s v="13846R"/>
    <s v="Infrastructure Ops &amp; Support"/>
    <s v="13941R"/>
    <s v="Infrastructure&amp;Application Ops"/>
    <s v="12232R"/>
    <s v="Infra Complex Services"/>
    <x v="0"/>
    <s v="103"/>
    <s v="14045"/>
    <s v="SP20 / 008"/>
    <n v="33151.808615384602"/>
    <n v="331518.086153846"/>
  </r>
  <r>
    <m/>
    <n v="0"/>
    <n v="1937500000"/>
    <n v="1946759248"/>
    <n v="1949845664"/>
    <n v="1950231466"/>
    <s v="13770R"/>
    <s v="Chief Info &amp; Tech Officer"/>
    <s v="13846R"/>
    <s v="Infrastructure Ops &amp; Support"/>
    <s v="13941R"/>
    <s v="Infrastructure&amp;Application Ops"/>
    <s v="12232R"/>
    <s v="Infra Complex Services"/>
    <x v="0"/>
    <s v="103"/>
    <s v="14045"/>
    <s v="SP20 / 010"/>
    <n v="30758.799692307599"/>
    <n v="153793.99846153799"/>
  </r>
  <r>
    <m/>
    <n v="0"/>
    <n v="1937500000"/>
    <n v="1946759248"/>
    <n v="1949845664"/>
    <n v="1951774674"/>
    <s v="13770R"/>
    <s v="Chief Info &amp; Tech Officer"/>
    <s v="13846R"/>
    <s v="Infrastructure Ops &amp; Support"/>
    <s v="13941R"/>
    <s v="Infrastructure&amp;Application Ops"/>
    <s v="12557R"/>
    <s v="Network Operations Support"/>
    <x v="0"/>
    <s v="103"/>
    <s v="13543"/>
    <s v="SP20 / 005"/>
    <n v="6368.72"/>
    <n v="79609"/>
  </r>
  <r>
    <m/>
    <n v="0"/>
    <n v="1937500000"/>
    <n v="1946759248"/>
    <n v="1949845664"/>
    <n v="1951774674"/>
    <s v="13770R"/>
    <s v="Chief Info &amp; Tech Officer"/>
    <s v="13846R"/>
    <s v="Infrastructure Ops &amp; Support"/>
    <s v="13941R"/>
    <s v="Infrastructure&amp;Application Ops"/>
    <s v="12557R"/>
    <s v="Network Operations Support"/>
    <x v="0"/>
    <s v="103"/>
    <s v="13543"/>
    <s v="SP20 / 006"/>
    <n v="28316.838056538501"/>
    <n v="314631.53396153799"/>
  </r>
  <r>
    <m/>
    <n v="0"/>
    <n v="1937500000"/>
    <n v="1946759248"/>
    <n v="1949845664"/>
    <n v="1951774674"/>
    <s v="13770R"/>
    <s v="Chief Info &amp; Tech Officer"/>
    <s v="13846R"/>
    <s v="Infrastructure Ops &amp; Support"/>
    <s v="13941R"/>
    <s v="Infrastructure&amp;Application Ops"/>
    <s v="12557R"/>
    <s v="Network Operations Support"/>
    <x v="0"/>
    <s v="103"/>
    <s v="13543"/>
    <s v="SP20 / 007"/>
    <n v="10288.8432307692"/>
    <n v="102888.432307692"/>
  </r>
  <r>
    <m/>
    <n v="0"/>
    <n v="1937500000"/>
    <n v="1946759248"/>
    <n v="1949845664"/>
    <n v="1951774674"/>
    <s v="13770R"/>
    <s v="Chief Info &amp; Tech Officer"/>
    <s v="13846R"/>
    <s v="Infrastructure Ops &amp; Support"/>
    <s v="13941R"/>
    <s v="Infrastructure&amp;Application Ops"/>
    <s v="12557R"/>
    <s v="Network Operations Support"/>
    <x v="0"/>
    <s v="103"/>
    <s v="13543"/>
    <s v="SP20 / 010"/>
    <n v="28160.7716923076"/>
    <n v="140803.85846153801"/>
  </r>
  <r>
    <m/>
    <n v="0"/>
    <n v="1937500000"/>
    <n v="1946759248"/>
    <n v="1949845664"/>
    <n v="1951774674"/>
    <s v="13770R"/>
    <s v="Chief Info &amp; Tech Officer"/>
    <s v="13846R"/>
    <s v="Infrastructure Ops &amp; Support"/>
    <s v="13941R"/>
    <s v="Infrastructure&amp;Application Ops"/>
    <s v="12557R"/>
    <s v="Network Operations Support"/>
    <x v="0"/>
    <s v="103"/>
    <s v="13545"/>
    <s v="SP20 / 005"/>
    <n v="6558.0520923077001"/>
    <n v="81975.651153846105"/>
  </r>
  <r>
    <m/>
    <n v="0"/>
    <n v="1937500000"/>
    <n v="1946759248"/>
    <n v="1949845664"/>
    <n v="1951774674"/>
    <s v="13770R"/>
    <s v="Chief Info &amp; Tech Officer"/>
    <s v="13846R"/>
    <s v="Infrastructure Ops &amp; Support"/>
    <s v="13941R"/>
    <s v="Infrastructure&amp;Application Ops"/>
    <s v="12557R"/>
    <s v="Network Operations Support"/>
    <x v="0"/>
    <s v="103"/>
    <s v="13545"/>
    <s v="SP20 / 006"/>
    <n v="7736.29660384616"/>
    <n v="85958.851153846204"/>
  </r>
  <r>
    <m/>
    <n v="0"/>
    <n v="1937500000"/>
    <n v="1946759248"/>
    <n v="1949845664"/>
    <n v="1951774674"/>
    <s v="13770R"/>
    <s v="Chief Info &amp; Tech Officer"/>
    <s v="13846R"/>
    <s v="Infrastructure Ops &amp; Support"/>
    <s v="13941R"/>
    <s v="Infrastructure&amp;Application Ops"/>
    <s v="12557R"/>
    <s v="Network Operations Support"/>
    <x v="0"/>
    <s v="103"/>
    <s v="13545"/>
    <s v="SP20 / 007"/>
    <n v="20886.250076923101"/>
    <n v="208862.500769231"/>
  </r>
  <r>
    <m/>
    <n v="0"/>
    <n v="1937500000"/>
    <n v="1946759248"/>
    <n v="1949845664"/>
    <n v="1951774674"/>
    <s v="13770R"/>
    <s v="Chief Info &amp; Tech Officer"/>
    <s v="13846R"/>
    <s v="Infrastructure Ops &amp; Support"/>
    <s v="13941R"/>
    <s v="Infrastructure&amp;Application Ops"/>
    <s v="12557R"/>
    <s v="Network Operations Support"/>
    <x v="0"/>
    <s v="103"/>
    <s v="13545"/>
    <s v="SP20 / 008"/>
    <n v="23232.759384615401"/>
    <n v="232327.59384615399"/>
  </r>
  <r>
    <m/>
    <n v="0"/>
    <n v="1937500000"/>
    <n v="1946759248"/>
    <n v="1949845664"/>
    <n v="1951774674"/>
    <s v="13770R"/>
    <s v="Chief Info &amp; Tech Officer"/>
    <s v="13846R"/>
    <s v="Infrastructure Ops &amp; Support"/>
    <s v="13941R"/>
    <s v="Infrastructure&amp;Application Ops"/>
    <s v="12557R"/>
    <s v="Network Operations Support"/>
    <x v="0"/>
    <s v="103"/>
    <s v="13545"/>
    <s v="SP20 / 009"/>
    <n v="19124.998730769301"/>
    <n v="127499.991538462"/>
  </r>
  <r>
    <m/>
    <n v="0"/>
    <n v="1937500000"/>
    <n v="1946759248"/>
    <n v="1949845664"/>
    <n v="1951774674"/>
    <s v="13770R"/>
    <s v="Chief Info &amp; Tech Officer"/>
    <s v="13846R"/>
    <s v="Infrastructure Ops &amp; Support"/>
    <s v="13941R"/>
    <s v="Infrastructure&amp;Application Ops"/>
    <s v="12557R"/>
    <s v="Network Operations Support"/>
    <x v="0"/>
    <s v="103"/>
    <s v="13545"/>
    <s v="SP20 / 010"/>
    <n v="61818.3828461538"/>
    <n v="309091.91423076898"/>
  </r>
  <r>
    <m/>
    <n v="0"/>
    <n v="1937500000"/>
    <n v="1946759248"/>
    <n v="1949845664"/>
    <n v="1951774674"/>
    <s v="13770R"/>
    <s v="Chief Info &amp; Tech Officer"/>
    <s v="13846R"/>
    <s v="Infrastructure Ops &amp; Support"/>
    <s v="13941R"/>
    <s v="Infrastructure&amp;Application Ops"/>
    <s v="12557R"/>
    <s v="Network Operations Support"/>
    <x v="0"/>
    <s v="103"/>
    <s v="13679"/>
    <s v="SP20 / 006"/>
    <n v="21418.9189615385"/>
    <n v="237987.98846153801"/>
  </r>
  <r>
    <m/>
    <n v="0"/>
    <n v="1937500000"/>
    <n v="1946759248"/>
    <n v="1949845664"/>
    <n v="1951774674"/>
    <s v="13770R"/>
    <s v="Chief Info &amp; Tech Officer"/>
    <s v="13846R"/>
    <s v="Infrastructure Ops &amp; Support"/>
    <s v="13941R"/>
    <s v="Infrastructure&amp;Application Ops"/>
    <s v="12557R"/>
    <s v="Network Operations Support"/>
    <x v="0"/>
    <s v="103"/>
    <s v="13679"/>
    <s v="SP20 / 007"/>
    <n v="68429.022346153899"/>
    <n v="684290.22346153797"/>
  </r>
  <r>
    <m/>
    <n v="0"/>
    <n v="1937500000"/>
    <n v="1946759248"/>
    <n v="1949845664"/>
    <n v="1951774674"/>
    <s v="13770R"/>
    <s v="Chief Info &amp; Tech Officer"/>
    <s v="13846R"/>
    <s v="Infrastructure Ops &amp; Support"/>
    <s v="13941R"/>
    <s v="Infrastructure&amp;Application Ops"/>
    <s v="12557R"/>
    <s v="Network Operations Support"/>
    <x v="0"/>
    <s v="103"/>
    <s v="13679"/>
    <s v="SP20 / 008"/>
    <n v="43680.873269230702"/>
    <n v="436808.73269230803"/>
  </r>
  <r>
    <m/>
    <n v="0"/>
    <n v="1937500000"/>
    <n v="1946759248"/>
    <n v="1949845664"/>
    <n v="1951774674"/>
    <s v="13770R"/>
    <s v="Chief Info &amp; Tech Officer"/>
    <s v="13846R"/>
    <s v="Infrastructure Ops &amp; Support"/>
    <s v="13941R"/>
    <s v="Infrastructure&amp;Application Ops"/>
    <s v="12557R"/>
    <s v="Network Operations Support"/>
    <x v="0"/>
    <s v="103"/>
    <s v="13679"/>
    <s v="SP20 / 010"/>
    <n v="29296.515846153801"/>
    <n v="146482.57923076901"/>
  </r>
  <r>
    <m/>
    <n v="0"/>
    <n v="1937500000"/>
    <n v="1946759248"/>
    <n v="1949845664"/>
    <n v="1951774674"/>
    <s v="13770R"/>
    <s v="Chief Info &amp; Tech Officer"/>
    <s v="13846R"/>
    <s v="Infrastructure Ops &amp; Support"/>
    <s v="13941R"/>
    <s v="Infrastructure&amp;Application Ops"/>
    <s v="12557R"/>
    <s v="Network Operations Support"/>
    <x v="0"/>
    <s v="103"/>
    <s v="13940"/>
    <s v="SP20 / 006"/>
    <n v="8943.7485461538399"/>
    <n v="99374.983846153802"/>
  </r>
  <r>
    <m/>
    <n v="0"/>
    <n v="1937500000"/>
    <n v="1946759248"/>
    <n v="1949845664"/>
    <n v="1951774674"/>
    <s v="13770R"/>
    <s v="Chief Info &amp; Tech Officer"/>
    <s v="13846R"/>
    <s v="Infrastructure Ops &amp; Support"/>
    <s v="13941R"/>
    <s v="Infrastructure&amp;Application Ops"/>
    <s v="12557R"/>
    <s v="Network Operations Support"/>
    <x v="0"/>
    <s v="103"/>
    <s v="13940"/>
    <s v="SP20 / 008"/>
    <n v="47816.501538461504"/>
    <n v="478165.01538461499"/>
  </r>
  <r>
    <m/>
    <n v="0"/>
    <n v="1937500000"/>
    <n v="1946759248"/>
    <n v="1949845664"/>
    <n v="1951774674"/>
    <s v="13770R"/>
    <s v="Chief Info &amp; Tech Officer"/>
    <s v="13846R"/>
    <s v="Infrastructure Ops &amp; Support"/>
    <s v="13941R"/>
    <s v="Infrastructure&amp;Application Ops"/>
    <s v="12557R"/>
    <s v="Network Operations Support"/>
    <x v="0"/>
    <s v="103"/>
    <s v="13940"/>
    <s v="SP20 / 009"/>
    <n v="22410.002769230701"/>
    <n v="149400.01846153801"/>
  </r>
  <r>
    <m/>
    <n v="0"/>
    <n v="1937500000"/>
    <n v="1946759248"/>
    <n v="1949845664"/>
    <n v="1951774674"/>
    <s v="13770R"/>
    <s v="Chief Info &amp; Tech Officer"/>
    <s v="13846R"/>
    <s v="Infrastructure Ops &amp; Support"/>
    <s v="13941R"/>
    <s v="Infrastructure&amp;Application Ops"/>
    <s v="12557R"/>
    <s v="Network Operations Support"/>
    <x v="0"/>
    <s v="103"/>
    <s v="13940"/>
    <s v="SP20 / 010"/>
    <n v="103233.244307692"/>
    <n v="516166.22153846198"/>
  </r>
  <r>
    <m/>
    <n v="0"/>
    <n v="1937500000"/>
    <n v="1954089486"/>
    <n v="1954089486"/>
    <n v="1954089486"/>
    <s v="13770R"/>
    <s v="Chief Info &amp; Tech Officer"/>
    <s v="13845R"/>
    <s v="Business Solutions 1"/>
    <m/>
    <m/>
    <m/>
    <m/>
    <x v="0"/>
    <s v="103"/>
    <s v="13845"/>
    <s v="SP20 / 005"/>
    <n v="6396.29738461538"/>
    <n v="79953.717307692306"/>
  </r>
  <r>
    <m/>
    <n v="0"/>
    <n v="1937500000"/>
    <n v="1954089486"/>
    <n v="1954089486"/>
    <n v="1954089486"/>
    <s v="13770R"/>
    <s v="Chief Info &amp; Tech Officer"/>
    <s v="13845R"/>
    <s v="Business Solutions 1"/>
    <m/>
    <m/>
    <m/>
    <m/>
    <x v="0"/>
    <s v="103"/>
    <s v="13845"/>
    <s v="SP20 / 015"/>
    <n v="188099.986846154"/>
    <n v="417999.97076923097"/>
  </r>
  <r>
    <m/>
    <n v="0"/>
    <n v="1937500000"/>
    <n v="1954089486"/>
    <n v="1954282387"/>
    <n v="1954282387"/>
    <s v="13770R"/>
    <s v="Chief Info &amp; Tech Officer"/>
    <s v="13845R"/>
    <s v="Business Solutions 1"/>
    <s v="13934R"/>
    <s v="Security &amp; Content Solutions"/>
    <m/>
    <m/>
    <x v="0"/>
    <s v="103"/>
    <s v="12598"/>
    <s v="SP20 / 006"/>
    <n v="15670.2546"/>
    <n v="174113.94"/>
  </r>
  <r>
    <m/>
    <n v="0"/>
    <n v="1937500000"/>
    <n v="1954089486"/>
    <n v="1954282387"/>
    <n v="1954282387"/>
    <s v="13770R"/>
    <s v="Chief Info &amp; Tech Officer"/>
    <s v="13845R"/>
    <s v="Business Solutions 1"/>
    <s v="13934R"/>
    <s v="Security &amp; Content Solutions"/>
    <m/>
    <m/>
    <x v="0"/>
    <s v="103"/>
    <s v="12598"/>
    <s v="SP20 / 007"/>
    <n v="9991.0013076923096"/>
    <n v="99910.013076923104"/>
  </r>
  <r>
    <m/>
    <n v="0"/>
    <n v="1937500000"/>
    <n v="1954089486"/>
    <n v="1954282387"/>
    <n v="1954282387"/>
    <s v="13770R"/>
    <s v="Chief Info &amp; Tech Officer"/>
    <s v="13845R"/>
    <s v="Business Solutions 1"/>
    <s v="13934R"/>
    <s v="Security &amp; Content Solutions"/>
    <m/>
    <m/>
    <x v="0"/>
    <s v="103"/>
    <s v="12598"/>
    <s v="SP20 / 008"/>
    <n v="37954.118384615402"/>
    <n v="379541.18384615402"/>
  </r>
  <r>
    <m/>
    <n v="0"/>
    <n v="1937500000"/>
    <n v="1954089486"/>
    <n v="1954282387"/>
    <n v="1954282387"/>
    <s v="13770R"/>
    <s v="Chief Info &amp; Tech Officer"/>
    <s v="13845R"/>
    <s v="Business Solutions 1"/>
    <s v="13934R"/>
    <s v="Security &amp; Content Solutions"/>
    <m/>
    <m/>
    <x v="0"/>
    <s v="103"/>
    <s v="12598"/>
    <s v="SP20 / 010"/>
    <n v="32663.573"/>
    <n v="163317.86499999999"/>
  </r>
  <r>
    <m/>
    <n v="0"/>
    <n v="1937500000"/>
    <n v="1954089486"/>
    <n v="1954282387"/>
    <n v="1954282387"/>
    <s v="13770R"/>
    <s v="Chief Info &amp; Tech Officer"/>
    <s v="13845R"/>
    <s v="Business Solutions 1"/>
    <s v="13934R"/>
    <s v="Security &amp; Content Solutions"/>
    <m/>
    <m/>
    <x v="0"/>
    <s v="103"/>
    <s v="13743"/>
    <s v="SP20 / 007"/>
    <n v="20969.9986153846"/>
    <n v="209699.986153846"/>
  </r>
  <r>
    <m/>
    <n v="0"/>
    <n v="1937500000"/>
    <n v="1954089486"/>
    <n v="1954282387"/>
    <n v="1954282387"/>
    <s v="13770R"/>
    <s v="Chief Info &amp; Tech Officer"/>
    <s v="13845R"/>
    <s v="Business Solutions 1"/>
    <s v="13934R"/>
    <s v="Security &amp; Content Solutions"/>
    <m/>
    <m/>
    <x v="0"/>
    <s v="103"/>
    <s v="13743"/>
    <s v="SP20 / 008"/>
    <n v="38192.775115384597"/>
    <n v="381927.75115384598"/>
  </r>
  <r>
    <m/>
    <n v="0"/>
    <n v="1937500000"/>
    <n v="1954089486"/>
    <n v="1954282387"/>
    <n v="1954282387"/>
    <s v="13770R"/>
    <s v="Chief Info &amp; Tech Officer"/>
    <s v="13845R"/>
    <s v="Business Solutions 1"/>
    <s v="13934R"/>
    <s v="Security &amp; Content Solutions"/>
    <m/>
    <m/>
    <x v="0"/>
    <s v="103"/>
    <s v="13743"/>
    <s v="SP20 / 009"/>
    <n v="86665.829538461607"/>
    <n v="577772.19692307699"/>
  </r>
  <r>
    <m/>
    <n v="0"/>
    <n v="1937500000"/>
    <n v="1954089486"/>
    <n v="1954282387"/>
    <n v="1954282387"/>
    <s v="13770R"/>
    <s v="Chief Info &amp; Tech Officer"/>
    <s v="13845R"/>
    <s v="Business Solutions 1"/>
    <s v="13934R"/>
    <s v="Security &amp; Content Solutions"/>
    <m/>
    <m/>
    <x v="0"/>
    <s v="103"/>
    <s v="13743"/>
    <s v="SP20 / 010"/>
    <n v="32973.565999999999"/>
    <n v="164867.82999999999"/>
  </r>
  <r>
    <m/>
    <n v="0"/>
    <n v="1937500000"/>
    <n v="1954089486"/>
    <n v="1954282387"/>
    <n v="1954282387"/>
    <s v="13770R"/>
    <s v="Chief Info &amp; Tech Officer"/>
    <s v="13845R"/>
    <s v="Business Solutions 1"/>
    <s v="13934R"/>
    <s v="Security &amp; Content Solutions"/>
    <m/>
    <m/>
    <x v="0"/>
    <s v="103"/>
    <s v="13934"/>
    <s v="SP20 / 008"/>
    <n v="11999.9996153846"/>
    <n v="119999.996153846"/>
  </r>
  <r>
    <m/>
    <n v="0"/>
    <n v="1937500000"/>
    <n v="1954089486"/>
    <n v="1954282387"/>
    <n v="1954282387"/>
    <s v="13770R"/>
    <s v="Chief Info &amp; Tech Officer"/>
    <s v="13845R"/>
    <s v="Business Solutions 1"/>
    <s v="13934R"/>
    <s v="Security &amp; Content Solutions"/>
    <m/>
    <m/>
    <x v="0"/>
    <s v="103"/>
    <s v="13934"/>
    <s v="SP20 / 009"/>
    <n v="24489.606576923099"/>
    <n v="163264.043846154"/>
  </r>
  <r>
    <m/>
    <n v="0"/>
    <n v="1937500000"/>
    <n v="1954089486"/>
    <n v="1954282387"/>
    <n v="1954282387"/>
    <s v="13770R"/>
    <s v="Chief Info &amp; Tech Officer"/>
    <s v="13845R"/>
    <s v="Business Solutions 1"/>
    <s v="13934R"/>
    <s v="Security &amp; Content Solutions"/>
    <m/>
    <m/>
    <x v="0"/>
    <s v="103"/>
    <s v="13934"/>
    <s v="SP20 / 011"/>
    <n v="51250.000961538499"/>
    <n v="205000.003846154"/>
  </r>
  <r>
    <m/>
    <n v="0"/>
    <n v="1937500000"/>
    <n v="1954089486"/>
    <n v="1954282387"/>
    <n v="1954282387"/>
    <s v="13770R"/>
    <s v="Chief Info &amp; Tech Officer"/>
    <s v="13845R"/>
    <s v="Business Solutions 1"/>
    <s v="13934R"/>
    <s v="Security &amp; Content Solutions"/>
    <m/>
    <m/>
    <x v="0"/>
    <s v="103"/>
    <s v="13935"/>
    <s v="SP20 / 005"/>
    <n v="5599.9989538461496"/>
    <n v="69999.986923076896"/>
  </r>
  <r>
    <m/>
    <n v="0"/>
    <n v="1937500000"/>
    <n v="1954089486"/>
    <n v="1954282387"/>
    <n v="1954282387"/>
    <s v="13770R"/>
    <s v="Chief Info &amp; Tech Officer"/>
    <s v="13845R"/>
    <s v="Business Solutions 1"/>
    <s v="13934R"/>
    <s v="Security &amp; Content Solutions"/>
    <m/>
    <m/>
    <x v="0"/>
    <s v="103"/>
    <s v="13935"/>
    <s v="SP20 / 006"/>
    <n v="13338.173976923101"/>
    <n v="148201.93307692299"/>
  </r>
  <r>
    <m/>
    <n v="0"/>
    <n v="1937500000"/>
    <n v="1954089486"/>
    <n v="1954282387"/>
    <n v="1954282387"/>
    <s v="13770R"/>
    <s v="Chief Info &amp; Tech Officer"/>
    <s v="13845R"/>
    <s v="Business Solutions 1"/>
    <s v="13934R"/>
    <s v="Security &amp; Content Solutions"/>
    <m/>
    <m/>
    <x v="0"/>
    <s v="103"/>
    <s v="13935"/>
    <s v="SP20 / 007"/>
    <n v="28106.299384615399"/>
    <n v="281062.99384615402"/>
  </r>
  <r>
    <m/>
    <n v="0"/>
    <n v="1937500000"/>
    <n v="1954089486"/>
    <n v="1954282387"/>
    <n v="1954282387"/>
    <s v="13770R"/>
    <s v="Chief Info &amp; Tech Officer"/>
    <s v="13845R"/>
    <s v="Business Solutions 1"/>
    <s v="13934R"/>
    <s v="Security &amp; Content Solutions"/>
    <m/>
    <m/>
    <x v="0"/>
    <s v="103"/>
    <s v="13935"/>
    <s v="SP20 / 008"/>
    <n v="35651.297807692303"/>
    <n v="356512.978076923"/>
  </r>
  <r>
    <m/>
    <n v="0"/>
    <n v="1937500000"/>
    <n v="1954089486"/>
    <n v="1954282387"/>
    <n v="1954282387"/>
    <s v="13770R"/>
    <s v="Chief Info &amp; Tech Officer"/>
    <s v="13845R"/>
    <s v="Business Solutions 1"/>
    <s v="13934R"/>
    <s v="Security &amp; Content Solutions"/>
    <m/>
    <m/>
    <x v="0"/>
    <s v="103"/>
    <s v="13935"/>
    <s v="SP20 / 009"/>
    <n v="2080.6860000000001"/>
    <n v="13871.24"/>
  </r>
  <r>
    <m/>
    <n v="0"/>
    <n v="1937500000"/>
    <n v="1954089486"/>
    <n v="1954282387"/>
    <n v="1954282387"/>
    <s v="13770R"/>
    <s v="Chief Info &amp; Tech Officer"/>
    <s v="13845R"/>
    <s v="Business Solutions 1"/>
    <s v="13934R"/>
    <s v="Security &amp; Content Solutions"/>
    <m/>
    <m/>
    <x v="0"/>
    <s v="103"/>
    <s v="13935"/>
    <s v="SP20 / 010"/>
    <n v="30355.900384615401"/>
    <n v="151779.50192307701"/>
  </r>
  <r>
    <m/>
    <n v="0"/>
    <n v="1937500000"/>
    <n v="1954089486"/>
    <n v="1954282387"/>
    <n v="1954282387"/>
    <s v="13770R"/>
    <s v="Chief Info &amp; Tech Officer"/>
    <s v="13845R"/>
    <s v="Business Solutions 1"/>
    <s v="13934R"/>
    <s v="Security &amp; Content Solutions"/>
    <m/>
    <m/>
    <x v="0"/>
    <s v="103"/>
    <s v="13936"/>
    <s v="SP20 / 006"/>
    <n v="6974.0788499999999"/>
    <n v="77489.764999999999"/>
  </r>
  <r>
    <m/>
    <n v="0"/>
    <n v="1937500000"/>
    <n v="1954089486"/>
    <n v="1954282387"/>
    <n v="1954282387"/>
    <s v="13770R"/>
    <s v="Chief Info &amp; Tech Officer"/>
    <s v="13845R"/>
    <s v="Business Solutions 1"/>
    <s v="13934R"/>
    <s v="Security &amp; Content Solutions"/>
    <m/>
    <m/>
    <x v="0"/>
    <s v="103"/>
    <s v="13936"/>
    <s v="SP20 / 007"/>
    <n v="10500.0005384615"/>
    <n v="105000.005384615"/>
  </r>
  <r>
    <m/>
    <n v="0"/>
    <n v="1937500000"/>
    <n v="1954089486"/>
    <n v="1954282387"/>
    <n v="1954282387"/>
    <s v="13770R"/>
    <s v="Chief Info &amp; Tech Officer"/>
    <s v="13845R"/>
    <s v="Business Solutions 1"/>
    <s v="13934R"/>
    <s v="Security &amp; Content Solutions"/>
    <m/>
    <m/>
    <x v="0"/>
    <s v="103"/>
    <s v="13936"/>
    <s v="SP20 / 008"/>
    <n v="48690.169807692298"/>
    <n v="486901.69807692303"/>
  </r>
  <r>
    <m/>
    <n v="0"/>
    <n v="1937500000"/>
    <n v="1954089486"/>
    <n v="1954282387"/>
    <n v="1954282387"/>
    <s v="13770R"/>
    <s v="Chief Info &amp; Tech Officer"/>
    <s v="13845R"/>
    <s v="Business Solutions 1"/>
    <s v="13934R"/>
    <s v="Security &amp; Content Solutions"/>
    <m/>
    <m/>
    <x v="0"/>
    <s v="103"/>
    <s v="13936"/>
    <s v="SP20 / 009"/>
    <n v="41646.416653846201"/>
    <n v="277642.77769230801"/>
  </r>
  <r>
    <m/>
    <n v="0"/>
    <n v="1937500000"/>
    <n v="1954089486"/>
    <n v="1954282387"/>
    <n v="1954282387"/>
    <s v="13770R"/>
    <s v="Chief Info &amp; Tech Officer"/>
    <s v="13845R"/>
    <s v="Business Solutions 1"/>
    <s v="13934R"/>
    <s v="Security &amp; Content Solutions"/>
    <m/>
    <m/>
    <x v="0"/>
    <s v="103"/>
    <s v="13936"/>
    <s v="SP20 / 010"/>
    <n v="33475.159307692396"/>
    <n v="167375.79653846199"/>
  </r>
  <r>
    <m/>
    <n v="0"/>
    <n v="1937500000"/>
    <n v="1954089486"/>
    <n v="1954282387"/>
    <n v="1954282387"/>
    <s v="13770R"/>
    <s v="Chief Info &amp; Tech Officer"/>
    <s v="13845R"/>
    <s v="Business Solutions 1"/>
    <s v="13934R"/>
    <s v="Security &amp; Content Solutions"/>
    <m/>
    <m/>
    <x v="0"/>
    <s v="103"/>
    <s v="14111"/>
    <s v="SP20 / 008"/>
    <n v="25594.028461538499"/>
    <n v="255940.284615385"/>
  </r>
  <r>
    <m/>
    <n v="0"/>
    <n v="1937500000"/>
    <n v="1954089486"/>
    <n v="1954282387"/>
    <n v="1954282387"/>
    <s v="13770R"/>
    <s v="Chief Info &amp; Tech Officer"/>
    <s v="13845R"/>
    <s v="Business Solutions 1"/>
    <s v="13934R"/>
    <s v="Security &amp; Content Solutions"/>
    <m/>
    <m/>
    <x v="0"/>
    <s v="103"/>
    <s v="14111"/>
    <s v="SP20 / 009"/>
    <n v="19224.3061730769"/>
    <n v="128162.041153846"/>
  </r>
  <r>
    <m/>
    <n v="0"/>
    <n v="1937500000"/>
    <n v="1954089486"/>
    <n v="1954282387"/>
    <n v="1954282387"/>
    <s v="13770R"/>
    <s v="Chief Info &amp; Tech Officer"/>
    <s v="13845R"/>
    <s v="Business Solutions 1"/>
    <s v="13934R"/>
    <s v="Security &amp; Content Solutions"/>
    <m/>
    <m/>
    <x v="0"/>
    <s v="103"/>
    <s v="14111"/>
    <s v="SP20 / 010"/>
    <n v="29419.975384615402"/>
    <n v="147099.87692307701"/>
  </r>
  <r>
    <m/>
    <n v="0"/>
    <n v="1937500000"/>
    <n v="1954089486"/>
    <n v="1954475288"/>
    <n v="1954475288"/>
    <s v="13770R"/>
    <s v="Chief Info &amp; Tech Officer"/>
    <s v="13845R"/>
    <s v="Business Solutions 1"/>
    <s v="12583R"/>
    <s v="Field Mobility"/>
    <m/>
    <m/>
    <x v="0"/>
    <s v="103"/>
    <s v="12583"/>
    <s v="SP20 / 006"/>
    <n v="6390.0029076923101"/>
    <n v="71000.032307692294"/>
  </r>
  <r>
    <m/>
    <n v="0"/>
    <n v="1937500000"/>
    <n v="1954089486"/>
    <n v="1954475288"/>
    <n v="1954475288"/>
    <s v="13770R"/>
    <s v="Chief Info &amp; Tech Officer"/>
    <s v="13845R"/>
    <s v="Business Solutions 1"/>
    <s v="12583R"/>
    <s v="Field Mobility"/>
    <m/>
    <m/>
    <x v="0"/>
    <s v="103"/>
    <s v="12583"/>
    <s v="SP20 / 007"/>
    <n v="20700.6494615384"/>
    <n v="207006.49461538499"/>
  </r>
  <r>
    <m/>
    <n v="0"/>
    <n v="1937500000"/>
    <n v="1954089486"/>
    <n v="1954475288"/>
    <n v="1954475288"/>
    <s v="13770R"/>
    <s v="Chief Info &amp; Tech Officer"/>
    <s v="13845R"/>
    <s v="Business Solutions 1"/>
    <s v="12583R"/>
    <s v="Field Mobility"/>
    <m/>
    <m/>
    <x v="0"/>
    <s v="103"/>
    <s v="12583"/>
    <s v="SP20 / 008"/>
    <n v="38306.158153846198"/>
    <n v="383061.58153846097"/>
  </r>
  <r>
    <m/>
    <n v="0"/>
    <n v="1937500000"/>
    <n v="1954089486"/>
    <n v="1954475288"/>
    <n v="1954475288"/>
    <s v="13770R"/>
    <s v="Chief Info &amp; Tech Officer"/>
    <s v="13845R"/>
    <s v="Business Solutions 1"/>
    <s v="12583R"/>
    <s v="Field Mobility"/>
    <m/>
    <m/>
    <x v="0"/>
    <s v="103"/>
    <s v="12583"/>
    <s v="SP20 / 009"/>
    <n v="67663.882326923194"/>
    <n v="451092.54884615401"/>
  </r>
  <r>
    <m/>
    <n v="0"/>
    <n v="1937500000"/>
    <n v="1954089486"/>
    <n v="1954475288"/>
    <n v="1954475288"/>
    <s v="13770R"/>
    <s v="Chief Info &amp; Tech Officer"/>
    <s v="13845R"/>
    <s v="Business Solutions 1"/>
    <s v="12583R"/>
    <s v="Field Mobility"/>
    <m/>
    <m/>
    <x v="0"/>
    <s v="103"/>
    <s v="12583"/>
    <s v="SP20 / 010"/>
    <n v="63243.056076923203"/>
    <n v="316215.28038461501"/>
  </r>
  <r>
    <m/>
    <n v="0"/>
    <n v="1937500000"/>
    <n v="1954089486"/>
    <n v="1954475288"/>
    <n v="1954475288"/>
    <s v="13770R"/>
    <s v="Chief Info &amp; Tech Officer"/>
    <s v="13845R"/>
    <s v="Business Solutions 1"/>
    <s v="12583R"/>
    <s v="Field Mobility"/>
    <m/>
    <m/>
    <x v="0"/>
    <s v="103"/>
    <s v="12583"/>
    <s v="SP20 / 011"/>
    <n v="47778.176153846201"/>
    <n v="191112.70461538501"/>
  </r>
  <r>
    <m/>
    <n v="0"/>
    <n v="1937500000"/>
    <n v="1954089486"/>
    <n v="1954475288"/>
    <n v="1954475288"/>
    <s v="13770R"/>
    <s v="Chief Info &amp; Tech Officer"/>
    <s v="13845R"/>
    <s v="Business Solutions 1"/>
    <s v="12583R"/>
    <s v="Field Mobility"/>
    <m/>
    <m/>
    <x v="0"/>
    <s v="103"/>
    <s v="12606"/>
    <s v="SP20 / 008"/>
    <n v="66015.269769230799"/>
    <n v="660152.69769230799"/>
  </r>
  <r>
    <m/>
    <n v="0"/>
    <n v="1937500000"/>
    <n v="1954089486"/>
    <n v="1954475288"/>
    <n v="1954475288"/>
    <s v="13770R"/>
    <s v="Chief Info &amp; Tech Officer"/>
    <s v="13845R"/>
    <s v="Business Solutions 1"/>
    <s v="12583R"/>
    <s v="Field Mobility"/>
    <m/>
    <m/>
    <x v="0"/>
    <s v="103"/>
    <s v="12606"/>
    <s v="SP20 / 009"/>
    <n v="114069.604211538"/>
    <n v="760464.02807692299"/>
  </r>
  <r>
    <m/>
    <n v="0"/>
    <n v="1937500000"/>
    <n v="1954089486"/>
    <n v="1954475288"/>
    <n v="1954475288"/>
    <s v="13770R"/>
    <s v="Chief Info &amp; Tech Officer"/>
    <s v="13845R"/>
    <s v="Business Solutions 1"/>
    <s v="12583R"/>
    <s v="Field Mobility"/>
    <m/>
    <m/>
    <x v="0"/>
    <s v="103"/>
    <s v="12606"/>
    <s v="SP20 / 010"/>
    <n v="33695.463846153798"/>
    <n v="168477.319230769"/>
  </r>
  <r>
    <m/>
    <n v="0"/>
    <n v="1937500000"/>
    <n v="1954089486"/>
    <n v="1957947506"/>
    <n v="1957947506"/>
    <s v="13770R"/>
    <s v="Chief Info &amp; Tech Officer"/>
    <s v="13845R"/>
    <s v="Business Solutions 1"/>
    <s v="13912R"/>
    <s v="Finance &amp; ServiceNow Portfolio"/>
    <m/>
    <m/>
    <x v="0"/>
    <s v="103"/>
    <s v="12600"/>
    <s v="SP20 / 008"/>
    <n v="65345.521769230603"/>
    <n v="653455.21769230801"/>
  </r>
  <r>
    <m/>
    <n v="0"/>
    <n v="1937500000"/>
    <n v="1954089486"/>
    <n v="1957947506"/>
    <n v="1957947506"/>
    <s v="13770R"/>
    <s v="Chief Info &amp; Tech Officer"/>
    <s v="13845R"/>
    <s v="Business Solutions 1"/>
    <s v="13912R"/>
    <s v="Finance &amp; ServiceNow Portfolio"/>
    <m/>
    <m/>
    <x v="0"/>
    <s v="103"/>
    <s v="12600"/>
    <s v="SP20 / 009"/>
    <n v="22388.605211538401"/>
    <n v="149257.36807692301"/>
  </r>
  <r>
    <m/>
    <n v="0"/>
    <n v="1937500000"/>
    <n v="1954089486"/>
    <n v="1957947506"/>
    <n v="1957947506"/>
    <s v="13770R"/>
    <s v="Chief Info &amp; Tech Officer"/>
    <s v="13845R"/>
    <s v="Business Solutions 1"/>
    <s v="13912R"/>
    <s v="Finance &amp; ServiceNow Portfolio"/>
    <m/>
    <m/>
    <x v="0"/>
    <s v="103"/>
    <s v="12600"/>
    <s v="SP20 / 010"/>
    <n v="36632.222769230801"/>
    <n v="183161.11384615401"/>
  </r>
  <r>
    <m/>
    <n v="0"/>
    <n v="1937500000"/>
    <n v="1954089486"/>
    <n v="1957947506"/>
    <n v="1957947506"/>
    <s v="13770R"/>
    <s v="Chief Info &amp; Tech Officer"/>
    <s v="13845R"/>
    <s v="Business Solutions 1"/>
    <s v="13912R"/>
    <s v="Finance &amp; ServiceNow Portfolio"/>
    <m/>
    <m/>
    <x v="0"/>
    <s v="103"/>
    <s v="12731"/>
    <s v="SP20 / 008"/>
    <n v="51793.669000000002"/>
    <n v="517936.69"/>
  </r>
  <r>
    <m/>
    <n v="0"/>
    <n v="1937500000"/>
    <n v="1954089486"/>
    <n v="1957947506"/>
    <n v="1957947506"/>
    <s v="13770R"/>
    <s v="Chief Info &amp; Tech Officer"/>
    <s v="13845R"/>
    <s v="Business Solutions 1"/>
    <s v="13912R"/>
    <s v="Finance &amp; ServiceNow Portfolio"/>
    <m/>
    <m/>
    <x v="0"/>
    <s v="103"/>
    <s v="12731"/>
    <s v="SP20 / 010"/>
    <n v="34000.003076923"/>
    <n v="170000.01538461499"/>
  </r>
  <r>
    <m/>
    <n v="0"/>
    <n v="1937500000"/>
    <n v="1954089486"/>
    <n v="1957947506"/>
    <n v="1957947506"/>
    <s v="13770R"/>
    <s v="Chief Info &amp; Tech Officer"/>
    <s v="13845R"/>
    <s v="Business Solutions 1"/>
    <s v="13912R"/>
    <s v="Finance &amp; ServiceNow Portfolio"/>
    <m/>
    <m/>
    <x v="0"/>
    <s v="103"/>
    <s v="13912"/>
    <s v="SP20 / 011"/>
    <n v="56759.3"/>
    <n v="227037.2"/>
  </r>
  <r>
    <m/>
    <n v="0"/>
    <n v="1937500000"/>
    <n v="1954089486"/>
    <n v="1957947506"/>
    <n v="1957947506"/>
    <s v="13770R"/>
    <s v="Chief Info &amp; Tech Officer"/>
    <s v="13845R"/>
    <s v="Business Solutions 1"/>
    <s v="13912R"/>
    <s v="Finance &amp; ServiceNow Portfolio"/>
    <m/>
    <m/>
    <x v="0"/>
    <s v="103"/>
    <s v="13930"/>
    <s v="SP20 / 008"/>
    <n v="37322.998"/>
    <n v="373229.98"/>
  </r>
  <r>
    <m/>
    <n v="0"/>
    <n v="1937500000"/>
    <n v="1954089486"/>
    <n v="1957947506"/>
    <n v="1957947506"/>
    <s v="13770R"/>
    <s v="Chief Info &amp; Tech Officer"/>
    <s v="13845R"/>
    <s v="Business Solutions 1"/>
    <s v="13912R"/>
    <s v="Finance &amp; ServiceNow Portfolio"/>
    <m/>
    <m/>
    <x v="0"/>
    <s v="103"/>
    <s v="13930"/>
    <s v="SP20 / 009"/>
    <n v="22681.371057692199"/>
    <n v="151209.14038461499"/>
  </r>
  <r>
    <m/>
    <n v="0"/>
    <n v="1937500000"/>
    <n v="1954089486"/>
    <n v="1957947506"/>
    <n v="1957947506"/>
    <s v="13770R"/>
    <s v="Chief Info &amp; Tech Officer"/>
    <s v="13845R"/>
    <s v="Business Solutions 1"/>
    <s v="13912R"/>
    <s v="Finance &amp; ServiceNow Portfolio"/>
    <m/>
    <m/>
    <x v="0"/>
    <s v="103"/>
    <s v="13930"/>
    <s v="SP20 / 010"/>
    <n v="37178.250999999997"/>
    <n v="185891.255"/>
  </r>
  <r>
    <m/>
    <n v="0"/>
    <n v="1937500000"/>
    <n v="1954089486"/>
    <n v="1958719110"/>
    <n v="1958719110"/>
    <s v="13770R"/>
    <s v="Chief Info &amp; Tech Officer"/>
    <s v="13845R"/>
    <s v="Business Solutions 1"/>
    <s v="13443R"/>
    <s v="Enterprise COE"/>
    <m/>
    <m/>
    <x v="0"/>
    <s v="103"/>
    <s v="13443"/>
    <s v="SP20 / 010"/>
    <n v="70429.605692307596"/>
    <n v="352148.02846153802"/>
  </r>
  <r>
    <m/>
    <n v="0"/>
    <n v="1937500000"/>
    <n v="1954089486"/>
    <n v="1958719110"/>
    <n v="1958719110"/>
    <s v="13770R"/>
    <s v="Chief Info &amp; Tech Officer"/>
    <s v="13845R"/>
    <s v="Business Solutions 1"/>
    <s v="13443R"/>
    <s v="Enterprise COE"/>
    <m/>
    <m/>
    <x v="0"/>
    <s v="103"/>
    <s v="13443"/>
    <s v="SP20 / 013"/>
    <n v="90543.183499999999"/>
    <n v="258694.81"/>
  </r>
  <r>
    <m/>
    <n v="0"/>
    <n v="1937500000"/>
    <n v="1954089486"/>
    <n v="1958719110"/>
    <n v="1958719110"/>
    <s v="13770R"/>
    <s v="Chief Info &amp; Tech Officer"/>
    <s v="13845R"/>
    <s v="Business Solutions 1"/>
    <s v="13443R"/>
    <s v="Enterprise COE"/>
    <m/>
    <m/>
    <x v="0"/>
    <s v="103"/>
    <s v="13520"/>
    <s v="SP20 / 005"/>
    <n v="5400.00227692308"/>
    <n v="67500.028461538503"/>
  </r>
  <r>
    <m/>
    <n v="0"/>
    <n v="1937500000"/>
    <n v="1954089486"/>
    <n v="1958719110"/>
    <n v="1958719110"/>
    <s v="13770R"/>
    <s v="Chief Info &amp; Tech Officer"/>
    <s v="13845R"/>
    <s v="Business Solutions 1"/>
    <s v="13443R"/>
    <s v="Enterprise COE"/>
    <m/>
    <m/>
    <x v="0"/>
    <s v="103"/>
    <s v="13520"/>
    <s v="SP20 / 008"/>
    <n v="49463.532153846099"/>
    <n v="494635.32153846201"/>
  </r>
  <r>
    <m/>
    <n v="0"/>
    <n v="1937500000"/>
    <n v="1954089486"/>
    <n v="1958719110"/>
    <n v="1958719110"/>
    <s v="13770R"/>
    <s v="Chief Info &amp; Tech Officer"/>
    <s v="13845R"/>
    <s v="Business Solutions 1"/>
    <s v="13443R"/>
    <s v="Enterprise COE"/>
    <m/>
    <m/>
    <x v="0"/>
    <s v="103"/>
    <s v="13520"/>
    <s v="SP20 / 009"/>
    <n v="90161.176846153801"/>
    <n v="601074.51230769197"/>
  </r>
  <r>
    <m/>
    <n v="0"/>
    <n v="1937500000"/>
    <n v="1954089486"/>
    <n v="1958719110"/>
    <n v="1958719110"/>
    <s v="13770R"/>
    <s v="Chief Info &amp; Tech Officer"/>
    <s v="13845R"/>
    <s v="Business Solutions 1"/>
    <s v="13443R"/>
    <s v="Enterprise COE"/>
    <m/>
    <m/>
    <x v="0"/>
    <s v="103"/>
    <s v="13520"/>
    <s v="SP20 / 010"/>
    <n v="34607.719307692401"/>
    <n v="173038.59653846201"/>
  </r>
  <r>
    <m/>
    <n v="0"/>
    <n v="1937500000"/>
    <n v="1954089486"/>
    <n v="1958719110"/>
    <n v="1958719110"/>
    <s v="13770R"/>
    <s v="Chief Info &amp; Tech Officer"/>
    <s v="13845R"/>
    <s v="Business Solutions 1"/>
    <s v="13443R"/>
    <s v="Enterprise COE"/>
    <m/>
    <m/>
    <x v="0"/>
    <s v="103"/>
    <s v="13593"/>
    <s v="SP20 / 005"/>
    <n v="5768.0015384615399"/>
    <n v="72100.019230769205"/>
  </r>
  <r>
    <m/>
    <n v="0"/>
    <n v="1937500000"/>
    <n v="1954089486"/>
    <n v="1958719110"/>
    <n v="1958719110"/>
    <s v="13770R"/>
    <s v="Chief Info &amp; Tech Officer"/>
    <s v="13845R"/>
    <s v="Business Solutions 1"/>
    <s v="13443R"/>
    <s v="Enterprise COE"/>
    <m/>
    <m/>
    <x v="0"/>
    <s v="103"/>
    <s v="13593"/>
    <s v="SP20 / 008"/>
    <n v="44196.330807692299"/>
    <n v="441963.30807692301"/>
  </r>
  <r>
    <m/>
    <n v="0"/>
    <n v="1937500000"/>
    <n v="1954089486"/>
    <n v="1958719110"/>
    <n v="1958719110"/>
    <s v="13770R"/>
    <s v="Chief Info &amp; Tech Officer"/>
    <s v="13845R"/>
    <s v="Business Solutions 1"/>
    <s v="13443R"/>
    <s v="Enterprise COE"/>
    <m/>
    <m/>
    <x v="0"/>
    <s v="103"/>
    <s v="13593"/>
    <s v="SP20 / 009"/>
    <n v="21842.299673076901"/>
    <n v="145615.331153846"/>
  </r>
  <r>
    <m/>
    <n v="0"/>
    <n v="1937500000"/>
    <n v="1954089486"/>
    <n v="1958719110"/>
    <n v="1958719110"/>
    <s v="13770R"/>
    <s v="Chief Info &amp; Tech Officer"/>
    <s v="13845R"/>
    <s v="Business Solutions 1"/>
    <s v="13443R"/>
    <s v="Enterprise COE"/>
    <m/>
    <m/>
    <x v="0"/>
    <s v="103"/>
    <s v="13593"/>
    <s v="SP20 / 010"/>
    <n v="68535.9177692308"/>
    <n v="342679.58884615399"/>
  </r>
  <r>
    <m/>
    <n v="0"/>
    <n v="1937500000"/>
    <n v="1954089486"/>
    <n v="1958719110"/>
    <n v="1958719110"/>
    <s v="13770R"/>
    <s v="Chief Info &amp; Tech Officer"/>
    <s v="13845R"/>
    <s v="Business Solutions 1"/>
    <s v="13443R"/>
    <s v="Enterprise COE"/>
    <m/>
    <m/>
    <x v="0"/>
    <s v="103"/>
    <s v="13748"/>
    <s v="SP20 / 006"/>
    <n v="7633.8006230769197"/>
    <n v="84820.0069230769"/>
  </r>
  <r>
    <m/>
    <n v="0"/>
    <n v="1937500000"/>
    <n v="1954089486"/>
    <n v="1958719110"/>
    <n v="1958719110"/>
    <s v="13770R"/>
    <s v="Chief Info &amp; Tech Officer"/>
    <s v="13845R"/>
    <s v="Business Solutions 1"/>
    <s v="13443R"/>
    <s v="Enterprise COE"/>
    <m/>
    <m/>
    <x v="0"/>
    <s v="103"/>
    <s v="13748"/>
    <s v="SP20 / 007"/>
    <n v="10400"/>
    <n v="104000"/>
  </r>
  <r>
    <m/>
    <n v="0"/>
    <n v="1937500000"/>
    <n v="1954089486"/>
    <n v="1958719110"/>
    <n v="1958719110"/>
    <s v="13770R"/>
    <s v="Chief Info &amp; Tech Officer"/>
    <s v="13845R"/>
    <s v="Business Solutions 1"/>
    <s v="13443R"/>
    <s v="Enterprise COE"/>
    <m/>
    <m/>
    <x v="0"/>
    <s v="103"/>
    <s v="13748"/>
    <s v="SP20 / 008"/>
    <n v="25780.001615384601"/>
    <n v="257800.01615384599"/>
  </r>
  <r>
    <m/>
    <n v="0"/>
    <n v="1937500000"/>
    <n v="1954089486"/>
    <n v="1958719110"/>
    <n v="1958719110"/>
    <s v="13770R"/>
    <s v="Chief Info &amp; Tech Officer"/>
    <s v="13845R"/>
    <s v="Business Solutions 1"/>
    <s v="13443R"/>
    <s v="Enterprise COE"/>
    <m/>
    <m/>
    <x v="0"/>
    <s v="103"/>
    <s v="13748"/>
    <s v="SP20 / 009"/>
    <n v="42629.912076923101"/>
    <n v="284199.413846154"/>
  </r>
  <r>
    <m/>
    <n v="0"/>
    <n v="1937500000"/>
    <n v="1954089486"/>
    <n v="1958719110"/>
    <n v="1958719110"/>
    <s v="13770R"/>
    <s v="Chief Info &amp; Tech Officer"/>
    <s v="13845R"/>
    <s v="Business Solutions 1"/>
    <s v="13443R"/>
    <s v="Enterprise COE"/>
    <m/>
    <m/>
    <x v="0"/>
    <s v="103"/>
    <s v="13748"/>
    <s v="SP20 / 010"/>
    <n v="34147.793923076999"/>
    <n v="170738.96961538499"/>
  </r>
  <r>
    <m/>
    <n v="0"/>
    <n v="1937500000"/>
    <n v="1954089486"/>
    <n v="1958719110"/>
    <n v="1958719110"/>
    <s v="13770R"/>
    <s v="Chief Info &amp; Tech Officer"/>
    <s v="13845R"/>
    <s v="Business Solutions 1"/>
    <s v="13443R"/>
    <s v="Enterprise COE"/>
    <m/>
    <m/>
    <x v="0"/>
    <s v="103"/>
    <s v="13903"/>
    <s v="SP20 / 005"/>
    <n v="12183.998646153799"/>
    <n v="152299.983076923"/>
  </r>
  <r>
    <m/>
    <n v="0"/>
    <n v="1937500000"/>
    <n v="1954089486"/>
    <n v="1958719110"/>
    <n v="1958719110"/>
    <s v="13770R"/>
    <s v="Chief Info &amp; Tech Officer"/>
    <s v="13845R"/>
    <s v="Business Solutions 1"/>
    <s v="13443R"/>
    <s v="Enterprise COE"/>
    <m/>
    <m/>
    <x v="0"/>
    <s v="103"/>
    <s v="13903"/>
    <s v="SP20 / 006"/>
    <n v="8182.3794576923101"/>
    <n v="90915.327307692307"/>
  </r>
  <r>
    <m/>
    <n v="0"/>
    <n v="1937500000"/>
    <n v="1954089486"/>
    <n v="1958719110"/>
    <n v="1958719110"/>
    <s v="13770R"/>
    <s v="Chief Info &amp; Tech Officer"/>
    <s v="13845R"/>
    <s v="Business Solutions 1"/>
    <s v="13443R"/>
    <s v="Enterprise COE"/>
    <m/>
    <m/>
    <x v="0"/>
    <s v="103"/>
    <s v="13903"/>
    <s v="SP20 / 007"/>
    <n v="10303.8743461538"/>
    <n v="103038.743461538"/>
  </r>
  <r>
    <m/>
    <n v="0"/>
    <n v="1937500000"/>
    <n v="1954089486"/>
    <n v="1958719110"/>
    <n v="1958719110"/>
    <s v="13770R"/>
    <s v="Chief Info &amp; Tech Officer"/>
    <s v="13845R"/>
    <s v="Business Solutions 1"/>
    <s v="13443R"/>
    <s v="Enterprise COE"/>
    <m/>
    <m/>
    <x v="0"/>
    <s v="103"/>
    <s v="13903"/>
    <s v="SP20 / 008"/>
    <n v="61766.850769230703"/>
    <n v="617668.50769230805"/>
  </r>
  <r>
    <m/>
    <n v="0"/>
    <n v="1937500000"/>
    <n v="1954089486"/>
    <n v="1958719110"/>
    <n v="1958719110"/>
    <s v="13770R"/>
    <s v="Chief Info &amp; Tech Officer"/>
    <s v="13845R"/>
    <s v="Business Solutions 1"/>
    <s v="13443R"/>
    <s v="Enterprise COE"/>
    <m/>
    <m/>
    <x v="0"/>
    <s v="103"/>
    <s v="13903"/>
    <s v="SP20 / 009"/>
    <n v="41075.309307692398"/>
    <n v="273835.395384615"/>
  </r>
  <r>
    <m/>
    <n v="0"/>
    <n v="1937500000"/>
    <n v="1954089486"/>
    <n v="1958719110"/>
    <n v="1958719110"/>
    <s v="13770R"/>
    <s v="Chief Info &amp; Tech Officer"/>
    <s v="13845R"/>
    <s v="Business Solutions 1"/>
    <s v="13443R"/>
    <s v="Enterprise COE"/>
    <m/>
    <m/>
    <x v="0"/>
    <s v="103"/>
    <s v="13903"/>
    <s v="SP20 / 010"/>
    <n v="32133.6504615384"/>
    <n v="160668.25230769199"/>
  </r>
  <r>
    <m/>
    <n v="0"/>
    <n v="1937500000"/>
    <n v="1954089486"/>
    <n v="1958719110"/>
    <n v="1958719110"/>
    <s v="13770R"/>
    <s v="Chief Info &amp; Tech Officer"/>
    <s v="13845R"/>
    <s v="Business Solutions 1"/>
    <s v="13443R"/>
    <s v="Enterprise COE"/>
    <m/>
    <m/>
    <x v="0"/>
    <s v="103"/>
    <s v="13904"/>
    <s v="SP20 / 007"/>
    <n v="10500.0015384615"/>
    <n v="105000.01538461501"/>
  </r>
  <r>
    <m/>
    <n v="0"/>
    <n v="1937500000"/>
    <n v="1954089486"/>
    <n v="1958719110"/>
    <n v="1958719110"/>
    <s v="13770R"/>
    <s v="Chief Info &amp; Tech Officer"/>
    <s v="13845R"/>
    <s v="Business Solutions 1"/>
    <s v="13443R"/>
    <s v="Enterprise COE"/>
    <m/>
    <m/>
    <x v="0"/>
    <s v="103"/>
    <s v="13904"/>
    <s v="SP20 / 008"/>
    <n v="10920"/>
    <n v="109200"/>
  </r>
  <r>
    <m/>
    <n v="0"/>
    <n v="1937500000"/>
    <n v="1954089486"/>
    <n v="1958719110"/>
    <n v="1958719110"/>
    <s v="13770R"/>
    <s v="Chief Info &amp; Tech Officer"/>
    <s v="13845R"/>
    <s v="Business Solutions 1"/>
    <s v="13443R"/>
    <s v="Enterprise COE"/>
    <m/>
    <m/>
    <x v="0"/>
    <s v="103"/>
    <s v="13904"/>
    <s v="SP20 / 009"/>
    <n v="44692.509576923003"/>
    <n v="297950.06384615402"/>
  </r>
  <r>
    <m/>
    <n v="0"/>
    <n v="1937500000"/>
    <n v="1954089486"/>
    <n v="1958719110"/>
    <n v="1958912011"/>
    <s v="13770R"/>
    <s v="Chief Info &amp; Tech Officer"/>
    <s v="13845R"/>
    <s v="Business Solutions 1"/>
    <s v="13443R"/>
    <s v="Enterprise COE"/>
    <s v="13915R"/>
    <s v="Automation &amp; Design COE"/>
    <x v="0"/>
    <s v="103"/>
    <s v="13905"/>
    <s v="SP20 / 007"/>
    <n v="21327.356692307701"/>
    <n v="213273.56692307701"/>
  </r>
  <r>
    <m/>
    <n v="0"/>
    <n v="1937500000"/>
    <n v="1954089486"/>
    <n v="1958719110"/>
    <n v="1958912011"/>
    <s v="13770R"/>
    <s v="Chief Info &amp; Tech Officer"/>
    <s v="13845R"/>
    <s v="Business Solutions 1"/>
    <s v="13443R"/>
    <s v="Enterprise COE"/>
    <s v="13915R"/>
    <s v="Automation &amp; Design COE"/>
    <x v="0"/>
    <s v="103"/>
    <s v="13905"/>
    <s v="SP20 / 008"/>
    <n v="76340.779653846097"/>
    <n v="763407.79653846205"/>
  </r>
  <r>
    <m/>
    <n v="0"/>
    <n v="1937500000"/>
    <n v="1954089486"/>
    <n v="1958719110"/>
    <n v="1958912011"/>
    <s v="13770R"/>
    <s v="Chief Info &amp; Tech Officer"/>
    <s v="13845R"/>
    <s v="Business Solutions 1"/>
    <s v="13443R"/>
    <s v="Enterprise COE"/>
    <s v="13915R"/>
    <s v="Automation &amp; Design COE"/>
    <x v="0"/>
    <s v="103"/>
    <s v="13905"/>
    <s v="SP20 / 009"/>
    <n v="42555.006692307601"/>
    <n v="283700.04461538501"/>
  </r>
  <r>
    <m/>
    <n v="0"/>
    <n v="1937500000"/>
    <n v="1954089486"/>
    <n v="1958719110"/>
    <n v="1958912011"/>
    <s v="13770R"/>
    <s v="Chief Info &amp; Tech Officer"/>
    <s v="13845R"/>
    <s v="Business Solutions 1"/>
    <s v="13443R"/>
    <s v="Enterprise COE"/>
    <s v="13915R"/>
    <s v="Automation &amp; Design COE"/>
    <x v="0"/>
    <s v="103"/>
    <s v="13905"/>
    <s v="SP20 / 010"/>
    <n v="65547.601384615395"/>
    <n v="327738.00692307699"/>
  </r>
  <r>
    <m/>
    <n v="0"/>
    <n v="1937500000"/>
    <n v="1954089486"/>
    <n v="1958719110"/>
    <n v="1958912011"/>
    <s v="13770R"/>
    <s v="Chief Info &amp; Tech Officer"/>
    <s v="13845R"/>
    <s v="Business Solutions 1"/>
    <s v="13443R"/>
    <s v="Enterprise COE"/>
    <s v="13915R"/>
    <s v="Automation &amp; Design COE"/>
    <x v="0"/>
    <s v="103"/>
    <s v="13906"/>
    <s v="SP20 / 006"/>
    <n v="22462.159984615399"/>
    <n v="249579.555384615"/>
  </r>
  <r>
    <m/>
    <n v="0"/>
    <n v="1937500000"/>
    <n v="1954089486"/>
    <n v="1958719110"/>
    <n v="1958912011"/>
    <s v="13770R"/>
    <s v="Chief Info &amp; Tech Officer"/>
    <s v="13845R"/>
    <s v="Business Solutions 1"/>
    <s v="13443R"/>
    <s v="Enterprise COE"/>
    <s v="13915R"/>
    <s v="Automation &amp; Design COE"/>
    <x v="0"/>
    <s v="103"/>
    <s v="13906"/>
    <s v="SP20 / 008"/>
    <n v="24793.3403461538"/>
    <n v="247933.40346153799"/>
  </r>
  <r>
    <m/>
    <n v="0"/>
    <n v="1937500000"/>
    <n v="1954089486"/>
    <n v="1958719110"/>
    <n v="1958912011"/>
    <s v="13770R"/>
    <s v="Chief Info &amp; Tech Officer"/>
    <s v="13845R"/>
    <s v="Business Solutions 1"/>
    <s v="13443R"/>
    <s v="Enterprise COE"/>
    <s v="13915R"/>
    <s v="Automation &amp; Design COE"/>
    <x v="0"/>
    <s v="103"/>
    <s v="13906"/>
    <s v="SP20 / 009"/>
    <n v="107644.044692308"/>
    <n v="717626.96461538505"/>
  </r>
  <r>
    <m/>
    <n v="0"/>
    <n v="1937500000"/>
    <n v="1954089486"/>
    <n v="1958719110"/>
    <n v="1958912011"/>
    <s v="13770R"/>
    <s v="Chief Info &amp; Tech Officer"/>
    <s v="13845R"/>
    <s v="Business Solutions 1"/>
    <s v="13443R"/>
    <s v="Enterprise COE"/>
    <s v="13915R"/>
    <s v="Automation &amp; Design COE"/>
    <x v="0"/>
    <s v="103"/>
    <s v="13906"/>
    <s v="SP20 / 010"/>
    <n v="33074.242384615398"/>
    <n v="165371.211923077"/>
  </r>
  <r>
    <m/>
    <n v="0"/>
    <n v="1937500000"/>
    <n v="1954089486"/>
    <n v="1958719110"/>
    <n v="1958912011"/>
    <s v="13770R"/>
    <s v="Chief Info &amp; Tech Officer"/>
    <s v="13845R"/>
    <s v="Business Solutions 1"/>
    <s v="13443R"/>
    <s v="Enterprise COE"/>
    <s v="13915R"/>
    <s v="Automation &amp; Design COE"/>
    <x v="0"/>
    <s v="103"/>
    <s v="13907"/>
    <s v="SP20 / 007"/>
    <n v="9469.1902692307704"/>
    <n v="94691.902692307704"/>
  </r>
  <r>
    <m/>
    <n v="0"/>
    <n v="1937500000"/>
    <n v="1954089486"/>
    <n v="1958719110"/>
    <n v="1958912011"/>
    <s v="13770R"/>
    <s v="Chief Info &amp; Tech Officer"/>
    <s v="13845R"/>
    <s v="Business Solutions 1"/>
    <s v="13443R"/>
    <s v="Enterprise COE"/>
    <s v="13915R"/>
    <s v="Automation &amp; Design COE"/>
    <x v="0"/>
    <s v="103"/>
    <s v="13907"/>
    <s v="SP20 / 008"/>
    <n v="45548.9144230768"/>
    <n v="455489.14423076902"/>
  </r>
  <r>
    <m/>
    <n v="0"/>
    <n v="1937500000"/>
    <n v="1954089486"/>
    <n v="1958719110"/>
    <n v="1958912011"/>
    <s v="13770R"/>
    <s v="Chief Info &amp; Tech Officer"/>
    <s v="13845R"/>
    <s v="Business Solutions 1"/>
    <s v="13443R"/>
    <s v="Enterprise COE"/>
    <s v="13915R"/>
    <s v="Automation &amp; Design COE"/>
    <x v="0"/>
    <s v="103"/>
    <s v="13907"/>
    <s v="SP20 / 009"/>
    <n v="147911.78584615499"/>
    <n v="986078.57230769203"/>
  </r>
  <r>
    <m/>
    <n v="0"/>
    <n v="1937500000"/>
    <n v="1954089486"/>
    <n v="1958719110"/>
    <n v="1958912011"/>
    <s v="13770R"/>
    <s v="Chief Info &amp; Tech Officer"/>
    <s v="13845R"/>
    <s v="Business Solutions 1"/>
    <s v="13443R"/>
    <s v="Enterprise COE"/>
    <s v="13915R"/>
    <s v="Automation &amp; Design COE"/>
    <x v="0"/>
    <s v="103"/>
    <s v="13907"/>
    <s v="SP20 / 010"/>
    <n v="35179.647615384602"/>
    <n v="175898.23807692301"/>
  </r>
  <r>
    <m/>
    <n v="0"/>
    <n v="1937500000"/>
    <n v="1954089486"/>
    <n v="1958719110"/>
    <n v="1958912011"/>
    <s v="13770R"/>
    <s v="Chief Info &amp; Tech Officer"/>
    <s v="13845R"/>
    <s v="Business Solutions 1"/>
    <s v="13443R"/>
    <s v="Enterprise COE"/>
    <s v="13915R"/>
    <s v="Automation &amp; Design COE"/>
    <x v="0"/>
    <s v="103"/>
    <s v="13916"/>
    <s v="SP20 / 005"/>
    <n v="5603.1977230769198"/>
    <n v="70039.971538461497"/>
  </r>
  <r>
    <m/>
    <n v="0"/>
    <n v="1937500000"/>
    <n v="1954089486"/>
    <n v="1958719110"/>
    <n v="1958912011"/>
    <s v="13770R"/>
    <s v="Chief Info &amp; Tech Officer"/>
    <s v="13845R"/>
    <s v="Business Solutions 1"/>
    <s v="13443R"/>
    <s v="Enterprise COE"/>
    <s v="13915R"/>
    <s v="Automation &amp; Design COE"/>
    <x v="0"/>
    <s v="103"/>
    <s v="13916"/>
    <s v="SP20 / 006"/>
    <n v="7188.7503461538399"/>
    <n v="79875.003846153806"/>
  </r>
  <r>
    <m/>
    <n v="0"/>
    <n v="1937500000"/>
    <n v="1954089486"/>
    <n v="1958719110"/>
    <n v="1958912011"/>
    <s v="13770R"/>
    <s v="Chief Info &amp; Tech Officer"/>
    <s v="13845R"/>
    <s v="Business Solutions 1"/>
    <s v="13443R"/>
    <s v="Enterprise COE"/>
    <s v="13915R"/>
    <s v="Automation &amp; Design COE"/>
    <x v="0"/>
    <s v="103"/>
    <s v="13916"/>
    <s v="SP20 / 007"/>
    <n v="10151.700000000001"/>
    <n v="101517"/>
  </r>
  <r>
    <m/>
    <n v="0"/>
    <n v="1937500000"/>
    <n v="1954089486"/>
    <n v="1958719110"/>
    <n v="1958912011"/>
    <s v="13770R"/>
    <s v="Chief Info &amp; Tech Officer"/>
    <s v="13845R"/>
    <s v="Business Solutions 1"/>
    <s v="13443R"/>
    <s v="Enterprise COE"/>
    <s v="13915R"/>
    <s v="Automation &amp; Design COE"/>
    <x v="0"/>
    <s v="103"/>
    <s v="13916"/>
    <s v="SP20 / 008"/>
    <n v="24450.045346153802"/>
    <n v="244500.45346153801"/>
  </r>
  <r>
    <m/>
    <n v="0"/>
    <n v="1937500000"/>
    <n v="1954089486"/>
    <n v="1958719110"/>
    <n v="1958912011"/>
    <s v="13770R"/>
    <s v="Chief Info &amp; Tech Officer"/>
    <s v="13845R"/>
    <s v="Business Solutions 1"/>
    <s v="13443R"/>
    <s v="Enterprise COE"/>
    <s v="13915R"/>
    <s v="Automation &amp; Design COE"/>
    <x v="0"/>
    <s v="103"/>
    <s v="13916"/>
    <s v="SP20 / 009"/>
    <n v="20756.249076923101"/>
    <n v="138374.99384615399"/>
  </r>
  <r>
    <m/>
    <n v="0"/>
    <n v="1937500000"/>
    <n v="1954089486"/>
    <n v="1958719110"/>
    <n v="1958912011"/>
    <s v="13770R"/>
    <s v="Chief Info &amp; Tech Officer"/>
    <s v="13845R"/>
    <s v="Business Solutions 1"/>
    <s v="13443R"/>
    <s v="Enterprise COE"/>
    <s v="13915R"/>
    <s v="Automation &amp; Design COE"/>
    <x v="0"/>
    <s v="103"/>
    <s v="13916"/>
    <s v="SP20 / 010"/>
    <n v="33952.502923077001"/>
    <n v="169762.51461538501"/>
  </r>
  <r>
    <m/>
    <n v="0"/>
    <n v="1937500000"/>
    <n v="1954089486"/>
    <n v="1958719110"/>
    <n v="1958912011"/>
    <s v="13770R"/>
    <s v="Chief Info &amp; Tech Officer"/>
    <s v="13845R"/>
    <s v="Business Solutions 1"/>
    <s v="13443R"/>
    <s v="Enterprise COE"/>
    <s v="13915R"/>
    <s v="Automation &amp; Design COE"/>
    <x v="0"/>
    <s v="103"/>
    <s v="13918"/>
    <s v="SP20 / 005"/>
    <n v="5809.44"/>
    <n v="72618"/>
  </r>
  <r>
    <m/>
    <n v="0"/>
    <n v="1937500000"/>
    <n v="1954089486"/>
    <n v="1958719110"/>
    <n v="1958912011"/>
    <s v="13770R"/>
    <s v="Chief Info &amp; Tech Officer"/>
    <s v="13845R"/>
    <s v="Business Solutions 1"/>
    <s v="13443R"/>
    <s v="Enterprise COE"/>
    <s v="13915R"/>
    <s v="Automation &amp; Design COE"/>
    <x v="0"/>
    <s v="103"/>
    <s v="13918"/>
    <s v="SP20 / 007"/>
    <n v="20062.118115384601"/>
    <n v="200621.181153846"/>
  </r>
  <r>
    <m/>
    <n v="0"/>
    <n v="1937500000"/>
    <n v="1954089486"/>
    <n v="1958719110"/>
    <n v="1958912011"/>
    <s v="13770R"/>
    <s v="Chief Info &amp; Tech Officer"/>
    <s v="13845R"/>
    <s v="Business Solutions 1"/>
    <s v="13443R"/>
    <s v="Enterprise COE"/>
    <s v="13915R"/>
    <s v="Automation &amp; Design COE"/>
    <x v="0"/>
    <s v="103"/>
    <s v="13918"/>
    <s v="SP20 / 008"/>
    <n v="23519.2503846154"/>
    <n v="235192.503846154"/>
  </r>
  <r>
    <m/>
    <n v="0"/>
    <n v="1937500000"/>
    <n v="1954089486"/>
    <n v="1958719110"/>
    <n v="1958912011"/>
    <s v="13770R"/>
    <s v="Chief Info &amp; Tech Officer"/>
    <s v="13845R"/>
    <s v="Business Solutions 1"/>
    <s v="13443R"/>
    <s v="Enterprise COE"/>
    <s v="13915R"/>
    <s v="Automation &amp; Design COE"/>
    <x v="0"/>
    <s v="103"/>
    <s v="13918"/>
    <s v="SP20 / 009"/>
    <n v="65253.931442307701"/>
    <n v="435026.20961538499"/>
  </r>
  <r>
    <m/>
    <n v="0"/>
    <n v="1937500000"/>
    <n v="1954089486"/>
    <n v="1959490714"/>
    <n v="1959490714"/>
    <s v="13770R"/>
    <s v="Chief Info &amp; Tech Officer"/>
    <s v="13845R"/>
    <s v="Business Solutions 1"/>
    <s v="12596R"/>
    <s v="Customer Portfolio"/>
    <m/>
    <m/>
    <x v="0"/>
    <s v="103"/>
    <s v="12596"/>
    <s v="SP20 / 009"/>
    <n v="19200.0043846154"/>
    <n v="128000.029230769"/>
  </r>
  <r>
    <m/>
    <n v="0"/>
    <n v="1937500000"/>
    <n v="1954089486"/>
    <n v="1959490714"/>
    <n v="1959490714"/>
    <s v="13770R"/>
    <s v="Chief Info &amp; Tech Officer"/>
    <s v="13845R"/>
    <s v="Business Solutions 1"/>
    <s v="12596R"/>
    <s v="Customer Portfolio"/>
    <m/>
    <m/>
    <x v="0"/>
    <s v="103"/>
    <s v="12596"/>
    <s v="SP20 / 011"/>
    <n v="53386.295961538497"/>
    <n v="213545.18384615399"/>
  </r>
  <r>
    <m/>
    <n v="0"/>
    <n v="1937500000"/>
    <n v="1954089486"/>
    <n v="1959490714"/>
    <n v="1959490714"/>
    <s v="13770R"/>
    <s v="Chief Info &amp; Tech Officer"/>
    <s v="13845R"/>
    <s v="Business Solutions 1"/>
    <s v="12596R"/>
    <s v="Customer Portfolio"/>
    <m/>
    <m/>
    <x v="0"/>
    <s v="103"/>
    <s v="12609"/>
    <s v="SP20 / 007"/>
    <n v="21437.357461538501"/>
    <n v="214373.57461538501"/>
  </r>
  <r>
    <m/>
    <n v="0"/>
    <n v="1937500000"/>
    <n v="1954089486"/>
    <n v="1959490714"/>
    <n v="1959490714"/>
    <s v="13770R"/>
    <s v="Chief Info &amp; Tech Officer"/>
    <s v="13845R"/>
    <s v="Business Solutions 1"/>
    <s v="12596R"/>
    <s v="Customer Portfolio"/>
    <m/>
    <m/>
    <x v="0"/>
    <s v="103"/>
    <s v="12609"/>
    <s v="SP20 / 008"/>
    <n v="66145.947923076994"/>
    <n v="661459.47923076898"/>
  </r>
  <r>
    <m/>
    <n v="0"/>
    <n v="1937500000"/>
    <n v="1954089486"/>
    <n v="1959490714"/>
    <n v="1959490714"/>
    <s v="13770R"/>
    <s v="Chief Info &amp; Tech Officer"/>
    <s v="13845R"/>
    <s v="Business Solutions 1"/>
    <s v="12596R"/>
    <s v="Customer Portfolio"/>
    <m/>
    <m/>
    <x v="0"/>
    <s v="103"/>
    <s v="12609"/>
    <s v="SP20 / 009"/>
    <n v="21951.1433653846"/>
    <n v="146340.95576923099"/>
  </r>
  <r>
    <m/>
    <n v="0"/>
    <n v="1937500000"/>
    <n v="1954089486"/>
    <n v="1959490714"/>
    <n v="1959490714"/>
    <s v="13770R"/>
    <s v="Chief Info &amp; Tech Officer"/>
    <s v="13845R"/>
    <s v="Business Solutions 1"/>
    <s v="12596R"/>
    <s v="Customer Portfolio"/>
    <m/>
    <m/>
    <x v="0"/>
    <s v="103"/>
    <s v="12609"/>
    <s v="SP20 / 010"/>
    <n v="31838.4405384616"/>
    <n v="159192.202692308"/>
  </r>
  <r>
    <m/>
    <n v="0"/>
    <n v="1937500000"/>
    <n v="1954089486"/>
    <n v="1959490714"/>
    <n v="1959490714"/>
    <s v="13770R"/>
    <s v="Chief Info &amp; Tech Officer"/>
    <s v="13845R"/>
    <s v="Business Solutions 1"/>
    <s v="12596R"/>
    <s v="Customer Portfolio"/>
    <m/>
    <m/>
    <x v="0"/>
    <s v="103"/>
    <s v="13540"/>
    <s v="SP20 / 006"/>
    <n v="8166.6764653846103"/>
    <n v="90740.849615384606"/>
  </r>
  <r>
    <m/>
    <n v="0"/>
    <n v="1937500000"/>
    <n v="1954089486"/>
    <n v="1959490714"/>
    <n v="1959490714"/>
    <s v="13770R"/>
    <s v="Chief Info &amp; Tech Officer"/>
    <s v="13845R"/>
    <s v="Business Solutions 1"/>
    <s v="12596R"/>
    <s v="Customer Portfolio"/>
    <m/>
    <m/>
    <x v="0"/>
    <s v="103"/>
    <s v="13540"/>
    <s v="SP20 / 007"/>
    <n v="10000.0145769231"/>
    <n v="100000.14576923101"/>
  </r>
  <r>
    <m/>
    <n v="0"/>
    <n v="1937500000"/>
    <n v="1954089486"/>
    <n v="1959490714"/>
    <n v="1959490714"/>
    <s v="13770R"/>
    <s v="Chief Info &amp; Tech Officer"/>
    <s v="13845R"/>
    <s v="Business Solutions 1"/>
    <s v="12596R"/>
    <s v="Customer Portfolio"/>
    <m/>
    <m/>
    <x v="0"/>
    <s v="103"/>
    <s v="13540"/>
    <s v="SP20 / 008"/>
    <n v="76300.602423076998"/>
    <n v="763006.02423076902"/>
  </r>
  <r>
    <m/>
    <n v="0"/>
    <n v="1937500000"/>
    <n v="1954089486"/>
    <n v="1959490714"/>
    <n v="1959490714"/>
    <s v="13770R"/>
    <s v="Chief Info &amp; Tech Officer"/>
    <s v="13845R"/>
    <s v="Business Solutions 1"/>
    <s v="12596R"/>
    <s v="Customer Portfolio"/>
    <m/>
    <m/>
    <x v="0"/>
    <s v="103"/>
    <s v="13540"/>
    <s v="SP20 / 010"/>
    <n v="36214.054384615403"/>
    <n v="181070.271923077"/>
  </r>
  <r>
    <m/>
    <n v="0"/>
    <n v="1937500000"/>
    <n v="1954089486"/>
    <n v="1959490714"/>
    <n v="1959490714"/>
    <s v="13770R"/>
    <s v="Chief Info &amp; Tech Officer"/>
    <s v="13845R"/>
    <s v="Business Solutions 1"/>
    <s v="12596R"/>
    <s v="Customer Portfolio"/>
    <m/>
    <m/>
    <x v="0"/>
    <s v="103"/>
    <s v="13739"/>
    <s v="SP20 / 007"/>
    <n v="7497.2859692307702"/>
    <n v="74972.859692307698"/>
  </r>
  <r>
    <m/>
    <n v="0"/>
    <n v="1937500000"/>
    <n v="1954089486"/>
    <n v="1959490714"/>
    <n v="1959490714"/>
    <s v="13770R"/>
    <s v="Chief Info &amp; Tech Officer"/>
    <s v="13845R"/>
    <s v="Business Solutions 1"/>
    <s v="12596R"/>
    <s v="Customer Portfolio"/>
    <m/>
    <m/>
    <x v="0"/>
    <s v="103"/>
    <s v="13739"/>
    <s v="SP20 / 008"/>
    <n v="89106.645461538603"/>
    <n v="891066.45461538504"/>
  </r>
  <r>
    <m/>
    <n v="0"/>
    <n v="1937500000"/>
    <n v="1954089486"/>
    <n v="1959490714"/>
    <n v="1959490714"/>
    <s v="13770R"/>
    <s v="Chief Info &amp; Tech Officer"/>
    <s v="13845R"/>
    <s v="Business Solutions 1"/>
    <s v="12596R"/>
    <s v="Customer Portfolio"/>
    <m/>
    <m/>
    <x v="0"/>
    <s v="103"/>
    <s v="13739"/>
    <s v="SP20 / 009"/>
    <n v="22817.0991923078"/>
    <n v="152113.99461538499"/>
  </r>
  <r>
    <m/>
    <n v="0"/>
    <n v="1937500000"/>
    <n v="1954089486"/>
    <n v="1959490714"/>
    <n v="1959490714"/>
    <s v="13770R"/>
    <s v="Chief Info &amp; Tech Officer"/>
    <s v="13845R"/>
    <s v="Business Solutions 1"/>
    <s v="12596R"/>
    <s v="Customer Portfolio"/>
    <m/>
    <m/>
    <x v="0"/>
    <s v="103"/>
    <s v="13739"/>
    <s v="SP20 / 010"/>
    <n v="31897.4126923076"/>
    <n v="159487.063461538"/>
  </r>
  <r>
    <m/>
    <n v="0"/>
    <n v="1937500000"/>
    <n v="1954089486"/>
    <n v="1959490714"/>
    <n v="1959490714"/>
    <s v="13770R"/>
    <s v="Chief Info &amp; Tech Officer"/>
    <s v="13845R"/>
    <s v="Business Solutions 1"/>
    <s v="12596R"/>
    <s v="Customer Portfolio"/>
    <m/>
    <m/>
    <x v="0"/>
    <s v="103"/>
    <s v="13908"/>
    <s v="SP20 / 006"/>
    <n v="7536.1130999999996"/>
    <n v="83734.59"/>
  </r>
  <r>
    <m/>
    <n v="0"/>
    <n v="1937500000"/>
    <n v="1954089486"/>
    <n v="1959490714"/>
    <n v="1959490714"/>
    <s v="13770R"/>
    <s v="Chief Info &amp; Tech Officer"/>
    <s v="13845R"/>
    <s v="Business Solutions 1"/>
    <s v="12596R"/>
    <s v="Customer Portfolio"/>
    <m/>
    <m/>
    <x v="0"/>
    <s v="103"/>
    <s v="13908"/>
    <s v="SP20 / 008"/>
    <n v="39374.663961538397"/>
    <n v="393746.63961538498"/>
  </r>
  <r>
    <m/>
    <n v="0"/>
    <n v="1937500000"/>
    <n v="1954089486"/>
    <n v="1959490714"/>
    <n v="1959490714"/>
    <s v="13770R"/>
    <s v="Chief Info &amp; Tech Officer"/>
    <s v="13845R"/>
    <s v="Business Solutions 1"/>
    <s v="12596R"/>
    <s v="Customer Portfolio"/>
    <m/>
    <m/>
    <x v="0"/>
    <s v="103"/>
    <s v="13908"/>
    <s v="SP20 / 009"/>
    <n v="61430.993423076798"/>
    <n v="409539.956153846"/>
  </r>
  <r>
    <m/>
    <n v="0"/>
    <n v="1937500000"/>
    <n v="1954089486"/>
    <n v="1959490714"/>
    <n v="1959490714"/>
    <s v="13770R"/>
    <s v="Chief Info &amp; Tech Officer"/>
    <s v="13845R"/>
    <s v="Business Solutions 1"/>
    <s v="12596R"/>
    <s v="Customer Portfolio"/>
    <m/>
    <m/>
    <x v="0"/>
    <s v="103"/>
    <s v="13908"/>
    <s v="SP20 / 010"/>
    <n v="29999.997538461601"/>
    <n v="149999.987692308"/>
  </r>
  <r>
    <m/>
    <n v="0"/>
    <n v="1937500000"/>
    <n v="1954089486"/>
    <n v="1959490714"/>
    <n v="1959490714"/>
    <s v="13770R"/>
    <s v="Chief Info &amp; Tech Officer"/>
    <s v="13845R"/>
    <s v="Business Solutions 1"/>
    <s v="12596R"/>
    <s v="Customer Portfolio"/>
    <m/>
    <m/>
    <x v="0"/>
    <s v="103"/>
    <s v="13914"/>
    <s v="SP20 / 006"/>
    <n v="6583.5013846153897"/>
    <n v="73150.015384615399"/>
  </r>
  <r>
    <m/>
    <n v="0"/>
    <n v="1937500000"/>
    <n v="1954089486"/>
    <n v="1959490714"/>
    <n v="1959490714"/>
    <s v="13770R"/>
    <s v="Chief Info &amp; Tech Officer"/>
    <s v="13845R"/>
    <s v="Business Solutions 1"/>
    <s v="12596R"/>
    <s v="Customer Portfolio"/>
    <m/>
    <m/>
    <x v="0"/>
    <s v="103"/>
    <s v="13914"/>
    <s v="SP20 / 007"/>
    <n v="11503.262961538499"/>
    <n v="115032.629615385"/>
  </r>
  <r>
    <m/>
    <n v="0"/>
    <n v="1937500000"/>
    <n v="1954089486"/>
    <n v="1959490714"/>
    <n v="1959490714"/>
    <s v="13770R"/>
    <s v="Chief Info &amp; Tech Officer"/>
    <s v="13845R"/>
    <s v="Business Solutions 1"/>
    <s v="12596R"/>
    <s v="Customer Portfolio"/>
    <m/>
    <m/>
    <x v="0"/>
    <s v="103"/>
    <s v="13914"/>
    <s v="SP20 / 008"/>
    <n v="78911.8033076922"/>
    <n v="789118.03307692299"/>
  </r>
  <r>
    <m/>
    <n v="0"/>
    <n v="1937500000"/>
    <n v="1954089486"/>
    <n v="1959490714"/>
    <n v="1959490714"/>
    <s v="13770R"/>
    <s v="Chief Info &amp; Tech Officer"/>
    <s v="13845R"/>
    <s v="Business Solutions 1"/>
    <s v="12596R"/>
    <s v="Customer Portfolio"/>
    <m/>
    <m/>
    <x v="0"/>
    <s v="103"/>
    <s v="13914"/>
    <s v="SP20 / 009"/>
    <n v="44355.605826922998"/>
    <n v="295704.038846154"/>
  </r>
  <r>
    <m/>
    <n v="0"/>
    <n v="1937500000"/>
    <n v="1954089486"/>
    <n v="1959490714"/>
    <n v="1959490714"/>
    <s v="13770R"/>
    <s v="Chief Info &amp; Tech Officer"/>
    <s v="13845R"/>
    <s v="Business Solutions 1"/>
    <s v="12596R"/>
    <s v="Customer Portfolio"/>
    <m/>
    <m/>
    <x v="0"/>
    <s v="103"/>
    <s v="13914"/>
    <s v="SP20 / 010"/>
    <n v="35305.919999999998"/>
    <n v="176529.6"/>
  </r>
  <r>
    <m/>
    <n v="0"/>
    <n v="1937500000"/>
    <n v="1961033922"/>
    <n v="1961033922"/>
    <n v="1961033922"/>
    <s v="13770R"/>
    <s v="Chief Info &amp; Tech Officer"/>
    <s v="11057R"/>
    <s v="Business Solutions 2"/>
    <m/>
    <m/>
    <m/>
    <m/>
    <x v="0"/>
    <s v="103"/>
    <s v="11057"/>
    <s v="SP20 / 005"/>
    <n v="6759.7928000000002"/>
    <n v="84497.41"/>
  </r>
  <r>
    <m/>
    <n v="0"/>
    <n v="1937500000"/>
    <n v="1961033922"/>
    <n v="1961033922"/>
    <n v="1961033922"/>
    <s v="13770R"/>
    <s v="Chief Info &amp; Tech Officer"/>
    <s v="11057R"/>
    <s v="Business Solutions 2"/>
    <m/>
    <m/>
    <m/>
    <m/>
    <x v="0"/>
    <s v="103"/>
    <s v="11057"/>
    <s v="SP20 / 015"/>
    <n v="177974.988576923"/>
    <n v="395499.974615385"/>
  </r>
  <r>
    <m/>
    <n v="0"/>
    <n v="1937500000"/>
    <n v="1961033922"/>
    <n v="1961419724"/>
    <n v="1961419724"/>
    <s v="13770R"/>
    <s v="Chief Info &amp; Tech Officer"/>
    <s v="11057R"/>
    <s v="Business Solutions 2"/>
    <s v="14090R"/>
    <s v="ComOps &amp; Strategic Projects"/>
    <m/>
    <m/>
    <x v="0"/>
    <s v="103"/>
    <s v="12576"/>
    <s v="SP20 / 010"/>
    <n v="33876.999384615403"/>
    <n v="169384.99692307701"/>
  </r>
  <r>
    <m/>
    <n v="0"/>
    <n v="1937500000"/>
    <n v="1961033922"/>
    <n v="1961419724"/>
    <n v="1961419724"/>
    <s v="13770R"/>
    <s v="Chief Info &amp; Tech Officer"/>
    <s v="11057R"/>
    <s v="Business Solutions 2"/>
    <s v="14090R"/>
    <s v="ComOps &amp; Strategic Projects"/>
    <m/>
    <m/>
    <x v="0"/>
    <s v="103"/>
    <s v="13422"/>
    <s v="SP20 / 009"/>
    <n v="23441.571865384602"/>
    <n v="156277.14576923099"/>
  </r>
  <r>
    <m/>
    <n v="0"/>
    <n v="1937500000"/>
    <n v="1961033922"/>
    <n v="1961419724"/>
    <n v="1961419724"/>
    <s v="13770R"/>
    <s v="Chief Info &amp; Tech Officer"/>
    <s v="11057R"/>
    <s v="Business Solutions 2"/>
    <s v="14090R"/>
    <s v="ComOps &amp; Strategic Projects"/>
    <m/>
    <m/>
    <x v="0"/>
    <s v="103"/>
    <s v="14090"/>
    <s v="SP20 / 011"/>
    <n v="50350.002115384501"/>
    <n v="201400.008461538"/>
  </r>
  <r>
    <m/>
    <n v="0"/>
    <n v="1937500000"/>
    <n v="1961033922"/>
    <n v="1961419724"/>
    <n v="1961419724"/>
    <s v="13770R"/>
    <s v="Chief Info &amp; Tech Officer"/>
    <s v="11057R"/>
    <s v="Business Solutions 2"/>
    <s v="14090R"/>
    <s v="ComOps &amp; Strategic Projects"/>
    <m/>
    <m/>
    <x v="0"/>
    <s v="103"/>
    <s v="14091"/>
    <s v="SP20 / 006"/>
    <n v="14270.214876923101"/>
    <n v="158557.94307692299"/>
  </r>
  <r>
    <m/>
    <n v="0"/>
    <n v="1937500000"/>
    <n v="1961033922"/>
    <n v="1961419724"/>
    <n v="1961419724"/>
    <s v="13770R"/>
    <s v="Chief Info &amp; Tech Officer"/>
    <s v="11057R"/>
    <s v="Business Solutions 2"/>
    <s v="14090R"/>
    <s v="ComOps &amp; Strategic Projects"/>
    <m/>
    <m/>
    <x v="0"/>
    <s v="103"/>
    <s v="14091"/>
    <s v="SP20 / 007"/>
    <n v="9622.6964615384604"/>
    <n v="96226.964615384597"/>
  </r>
  <r>
    <m/>
    <n v="0"/>
    <n v="1937500000"/>
    <n v="1961033922"/>
    <n v="1961419724"/>
    <n v="1961419724"/>
    <s v="13770R"/>
    <s v="Chief Info &amp; Tech Officer"/>
    <s v="11057R"/>
    <s v="Business Solutions 2"/>
    <s v="14090R"/>
    <s v="ComOps &amp; Strategic Projects"/>
    <m/>
    <m/>
    <x v="0"/>
    <s v="103"/>
    <s v="14091"/>
    <s v="SP20 / 008"/>
    <n v="12001.1971538462"/>
    <n v="120011.97153846201"/>
  </r>
  <r>
    <m/>
    <n v="0"/>
    <n v="1937500000"/>
    <n v="1961033922"/>
    <n v="1961419724"/>
    <n v="1961419724"/>
    <s v="13770R"/>
    <s v="Chief Info &amp; Tech Officer"/>
    <s v="11057R"/>
    <s v="Business Solutions 2"/>
    <s v="14090R"/>
    <s v="ComOps &amp; Strategic Projects"/>
    <m/>
    <m/>
    <x v="0"/>
    <s v="103"/>
    <s v="14091"/>
    <s v="SP20 / 009"/>
    <n v="21630.0042692307"/>
    <n v="144200.02846153799"/>
  </r>
  <r>
    <m/>
    <n v="0"/>
    <n v="1937500000"/>
    <n v="1961033922"/>
    <n v="1961419724"/>
    <n v="1961419724"/>
    <s v="13770R"/>
    <s v="Chief Info &amp; Tech Officer"/>
    <s v="11057R"/>
    <s v="Business Solutions 2"/>
    <s v="14090R"/>
    <s v="ComOps &amp; Strategic Projects"/>
    <m/>
    <m/>
    <x v="0"/>
    <s v="103"/>
    <s v="14091"/>
    <s v="SP20 / 010"/>
    <n v="32558.259692307602"/>
    <n v="162791.29846153801"/>
  </r>
  <r>
    <m/>
    <n v="0"/>
    <n v="1937500000"/>
    <n v="1961033922"/>
    <n v="1961419724"/>
    <n v="1961419724"/>
    <s v="13770R"/>
    <s v="Chief Info &amp; Tech Officer"/>
    <s v="11057R"/>
    <s v="Business Solutions 2"/>
    <s v="14090R"/>
    <s v="ComOps &amp; Strategic Projects"/>
    <m/>
    <m/>
    <x v="0"/>
    <s v="103"/>
    <s v="14092"/>
    <s v="SP20 / 009"/>
    <n v="67136.875615384604"/>
    <n v="447579.17076923099"/>
  </r>
  <r>
    <m/>
    <n v="0"/>
    <n v="1937500000"/>
    <n v="1961033922"/>
    <n v="1961419724"/>
    <n v="1961419724"/>
    <s v="13770R"/>
    <s v="Chief Info &amp; Tech Officer"/>
    <s v="11057R"/>
    <s v="Business Solutions 2"/>
    <s v="14090R"/>
    <s v="ComOps &amp; Strategic Projects"/>
    <m/>
    <m/>
    <x v="0"/>
    <s v="103"/>
    <s v="14092"/>
    <s v="SP20 / 010"/>
    <n v="27399.3987692308"/>
    <n v="136996.99384615399"/>
  </r>
  <r>
    <m/>
    <n v="0"/>
    <n v="1937500000"/>
    <n v="1961033922"/>
    <n v="1961419724"/>
    <n v="1961419724"/>
    <s v="13770R"/>
    <s v="Chief Info &amp; Tech Officer"/>
    <s v="11057R"/>
    <s v="Business Solutions 2"/>
    <s v="14090R"/>
    <s v="ComOps &amp; Strategic Projects"/>
    <m/>
    <m/>
    <x v="0"/>
    <s v="103"/>
    <s v="14093"/>
    <s v="SP20 / 006"/>
    <n v="7443.0011076923101"/>
    <n v="82700.012307692305"/>
  </r>
  <r>
    <m/>
    <n v="0"/>
    <n v="1937500000"/>
    <n v="1961033922"/>
    <n v="1961419724"/>
    <n v="1961419724"/>
    <s v="13770R"/>
    <s v="Chief Info &amp; Tech Officer"/>
    <s v="11057R"/>
    <s v="Business Solutions 2"/>
    <s v="14090R"/>
    <s v="ComOps &amp; Strategic Projects"/>
    <m/>
    <m/>
    <x v="0"/>
    <s v="103"/>
    <s v="14093"/>
    <s v="SP20 / 007"/>
    <n v="30918.349769230801"/>
    <n v="309183.49769230798"/>
  </r>
  <r>
    <m/>
    <n v="0"/>
    <n v="1937500000"/>
    <n v="1961033922"/>
    <n v="1961419724"/>
    <n v="1961419724"/>
    <s v="13770R"/>
    <s v="Chief Info &amp; Tech Officer"/>
    <s v="11057R"/>
    <s v="Business Solutions 2"/>
    <s v="14090R"/>
    <s v="ComOps &amp; Strategic Projects"/>
    <m/>
    <m/>
    <x v="0"/>
    <s v="103"/>
    <s v="14093"/>
    <s v="SP20 / 008"/>
    <n v="11826.325153846199"/>
    <n v="118263.25153846201"/>
  </r>
  <r>
    <m/>
    <n v="0"/>
    <n v="1937500000"/>
    <n v="1961033922"/>
    <n v="1961419724"/>
    <n v="1961419724"/>
    <s v="13770R"/>
    <s v="Chief Info &amp; Tech Officer"/>
    <s v="11057R"/>
    <s v="Business Solutions 2"/>
    <s v="14090R"/>
    <s v="ComOps &amp; Strategic Projects"/>
    <m/>
    <m/>
    <x v="0"/>
    <s v="103"/>
    <s v="14093"/>
    <s v="SP20 / 009"/>
    <n v="40313.519999999997"/>
    <n v="268756.8"/>
  </r>
  <r>
    <m/>
    <n v="0"/>
    <n v="1937500000"/>
    <n v="1961033922"/>
    <n v="1961419724"/>
    <n v="1961419724"/>
    <s v="13770R"/>
    <s v="Chief Info &amp; Tech Officer"/>
    <s v="11057R"/>
    <s v="Business Solutions 2"/>
    <s v="14090R"/>
    <s v="ComOps &amp; Strategic Projects"/>
    <m/>
    <m/>
    <x v="0"/>
    <s v="103"/>
    <s v="14093"/>
    <s v="SP20 / 010"/>
    <n v="32304.410538461601"/>
    <n v="161522.052692308"/>
  </r>
  <r>
    <m/>
    <n v="0"/>
    <n v="1937500000"/>
    <n v="1961033922"/>
    <n v="1961805526"/>
    <n v="1961805526"/>
    <s v="13770R"/>
    <s v="Chief Info &amp; Tech Officer"/>
    <s v="11057R"/>
    <s v="Business Solutions 2"/>
    <s v="13749R"/>
    <s v="CookProg &amp; MaximoProductn Svcs"/>
    <m/>
    <m/>
    <x v="0"/>
    <s v="103"/>
    <s v="13749"/>
    <s v="SP20 / 008"/>
    <n v="10974.0219230769"/>
    <n v="109740.219230769"/>
  </r>
  <r>
    <m/>
    <n v="0"/>
    <n v="1937500000"/>
    <n v="1961033922"/>
    <n v="1961805526"/>
    <n v="1961805526"/>
    <s v="13770R"/>
    <s v="Chief Info &amp; Tech Officer"/>
    <s v="11057R"/>
    <s v="Business Solutions 2"/>
    <s v="13749R"/>
    <s v="CookProg &amp; MaximoProductn Svcs"/>
    <m/>
    <m/>
    <x v="0"/>
    <s v="103"/>
    <s v="13749"/>
    <s v="SP20 / 009"/>
    <n v="21337.615038461601"/>
    <n v="142250.766923077"/>
  </r>
  <r>
    <m/>
    <n v="0"/>
    <n v="1937500000"/>
    <n v="1961033922"/>
    <n v="1961805526"/>
    <n v="1961805526"/>
    <s v="13770R"/>
    <s v="Chief Info &amp; Tech Officer"/>
    <s v="11057R"/>
    <s v="Business Solutions 2"/>
    <s v="13749R"/>
    <s v="CookProg &amp; MaximoProductn Svcs"/>
    <m/>
    <m/>
    <x v="0"/>
    <s v="103"/>
    <s v="13749"/>
    <s v="SP20 / 011"/>
    <n v="48980.330384615503"/>
    <n v="195921.32153846201"/>
  </r>
  <r>
    <m/>
    <n v="0"/>
    <n v="1937500000"/>
    <n v="1961033922"/>
    <n v="1961805526"/>
    <n v="1961805526"/>
    <s v="13770R"/>
    <s v="Chief Info &amp; Tech Officer"/>
    <s v="11057R"/>
    <s v="Business Solutions 2"/>
    <s v="13749R"/>
    <s v="CookProg &amp; MaximoProductn Svcs"/>
    <m/>
    <m/>
    <x v="0"/>
    <s v="103"/>
    <s v="13931"/>
    <s v="SP20 / 006"/>
    <n v="7559.4553269230801"/>
    <n v="83993.948076923101"/>
  </r>
  <r>
    <m/>
    <n v="0"/>
    <n v="1937500000"/>
    <n v="1961033922"/>
    <n v="1961805526"/>
    <n v="1961805526"/>
    <s v="13770R"/>
    <s v="Chief Info &amp; Tech Officer"/>
    <s v="11057R"/>
    <s v="Business Solutions 2"/>
    <s v="13749R"/>
    <s v="CookProg &amp; MaximoProductn Svcs"/>
    <m/>
    <m/>
    <x v="0"/>
    <s v="103"/>
    <s v="13931"/>
    <s v="SP20 / 007"/>
    <n v="19240.002"/>
    <n v="192400.02"/>
  </r>
  <r>
    <m/>
    <n v="0"/>
    <n v="1937500000"/>
    <n v="1961033922"/>
    <n v="1961805526"/>
    <n v="1961805526"/>
    <s v="13770R"/>
    <s v="Chief Info &amp; Tech Officer"/>
    <s v="11057R"/>
    <s v="Business Solutions 2"/>
    <s v="13749R"/>
    <s v="CookProg &amp; MaximoProductn Svcs"/>
    <m/>
    <m/>
    <x v="0"/>
    <s v="103"/>
    <s v="13931"/>
    <s v="SP20 / 008"/>
    <n v="10741.991269230801"/>
    <n v="107419.912692308"/>
  </r>
  <r>
    <m/>
    <n v="0"/>
    <n v="1937500000"/>
    <n v="1961033922"/>
    <n v="1961805526"/>
    <n v="1961805526"/>
    <s v="13770R"/>
    <s v="Chief Info &amp; Tech Officer"/>
    <s v="11057R"/>
    <s v="Business Solutions 2"/>
    <s v="13749R"/>
    <s v="CookProg &amp; MaximoProductn Svcs"/>
    <m/>
    <m/>
    <x v="0"/>
    <s v="103"/>
    <s v="13931"/>
    <s v="SP20 / 009"/>
    <n v="43741.8758653845"/>
    <n v="291612.50576923101"/>
  </r>
  <r>
    <m/>
    <n v="0"/>
    <n v="1937500000"/>
    <n v="1961033922"/>
    <n v="1961805526"/>
    <n v="1961805526"/>
    <s v="13770R"/>
    <s v="Chief Info &amp; Tech Officer"/>
    <s v="11057R"/>
    <s v="Business Solutions 2"/>
    <s v="13749R"/>
    <s v="CookProg &amp; MaximoProductn Svcs"/>
    <m/>
    <m/>
    <x v="0"/>
    <s v="103"/>
    <s v="13931"/>
    <s v="SP20 / 010"/>
    <n v="69146.581999999995"/>
    <n v="345732.91"/>
  </r>
  <r>
    <m/>
    <n v="0"/>
    <n v="1937500000"/>
    <n v="1961033922"/>
    <n v="1961805526"/>
    <n v="1961805526"/>
    <s v="13770R"/>
    <s v="Chief Info &amp; Tech Officer"/>
    <s v="11057R"/>
    <s v="Business Solutions 2"/>
    <s v="13749R"/>
    <s v="CookProg &amp; MaximoProductn Svcs"/>
    <m/>
    <m/>
    <x v="0"/>
    <s v="103"/>
    <s v="13932"/>
    <s v="SP20 / 008"/>
    <n v="23866.326499999999"/>
    <n v="238663.26500000001"/>
  </r>
  <r>
    <m/>
    <n v="0"/>
    <n v="1937500000"/>
    <n v="1961033922"/>
    <n v="1961805526"/>
    <n v="1961805526"/>
    <s v="13770R"/>
    <s v="Chief Info &amp; Tech Officer"/>
    <s v="11057R"/>
    <s v="Business Solutions 2"/>
    <s v="13749R"/>
    <s v="CookProg &amp; MaximoProductn Svcs"/>
    <m/>
    <m/>
    <x v="0"/>
    <s v="103"/>
    <s v="13932"/>
    <s v="SP20 / 009"/>
    <n v="67259.292288461496"/>
    <n v="448395.28192307701"/>
  </r>
  <r>
    <m/>
    <n v="0"/>
    <n v="1937500000"/>
    <n v="1961033922"/>
    <n v="1961805526"/>
    <n v="1961805526"/>
    <s v="13770R"/>
    <s v="Chief Info &amp; Tech Officer"/>
    <s v="11057R"/>
    <s v="Business Solutions 2"/>
    <s v="13749R"/>
    <s v="CookProg &amp; MaximoProductn Svcs"/>
    <m/>
    <m/>
    <x v="0"/>
    <s v="103"/>
    <s v="13932"/>
    <s v="SP20 / 010"/>
    <n v="73377.406923076793"/>
    <n v="366887.034615385"/>
  </r>
  <r>
    <m/>
    <n v="0"/>
    <n v="1937500000"/>
    <n v="1961033922"/>
    <n v="1961805526"/>
    <n v="1961805526"/>
    <s v="13770R"/>
    <s v="Chief Info &amp; Tech Officer"/>
    <s v="11057R"/>
    <s v="Business Solutions 2"/>
    <s v="13749R"/>
    <s v="CookProg &amp; MaximoProductn Svcs"/>
    <m/>
    <m/>
    <x v="0"/>
    <s v="103"/>
    <s v="13933"/>
    <s v="SP20 / 006"/>
    <n v="6977.6195192307696"/>
    <n v="77529.105769230795"/>
  </r>
  <r>
    <m/>
    <n v="0"/>
    <n v="1937500000"/>
    <n v="1961033922"/>
    <n v="1961805526"/>
    <n v="1961805526"/>
    <s v="13770R"/>
    <s v="Chief Info &amp; Tech Officer"/>
    <s v="11057R"/>
    <s v="Business Solutions 2"/>
    <s v="13749R"/>
    <s v="CookProg &amp; MaximoProductn Svcs"/>
    <m/>
    <m/>
    <x v="0"/>
    <s v="103"/>
    <s v="13933"/>
    <s v="SP20 / 008"/>
    <n v="26691.1305769231"/>
    <n v="266911.305769231"/>
  </r>
  <r>
    <m/>
    <n v="0"/>
    <n v="1937500000"/>
    <n v="1961033922"/>
    <n v="1961805526"/>
    <n v="1961805526"/>
    <s v="13770R"/>
    <s v="Chief Info &amp; Tech Officer"/>
    <s v="11057R"/>
    <s v="Business Solutions 2"/>
    <s v="13749R"/>
    <s v="CookProg &amp; MaximoProductn Svcs"/>
    <m/>
    <m/>
    <x v="0"/>
    <s v="103"/>
    <s v="13933"/>
    <s v="SP20 / 009"/>
    <n v="108750.429115384"/>
    <n v="725002.86076923099"/>
  </r>
  <r>
    <m/>
    <n v="0"/>
    <n v="1937500000"/>
    <n v="1961033922"/>
    <n v="1961805526"/>
    <n v="1961805526"/>
    <s v="13770R"/>
    <s v="Chief Info &amp; Tech Officer"/>
    <s v="11057R"/>
    <s v="Business Solutions 2"/>
    <s v="13749R"/>
    <s v="CookProg &amp; MaximoProductn Svcs"/>
    <m/>
    <m/>
    <x v="0"/>
    <s v="103"/>
    <s v="13933"/>
    <s v="SP20 / 010"/>
    <n v="30355.001769230799"/>
    <n v="151775.008846154"/>
  </r>
  <r>
    <m/>
    <n v="0"/>
    <n v="1937500000"/>
    <n v="1961033922"/>
    <n v="1961805526"/>
    <n v="1961805526"/>
    <s v="13770R"/>
    <s v="Chief Info &amp; Tech Officer"/>
    <s v="11057R"/>
    <s v="Business Solutions 2"/>
    <s v="13749R"/>
    <s v="CookProg &amp; MaximoProductn Svcs"/>
    <m/>
    <m/>
    <x v="0"/>
    <s v="103"/>
    <s v="14081"/>
    <s v="SP20 / 008"/>
    <n v="24978.752307692299"/>
    <n v="249787.52307692301"/>
  </r>
  <r>
    <m/>
    <n v="0"/>
    <n v="1937500000"/>
    <n v="1961033922"/>
    <n v="1961805526"/>
    <n v="1961805526"/>
    <s v="13770R"/>
    <s v="Chief Info &amp; Tech Officer"/>
    <s v="11057R"/>
    <s v="Business Solutions 2"/>
    <s v="13749R"/>
    <s v="CookProg &amp; MaximoProductn Svcs"/>
    <m/>
    <m/>
    <x v="0"/>
    <s v="103"/>
    <s v="14081"/>
    <s v="SP20 / 009"/>
    <n v="42478.848115384702"/>
    <n v="283192.32076923101"/>
  </r>
  <r>
    <m/>
    <n v="0"/>
    <n v="1937500000"/>
    <n v="1961033922"/>
    <n v="1961805526"/>
    <n v="1961805526"/>
    <s v="13770R"/>
    <s v="Chief Info &amp; Tech Officer"/>
    <s v="11057R"/>
    <s v="Business Solutions 2"/>
    <s v="13749R"/>
    <s v="CookProg &amp; MaximoProductn Svcs"/>
    <m/>
    <m/>
    <x v="0"/>
    <s v="103"/>
    <s v="14081"/>
    <s v="SP20 / 010"/>
    <n v="30177.8393076924"/>
    <n v="150889.19653846201"/>
  </r>
  <r>
    <m/>
    <n v="0"/>
    <n v="1937500000"/>
    <n v="1961033922"/>
    <n v="1962191328"/>
    <n v="1962191328"/>
    <s v="13770R"/>
    <s v="Chief Info &amp; Tech Officer"/>
    <s v="11057R"/>
    <s v="Business Solutions 2"/>
    <s v="13937R"/>
    <s v="EnrgyDel Portfolio &amp; Grid Ops"/>
    <m/>
    <m/>
    <x v="0"/>
    <s v="103"/>
    <s v="10548"/>
    <s v="SP20 / 006"/>
    <n v="6980.7711807692303"/>
    <n v="77564.124230769201"/>
  </r>
  <r>
    <m/>
    <n v="0"/>
    <n v="1937500000"/>
    <n v="1961033922"/>
    <n v="1962191328"/>
    <n v="1962191328"/>
    <s v="13770R"/>
    <s v="Chief Info &amp; Tech Officer"/>
    <s v="11057R"/>
    <s v="Business Solutions 2"/>
    <s v="13937R"/>
    <s v="EnrgyDel Portfolio &amp; Grid Ops"/>
    <m/>
    <m/>
    <x v="0"/>
    <s v="103"/>
    <s v="10548"/>
    <s v="SP20 / 008"/>
    <n v="63450.398000000103"/>
    <n v="634503.98"/>
  </r>
  <r>
    <m/>
    <n v="0"/>
    <n v="1937500000"/>
    <n v="1961033922"/>
    <n v="1962191328"/>
    <n v="1962191328"/>
    <s v="13770R"/>
    <s v="Chief Info &amp; Tech Officer"/>
    <s v="11057R"/>
    <s v="Business Solutions 2"/>
    <s v="13937R"/>
    <s v="EnrgyDel Portfolio &amp; Grid Ops"/>
    <m/>
    <m/>
    <x v="0"/>
    <s v="103"/>
    <s v="10548"/>
    <s v="SP20 / 009"/>
    <n v="62397.847038461601"/>
    <n v="415985.646923077"/>
  </r>
  <r>
    <m/>
    <n v="0"/>
    <n v="1937500000"/>
    <n v="1961033922"/>
    <n v="1962191328"/>
    <n v="1962191328"/>
    <s v="13770R"/>
    <s v="Chief Info &amp; Tech Officer"/>
    <s v="11057R"/>
    <s v="Business Solutions 2"/>
    <s v="13937R"/>
    <s v="EnrgyDel Portfolio &amp; Grid Ops"/>
    <m/>
    <m/>
    <x v="0"/>
    <s v="103"/>
    <s v="10548"/>
    <s v="SP20 / 010"/>
    <n v="32002.772692307601"/>
    <n v="160013.86346153801"/>
  </r>
  <r>
    <m/>
    <n v="0"/>
    <n v="1937500000"/>
    <n v="1961033922"/>
    <n v="1962191328"/>
    <n v="1962191328"/>
    <s v="13770R"/>
    <s v="Chief Info &amp; Tech Officer"/>
    <s v="11057R"/>
    <s v="Business Solutions 2"/>
    <s v="13937R"/>
    <s v="EnrgyDel Portfolio &amp; Grid Ops"/>
    <m/>
    <m/>
    <x v="0"/>
    <s v="103"/>
    <s v="13937"/>
    <s v="SP20 / 009"/>
    <n v="85992.852692307599"/>
    <n v="573285.68461538502"/>
  </r>
  <r>
    <m/>
    <n v="0"/>
    <n v="1937500000"/>
    <n v="1961033922"/>
    <n v="1962191328"/>
    <n v="1962191328"/>
    <s v="13770R"/>
    <s v="Chief Info &amp; Tech Officer"/>
    <s v="11057R"/>
    <s v="Business Solutions 2"/>
    <s v="13937R"/>
    <s v="EnrgyDel Portfolio &amp; Grid Ops"/>
    <m/>
    <m/>
    <x v="0"/>
    <s v="103"/>
    <s v="13937"/>
    <s v="SP20 / 010"/>
    <n v="32623.8084615384"/>
    <n v="163119.042307692"/>
  </r>
  <r>
    <m/>
    <n v="0"/>
    <n v="1937500000"/>
    <n v="1961033922"/>
    <n v="1962191328"/>
    <n v="1962191328"/>
    <s v="13770R"/>
    <s v="Chief Info &amp; Tech Officer"/>
    <s v="11057R"/>
    <s v="Business Solutions 2"/>
    <s v="13937R"/>
    <s v="EnrgyDel Portfolio &amp; Grid Ops"/>
    <m/>
    <m/>
    <x v="0"/>
    <s v="103"/>
    <s v="13937"/>
    <s v="SP20 / 011"/>
    <n v="51749.993653846199"/>
    <n v="206999.974615385"/>
  </r>
  <r>
    <m/>
    <n v="0"/>
    <n v="1937500000"/>
    <n v="1961033922"/>
    <n v="1962191328"/>
    <n v="1962191328"/>
    <s v="13770R"/>
    <s v="Chief Info &amp; Tech Officer"/>
    <s v="11057R"/>
    <s v="Business Solutions 2"/>
    <s v="13937R"/>
    <s v="EnrgyDel Portfolio &amp; Grid Ops"/>
    <m/>
    <m/>
    <x v="0"/>
    <s v="103"/>
    <s v="13938"/>
    <s v="SP20 / 006"/>
    <n v="15253.5773076923"/>
    <n v="169484.19230769199"/>
  </r>
  <r>
    <m/>
    <n v="0"/>
    <n v="1937500000"/>
    <n v="1961033922"/>
    <n v="1962191328"/>
    <n v="1962191328"/>
    <s v="13770R"/>
    <s v="Chief Info &amp; Tech Officer"/>
    <s v="11057R"/>
    <s v="Business Solutions 2"/>
    <s v="13937R"/>
    <s v="EnrgyDel Portfolio &amp; Grid Ops"/>
    <m/>
    <m/>
    <x v="0"/>
    <s v="103"/>
    <s v="13938"/>
    <s v="SP20 / 008"/>
    <n v="62303.120346153897"/>
    <n v="623031.203461539"/>
  </r>
  <r>
    <m/>
    <n v="0"/>
    <n v="1937500000"/>
    <n v="1961033922"/>
    <n v="1962191328"/>
    <n v="1962191328"/>
    <s v="13770R"/>
    <s v="Chief Info &amp; Tech Officer"/>
    <s v="11057R"/>
    <s v="Business Solutions 2"/>
    <s v="13937R"/>
    <s v="EnrgyDel Portfolio &amp; Grid Ops"/>
    <m/>
    <m/>
    <x v="0"/>
    <s v="103"/>
    <s v="13938"/>
    <s v="SP20 / 009"/>
    <n v="23896.007653846202"/>
    <n v="159306.71769230801"/>
  </r>
  <r>
    <m/>
    <n v="0"/>
    <n v="1937500000"/>
    <n v="1961033922"/>
    <n v="1962191328"/>
    <n v="1962191328"/>
    <s v="13770R"/>
    <s v="Chief Info &amp; Tech Officer"/>
    <s v="11057R"/>
    <s v="Business Solutions 2"/>
    <s v="13937R"/>
    <s v="EnrgyDel Portfolio &amp; Grid Ops"/>
    <m/>
    <m/>
    <x v="0"/>
    <s v="103"/>
    <s v="13938"/>
    <s v="SP20 / 010"/>
    <n v="33071.842692307597"/>
    <n v="165359.21346153799"/>
  </r>
  <r>
    <m/>
    <n v="0"/>
    <n v="1937500000"/>
    <n v="1961033922"/>
    <n v="1962191328"/>
    <n v="1962191328"/>
    <s v="13770R"/>
    <s v="Chief Info &amp; Tech Officer"/>
    <s v="11057R"/>
    <s v="Business Solutions 2"/>
    <s v="13937R"/>
    <s v="EnrgyDel Portfolio &amp; Grid Ops"/>
    <m/>
    <m/>
    <x v="0"/>
    <s v="103"/>
    <s v="13939"/>
    <s v="SP20 / 008"/>
    <n v="39895.534807692296"/>
    <n v="398955.34807692299"/>
  </r>
  <r>
    <m/>
    <n v="0"/>
    <n v="1937500000"/>
    <n v="1961033922"/>
    <n v="1962191328"/>
    <n v="1962191328"/>
    <s v="13770R"/>
    <s v="Chief Info &amp; Tech Officer"/>
    <s v="11057R"/>
    <s v="Business Solutions 2"/>
    <s v="13937R"/>
    <s v="EnrgyDel Portfolio &amp; Grid Ops"/>
    <m/>
    <m/>
    <x v="0"/>
    <s v="103"/>
    <s v="13939"/>
    <s v="SP20 / 009"/>
    <n v="23346.3315"/>
    <n v="155642.21"/>
  </r>
  <r>
    <m/>
    <n v="0"/>
    <n v="1937500000"/>
    <n v="1961033922"/>
    <n v="1962191328"/>
    <n v="1962191328"/>
    <s v="13770R"/>
    <s v="Chief Info &amp; Tech Officer"/>
    <s v="11057R"/>
    <s v="Business Solutions 2"/>
    <s v="13937R"/>
    <s v="EnrgyDel Portfolio &amp; Grid Ops"/>
    <m/>
    <m/>
    <x v="0"/>
    <s v="103"/>
    <s v="14145"/>
    <s v="SP20 / 005"/>
    <n v="5705.4994769230698"/>
    <n v="71318.743461538499"/>
  </r>
  <r>
    <m/>
    <n v="0"/>
    <n v="1937500000"/>
    <n v="1961033922"/>
    <n v="1962191328"/>
    <n v="1962191328"/>
    <s v="13770R"/>
    <s v="Chief Info &amp; Tech Officer"/>
    <s v="11057R"/>
    <s v="Business Solutions 2"/>
    <s v="13937R"/>
    <s v="EnrgyDel Portfolio &amp; Grid Ops"/>
    <m/>
    <m/>
    <x v="0"/>
    <s v="103"/>
    <s v="14145"/>
    <s v="SP20 / 007"/>
    <n v="9567.5971538461599"/>
    <n v="95675.971538461497"/>
  </r>
  <r>
    <m/>
    <n v="0"/>
    <n v="1937500000"/>
    <n v="1961033922"/>
    <n v="1962191328"/>
    <n v="1962191328"/>
    <s v="13770R"/>
    <s v="Chief Info &amp; Tech Officer"/>
    <s v="11057R"/>
    <s v="Business Solutions 2"/>
    <s v="13937R"/>
    <s v="EnrgyDel Portfolio &amp; Grid Ops"/>
    <m/>
    <m/>
    <x v="0"/>
    <s v="103"/>
    <s v="14145"/>
    <s v="SP20 / 008"/>
    <n v="48825.349076923099"/>
    <n v="488253.49076923099"/>
  </r>
  <r>
    <m/>
    <n v="0"/>
    <n v="1937500000"/>
    <n v="1961033922"/>
    <n v="1962191328"/>
    <n v="1962191328"/>
    <s v="13770R"/>
    <s v="Chief Info &amp; Tech Officer"/>
    <s v="11057R"/>
    <s v="Business Solutions 2"/>
    <s v="13937R"/>
    <s v="EnrgyDel Portfolio &amp; Grid Ops"/>
    <m/>
    <m/>
    <x v="0"/>
    <s v="103"/>
    <s v="14145"/>
    <s v="SP20 / 009"/>
    <n v="63708.597692307798"/>
    <n v="424723.98461538501"/>
  </r>
  <r>
    <m/>
    <n v="0"/>
    <n v="1937500000"/>
    <n v="1961033922"/>
    <n v="1962191328"/>
    <n v="1962191328"/>
    <s v="13770R"/>
    <s v="Chief Info &amp; Tech Officer"/>
    <s v="11057R"/>
    <s v="Business Solutions 2"/>
    <s v="13937R"/>
    <s v="EnrgyDel Portfolio &amp; Grid Ops"/>
    <m/>
    <m/>
    <x v="0"/>
    <s v="103"/>
    <s v="14145"/>
    <s v="SP20 / 010"/>
    <n v="35199.995538461597"/>
    <n v="175999.97769230799"/>
  </r>
  <r>
    <m/>
    <n v="0"/>
    <n v="1937500000"/>
    <n v="1961033922"/>
    <n v="1963348734"/>
    <n v="1963348734"/>
    <s v="13770R"/>
    <s v="Chief Info &amp; Tech Officer"/>
    <s v="11057R"/>
    <s v="Business Solutions 2"/>
    <s v="13921R"/>
    <s v="Enrgy Del &amp; Grid Solu Programs"/>
    <m/>
    <m/>
    <x v="0"/>
    <s v="103"/>
    <s v="13921"/>
    <s v="SP20 / 010"/>
    <n v="33721.998230769197"/>
    <n v="168609.991153846"/>
  </r>
  <r>
    <m/>
    <n v="0"/>
    <n v="1937500000"/>
    <n v="1961033922"/>
    <n v="1963348734"/>
    <n v="1963348734"/>
    <s v="13770R"/>
    <s v="Chief Info &amp; Tech Officer"/>
    <s v="11057R"/>
    <s v="Business Solutions 2"/>
    <s v="13921R"/>
    <s v="Enrgy Del &amp; Grid Solu Programs"/>
    <m/>
    <m/>
    <x v="0"/>
    <s v="103"/>
    <s v="13921"/>
    <s v="SP20 / 011"/>
    <n v="54635.059326923001"/>
    <n v="218540.237307692"/>
  </r>
  <r>
    <m/>
    <n v="0"/>
    <n v="1937500000"/>
    <n v="1961033922"/>
    <n v="1963348734"/>
    <n v="1963348734"/>
    <s v="13770R"/>
    <s v="Chief Info &amp; Tech Officer"/>
    <s v="11057R"/>
    <s v="Business Solutions 2"/>
    <s v="13921R"/>
    <s v="Enrgy Del &amp; Grid Solu Programs"/>
    <m/>
    <m/>
    <x v="0"/>
    <s v="103"/>
    <s v="13922"/>
    <s v="SP20 / 006"/>
    <n v="7551.5362961538403"/>
    <n v="83905.958846153895"/>
  </r>
  <r>
    <m/>
    <n v="0"/>
    <n v="1937500000"/>
    <n v="1961033922"/>
    <n v="1963348734"/>
    <n v="1963348734"/>
    <s v="13770R"/>
    <s v="Chief Info &amp; Tech Officer"/>
    <s v="11057R"/>
    <s v="Business Solutions 2"/>
    <s v="13921R"/>
    <s v="Enrgy Del &amp; Grid Solu Programs"/>
    <m/>
    <m/>
    <x v="0"/>
    <s v="103"/>
    <s v="13922"/>
    <s v="SP20 / 007"/>
    <n v="11023.035884615399"/>
    <n v="110230.35884615401"/>
  </r>
  <r>
    <m/>
    <n v="0"/>
    <n v="1937500000"/>
    <n v="1961033922"/>
    <n v="1963348734"/>
    <n v="1963348734"/>
    <s v="13770R"/>
    <s v="Chief Info &amp; Tech Officer"/>
    <s v="11057R"/>
    <s v="Business Solutions 2"/>
    <s v="13921R"/>
    <s v="Enrgy Del &amp; Grid Solu Programs"/>
    <m/>
    <m/>
    <x v="0"/>
    <s v="103"/>
    <s v="13922"/>
    <s v="SP20 / 008"/>
    <n v="23106.739576923101"/>
    <n v="231067.39576923099"/>
  </r>
  <r>
    <m/>
    <n v="0"/>
    <n v="1937500000"/>
    <n v="1961033922"/>
    <n v="1963348734"/>
    <n v="1963348734"/>
    <s v="13770R"/>
    <s v="Chief Info &amp; Tech Officer"/>
    <s v="11057R"/>
    <s v="Business Solutions 2"/>
    <s v="13921R"/>
    <s v="Enrgy Del &amp; Grid Solu Programs"/>
    <m/>
    <m/>
    <x v="0"/>
    <s v="103"/>
    <s v="13922"/>
    <s v="SP20 / 009"/>
    <n v="89541.290076923106"/>
    <n v="596941.93384615402"/>
  </r>
  <r>
    <m/>
    <n v="0"/>
    <n v="1937500000"/>
    <n v="1961033922"/>
    <n v="1963348734"/>
    <n v="1963348734"/>
    <s v="13770R"/>
    <s v="Chief Info &amp; Tech Officer"/>
    <s v="11057R"/>
    <s v="Business Solutions 2"/>
    <s v="13921R"/>
    <s v="Enrgy Del &amp; Grid Solu Programs"/>
    <m/>
    <m/>
    <x v="0"/>
    <s v="103"/>
    <s v="13922"/>
    <s v="SP20 / 010"/>
    <n v="31905.597076923001"/>
    <n v="159527.98538461499"/>
  </r>
  <r>
    <m/>
    <n v="0"/>
    <n v="1937500000"/>
    <n v="1961033922"/>
    <n v="1963348734"/>
    <n v="1963348734"/>
    <s v="13770R"/>
    <s v="Chief Info &amp; Tech Officer"/>
    <s v="11057R"/>
    <s v="Business Solutions 2"/>
    <s v="13921R"/>
    <s v="Enrgy Del &amp; Grid Solu Programs"/>
    <m/>
    <m/>
    <x v="0"/>
    <s v="103"/>
    <s v="14013"/>
    <s v="SP20 / 008"/>
    <n v="62005.527999999998"/>
    <n v="620055.28"/>
  </r>
  <r>
    <m/>
    <n v="0"/>
    <n v="1937500000"/>
    <n v="1961033922"/>
    <n v="1963348734"/>
    <n v="1963348734"/>
    <s v="13770R"/>
    <s v="Chief Info &amp; Tech Officer"/>
    <s v="11057R"/>
    <s v="Business Solutions 2"/>
    <s v="13921R"/>
    <s v="Enrgy Del &amp; Grid Solu Programs"/>
    <m/>
    <m/>
    <x v="0"/>
    <s v="103"/>
    <s v="14013"/>
    <s v="SP20 / 009"/>
    <n v="44122.356115384398"/>
    <n v="294149.04076923098"/>
  </r>
  <r>
    <m/>
    <n v="0"/>
    <n v="1937500000"/>
    <n v="1961033922"/>
    <n v="1963348734"/>
    <n v="1963348734"/>
    <s v="13770R"/>
    <s v="Chief Info &amp; Tech Officer"/>
    <s v="11057R"/>
    <s v="Business Solutions 2"/>
    <s v="13921R"/>
    <s v="Enrgy Del &amp; Grid Solu Programs"/>
    <m/>
    <m/>
    <x v="0"/>
    <s v="103"/>
    <s v="14013"/>
    <s v="SP20 / 010"/>
    <n v="29399.994307692399"/>
    <n v="146999.97153846201"/>
  </r>
  <r>
    <m/>
    <n v="0"/>
    <n v="1937500000"/>
    <n v="1961033922"/>
    <n v="1963734536"/>
    <n v="1963734536"/>
    <s v="13770R"/>
    <s v="Chief Info &amp; Tech Officer"/>
    <s v="11057R"/>
    <s v="Business Solutions 2"/>
    <s v="13920R"/>
    <s v="SCFPM &amp; Generation"/>
    <m/>
    <m/>
    <x v="0"/>
    <s v="103"/>
    <s v="13920"/>
    <s v="SP20 / 010"/>
    <n v="65688.466769230799"/>
    <n v="328442.33384615398"/>
  </r>
  <r>
    <m/>
    <n v="0"/>
    <n v="1937500000"/>
    <n v="1961033922"/>
    <n v="1963734536"/>
    <n v="1963734536"/>
    <s v="13770R"/>
    <s v="Chief Info &amp; Tech Officer"/>
    <s v="11057R"/>
    <s v="Business Solutions 2"/>
    <s v="13920R"/>
    <s v="SCFPM &amp; Generation"/>
    <m/>
    <m/>
    <x v="0"/>
    <s v="103"/>
    <s v="13920"/>
    <s v="SP20 / 013"/>
    <n v="91944.990038461707"/>
    <n v="262699.97153846198"/>
  </r>
  <r>
    <m/>
    <n v="0"/>
    <n v="1937500000"/>
    <n v="1961033922"/>
    <n v="1963734536"/>
    <n v="1963734536"/>
    <s v="13770R"/>
    <s v="Chief Info &amp; Tech Officer"/>
    <s v="11057R"/>
    <s v="Business Solutions 2"/>
    <s v="13920R"/>
    <s v="SCFPM &amp; Generation"/>
    <m/>
    <m/>
    <x v="0"/>
    <s v="103"/>
    <s v="13926"/>
    <s v="SP20 / 006"/>
    <n v="23220.565303846099"/>
    <n v="258006.28115384601"/>
  </r>
  <r>
    <m/>
    <n v="0"/>
    <n v="1937500000"/>
    <n v="1961033922"/>
    <n v="1963734536"/>
    <n v="1963734536"/>
    <s v="13770R"/>
    <s v="Chief Info &amp; Tech Officer"/>
    <s v="11057R"/>
    <s v="Business Solutions 2"/>
    <s v="13920R"/>
    <s v="SCFPM &amp; Generation"/>
    <m/>
    <m/>
    <x v="0"/>
    <s v="103"/>
    <s v="13926"/>
    <s v="SP20 / 007"/>
    <n v="9023.5029230769196"/>
    <n v="90235.0292307692"/>
  </r>
  <r>
    <m/>
    <n v="0"/>
    <n v="1937500000"/>
    <n v="1961033922"/>
    <n v="1963734536"/>
    <n v="1963734536"/>
    <s v="13770R"/>
    <s v="Chief Info &amp; Tech Officer"/>
    <s v="11057R"/>
    <s v="Business Solutions 2"/>
    <s v="13920R"/>
    <s v="SCFPM &amp; Generation"/>
    <m/>
    <m/>
    <x v="0"/>
    <s v="103"/>
    <s v="13926"/>
    <s v="SP20 / 008"/>
    <n v="27617.8952307693"/>
    <n v="276178.95230769197"/>
  </r>
  <r>
    <m/>
    <n v="0"/>
    <n v="1937500000"/>
    <n v="1961033922"/>
    <n v="1963734536"/>
    <n v="1963734536"/>
    <s v="13770R"/>
    <s v="Chief Info &amp; Tech Officer"/>
    <s v="11057R"/>
    <s v="Business Solutions 2"/>
    <s v="13920R"/>
    <s v="SCFPM &amp; Generation"/>
    <m/>
    <m/>
    <x v="0"/>
    <s v="103"/>
    <s v="13926"/>
    <s v="SP20 / 009"/>
    <n v="21699.599999999999"/>
    <n v="144664"/>
  </r>
  <r>
    <m/>
    <n v="0"/>
    <n v="1937500000"/>
    <n v="1961033922"/>
    <n v="1963734536"/>
    <n v="1963734536"/>
    <s v="13770R"/>
    <s v="Chief Info &amp; Tech Officer"/>
    <s v="11057R"/>
    <s v="Business Solutions 2"/>
    <s v="13920R"/>
    <s v="SCFPM &amp; Generation"/>
    <m/>
    <m/>
    <x v="0"/>
    <s v="103"/>
    <s v="13928"/>
    <s v="SP20 / 008"/>
    <n v="78468.1586538462"/>
    <n v="784681.58653846197"/>
  </r>
  <r>
    <m/>
    <n v="0"/>
    <n v="1937500000"/>
    <n v="1961033922"/>
    <n v="1963734536"/>
    <n v="1963734536"/>
    <s v="13770R"/>
    <s v="Chief Info &amp; Tech Officer"/>
    <s v="11057R"/>
    <s v="Business Solutions 2"/>
    <s v="13920R"/>
    <s v="SCFPM &amp; Generation"/>
    <m/>
    <m/>
    <x v="0"/>
    <s v="103"/>
    <s v="13928"/>
    <s v="SP20 / 009"/>
    <n v="43435.468846153803"/>
    <n v="289569.792307692"/>
  </r>
  <r>
    <m/>
    <n v="0"/>
    <n v="1937500000"/>
    <n v="1961033922"/>
    <n v="1963734536"/>
    <n v="1963734536"/>
    <s v="13770R"/>
    <s v="Chief Info &amp; Tech Officer"/>
    <s v="11057R"/>
    <s v="Business Solutions 2"/>
    <s v="13920R"/>
    <s v="SCFPM &amp; Generation"/>
    <m/>
    <m/>
    <x v="0"/>
    <s v="103"/>
    <s v="13928"/>
    <s v="SP20 / 010"/>
    <n v="33398.251538461598"/>
    <n v="166991.25769230799"/>
  </r>
  <r>
    <m/>
    <n v="0"/>
    <n v="1937500000"/>
    <n v="1961033922"/>
    <n v="1963734536"/>
    <n v="1963734536"/>
    <s v="13770R"/>
    <s v="Chief Info &amp; Tech Officer"/>
    <s v="11057R"/>
    <s v="Business Solutions 2"/>
    <s v="13920R"/>
    <s v="SCFPM &amp; Generation"/>
    <m/>
    <m/>
    <x v="0"/>
    <s v="103"/>
    <s v="14094"/>
    <s v="SP20 / 006"/>
    <n v="17350.828753846199"/>
    <n v="192786.986153846"/>
  </r>
  <r>
    <m/>
    <n v="0"/>
    <n v="1937500000"/>
    <n v="1961033922"/>
    <n v="1963734536"/>
    <n v="1963734536"/>
    <s v="13770R"/>
    <s v="Chief Info &amp; Tech Officer"/>
    <s v="11057R"/>
    <s v="Business Solutions 2"/>
    <s v="13920R"/>
    <s v="SCFPM &amp; Generation"/>
    <m/>
    <m/>
    <x v="0"/>
    <s v="103"/>
    <s v="14094"/>
    <s v="SP20 / 008"/>
    <n v="24295.086846153801"/>
    <n v="242950.86846153799"/>
  </r>
  <r>
    <m/>
    <n v="0"/>
    <n v="1937500000"/>
    <n v="1961033922"/>
    <n v="1963734536"/>
    <n v="1963734536"/>
    <s v="13770R"/>
    <s v="Chief Info &amp; Tech Officer"/>
    <s v="11057R"/>
    <s v="Business Solutions 2"/>
    <s v="13920R"/>
    <s v="SCFPM &amp; Generation"/>
    <m/>
    <m/>
    <x v="0"/>
    <s v="103"/>
    <s v="14094"/>
    <s v="SP20 / 009"/>
    <n v="19654.657269230702"/>
    <n v="131031.048461538"/>
  </r>
  <r>
    <m/>
    <n v="0"/>
    <n v="1984375000"/>
    <n v="1984375000"/>
    <n v="1984375000"/>
    <n v="1984375000"/>
    <s v="12916R"/>
    <s v="AEP Transmission"/>
    <m/>
    <m/>
    <m/>
    <m/>
    <m/>
    <m/>
    <x v="2"/>
    <s v="103"/>
    <s v="12916"/>
    <s v="SP20 / 005"/>
    <n v="6444.4290461538503"/>
    <n v="80555.363076923095"/>
  </r>
  <r>
    <m/>
    <n v="0"/>
    <n v="1984375000"/>
    <n v="1984375000"/>
    <n v="1984375000"/>
    <n v="1984375000"/>
    <s v="12916R"/>
    <s v="AEP Transmission"/>
    <m/>
    <m/>
    <m/>
    <m/>
    <m/>
    <m/>
    <x v="2"/>
    <s v="103"/>
    <s v="12916"/>
    <s v="SP20 / 015"/>
    <n v="157499.99307692301"/>
    <n v="349999.98461538501"/>
  </r>
  <r>
    <m/>
    <n v="0"/>
    <n v="1984375000"/>
    <n v="1984375000"/>
    <n v="1984375000"/>
    <n v="1984375000"/>
    <s v="12916R"/>
    <s v="AEP Transmission"/>
    <m/>
    <m/>
    <m/>
    <m/>
    <m/>
    <m/>
    <x v="2"/>
    <s v="103"/>
    <s v="14181"/>
    <s v="SP20 / 006"/>
    <n v="7901.0529230769198"/>
    <n v="87789.476923076902"/>
  </r>
  <r>
    <m/>
    <n v="0"/>
    <n v="1984375000"/>
    <n v="1984375000"/>
    <n v="1984375000"/>
    <n v="1984375000"/>
    <s v="12916R"/>
    <s v="AEP Transmission"/>
    <m/>
    <m/>
    <m/>
    <m/>
    <m/>
    <m/>
    <x v="2"/>
    <s v="103"/>
    <s v="14181"/>
    <s v="SP20 / 007"/>
    <n v="23057.3508846154"/>
    <n v="230573.508846154"/>
  </r>
  <r>
    <m/>
    <n v="0"/>
    <n v="1984375000"/>
    <n v="1984375000"/>
    <n v="1984375000"/>
    <n v="1984375000"/>
    <s v="12916R"/>
    <s v="AEP Transmission"/>
    <m/>
    <m/>
    <m/>
    <m/>
    <m/>
    <m/>
    <x v="2"/>
    <s v="103"/>
    <s v="14181"/>
    <s v="SP20 / 008"/>
    <n v="50820.034076923002"/>
    <n v="508200.34076923103"/>
  </r>
  <r>
    <m/>
    <n v="0"/>
    <n v="1984375000"/>
    <n v="1984375000"/>
    <n v="1984375000"/>
    <n v="1984375000"/>
    <s v="12916R"/>
    <s v="AEP Transmission"/>
    <m/>
    <m/>
    <m/>
    <m/>
    <m/>
    <m/>
    <x v="2"/>
    <s v="103"/>
    <s v="14181"/>
    <s v="SP20 / 011"/>
    <n v="46472.752403846302"/>
    <n v="185891.009615385"/>
  </r>
  <r>
    <m/>
    <n v="0"/>
    <n v="1984375000"/>
    <n v="1984415690"/>
    <n v="1984415690"/>
    <n v="1984415690"/>
    <s v="12916R"/>
    <s v="AEP Transmission"/>
    <s v="10970R"/>
    <s v="Energy Services Fin &amp; Rprtng"/>
    <m/>
    <m/>
    <m/>
    <m/>
    <x v="2"/>
    <s v="103"/>
    <s v="10970"/>
    <s v="SP20 / 006"/>
    <n v="7414.6525615384598"/>
    <n v="82385.028461538503"/>
  </r>
  <r>
    <m/>
    <n v="0"/>
    <n v="1984375000"/>
    <n v="1984415690"/>
    <n v="1984415690"/>
    <n v="1984415690"/>
    <s v="12916R"/>
    <s v="AEP Transmission"/>
    <s v="10970R"/>
    <s v="Energy Services Fin &amp; Rprtng"/>
    <m/>
    <m/>
    <m/>
    <m/>
    <x v="2"/>
    <s v="103"/>
    <s v="10970"/>
    <s v="SP20 / 007"/>
    <n v="38269.919115384699"/>
    <n v="382699.19115384598"/>
  </r>
  <r>
    <m/>
    <n v="0"/>
    <n v="1984375000"/>
    <n v="1984415690"/>
    <n v="1984415690"/>
    <n v="1984415690"/>
    <s v="12916R"/>
    <s v="AEP Transmission"/>
    <s v="10970R"/>
    <s v="Energy Services Fin &amp; Rprtng"/>
    <m/>
    <m/>
    <m/>
    <m/>
    <x v="2"/>
    <s v="103"/>
    <s v="10970"/>
    <s v="SP20 / 008"/>
    <n v="45683.09"/>
    <n v="456830.9"/>
  </r>
  <r>
    <m/>
    <n v="0"/>
    <n v="1984375000"/>
    <n v="1984415690"/>
    <n v="1984415690"/>
    <n v="1984415690"/>
    <s v="12916R"/>
    <s v="AEP Transmission"/>
    <s v="10970R"/>
    <s v="Energy Services Fin &amp; Rprtng"/>
    <m/>
    <m/>
    <m/>
    <m/>
    <x v="2"/>
    <s v="103"/>
    <s v="10970"/>
    <s v="SP20 / 009"/>
    <n v="19692.940153846201"/>
    <n v="131286.267692308"/>
  </r>
  <r>
    <m/>
    <n v="0"/>
    <n v="1984375000"/>
    <n v="1984415690"/>
    <n v="1984415690"/>
    <n v="1984415690"/>
    <s v="12916R"/>
    <s v="AEP Transmission"/>
    <s v="10970R"/>
    <s v="Energy Services Fin &amp; Rprtng"/>
    <m/>
    <m/>
    <m/>
    <m/>
    <x v="2"/>
    <s v="103"/>
    <s v="10970"/>
    <s v="SP20 / 010"/>
    <n v="144772.46507692299"/>
    <n v="723862.32538461499"/>
  </r>
  <r>
    <m/>
    <n v="0"/>
    <n v="1984375000"/>
    <n v="1984415690"/>
    <n v="1984415690"/>
    <n v="1984415690"/>
    <s v="12916R"/>
    <s v="AEP Transmission"/>
    <s v="10970R"/>
    <s v="Energy Services Fin &amp; Rprtng"/>
    <m/>
    <m/>
    <m/>
    <m/>
    <x v="2"/>
    <s v="103"/>
    <s v="10970"/>
    <s v="SP20 / 011"/>
    <n v="92564.419423077095"/>
    <n v="370257.67769230797"/>
  </r>
  <r>
    <m/>
    <n v="0"/>
    <n v="1984375000"/>
    <n v="1984415690"/>
    <n v="1984415690"/>
    <n v="1984415690"/>
    <s v="12916R"/>
    <s v="AEP Transmission"/>
    <s v="10970R"/>
    <s v="Energy Services Fin &amp; Rprtng"/>
    <m/>
    <m/>
    <m/>
    <m/>
    <x v="2"/>
    <s v="103"/>
    <s v="10970"/>
    <s v="SP20 / 012"/>
    <n v="80347.972615384497"/>
    <n v="267826.57538461499"/>
  </r>
  <r>
    <m/>
    <n v="0"/>
    <n v="1984375000"/>
    <n v="1984415690"/>
    <n v="1984415690"/>
    <n v="1984415690"/>
    <s v="12916R"/>
    <s v="AEP Transmission"/>
    <s v="10970R"/>
    <s v="Energy Services Fin &amp; Rprtng"/>
    <m/>
    <m/>
    <m/>
    <m/>
    <x v="2"/>
    <s v="103"/>
    <s v="13228"/>
    <s v="SP20 / 005"/>
    <n v="101258.817538462"/>
    <n v="1265735.2192307699"/>
  </r>
  <r>
    <m/>
    <n v="0"/>
    <n v="1984375000"/>
    <n v="1984415690"/>
    <n v="1984415690"/>
    <n v="1984415690"/>
    <s v="12916R"/>
    <s v="AEP Transmission"/>
    <s v="10970R"/>
    <s v="Energy Services Fin &amp; Rprtng"/>
    <m/>
    <m/>
    <m/>
    <m/>
    <x v="2"/>
    <s v="103"/>
    <s v="13228"/>
    <s v="SP20 / 006"/>
    <n v="15239.457415384601"/>
    <n v="169327.30461538499"/>
  </r>
  <r>
    <m/>
    <n v="0"/>
    <n v="1984375000"/>
    <n v="1984415690"/>
    <n v="1984415690"/>
    <n v="1984415690"/>
    <s v="12916R"/>
    <s v="AEP Transmission"/>
    <s v="10970R"/>
    <s v="Energy Services Fin &amp; Rprtng"/>
    <m/>
    <m/>
    <m/>
    <m/>
    <x v="2"/>
    <s v="103"/>
    <s v="13228"/>
    <s v="SP20 / 007"/>
    <n v="38058.362461538498"/>
    <n v="380583.62461538502"/>
  </r>
  <r>
    <m/>
    <n v="0"/>
    <n v="1984375000"/>
    <n v="1984415690"/>
    <n v="1984415690"/>
    <n v="1984415690"/>
    <s v="12916R"/>
    <s v="AEP Transmission"/>
    <s v="10970R"/>
    <s v="Energy Services Fin &amp; Rprtng"/>
    <m/>
    <m/>
    <m/>
    <m/>
    <x v="2"/>
    <s v="103"/>
    <s v="13228"/>
    <s v="SP20 / 008"/>
    <n v="75949.322576923005"/>
    <n v="759493.22576923098"/>
  </r>
  <r>
    <m/>
    <n v="0"/>
    <n v="1984375000"/>
    <n v="1984415690"/>
    <n v="1984415690"/>
    <n v="1984415690"/>
    <s v="12916R"/>
    <s v="AEP Transmission"/>
    <s v="10970R"/>
    <s v="Energy Services Fin &amp; Rprtng"/>
    <m/>
    <m/>
    <m/>
    <m/>
    <x v="2"/>
    <s v="103"/>
    <s v="13228"/>
    <s v="SP20 / 009"/>
    <n v="38340.001846153798"/>
    <n v="255600.012307692"/>
  </r>
  <r>
    <m/>
    <n v="0"/>
    <n v="1984375000"/>
    <n v="1984415690"/>
    <n v="1984415690"/>
    <n v="1984415690"/>
    <s v="12916R"/>
    <s v="AEP Transmission"/>
    <s v="10970R"/>
    <s v="Energy Services Fin &amp; Rprtng"/>
    <m/>
    <m/>
    <m/>
    <m/>
    <x v="2"/>
    <s v="103"/>
    <s v="13228"/>
    <s v="SP20 / 010"/>
    <n v="58808.679769230803"/>
    <n v="294043.39884615398"/>
  </r>
  <r>
    <m/>
    <n v="0"/>
    <n v="1984375000"/>
    <n v="1984415690"/>
    <n v="1984415690"/>
    <n v="1984415690"/>
    <s v="12916R"/>
    <s v="AEP Transmission"/>
    <s v="10970R"/>
    <s v="Energy Services Fin &amp; Rprtng"/>
    <m/>
    <m/>
    <m/>
    <m/>
    <x v="2"/>
    <s v="103"/>
    <s v="13228"/>
    <s v="SP20 / 011"/>
    <n v="46060.491923077003"/>
    <n v="184241.96769230801"/>
  </r>
  <r>
    <m/>
    <n v="0"/>
    <n v="1984375000"/>
    <n v="1984415690"/>
    <n v="1984456380"/>
    <n v="1984456380"/>
    <s v="12916R"/>
    <s v="AEP Transmission"/>
    <s v="10970R"/>
    <s v="Energy Services Fin &amp; Rprtng"/>
    <s v="13474R"/>
    <s v="Energy Services Cap Perf&amp;Ctrls"/>
    <m/>
    <m/>
    <x v="2"/>
    <s v="103"/>
    <s v="10115"/>
    <s v="SP20 / 004"/>
    <n v="3749.9970923076899"/>
    <n v="62499.951538461501"/>
  </r>
  <r>
    <m/>
    <n v="0"/>
    <n v="1984375000"/>
    <n v="1984415690"/>
    <n v="1984456380"/>
    <n v="1984456380"/>
    <s v="12916R"/>
    <s v="AEP Transmission"/>
    <s v="10970R"/>
    <s v="Energy Services Fin &amp; Rprtng"/>
    <s v="13474R"/>
    <s v="Energy Services Cap Perf&amp;Ctrls"/>
    <m/>
    <m/>
    <x v="2"/>
    <s v="103"/>
    <s v="10115"/>
    <s v="SP20 / 006"/>
    <n v="7096.1545384615401"/>
    <n v="78846.1615384615"/>
  </r>
  <r>
    <m/>
    <n v="0"/>
    <n v="1984375000"/>
    <n v="1984415690"/>
    <n v="1984456380"/>
    <n v="1984456380"/>
    <s v="12916R"/>
    <s v="AEP Transmission"/>
    <s v="10970R"/>
    <s v="Energy Services Fin &amp; Rprtng"/>
    <s v="13474R"/>
    <s v="Energy Services Cap Perf&amp;Ctrls"/>
    <m/>
    <m/>
    <x v="2"/>
    <s v="103"/>
    <s v="10115"/>
    <s v="SP20 / 007"/>
    <n v="9925.8160769230799"/>
    <n v="99258.160769230803"/>
  </r>
  <r>
    <m/>
    <n v="0"/>
    <n v="1984375000"/>
    <n v="1984415690"/>
    <n v="1984456380"/>
    <n v="1984456380"/>
    <s v="12916R"/>
    <s v="AEP Transmission"/>
    <s v="10970R"/>
    <s v="Energy Services Fin &amp; Rprtng"/>
    <s v="13474R"/>
    <s v="Energy Services Cap Perf&amp;Ctrls"/>
    <m/>
    <m/>
    <x v="2"/>
    <s v="103"/>
    <s v="10115"/>
    <s v="SP20 / 008"/>
    <n v="35304.133846153803"/>
    <n v="353041.33846153802"/>
  </r>
  <r>
    <m/>
    <n v="0"/>
    <n v="1984375000"/>
    <n v="1984415690"/>
    <n v="1984456380"/>
    <n v="1984456380"/>
    <s v="12916R"/>
    <s v="AEP Transmission"/>
    <s v="10970R"/>
    <s v="Energy Services Fin &amp; Rprtng"/>
    <s v="13474R"/>
    <s v="Energy Services Cap Perf&amp;Ctrls"/>
    <m/>
    <m/>
    <x v="2"/>
    <s v="103"/>
    <s v="10115"/>
    <s v="SP20 / 009"/>
    <n v="59407.3809807691"/>
    <n v="396049.20653846202"/>
  </r>
  <r>
    <m/>
    <n v="0"/>
    <n v="1984375000"/>
    <n v="1984415690"/>
    <n v="1984456380"/>
    <n v="1984456380"/>
    <s v="12916R"/>
    <s v="AEP Transmission"/>
    <s v="10970R"/>
    <s v="Energy Services Fin &amp; Rprtng"/>
    <s v="13474R"/>
    <s v="Energy Services Cap Perf&amp;Ctrls"/>
    <m/>
    <m/>
    <x v="2"/>
    <s v="103"/>
    <s v="10115"/>
    <s v="SP20 / 010"/>
    <n v="30538.3668461538"/>
    <n v="152691.83423076899"/>
  </r>
  <r>
    <m/>
    <n v="0"/>
    <n v="1984375000"/>
    <n v="1984415690"/>
    <n v="1984456380"/>
    <n v="1984456380"/>
    <s v="12916R"/>
    <s v="AEP Transmission"/>
    <s v="10970R"/>
    <s v="Energy Services Fin &amp; Rprtng"/>
    <s v="13474R"/>
    <s v="Energy Services Cap Perf&amp;Ctrls"/>
    <m/>
    <m/>
    <x v="2"/>
    <s v="103"/>
    <s v="13474"/>
    <s v="SP20 / 007"/>
    <n v="48132.671807692299"/>
    <n v="481326.71807692299"/>
  </r>
  <r>
    <m/>
    <n v="0"/>
    <n v="1984375000"/>
    <n v="1984415690"/>
    <n v="1984456380"/>
    <n v="1984456380"/>
    <s v="12916R"/>
    <s v="AEP Transmission"/>
    <s v="10970R"/>
    <s v="Energy Services Fin &amp; Rprtng"/>
    <s v="13474R"/>
    <s v="Energy Services Cap Perf&amp;Ctrls"/>
    <m/>
    <m/>
    <x v="2"/>
    <s v="103"/>
    <s v="13474"/>
    <s v="SP20 / 008"/>
    <n v="9530.6118846153895"/>
    <n v="95306.118846153899"/>
  </r>
  <r>
    <m/>
    <n v="0"/>
    <n v="1984375000"/>
    <n v="1984415690"/>
    <n v="1984456380"/>
    <n v="1984456380"/>
    <s v="12916R"/>
    <s v="AEP Transmission"/>
    <s v="10970R"/>
    <s v="Energy Services Fin &amp; Rprtng"/>
    <s v="13474R"/>
    <s v="Energy Services Cap Perf&amp;Ctrls"/>
    <m/>
    <m/>
    <x v="2"/>
    <s v="103"/>
    <s v="13474"/>
    <s v="SP20 / 009"/>
    <n v="39376.661999999997"/>
    <n v="262511.08"/>
  </r>
  <r>
    <m/>
    <n v="0"/>
    <n v="1984375000"/>
    <n v="1984415690"/>
    <n v="1984456380"/>
    <n v="1984456380"/>
    <s v="12916R"/>
    <s v="AEP Transmission"/>
    <s v="10970R"/>
    <s v="Energy Services Fin &amp; Rprtng"/>
    <s v="13474R"/>
    <s v="Energy Services Cap Perf&amp;Ctrls"/>
    <m/>
    <m/>
    <x v="2"/>
    <s v="103"/>
    <s v="13474"/>
    <s v="SP20 / 010"/>
    <n v="29107.621769230798"/>
    <n v="145538.10884615401"/>
  </r>
  <r>
    <m/>
    <n v="0"/>
    <n v="1984375000"/>
    <n v="1984497070"/>
    <n v="1984497070"/>
    <n v="1984497070"/>
    <s v="12916R"/>
    <s v="AEP Transmission"/>
    <s v="13666R"/>
    <s v="Grid Solutions Govt Affairs"/>
    <m/>
    <m/>
    <m/>
    <m/>
    <x v="2"/>
    <s v="103"/>
    <s v="13424"/>
    <s v="SP20 / 005"/>
    <n v="6320.0012307692296"/>
    <n v="79000.015384615399"/>
  </r>
  <r>
    <m/>
    <n v="0"/>
    <n v="1984375000"/>
    <n v="1984497070"/>
    <n v="1984497070"/>
    <n v="1984497070"/>
    <s v="12916R"/>
    <s v="AEP Transmission"/>
    <s v="13666R"/>
    <s v="Grid Solutions Govt Affairs"/>
    <m/>
    <m/>
    <m/>
    <m/>
    <x v="2"/>
    <s v="103"/>
    <s v="13424"/>
    <s v="SP20 / 007"/>
    <n v="47798.086769230802"/>
    <n v="477980.86769230798"/>
  </r>
  <r>
    <m/>
    <n v="0"/>
    <n v="1984375000"/>
    <n v="1984497070"/>
    <n v="1984497070"/>
    <n v="1984497070"/>
    <s v="12916R"/>
    <s v="AEP Transmission"/>
    <s v="13666R"/>
    <s v="Grid Solutions Govt Affairs"/>
    <m/>
    <m/>
    <m/>
    <m/>
    <x v="2"/>
    <s v="103"/>
    <s v="13424"/>
    <s v="SP20 / 008"/>
    <n v="121316.62480769301"/>
    <n v="1213166.2480769199"/>
  </r>
  <r>
    <m/>
    <n v="0"/>
    <n v="1984375000"/>
    <n v="1984497070"/>
    <n v="1984497070"/>
    <n v="1984497070"/>
    <s v="12916R"/>
    <s v="AEP Transmission"/>
    <s v="13666R"/>
    <s v="Grid Solutions Govt Affairs"/>
    <m/>
    <m/>
    <m/>
    <m/>
    <x v="2"/>
    <s v="103"/>
    <s v="13424"/>
    <s v="SP20 / 009"/>
    <n v="262942.22226923099"/>
    <n v="1752948.14846154"/>
  </r>
  <r>
    <m/>
    <n v="0"/>
    <n v="1984375000"/>
    <n v="1984497070"/>
    <n v="1984497070"/>
    <n v="1984497070"/>
    <s v="12916R"/>
    <s v="AEP Transmission"/>
    <s v="13666R"/>
    <s v="Grid Solutions Govt Affairs"/>
    <m/>
    <m/>
    <m/>
    <m/>
    <x v="2"/>
    <s v="103"/>
    <s v="13424"/>
    <s v="SP20 / 010"/>
    <n v="251475.40461538499"/>
    <n v="1257377.0230769201"/>
  </r>
  <r>
    <m/>
    <n v="0"/>
    <n v="1984375000"/>
    <n v="1984497070"/>
    <n v="1984497070"/>
    <n v="1984497070"/>
    <s v="12916R"/>
    <s v="AEP Transmission"/>
    <s v="13666R"/>
    <s v="Grid Solutions Govt Affairs"/>
    <m/>
    <m/>
    <m/>
    <m/>
    <x v="2"/>
    <s v="103"/>
    <s v="13424"/>
    <s v="SP20 / 011"/>
    <n v="146490.84019230801"/>
    <n v="585963.36076923099"/>
  </r>
  <r>
    <m/>
    <n v="0"/>
    <n v="1984375000"/>
    <n v="1984497070"/>
    <n v="1984497070"/>
    <n v="1984497070"/>
    <s v="12916R"/>
    <s v="AEP Transmission"/>
    <s v="13666R"/>
    <s v="Grid Solutions Govt Affairs"/>
    <m/>
    <m/>
    <m/>
    <m/>
    <x v="2"/>
    <s v="103"/>
    <s v="13424"/>
    <s v="SP20 / 013"/>
    <n v="80500.009961538293"/>
    <n v="230000.02846153799"/>
  </r>
  <r>
    <m/>
    <n v="0"/>
    <n v="1984375000"/>
    <n v="1984497070"/>
    <n v="1984497070"/>
    <n v="1984497070"/>
    <s v="12916R"/>
    <s v="AEP Transmission"/>
    <s v="13666R"/>
    <s v="Grid Solutions Govt Affairs"/>
    <m/>
    <m/>
    <m/>
    <m/>
    <x v="2"/>
    <s v="103"/>
    <s v="13666"/>
    <s v="SP20 / 006"/>
    <n v="7649.9979923076899"/>
    <n v="84999.977692307701"/>
  </r>
  <r>
    <m/>
    <n v="0"/>
    <n v="1984375000"/>
    <n v="1984497070"/>
    <n v="1984863280"/>
    <n v="1984863280"/>
    <s v="12916R"/>
    <s v="AEP Transmission"/>
    <s v="13666R"/>
    <s v="Grid Solutions Govt Affairs"/>
    <s v="13699R"/>
    <s v="FERC/RTO Strategy &amp; Policy"/>
    <m/>
    <m/>
    <x v="2"/>
    <s v="103"/>
    <s v="13698"/>
    <s v="SP20 / 008"/>
    <n v="12699.998384615399"/>
    <n v="126999.98384615401"/>
  </r>
  <r>
    <m/>
    <n v="0"/>
    <n v="1984375000"/>
    <n v="1984497070"/>
    <n v="1984863280"/>
    <n v="1984863280"/>
    <s v="12916R"/>
    <s v="AEP Transmission"/>
    <s v="13666R"/>
    <s v="Grid Solutions Govt Affairs"/>
    <s v="13699R"/>
    <s v="FERC/RTO Strategy &amp; Policy"/>
    <m/>
    <m/>
    <x v="2"/>
    <s v="103"/>
    <s v="13698"/>
    <s v="SP20 / 009"/>
    <n v="18000.002423076901"/>
    <n v="120000.01615384599"/>
  </r>
  <r>
    <m/>
    <n v="0"/>
    <n v="1984375000"/>
    <n v="1984497070"/>
    <n v="1984863280"/>
    <n v="1984863280"/>
    <s v="12916R"/>
    <s v="AEP Transmission"/>
    <s v="13666R"/>
    <s v="Grid Solutions Govt Affairs"/>
    <s v="13699R"/>
    <s v="FERC/RTO Strategy &amp; Policy"/>
    <m/>
    <m/>
    <x v="2"/>
    <s v="103"/>
    <s v="13698"/>
    <s v="SP20 / 010"/>
    <n v="124464.108769231"/>
    <n v="622320.543846154"/>
  </r>
  <r>
    <m/>
    <n v="0"/>
    <n v="1984375000"/>
    <n v="1984497070"/>
    <n v="1984863280"/>
    <n v="1984863280"/>
    <s v="12916R"/>
    <s v="AEP Transmission"/>
    <s v="13666R"/>
    <s v="Grid Solutions Govt Affairs"/>
    <s v="13699R"/>
    <s v="FERC/RTO Strategy &amp; Policy"/>
    <m/>
    <m/>
    <x v="2"/>
    <s v="103"/>
    <s v="13698"/>
    <s v="SP20 / 011"/>
    <n v="114677.579615385"/>
    <n v="458710.31846153899"/>
  </r>
  <r>
    <m/>
    <n v="0"/>
    <n v="1984375000"/>
    <n v="1984497070"/>
    <n v="1984863280"/>
    <n v="1984863280"/>
    <s v="12916R"/>
    <s v="AEP Transmission"/>
    <s v="13666R"/>
    <s v="Grid Solutions Govt Affairs"/>
    <s v="13699R"/>
    <s v="FERC/RTO Strategy &amp; Policy"/>
    <m/>
    <m/>
    <x v="2"/>
    <s v="103"/>
    <s v="13699"/>
    <s v="SP20 / 011"/>
    <n v="99557.599038461703"/>
    <n v="398230.396153846"/>
  </r>
  <r>
    <m/>
    <n v="0"/>
    <n v="1984375000"/>
    <n v="1984497070"/>
    <n v="1984863280"/>
    <n v="1984863280"/>
    <s v="12916R"/>
    <s v="AEP Transmission"/>
    <s v="13666R"/>
    <s v="Grid Solutions Govt Affairs"/>
    <s v="13699R"/>
    <s v="FERC/RTO Strategy &amp; Policy"/>
    <m/>
    <m/>
    <x v="2"/>
    <s v="103"/>
    <s v="13699"/>
    <s v="SP20 / 012"/>
    <n v="67499.991461538593"/>
    <n v="224999.97153846201"/>
  </r>
  <r>
    <m/>
    <n v="0"/>
    <n v="1984375000"/>
    <n v="1984497070"/>
    <n v="1984863280"/>
    <n v="1984863280"/>
    <s v="12916R"/>
    <s v="AEP Transmission"/>
    <s v="13666R"/>
    <s v="Grid Solutions Govt Affairs"/>
    <s v="13699R"/>
    <s v="FERC/RTO Strategy &amp; Policy"/>
    <m/>
    <m/>
    <x v="2"/>
    <s v="103"/>
    <s v="13699"/>
    <s v="SP20 / 014"/>
    <n v="109942.43830769201"/>
    <n v="274856.09576923097"/>
  </r>
  <r>
    <m/>
    <n v="0"/>
    <n v="1984375000"/>
    <n v="1984497070"/>
    <n v="1984863280"/>
    <n v="1984863280"/>
    <s v="12916R"/>
    <s v="AEP Transmission"/>
    <s v="13666R"/>
    <s v="Grid Solutions Govt Affairs"/>
    <s v="13699R"/>
    <s v="FERC/RTO Strategy &amp; Policy"/>
    <m/>
    <m/>
    <x v="2"/>
    <s v="103"/>
    <s v="13700"/>
    <s v="SP20 / 010"/>
    <n v="31234.770307692401"/>
    <n v="156173.85153846201"/>
  </r>
  <r>
    <m/>
    <n v="0"/>
    <n v="1984375000"/>
    <n v="1984497070"/>
    <n v="1984863280"/>
    <n v="1984863280"/>
    <s v="12916R"/>
    <s v="AEP Transmission"/>
    <s v="13666R"/>
    <s v="Grid Solutions Govt Affairs"/>
    <s v="13699R"/>
    <s v="FERC/RTO Strategy &amp; Policy"/>
    <m/>
    <m/>
    <x v="2"/>
    <s v="103"/>
    <s v="13700"/>
    <s v="SP20 / 011"/>
    <n v="41684.4397115385"/>
    <n v="166737.758846154"/>
  </r>
  <r>
    <m/>
    <n v="0"/>
    <n v="1984375000"/>
    <n v="1984497070"/>
    <n v="1984985350"/>
    <n v="1984985350"/>
    <s v="12916R"/>
    <s v="AEP Transmission"/>
    <s v="13666R"/>
    <s v="Grid Solutions Govt Affairs"/>
    <s v="13829R"/>
    <s v="Reg Infrastr Investmt Planning"/>
    <m/>
    <m/>
    <x v="2"/>
    <s v="103"/>
    <s v="12824"/>
    <s v="SP20 / 004"/>
    <n v="3707.9988461538501"/>
    <n v="61799.980769230802"/>
  </r>
  <r>
    <m/>
    <n v="0"/>
    <n v="1984375000"/>
    <n v="1984497070"/>
    <n v="1984985350"/>
    <n v="1984985350"/>
    <s v="12916R"/>
    <s v="AEP Transmission"/>
    <s v="13666R"/>
    <s v="Grid Solutions Govt Affairs"/>
    <s v="13829R"/>
    <s v="Reg Infrastr Investmt Planning"/>
    <m/>
    <m/>
    <x v="2"/>
    <s v="103"/>
    <s v="12824"/>
    <s v="SP20 / 006"/>
    <n v="7963.3954038461598"/>
    <n v="88482.171153846197"/>
  </r>
  <r>
    <m/>
    <n v="0"/>
    <n v="1984375000"/>
    <n v="1984497070"/>
    <n v="1984985350"/>
    <n v="1984985350"/>
    <s v="12916R"/>
    <s v="AEP Transmission"/>
    <s v="13666R"/>
    <s v="Grid Solutions Govt Affairs"/>
    <s v="13829R"/>
    <s v="Reg Infrastr Investmt Planning"/>
    <m/>
    <m/>
    <x v="2"/>
    <s v="103"/>
    <s v="12824"/>
    <s v="SP20 / 007"/>
    <n v="10234.080615384601"/>
    <n v="102340.806153846"/>
  </r>
  <r>
    <m/>
    <n v="0"/>
    <n v="1984375000"/>
    <n v="1984497070"/>
    <n v="1984985350"/>
    <n v="1984985350"/>
    <s v="12916R"/>
    <s v="AEP Transmission"/>
    <s v="13666R"/>
    <s v="Grid Solutions Govt Affairs"/>
    <s v="13829R"/>
    <s v="Reg Infrastr Investmt Planning"/>
    <m/>
    <m/>
    <x v="2"/>
    <s v="103"/>
    <s v="12824"/>
    <s v="SP20 / 008"/>
    <n v="43435.532692307701"/>
    <n v="434355.32692307699"/>
  </r>
  <r>
    <m/>
    <n v="0"/>
    <n v="1984375000"/>
    <n v="1984497070"/>
    <n v="1984985350"/>
    <n v="1984985350"/>
    <s v="12916R"/>
    <s v="AEP Transmission"/>
    <s v="13666R"/>
    <s v="Grid Solutions Govt Affairs"/>
    <s v="13829R"/>
    <s v="Reg Infrastr Investmt Planning"/>
    <m/>
    <m/>
    <x v="2"/>
    <s v="103"/>
    <s v="12824"/>
    <s v="SP20 / 009"/>
    <n v="19719.843519230701"/>
    <n v="131465.62346153799"/>
  </r>
  <r>
    <m/>
    <n v="0"/>
    <n v="1984375000"/>
    <n v="1984497070"/>
    <n v="1984985350"/>
    <n v="1984985350"/>
    <s v="12916R"/>
    <s v="AEP Transmission"/>
    <s v="13666R"/>
    <s v="Grid Solutions Govt Affairs"/>
    <s v="13829R"/>
    <s v="Reg Infrastr Investmt Planning"/>
    <m/>
    <m/>
    <x v="2"/>
    <s v="103"/>
    <s v="12824"/>
    <s v="SP20 / 011"/>
    <n v="97033.212884615205"/>
    <n v="388132.85153846198"/>
  </r>
  <r>
    <m/>
    <n v="0"/>
    <n v="1984375000"/>
    <n v="1984497070"/>
    <n v="1984985350"/>
    <n v="1984985350"/>
    <s v="12916R"/>
    <s v="AEP Transmission"/>
    <s v="13666R"/>
    <s v="Grid Solutions Govt Affairs"/>
    <s v="13829R"/>
    <s v="Reg Infrastr Investmt Planning"/>
    <m/>
    <m/>
    <x v="2"/>
    <s v="103"/>
    <s v="12824"/>
    <s v="SP20 / 013"/>
    <n v="87499.998653846094"/>
    <n v="249999.996153846"/>
  </r>
  <r>
    <m/>
    <n v="0"/>
    <n v="1984375000"/>
    <n v="1984497070"/>
    <n v="1984985350"/>
    <n v="1984985350"/>
    <s v="12916R"/>
    <s v="AEP Transmission"/>
    <s v="13666R"/>
    <s v="Grid Solutions Govt Affairs"/>
    <s v="13829R"/>
    <s v="Reg Infrastr Investmt Planning"/>
    <m/>
    <m/>
    <x v="2"/>
    <s v="103"/>
    <s v="13830"/>
    <s v="SP20 / 015"/>
    <n v="167010.58851923101"/>
    <n v="371134.64115384599"/>
  </r>
  <r>
    <m/>
    <n v="0"/>
    <n v="1984375000"/>
    <n v="1984497070"/>
    <n v="1984985350"/>
    <n v="1985107420"/>
    <s v="12916R"/>
    <s v="AEP Transmission"/>
    <s v="13666R"/>
    <s v="Grid Solutions Govt Affairs"/>
    <s v="13829R"/>
    <s v="Reg Infrastr Investmt Planning"/>
    <s v="11248R"/>
    <s v="Distribution Planning"/>
    <x v="2"/>
    <s v="103"/>
    <s v="10239"/>
    <s v="SP20 / 008"/>
    <n v="11435.606769230801"/>
    <n v="114356.067692308"/>
  </r>
  <r>
    <m/>
    <n v="0"/>
    <n v="1984375000"/>
    <n v="1984497070"/>
    <n v="1984985350"/>
    <n v="1985107420"/>
    <s v="12916R"/>
    <s v="AEP Transmission"/>
    <s v="13666R"/>
    <s v="Grid Solutions Govt Affairs"/>
    <s v="13829R"/>
    <s v="Reg Infrastr Investmt Planning"/>
    <s v="11248R"/>
    <s v="Distribution Planning"/>
    <x v="2"/>
    <s v="103"/>
    <s v="10239"/>
    <s v="SP20 / 009"/>
    <n v="19514.533038461599"/>
    <n v="130096.88692307701"/>
  </r>
  <r>
    <m/>
    <n v="0"/>
    <n v="1984375000"/>
    <n v="1984497070"/>
    <n v="1984985350"/>
    <n v="1985107420"/>
    <s v="12916R"/>
    <s v="AEP Transmission"/>
    <s v="13666R"/>
    <s v="Grid Solutions Govt Affairs"/>
    <s v="13829R"/>
    <s v="Reg Infrastr Investmt Planning"/>
    <s v="11248R"/>
    <s v="Distribution Planning"/>
    <x v="2"/>
    <s v="103"/>
    <s v="10308"/>
    <s v="SP20 / 006"/>
    <n v="21896.118761538401"/>
    <n v="243290.20846153799"/>
  </r>
  <r>
    <m/>
    <n v="0"/>
    <n v="1984375000"/>
    <n v="1984497070"/>
    <n v="1984985350"/>
    <n v="1985107420"/>
    <s v="12916R"/>
    <s v="AEP Transmission"/>
    <s v="13666R"/>
    <s v="Grid Solutions Govt Affairs"/>
    <s v="13829R"/>
    <s v="Reg Infrastr Investmt Planning"/>
    <s v="11248R"/>
    <s v="Distribution Planning"/>
    <x v="2"/>
    <s v="103"/>
    <s v="10308"/>
    <s v="SP20 / 008"/>
    <n v="12849.355346153799"/>
    <n v="128493.553461538"/>
  </r>
  <r>
    <m/>
    <n v="0"/>
    <n v="1984375000"/>
    <n v="1984497070"/>
    <n v="1984985350"/>
    <n v="1985107420"/>
    <s v="12916R"/>
    <s v="AEP Transmission"/>
    <s v="13666R"/>
    <s v="Grid Solutions Govt Affairs"/>
    <s v="13829R"/>
    <s v="Reg Infrastr Investmt Planning"/>
    <s v="11248R"/>
    <s v="Distribution Planning"/>
    <x v="2"/>
    <s v="103"/>
    <s v="10308"/>
    <s v="SP20 / 010"/>
    <n v="35416.756153846203"/>
    <n v="177083.780769231"/>
  </r>
  <r>
    <m/>
    <n v="0"/>
    <n v="1984375000"/>
    <n v="1984497070"/>
    <n v="1984985350"/>
    <n v="1985107420"/>
    <s v="12916R"/>
    <s v="AEP Transmission"/>
    <s v="13666R"/>
    <s v="Grid Solutions Govt Affairs"/>
    <s v="13829R"/>
    <s v="Reg Infrastr Investmt Planning"/>
    <s v="11248R"/>
    <s v="Distribution Planning"/>
    <x v="2"/>
    <s v="103"/>
    <s v="10579"/>
    <s v="SP20 / 006"/>
    <n v="6874.1993769230803"/>
    <n v="76379.9930769231"/>
  </r>
  <r>
    <m/>
    <n v="0"/>
    <n v="1984375000"/>
    <n v="1984497070"/>
    <n v="1984985350"/>
    <n v="1985107420"/>
    <s v="12916R"/>
    <s v="AEP Transmission"/>
    <s v="13666R"/>
    <s v="Grid Solutions Govt Affairs"/>
    <s v="13829R"/>
    <s v="Reg Infrastr Investmt Planning"/>
    <s v="11248R"/>
    <s v="Distribution Planning"/>
    <x v="2"/>
    <s v="103"/>
    <s v="10579"/>
    <s v="SP20 / 007"/>
    <n v="20392.8408461539"/>
    <n v="203928.408461538"/>
  </r>
  <r>
    <m/>
    <n v="0"/>
    <n v="1984375000"/>
    <n v="1984497070"/>
    <n v="1984985350"/>
    <n v="1985107420"/>
    <s v="12916R"/>
    <s v="AEP Transmission"/>
    <s v="13666R"/>
    <s v="Grid Solutions Govt Affairs"/>
    <s v="13829R"/>
    <s v="Reg Infrastr Investmt Planning"/>
    <s v="11248R"/>
    <s v="Distribution Planning"/>
    <x v="2"/>
    <s v="103"/>
    <s v="10579"/>
    <s v="SP20 / 008"/>
    <n v="47109.270192307697"/>
    <n v="471092.70192307699"/>
  </r>
  <r>
    <m/>
    <n v="0"/>
    <n v="1984375000"/>
    <n v="1984497070"/>
    <n v="1984985350"/>
    <n v="1985107420"/>
    <s v="12916R"/>
    <s v="AEP Transmission"/>
    <s v="13666R"/>
    <s v="Grid Solutions Govt Affairs"/>
    <s v="13829R"/>
    <s v="Reg Infrastr Investmt Planning"/>
    <s v="11248R"/>
    <s v="Distribution Planning"/>
    <x v="2"/>
    <s v="103"/>
    <s v="10579"/>
    <s v="SP20 / 009"/>
    <n v="42418.020230769303"/>
    <n v="282786.80153846199"/>
  </r>
  <r>
    <m/>
    <n v="0"/>
    <n v="1984375000"/>
    <n v="1984497070"/>
    <n v="1984985350"/>
    <n v="1985107420"/>
    <s v="12916R"/>
    <s v="AEP Transmission"/>
    <s v="13666R"/>
    <s v="Grid Solutions Govt Affairs"/>
    <s v="13829R"/>
    <s v="Reg Infrastr Investmt Planning"/>
    <s v="11248R"/>
    <s v="Distribution Planning"/>
    <x v="2"/>
    <s v="103"/>
    <s v="11248"/>
    <s v="SP20 / 007"/>
    <n v="8215.3849230769192"/>
    <n v="82153.849230769207"/>
  </r>
  <r>
    <m/>
    <n v="0"/>
    <n v="1984375000"/>
    <n v="1984497070"/>
    <n v="1984985350"/>
    <n v="1985107420"/>
    <s v="12916R"/>
    <s v="AEP Transmission"/>
    <s v="13666R"/>
    <s v="Grid Solutions Govt Affairs"/>
    <s v="13829R"/>
    <s v="Reg Infrastr Investmt Planning"/>
    <s v="11248R"/>
    <s v="Distribution Planning"/>
    <x v="2"/>
    <s v="103"/>
    <s v="11248"/>
    <s v="SP20 / 009"/>
    <n v="42795.085038461599"/>
    <n v="285300.56692307699"/>
  </r>
  <r>
    <m/>
    <n v="0"/>
    <n v="1984375000"/>
    <n v="1984497070"/>
    <n v="1984985350"/>
    <n v="1985107420"/>
    <s v="12916R"/>
    <s v="AEP Transmission"/>
    <s v="13666R"/>
    <s v="Grid Solutions Govt Affairs"/>
    <s v="13829R"/>
    <s v="Reg Infrastr Investmt Planning"/>
    <s v="11248R"/>
    <s v="Distribution Planning"/>
    <x v="2"/>
    <s v="103"/>
    <s v="11248"/>
    <s v="SP20 / 010"/>
    <n v="93213.4901538462"/>
    <n v="466067.45076923101"/>
  </r>
  <r>
    <m/>
    <n v="0"/>
    <n v="1984375000"/>
    <n v="1984497070"/>
    <n v="1984985350"/>
    <n v="1985107420"/>
    <s v="12916R"/>
    <s v="AEP Transmission"/>
    <s v="13666R"/>
    <s v="Grid Solutions Govt Affairs"/>
    <s v="13829R"/>
    <s v="Reg Infrastr Investmt Planning"/>
    <s v="11248R"/>
    <s v="Distribution Planning"/>
    <x v="2"/>
    <s v="103"/>
    <s v="11248"/>
    <s v="SP20 / 011"/>
    <n v="87211.894423076999"/>
    <n v="348847.577692308"/>
  </r>
  <r>
    <m/>
    <n v="0"/>
    <n v="1984375000"/>
    <n v="1984497070"/>
    <n v="1984985350"/>
    <n v="1985107420"/>
    <s v="12916R"/>
    <s v="AEP Transmission"/>
    <s v="13666R"/>
    <s v="Grid Solutions Govt Affairs"/>
    <s v="13829R"/>
    <s v="Reg Infrastr Investmt Planning"/>
    <s v="11248R"/>
    <s v="Distribution Planning"/>
    <x v="2"/>
    <s v="103"/>
    <s v="11248"/>
    <s v="SP20 / 012"/>
    <n v="71880.001846153798"/>
    <n v="239600.00615384601"/>
  </r>
  <r>
    <m/>
    <n v="0"/>
    <n v="1984375000"/>
    <n v="1984497070"/>
    <n v="1984985350"/>
    <n v="1985107420"/>
    <s v="12916R"/>
    <s v="AEP Transmission"/>
    <s v="13666R"/>
    <s v="Grid Solutions Govt Affairs"/>
    <s v="13829R"/>
    <s v="Reg Infrastr Investmt Planning"/>
    <s v="11248R"/>
    <s v="Distribution Planning"/>
    <x v="2"/>
    <s v="103"/>
    <s v="12717"/>
    <s v="SP20 / 008"/>
    <n v="22616.121346153799"/>
    <n v="226161.21346153799"/>
  </r>
  <r>
    <m/>
    <n v="0"/>
    <n v="1984375000"/>
    <n v="1984497070"/>
    <n v="1984985350"/>
    <n v="1985107420"/>
    <s v="12916R"/>
    <s v="AEP Transmission"/>
    <s v="13666R"/>
    <s v="Grid Solutions Govt Affairs"/>
    <s v="13829R"/>
    <s v="Reg Infrastr Investmt Planning"/>
    <s v="11248R"/>
    <s v="Distribution Planning"/>
    <x v="2"/>
    <s v="103"/>
    <s v="13892"/>
    <s v="SP20 / 006"/>
    <n v="24276.072530769201"/>
    <n v="269734.13923076901"/>
  </r>
  <r>
    <m/>
    <n v="0"/>
    <n v="1984375000"/>
    <n v="1984497070"/>
    <n v="1984985350"/>
    <n v="1985107420"/>
    <s v="12916R"/>
    <s v="AEP Transmission"/>
    <s v="13666R"/>
    <s v="Grid Solutions Govt Affairs"/>
    <s v="13829R"/>
    <s v="Reg Infrastr Investmt Planning"/>
    <s v="11248R"/>
    <s v="Distribution Planning"/>
    <x v="2"/>
    <s v="103"/>
    <s v="13892"/>
    <s v="SP20 / 007"/>
    <n v="9972.69488461539"/>
    <n v="99726.9488461539"/>
  </r>
  <r>
    <m/>
    <n v="0"/>
    <n v="1984375000"/>
    <n v="1984497070"/>
    <n v="1984985350"/>
    <n v="1985107420"/>
    <s v="12916R"/>
    <s v="AEP Transmission"/>
    <s v="13666R"/>
    <s v="Grid Solutions Govt Affairs"/>
    <s v="13829R"/>
    <s v="Reg Infrastr Investmt Planning"/>
    <s v="11248R"/>
    <s v="Distribution Planning"/>
    <x v="2"/>
    <s v="103"/>
    <s v="13892"/>
    <s v="SP20 / 008"/>
    <n v="69327.798384615395"/>
    <n v="693277.98384615395"/>
  </r>
  <r>
    <m/>
    <n v="0"/>
    <n v="1984375000"/>
    <n v="1984497070"/>
    <n v="1984985350"/>
    <n v="1985107420"/>
    <s v="12916R"/>
    <s v="AEP Transmission"/>
    <s v="13666R"/>
    <s v="Grid Solutions Govt Affairs"/>
    <s v="13829R"/>
    <s v="Reg Infrastr Investmt Planning"/>
    <s v="11248R"/>
    <s v="Distribution Planning"/>
    <x v="2"/>
    <s v="103"/>
    <s v="13892"/>
    <s v="SP20 / 009"/>
    <n v="21306.549749999998"/>
    <n v="142043.66500000001"/>
  </r>
  <r>
    <m/>
    <n v="0"/>
    <n v="1984375000"/>
    <n v="1984497070"/>
    <n v="1984985350"/>
    <n v="1985107420"/>
    <s v="12916R"/>
    <s v="AEP Transmission"/>
    <s v="13666R"/>
    <s v="Grid Solutions Govt Affairs"/>
    <s v="13829R"/>
    <s v="Reg Infrastr Investmt Planning"/>
    <s v="11248R"/>
    <s v="Distribution Planning"/>
    <x v="2"/>
    <s v="103"/>
    <s v="13892"/>
    <s v="SP20 / 010"/>
    <n v="31078.8753846154"/>
    <n v="155394.37692307701"/>
  </r>
  <r>
    <m/>
    <n v="0"/>
    <n v="1984375000"/>
    <n v="1984497070"/>
    <n v="1984985350"/>
    <n v="1985107420"/>
    <s v="12916R"/>
    <s v="AEP Transmission"/>
    <s v="13666R"/>
    <s v="Grid Solutions Govt Affairs"/>
    <s v="13829R"/>
    <s v="Reg Infrastr Investmt Planning"/>
    <s v="11248R"/>
    <s v="Distribution Planning"/>
    <x v="2"/>
    <s v="140"/>
    <s v="10308"/>
    <s v="SP20 / 006"/>
    <n v="7899.8394461538401"/>
    <n v="87775.993846153797"/>
  </r>
  <r>
    <m/>
    <n v="0"/>
    <n v="1984375000"/>
    <n v="1984497070"/>
    <n v="1984985350"/>
    <n v="1985107420"/>
    <s v="12916R"/>
    <s v="AEP Transmission"/>
    <s v="13666R"/>
    <s v="Grid Solutions Govt Affairs"/>
    <s v="13829R"/>
    <s v="Reg Infrastr Investmt Planning"/>
    <s v="11248R"/>
    <s v="Distribution Planning"/>
    <x v="2"/>
    <s v="140"/>
    <s v="10308"/>
    <s v="SP20 / 008"/>
    <n v="27493.479230769201"/>
    <n v="274934.792307692"/>
  </r>
  <r>
    <m/>
    <n v="0"/>
    <n v="1984375000"/>
    <n v="1984497070"/>
    <n v="1984985350"/>
    <n v="1985107420"/>
    <s v="12916R"/>
    <s v="AEP Transmission"/>
    <s v="13666R"/>
    <s v="Grid Solutions Govt Affairs"/>
    <s v="13829R"/>
    <s v="Reg Infrastr Investmt Planning"/>
    <s v="11248R"/>
    <s v="Distribution Planning"/>
    <x v="2"/>
    <s v="140"/>
    <s v="10308"/>
    <s v="SP20 / 009"/>
    <n v="24474.7581923078"/>
    <n v="163165.05461538499"/>
  </r>
  <r>
    <m/>
    <n v="0"/>
    <n v="1984375000"/>
    <n v="1984497070"/>
    <n v="1984985350"/>
    <n v="1985107420"/>
    <s v="12916R"/>
    <s v="AEP Transmission"/>
    <s v="13666R"/>
    <s v="Grid Solutions Govt Affairs"/>
    <s v="13829R"/>
    <s v="Reg Infrastr Investmt Planning"/>
    <s v="11248R"/>
    <s v="Distribution Planning"/>
    <x v="2"/>
    <s v="159"/>
    <s v="12717"/>
    <s v="SP20 / 006"/>
    <n v="7635.4426038461597"/>
    <n v="84838.251153846199"/>
  </r>
  <r>
    <m/>
    <n v="0"/>
    <n v="1984375000"/>
    <n v="1984497070"/>
    <n v="1984985350"/>
    <n v="1985107420"/>
    <s v="12916R"/>
    <s v="AEP Transmission"/>
    <s v="13666R"/>
    <s v="Grid Solutions Govt Affairs"/>
    <s v="13829R"/>
    <s v="Reg Infrastr Investmt Planning"/>
    <s v="11248R"/>
    <s v="Distribution Planning"/>
    <x v="2"/>
    <s v="167"/>
    <s v="11102"/>
    <s v="SP20 / 008"/>
    <n v="12265.2667692308"/>
    <n v="122652.66769230799"/>
  </r>
  <r>
    <m/>
    <n v="0"/>
    <n v="1984375000"/>
    <n v="1984497070"/>
    <n v="1984985350"/>
    <n v="1985107420"/>
    <s v="12916R"/>
    <s v="AEP Transmission"/>
    <s v="13666R"/>
    <s v="Grid Solutions Govt Affairs"/>
    <s v="13829R"/>
    <s v="Reg Infrastr Investmt Planning"/>
    <s v="11248R"/>
    <s v="Distribution Planning"/>
    <x v="2"/>
    <s v="170"/>
    <s v="10586"/>
    <s v="SP20 / 005"/>
    <n v="4895.9996923076997"/>
    <n v="61199.996153846201"/>
  </r>
  <r>
    <m/>
    <n v="0"/>
    <n v="1984375000"/>
    <n v="1984497070"/>
    <n v="1984985350"/>
    <n v="1985107420"/>
    <s v="12916R"/>
    <s v="AEP Transmission"/>
    <s v="13666R"/>
    <s v="Grid Solutions Govt Affairs"/>
    <s v="13829R"/>
    <s v="Reg Infrastr Investmt Planning"/>
    <s v="11248R"/>
    <s v="Distribution Planning"/>
    <x v="2"/>
    <s v="170"/>
    <s v="10586"/>
    <s v="SP20 / 006"/>
    <n v="6100.9617461538501"/>
    <n v="67788.4638461539"/>
  </r>
  <r>
    <m/>
    <n v="0"/>
    <n v="1984375000"/>
    <n v="1984497070"/>
    <n v="1984985350"/>
    <n v="1985107420"/>
    <s v="12916R"/>
    <s v="AEP Transmission"/>
    <s v="13666R"/>
    <s v="Grid Solutions Govt Affairs"/>
    <s v="13829R"/>
    <s v="Reg Infrastr Investmt Planning"/>
    <s v="11248R"/>
    <s v="Distribution Planning"/>
    <x v="2"/>
    <s v="170"/>
    <s v="10586"/>
    <s v="SP20 / 008"/>
    <n v="22334.998846153801"/>
    <n v="223349.98846153801"/>
  </r>
  <r>
    <m/>
    <n v="0"/>
    <n v="1984375000"/>
    <n v="1984497070"/>
    <n v="1984985350"/>
    <n v="1985107420"/>
    <s v="12916R"/>
    <s v="AEP Transmission"/>
    <s v="13666R"/>
    <s v="Grid Solutions Govt Affairs"/>
    <s v="13829R"/>
    <s v="Reg Infrastr Investmt Planning"/>
    <s v="11248R"/>
    <s v="Distribution Planning"/>
    <x v="2"/>
    <s v="170"/>
    <s v="10586"/>
    <s v="SP20 / 009"/>
    <n v="21924.746653846199"/>
    <n v="146164.97769230799"/>
  </r>
  <r>
    <m/>
    <n v="0"/>
    <n v="1984375000"/>
    <n v="1984497070"/>
    <n v="1984985350"/>
    <n v="1985107420"/>
    <s v="12916R"/>
    <s v="AEP Transmission"/>
    <s v="13666R"/>
    <s v="Grid Solutions Govt Affairs"/>
    <s v="13829R"/>
    <s v="Reg Infrastr Investmt Planning"/>
    <s v="11248R"/>
    <s v="Distribution Planning"/>
    <x v="2"/>
    <s v="211"/>
    <s v="10827"/>
    <s v="SP20 / 006"/>
    <n v="8182.8578076923104"/>
    <n v="90920.642307692295"/>
  </r>
  <r>
    <m/>
    <n v="0"/>
    <n v="1984375000"/>
    <n v="1984497070"/>
    <n v="1984985350"/>
    <n v="1985107420"/>
    <s v="12916R"/>
    <s v="AEP Transmission"/>
    <s v="13666R"/>
    <s v="Grid Solutions Govt Affairs"/>
    <s v="13829R"/>
    <s v="Reg Infrastr Investmt Planning"/>
    <s v="11248R"/>
    <s v="Distribution Planning"/>
    <x v="2"/>
    <s v="211"/>
    <s v="10827"/>
    <s v="SP20 / 007"/>
    <n v="20461.092884615398"/>
    <n v="204610.92884615401"/>
  </r>
  <r>
    <m/>
    <n v="0"/>
    <n v="1984375000"/>
    <n v="1984497070"/>
    <n v="1984985350"/>
    <n v="1985107420"/>
    <s v="12916R"/>
    <s v="AEP Transmission"/>
    <s v="13666R"/>
    <s v="Grid Solutions Govt Affairs"/>
    <s v="13829R"/>
    <s v="Reg Infrastr Investmt Planning"/>
    <s v="11248R"/>
    <s v="Distribution Planning"/>
    <x v="2"/>
    <s v="211"/>
    <s v="10827"/>
    <s v="SP20 / 008"/>
    <n v="22539.332961538399"/>
    <n v="225393.32961538501"/>
  </r>
  <r>
    <m/>
    <n v="0"/>
    <n v="1984375000"/>
    <n v="1984497070"/>
    <n v="1984985350"/>
    <n v="1985107420"/>
    <s v="12916R"/>
    <s v="AEP Transmission"/>
    <s v="13666R"/>
    <s v="Grid Solutions Govt Affairs"/>
    <s v="13829R"/>
    <s v="Reg Infrastr Investmt Planning"/>
    <s v="11248R"/>
    <s v="Distribution Planning"/>
    <x v="2"/>
    <s v="211"/>
    <s v="10827"/>
    <s v="SP20 / 009"/>
    <n v="20289.238038461601"/>
    <n v="135261.586923077"/>
  </r>
  <r>
    <m/>
    <n v="0"/>
    <n v="1984375000"/>
    <n v="1984497070"/>
    <n v="1984985350"/>
    <n v="1985107420"/>
    <s v="12916R"/>
    <s v="AEP Transmission"/>
    <s v="13666R"/>
    <s v="Grid Solutions Govt Affairs"/>
    <s v="13829R"/>
    <s v="Reg Infrastr Investmt Planning"/>
    <s v="11248R"/>
    <s v="Distribution Planning"/>
    <x v="2"/>
    <s v="250"/>
    <s v="10579"/>
    <s v="SP20 / 008"/>
    <n v="13707.572923076899"/>
    <n v="137075.72923076901"/>
  </r>
  <r>
    <m/>
    <n v="0"/>
    <n v="1984375000"/>
    <n v="1984497070"/>
    <n v="1984985350"/>
    <n v="1985595700"/>
    <s v="12916R"/>
    <s v="AEP Transmission"/>
    <s v="13666R"/>
    <s v="Grid Solutions Govt Affairs"/>
    <s v="13829R"/>
    <s v="Reg Infrastr Investmt Planning"/>
    <s v="13831R"/>
    <s v="Integrated Resource Planning"/>
    <x v="2"/>
    <s v="103"/>
    <s v="13832"/>
    <s v="SP20 / 009"/>
    <n v="19890"/>
    <n v="132600"/>
  </r>
  <r>
    <m/>
    <n v="0"/>
    <n v="1984375000"/>
    <n v="1984497070"/>
    <n v="1984985350"/>
    <n v="1985595700"/>
    <s v="12916R"/>
    <s v="AEP Transmission"/>
    <s v="13666R"/>
    <s v="Grid Solutions Govt Affairs"/>
    <s v="13829R"/>
    <s v="Reg Infrastr Investmt Planning"/>
    <s v="13831R"/>
    <s v="Integrated Resource Planning"/>
    <x v="2"/>
    <s v="103"/>
    <s v="13832"/>
    <s v="SP20 / 010"/>
    <n v="85647.445999999996"/>
    <n v="428237.23"/>
  </r>
  <r>
    <m/>
    <n v="0"/>
    <n v="1984375000"/>
    <n v="1984497070"/>
    <n v="1984985350"/>
    <n v="1985595700"/>
    <s v="12916R"/>
    <s v="AEP Transmission"/>
    <s v="13666R"/>
    <s v="Grid Solutions Govt Affairs"/>
    <s v="13829R"/>
    <s v="Reg Infrastr Investmt Planning"/>
    <s v="13831R"/>
    <s v="Integrated Resource Planning"/>
    <x v="2"/>
    <s v="103"/>
    <s v="13832"/>
    <s v="SP20 / 011"/>
    <n v="93433.745192307702"/>
    <n v="373734.98076923098"/>
  </r>
  <r>
    <m/>
    <n v="0"/>
    <n v="1984375000"/>
    <n v="1984497070"/>
    <n v="1984985350"/>
    <n v="1985595700"/>
    <s v="12916R"/>
    <s v="AEP Transmission"/>
    <s v="13666R"/>
    <s v="Grid Solutions Govt Affairs"/>
    <s v="13829R"/>
    <s v="Reg Infrastr Investmt Planning"/>
    <s v="13831R"/>
    <s v="Integrated Resource Planning"/>
    <x v="2"/>
    <s v="103"/>
    <s v="13832"/>
    <s v="SP20 / 013"/>
    <n v="87500.002153846101"/>
    <n v="250000.00615384601"/>
  </r>
  <r>
    <m/>
    <n v="0"/>
    <n v="1984375000"/>
    <n v="1984497070"/>
    <n v="1984985350"/>
    <n v="1985595700"/>
    <s v="12916R"/>
    <s v="AEP Transmission"/>
    <s v="13666R"/>
    <s v="Grid Solutions Govt Affairs"/>
    <s v="13829R"/>
    <s v="Reg Infrastr Investmt Planning"/>
    <s v="13831R"/>
    <s v="Integrated Resource Planning"/>
    <x v="2"/>
    <s v="103"/>
    <s v="13843"/>
    <s v="SP20 / 008"/>
    <n v="22000.000461538399"/>
    <n v="220000.004615385"/>
  </r>
  <r>
    <m/>
    <n v="0"/>
    <n v="1984375000"/>
    <n v="1984497070"/>
    <n v="1984985350"/>
    <n v="1985595700"/>
    <s v="12916R"/>
    <s v="AEP Transmission"/>
    <s v="13666R"/>
    <s v="Grid Solutions Govt Affairs"/>
    <s v="13829R"/>
    <s v="Reg Infrastr Investmt Planning"/>
    <s v="13831R"/>
    <s v="Integrated Resource Planning"/>
    <x v="2"/>
    <s v="103"/>
    <s v="13843"/>
    <s v="SP20 / 009"/>
    <n v="20958.7431923078"/>
    <n v="139724.95461538501"/>
  </r>
  <r>
    <m/>
    <n v="0"/>
    <n v="1984375000"/>
    <n v="1984497070"/>
    <n v="1984985350"/>
    <n v="1985595700"/>
    <s v="12916R"/>
    <s v="AEP Transmission"/>
    <s v="13666R"/>
    <s v="Grid Solutions Govt Affairs"/>
    <s v="13829R"/>
    <s v="Reg Infrastr Investmt Planning"/>
    <s v="13831R"/>
    <s v="Integrated Resource Planning"/>
    <x v="2"/>
    <s v="103"/>
    <s v="13843"/>
    <s v="SP20 / 010"/>
    <n v="72045.962384615195"/>
    <n v="360229.81192307698"/>
  </r>
  <r>
    <m/>
    <n v="0"/>
    <n v="1984375000"/>
    <n v="1984497070"/>
    <n v="1984985350"/>
    <n v="1985595700"/>
    <s v="12916R"/>
    <s v="AEP Transmission"/>
    <s v="13666R"/>
    <s v="Grid Solutions Govt Affairs"/>
    <s v="13829R"/>
    <s v="Reg Infrastr Investmt Planning"/>
    <s v="13831R"/>
    <s v="Integrated Resource Planning"/>
    <x v="2"/>
    <s v="103"/>
    <s v="13843"/>
    <s v="SP20 / 011"/>
    <n v="49999.994230769204"/>
    <n v="199999.97692307699"/>
  </r>
  <r>
    <m/>
    <n v="0"/>
    <n v="1984375000"/>
    <n v="1984497070"/>
    <n v="1984985350"/>
    <n v="1985717770"/>
    <s v="12916R"/>
    <s v="AEP Transmission"/>
    <s v="13666R"/>
    <s v="Grid Solutions Govt Affairs"/>
    <s v="13829R"/>
    <s v="Reg Infrastr Investmt Planning"/>
    <s v="13239R"/>
    <s v="Trans Bus Dev &amp; Svcs"/>
    <x v="2"/>
    <s v="103"/>
    <s v="13239"/>
    <s v="SP20 / 010"/>
    <n v="145632.84030769201"/>
    <n v="728164.20153846196"/>
  </r>
  <r>
    <m/>
    <n v="0"/>
    <n v="1984375000"/>
    <n v="1984497070"/>
    <n v="1984985350"/>
    <n v="1985717770"/>
    <s v="12916R"/>
    <s v="AEP Transmission"/>
    <s v="13666R"/>
    <s v="Grid Solutions Govt Affairs"/>
    <s v="13829R"/>
    <s v="Reg Infrastr Investmt Planning"/>
    <s v="13239R"/>
    <s v="Trans Bus Dev &amp; Svcs"/>
    <x v="2"/>
    <s v="103"/>
    <s v="13239"/>
    <s v="SP20 / 011"/>
    <n v="158423.81653846201"/>
    <n v="633695.26615384605"/>
  </r>
  <r>
    <m/>
    <n v="0"/>
    <n v="1984375000"/>
    <n v="1984497070"/>
    <n v="1984985350"/>
    <n v="1985717770"/>
    <s v="12916R"/>
    <s v="AEP Transmission"/>
    <s v="13666R"/>
    <s v="Grid Solutions Govt Affairs"/>
    <s v="13829R"/>
    <s v="Reg Infrastr Investmt Planning"/>
    <s v="13239R"/>
    <s v="Trans Bus Dev &amp; Svcs"/>
    <x v="2"/>
    <s v="103"/>
    <s v="13239"/>
    <s v="SP20 / 012"/>
    <n v="70349.987307692398"/>
    <n v="234499.957692308"/>
  </r>
  <r>
    <m/>
    <n v="0"/>
    <n v="1984375000"/>
    <n v="1984497070"/>
    <n v="1984985350"/>
    <n v="1985839840"/>
    <s v="12916R"/>
    <s v="AEP Transmission"/>
    <s v="13666R"/>
    <s v="Grid Solutions Govt Affairs"/>
    <s v="13829R"/>
    <s v="Reg Infrastr Investmt Planning"/>
    <s v="13605R"/>
    <s v="Interconnection Services"/>
    <x v="2"/>
    <s v="103"/>
    <s v="13605"/>
    <s v="SP20 / 006"/>
    <n v="7727.3812038461601"/>
    <n v="85859.791153846105"/>
  </r>
  <r>
    <m/>
    <n v="0"/>
    <n v="1984375000"/>
    <n v="1984497070"/>
    <n v="1984985350"/>
    <n v="1985839840"/>
    <s v="12916R"/>
    <s v="AEP Transmission"/>
    <s v="13666R"/>
    <s v="Grid Solutions Govt Affairs"/>
    <s v="13829R"/>
    <s v="Reg Infrastr Investmt Planning"/>
    <s v="13605R"/>
    <s v="Interconnection Services"/>
    <x v="2"/>
    <s v="103"/>
    <s v="13605"/>
    <s v="SP20 / 007"/>
    <n v="9701.4573846153799"/>
    <n v="97014.573846153799"/>
  </r>
  <r>
    <m/>
    <n v="0"/>
    <n v="1984375000"/>
    <n v="1984497070"/>
    <n v="1984985350"/>
    <n v="1985839840"/>
    <s v="12916R"/>
    <s v="AEP Transmission"/>
    <s v="13666R"/>
    <s v="Grid Solutions Govt Affairs"/>
    <s v="13829R"/>
    <s v="Reg Infrastr Investmt Planning"/>
    <s v="13605R"/>
    <s v="Interconnection Services"/>
    <x v="2"/>
    <s v="103"/>
    <s v="13605"/>
    <s v="SP20 / 008"/>
    <n v="23379.412461538399"/>
    <n v="233794.12461538499"/>
  </r>
  <r>
    <m/>
    <n v="0"/>
    <n v="1984375000"/>
    <n v="1984497070"/>
    <n v="1984985350"/>
    <n v="1985839840"/>
    <s v="12916R"/>
    <s v="AEP Transmission"/>
    <s v="13666R"/>
    <s v="Grid Solutions Govt Affairs"/>
    <s v="13829R"/>
    <s v="Reg Infrastr Investmt Planning"/>
    <s v="13605R"/>
    <s v="Interconnection Services"/>
    <x v="2"/>
    <s v="103"/>
    <s v="13605"/>
    <s v="SP20 / 009"/>
    <n v="86866.966615384707"/>
    <n v="579113.11076923099"/>
  </r>
  <r>
    <m/>
    <n v="0"/>
    <n v="1984375000"/>
    <n v="1984497070"/>
    <n v="1984985350"/>
    <n v="1985839840"/>
    <s v="12916R"/>
    <s v="AEP Transmission"/>
    <s v="13666R"/>
    <s v="Grid Solutions Govt Affairs"/>
    <s v="13829R"/>
    <s v="Reg Infrastr Investmt Planning"/>
    <s v="13605R"/>
    <s v="Interconnection Services"/>
    <x v="2"/>
    <s v="103"/>
    <s v="13605"/>
    <s v="SP20 / 010"/>
    <n v="31054.996769230798"/>
    <n v="155274.98384615401"/>
  </r>
  <r>
    <m/>
    <n v="0"/>
    <n v="1984375000"/>
    <n v="1984497070"/>
    <n v="1984985350"/>
    <n v="1985839840"/>
    <s v="12916R"/>
    <s v="AEP Transmission"/>
    <s v="13666R"/>
    <s v="Grid Solutions Govt Affairs"/>
    <s v="13829R"/>
    <s v="Reg Infrastr Investmt Planning"/>
    <s v="13605R"/>
    <s v="Interconnection Services"/>
    <x v="2"/>
    <s v="103"/>
    <s v="13605"/>
    <s v="SP20 / 011"/>
    <n v="46059.422884615502"/>
    <n v="184237.69153846201"/>
  </r>
  <r>
    <m/>
    <n v="0"/>
    <n v="1984375000"/>
    <n v="1984497070"/>
    <n v="1984985350"/>
    <n v="1985839840"/>
    <s v="12916R"/>
    <s v="AEP Transmission"/>
    <s v="13666R"/>
    <s v="Grid Solutions Govt Affairs"/>
    <s v="13829R"/>
    <s v="Reg Infrastr Investmt Planning"/>
    <s v="13605R"/>
    <s v="Interconnection Services"/>
    <x v="2"/>
    <s v="103"/>
    <s v="13605"/>
    <s v="SP20 / 012"/>
    <n v="76971.976269230698"/>
    <n v="256573.254230769"/>
  </r>
  <r>
    <m/>
    <n v="0"/>
    <n v="1984375000"/>
    <n v="1984497070"/>
    <n v="1984985350"/>
    <n v="1985839840"/>
    <s v="12916R"/>
    <s v="AEP Transmission"/>
    <s v="13666R"/>
    <s v="Grid Solutions Govt Affairs"/>
    <s v="13829R"/>
    <s v="Reg Infrastr Investmt Planning"/>
    <s v="13605R"/>
    <s v="Interconnection Services"/>
    <x v="2"/>
    <s v="103"/>
    <s v="13606"/>
    <s v="SP20 / 008"/>
    <n v="31190.651653846198"/>
    <n v="311906.51653846202"/>
  </r>
  <r>
    <m/>
    <n v="0"/>
    <n v="1984375000"/>
    <n v="1984497070"/>
    <n v="1984985350"/>
    <n v="1985839840"/>
    <s v="12916R"/>
    <s v="AEP Transmission"/>
    <s v="13666R"/>
    <s v="Grid Solutions Govt Affairs"/>
    <s v="13829R"/>
    <s v="Reg Infrastr Investmt Planning"/>
    <s v="13605R"/>
    <s v="Interconnection Services"/>
    <x v="2"/>
    <s v="103"/>
    <s v="13606"/>
    <s v="SP20 / 009"/>
    <n v="40862.717999999899"/>
    <n v="272418.12"/>
  </r>
  <r>
    <m/>
    <n v="0"/>
    <n v="1984375000"/>
    <n v="1984497070"/>
    <n v="1984985350"/>
    <n v="1985839840"/>
    <s v="12916R"/>
    <s v="AEP Transmission"/>
    <s v="13666R"/>
    <s v="Grid Solutions Govt Affairs"/>
    <s v="13829R"/>
    <s v="Reg Infrastr Investmt Planning"/>
    <s v="13605R"/>
    <s v="Interconnection Services"/>
    <x v="2"/>
    <s v="103"/>
    <s v="13606"/>
    <s v="SP20 / 010"/>
    <n v="31054.998769230799"/>
    <n v="155274.99384615399"/>
  </r>
  <r>
    <m/>
    <n v="0"/>
    <n v="1984375000"/>
    <n v="1984497070"/>
    <n v="1984985350"/>
    <n v="1985839840"/>
    <s v="12916R"/>
    <s v="AEP Transmission"/>
    <s v="13666R"/>
    <s v="Grid Solutions Govt Affairs"/>
    <s v="13829R"/>
    <s v="Reg Infrastr Investmt Planning"/>
    <s v="13605R"/>
    <s v="Interconnection Services"/>
    <x v="2"/>
    <s v="103"/>
    <s v="13607"/>
    <s v="SP20 / 005"/>
    <n v="12880.8084923077"/>
    <n v="161010.10615384599"/>
  </r>
  <r>
    <m/>
    <n v="0"/>
    <n v="1984375000"/>
    <n v="1984497070"/>
    <n v="1984985350"/>
    <n v="1985839840"/>
    <s v="12916R"/>
    <s v="AEP Transmission"/>
    <s v="13666R"/>
    <s v="Grid Solutions Govt Affairs"/>
    <s v="13829R"/>
    <s v="Reg Infrastr Investmt Planning"/>
    <s v="13605R"/>
    <s v="Interconnection Services"/>
    <x v="2"/>
    <s v="103"/>
    <s v="13607"/>
    <s v="SP20 / 006"/>
    <n v="7944.6685846153896"/>
    <n v="88274.095384615401"/>
  </r>
  <r>
    <m/>
    <n v="0"/>
    <n v="1984375000"/>
    <n v="1984497070"/>
    <n v="1984985350"/>
    <n v="1985839840"/>
    <s v="12916R"/>
    <s v="AEP Transmission"/>
    <s v="13666R"/>
    <s v="Grid Solutions Govt Affairs"/>
    <s v="13829R"/>
    <s v="Reg Infrastr Investmt Planning"/>
    <s v="13605R"/>
    <s v="Interconnection Services"/>
    <x v="2"/>
    <s v="103"/>
    <s v="13607"/>
    <s v="SP20 / 009"/>
    <n v="39986.008961538399"/>
    <n v="266573.39307692298"/>
  </r>
  <r>
    <m/>
    <n v="0"/>
    <n v="1984375000"/>
    <n v="1984497070"/>
    <n v="1984985350"/>
    <n v="1985839840"/>
    <s v="12916R"/>
    <s v="AEP Transmission"/>
    <s v="13666R"/>
    <s v="Grid Solutions Govt Affairs"/>
    <s v="13829R"/>
    <s v="Reg Infrastr Investmt Planning"/>
    <s v="13605R"/>
    <s v="Interconnection Services"/>
    <x v="2"/>
    <s v="103"/>
    <s v="13607"/>
    <s v="SP20 / 010"/>
    <n v="36000.001846153798"/>
    <n v="180000.00923076901"/>
  </r>
  <r>
    <m/>
    <n v="0"/>
    <n v="1984375000"/>
    <n v="1984497070"/>
    <n v="1984985350"/>
    <n v="1985961910"/>
    <s v="12916R"/>
    <s v="AEP Transmission"/>
    <s v="13666R"/>
    <s v="Grid Solutions Govt Affairs"/>
    <s v="13829R"/>
    <s v="Reg Infrastr Investmt Planning"/>
    <s v="13834R"/>
    <s v="Transmission Planning"/>
    <x v="2"/>
    <s v="103"/>
    <s v="11323"/>
    <s v="SP20 / 005"/>
    <n v="19320.078892307702"/>
    <n v="241500.986153846"/>
  </r>
  <r>
    <m/>
    <n v="0"/>
    <n v="1984375000"/>
    <n v="1984497070"/>
    <n v="1984985350"/>
    <n v="1985961910"/>
    <s v="12916R"/>
    <s v="AEP Transmission"/>
    <s v="13666R"/>
    <s v="Grid Solutions Govt Affairs"/>
    <s v="13829R"/>
    <s v="Reg Infrastr Investmt Planning"/>
    <s v="13834R"/>
    <s v="Transmission Planning"/>
    <x v="2"/>
    <s v="103"/>
    <s v="11323"/>
    <s v="SP20 / 006"/>
    <n v="51958.366753846203"/>
    <n v="577315.18615384598"/>
  </r>
  <r>
    <m/>
    <n v="0"/>
    <n v="1984375000"/>
    <n v="1984497070"/>
    <n v="1984985350"/>
    <n v="1985961910"/>
    <s v="12916R"/>
    <s v="AEP Transmission"/>
    <s v="13666R"/>
    <s v="Grid Solutions Govt Affairs"/>
    <s v="13829R"/>
    <s v="Reg Infrastr Investmt Planning"/>
    <s v="13834R"/>
    <s v="Transmission Planning"/>
    <x v="2"/>
    <s v="103"/>
    <s v="11323"/>
    <s v="SP20 / 007"/>
    <n v="49669.084999999999"/>
    <n v="496690.85"/>
  </r>
  <r>
    <m/>
    <n v="0"/>
    <n v="1984375000"/>
    <n v="1984497070"/>
    <n v="1984985350"/>
    <n v="1985961910"/>
    <s v="12916R"/>
    <s v="AEP Transmission"/>
    <s v="13666R"/>
    <s v="Grid Solutions Govt Affairs"/>
    <s v="13829R"/>
    <s v="Reg Infrastr Investmt Planning"/>
    <s v="13834R"/>
    <s v="Transmission Planning"/>
    <x v="2"/>
    <s v="103"/>
    <s v="11323"/>
    <s v="SP20 / 008"/>
    <n v="89374.316653846094"/>
    <n v="893743.16653846204"/>
  </r>
  <r>
    <m/>
    <n v="0"/>
    <n v="1984375000"/>
    <n v="1984497070"/>
    <n v="1984985350"/>
    <n v="1985961910"/>
    <s v="12916R"/>
    <s v="AEP Transmission"/>
    <s v="13666R"/>
    <s v="Grid Solutions Govt Affairs"/>
    <s v="13829R"/>
    <s v="Reg Infrastr Investmt Planning"/>
    <s v="13834R"/>
    <s v="Transmission Planning"/>
    <x v="2"/>
    <s v="103"/>
    <s v="11323"/>
    <s v="SP20 / 009"/>
    <n v="160020.08619230799"/>
    <n v="1066800.57461538"/>
  </r>
  <r>
    <m/>
    <n v="0"/>
    <n v="1984375000"/>
    <n v="1984497070"/>
    <n v="1984985350"/>
    <n v="1985961910"/>
    <s v="12916R"/>
    <s v="AEP Transmission"/>
    <s v="13666R"/>
    <s v="Grid Solutions Govt Affairs"/>
    <s v="13829R"/>
    <s v="Reg Infrastr Investmt Planning"/>
    <s v="13834R"/>
    <s v="Transmission Planning"/>
    <x v="2"/>
    <s v="103"/>
    <s v="11323"/>
    <s v="SP20 / 010"/>
    <n v="32217.202076923"/>
    <n v="161086.01038461499"/>
  </r>
  <r>
    <m/>
    <n v="0"/>
    <n v="1984375000"/>
    <n v="1984497070"/>
    <n v="1984985350"/>
    <n v="1985961910"/>
    <s v="12916R"/>
    <s v="AEP Transmission"/>
    <s v="13666R"/>
    <s v="Grid Solutions Govt Affairs"/>
    <s v="13829R"/>
    <s v="Reg Infrastr Investmt Planning"/>
    <s v="13834R"/>
    <s v="Transmission Planning"/>
    <x v="2"/>
    <s v="103"/>
    <s v="11323"/>
    <s v="SP20 / 011"/>
    <n v="131709.74134615401"/>
    <n v="526838.965384615"/>
  </r>
  <r>
    <m/>
    <n v="0"/>
    <n v="1984375000"/>
    <n v="1984497070"/>
    <n v="1984985350"/>
    <n v="1985961910"/>
    <s v="12916R"/>
    <s v="AEP Transmission"/>
    <s v="13666R"/>
    <s v="Grid Solutions Govt Affairs"/>
    <s v="13829R"/>
    <s v="Reg Infrastr Investmt Planning"/>
    <s v="13834R"/>
    <s v="Transmission Planning"/>
    <x v="2"/>
    <s v="103"/>
    <s v="11323"/>
    <s v="SP20 / 012"/>
    <n v="63135.250269230703"/>
    <n v="210450.83423076899"/>
  </r>
  <r>
    <m/>
    <n v="0"/>
    <n v="1984375000"/>
    <n v="1984497070"/>
    <n v="1984985350"/>
    <n v="1985961910"/>
    <s v="12916R"/>
    <s v="AEP Transmission"/>
    <s v="13666R"/>
    <s v="Grid Solutions Govt Affairs"/>
    <s v="13829R"/>
    <s v="Reg Infrastr Investmt Planning"/>
    <s v="13834R"/>
    <s v="Transmission Planning"/>
    <x v="2"/>
    <s v="103"/>
    <s v="11507"/>
    <s v="SP20 / 010"/>
    <n v="35328.006692307601"/>
    <n v="176640.033461538"/>
  </r>
  <r>
    <m/>
    <n v="0"/>
    <n v="1984375000"/>
    <n v="1984497070"/>
    <n v="1984985350"/>
    <n v="1985961910"/>
    <s v="12916R"/>
    <s v="AEP Transmission"/>
    <s v="13666R"/>
    <s v="Grid Solutions Govt Affairs"/>
    <s v="13829R"/>
    <s v="Reg Infrastr Investmt Planning"/>
    <s v="13834R"/>
    <s v="Transmission Planning"/>
    <x v="2"/>
    <s v="103"/>
    <s v="11507"/>
    <s v="SP20 / 011"/>
    <n v="42101.248461538496"/>
    <n v="168404.99384615399"/>
  </r>
  <r>
    <m/>
    <n v="0"/>
    <n v="1984375000"/>
    <n v="1984497070"/>
    <n v="1984985350"/>
    <n v="1985961910"/>
    <s v="12916R"/>
    <s v="AEP Transmission"/>
    <s v="13666R"/>
    <s v="Grid Solutions Govt Affairs"/>
    <s v="13829R"/>
    <s v="Reg Infrastr Investmt Planning"/>
    <s v="13834R"/>
    <s v="Transmission Planning"/>
    <x v="2"/>
    <s v="103"/>
    <s v="11507"/>
    <s v="SP20 / 012"/>
    <n v="69953.423769230707"/>
    <n v="233178.07923076901"/>
  </r>
  <r>
    <m/>
    <n v="0"/>
    <n v="1984375000"/>
    <n v="1984497070"/>
    <n v="1984985350"/>
    <n v="1985961910"/>
    <s v="12916R"/>
    <s v="AEP Transmission"/>
    <s v="13666R"/>
    <s v="Grid Solutions Govt Affairs"/>
    <s v="13829R"/>
    <s v="Reg Infrastr Investmt Planning"/>
    <s v="13834R"/>
    <s v="Transmission Planning"/>
    <x v="2"/>
    <s v="103"/>
    <s v="13199"/>
    <s v="SP20 / 005"/>
    <n v="12507.802707692301"/>
    <n v="156347.53384615399"/>
  </r>
  <r>
    <m/>
    <n v="0"/>
    <n v="1984375000"/>
    <n v="1984497070"/>
    <n v="1984985350"/>
    <n v="1985961910"/>
    <s v="12916R"/>
    <s v="AEP Transmission"/>
    <s v="13666R"/>
    <s v="Grid Solutions Govt Affairs"/>
    <s v="13829R"/>
    <s v="Reg Infrastr Investmt Planning"/>
    <s v="13834R"/>
    <s v="Transmission Planning"/>
    <x v="2"/>
    <s v="103"/>
    <s v="13199"/>
    <s v="SP20 / 006"/>
    <n v="30797.095499999999"/>
    <n v="342189.95"/>
  </r>
  <r>
    <m/>
    <n v="0"/>
    <n v="1984375000"/>
    <n v="1984497070"/>
    <n v="1984985350"/>
    <n v="1985961910"/>
    <s v="12916R"/>
    <s v="AEP Transmission"/>
    <s v="13666R"/>
    <s v="Grid Solutions Govt Affairs"/>
    <s v="13829R"/>
    <s v="Reg Infrastr Investmt Planning"/>
    <s v="13834R"/>
    <s v="Transmission Planning"/>
    <x v="2"/>
    <s v="103"/>
    <s v="13199"/>
    <s v="SP20 / 007"/>
    <n v="19914.486153846199"/>
    <n v="199144.86153846199"/>
  </r>
  <r>
    <m/>
    <n v="0"/>
    <n v="1984375000"/>
    <n v="1984497070"/>
    <n v="1984985350"/>
    <n v="1985961910"/>
    <s v="12916R"/>
    <s v="AEP Transmission"/>
    <s v="13666R"/>
    <s v="Grid Solutions Govt Affairs"/>
    <s v="13829R"/>
    <s v="Reg Infrastr Investmt Planning"/>
    <s v="13834R"/>
    <s v="Transmission Planning"/>
    <x v="2"/>
    <s v="103"/>
    <s v="13199"/>
    <s v="SP20 / 008"/>
    <n v="11340.284230769201"/>
    <n v="113402.842307692"/>
  </r>
  <r>
    <m/>
    <n v="0"/>
    <n v="1984375000"/>
    <n v="1984497070"/>
    <n v="1984985350"/>
    <n v="1985961910"/>
    <s v="12916R"/>
    <s v="AEP Transmission"/>
    <s v="13666R"/>
    <s v="Grid Solutions Govt Affairs"/>
    <s v="13829R"/>
    <s v="Reg Infrastr Investmt Planning"/>
    <s v="13834R"/>
    <s v="Transmission Planning"/>
    <x v="2"/>
    <s v="103"/>
    <s v="13199"/>
    <s v="SP20 / 009"/>
    <n v="38481.336346153803"/>
    <n v="256542.24230769201"/>
  </r>
  <r>
    <m/>
    <n v="0"/>
    <n v="1984375000"/>
    <n v="1984497070"/>
    <n v="1984985350"/>
    <n v="1985961910"/>
    <s v="12916R"/>
    <s v="AEP Transmission"/>
    <s v="13666R"/>
    <s v="Grid Solutions Govt Affairs"/>
    <s v="13829R"/>
    <s v="Reg Infrastr Investmt Planning"/>
    <s v="13834R"/>
    <s v="Transmission Planning"/>
    <x v="2"/>
    <s v="103"/>
    <s v="13199"/>
    <s v="SP20 / 010"/>
    <n v="62819.6752307692"/>
    <n v="314098.37615384598"/>
  </r>
  <r>
    <m/>
    <n v="0"/>
    <n v="1984375000"/>
    <n v="1984497070"/>
    <n v="1984985350"/>
    <n v="1985961910"/>
    <s v="12916R"/>
    <s v="AEP Transmission"/>
    <s v="13666R"/>
    <s v="Grid Solutions Govt Affairs"/>
    <s v="13829R"/>
    <s v="Reg Infrastr Investmt Planning"/>
    <s v="13834R"/>
    <s v="Transmission Planning"/>
    <x v="2"/>
    <s v="103"/>
    <s v="13230"/>
    <s v="SP20 / 006"/>
    <n v="22120.679111538499"/>
    <n v="245785.32346153801"/>
  </r>
  <r>
    <m/>
    <n v="0"/>
    <n v="1984375000"/>
    <n v="1984497070"/>
    <n v="1984985350"/>
    <n v="1985961910"/>
    <s v="12916R"/>
    <s v="AEP Transmission"/>
    <s v="13666R"/>
    <s v="Grid Solutions Govt Affairs"/>
    <s v="13829R"/>
    <s v="Reg Infrastr Investmt Planning"/>
    <s v="13834R"/>
    <s v="Transmission Planning"/>
    <x v="2"/>
    <s v="103"/>
    <s v="13230"/>
    <s v="SP20 / 007"/>
    <n v="19231.806269230801"/>
    <n v="192318.06269230801"/>
  </r>
  <r>
    <m/>
    <n v="0"/>
    <n v="1984375000"/>
    <n v="1984497070"/>
    <n v="1984985350"/>
    <n v="1985961910"/>
    <s v="12916R"/>
    <s v="AEP Transmission"/>
    <s v="13666R"/>
    <s v="Grid Solutions Govt Affairs"/>
    <s v="13829R"/>
    <s v="Reg Infrastr Investmt Planning"/>
    <s v="13834R"/>
    <s v="Transmission Planning"/>
    <x v="2"/>
    <s v="103"/>
    <s v="13230"/>
    <s v="SP20 / 008"/>
    <n v="11678.7856538462"/>
    <n v="116787.856538462"/>
  </r>
  <r>
    <m/>
    <n v="0"/>
    <n v="1984375000"/>
    <n v="1984497070"/>
    <n v="1984985350"/>
    <n v="1985961910"/>
    <s v="12916R"/>
    <s v="AEP Transmission"/>
    <s v="13666R"/>
    <s v="Grid Solutions Govt Affairs"/>
    <s v="13829R"/>
    <s v="Reg Infrastr Investmt Planning"/>
    <s v="13834R"/>
    <s v="Transmission Planning"/>
    <x v="2"/>
    <s v="103"/>
    <s v="13230"/>
    <s v="SP20 / 009"/>
    <n v="78120.509019230696"/>
    <n v="520803.39346153801"/>
  </r>
  <r>
    <m/>
    <n v="0"/>
    <n v="1984375000"/>
    <n v="1984497070"/>
    <n v="1984985350"/>
    <n v="1985961910"/>
    <s v="12916R"/>
    <s v="AEP Transmission"/>
    <s v="13666R"/>
    <s v="Grid Solutions Govt Affairs"/>
    <s v="13829R"/>
    <s v="Reg Infrastr Investmt Planning"/>
    <s v="13834R"/>
    <s v="Transmission Planning"/>
    <x v="2"/>
    <s v="103"/>
    <s v="13230"/>
    <s v="SP20 / 010"/>
    <n v="65426.691461538401"/>
    <n v="327133.45730769198"/>
  </r>
  <r>
    <m/>
    <n v="0"/>
    <n v="1984375000"/>
    <n v="1984497070"/>
    <n v="1984985350"/>
    <n v="1985961910"/>
    <s v="12916R"/>
    <s v="AEP Transmission"/>
    <s v="13666R"/>
    <s v="Grid Solutions Govt Affairs"/>
    <s v="13829R"/>
    <s v="Reg Infrastr Investmt Planning"/>
    <s v="13834R"/>
    <s v="Transmission Planning"/>
    <x v="2"/>
    <s v="103"/>
    <s v="13382"/>
    <s v="SP20 / 007"/>
    <n v="10270.7512307692"/>
    <n v="102707.512307692"/>
  </r>
  <r>
    <m/>
    <n v="0"/>
    <n v="1984375000"/>
    <n v="1984497070"/>
    <n v="1984985350"/>
    <n v="1985961910"/>
    <s v="12916R"/>
    <s v="AEP Transmission"/>
    <s v="13666R"/>
    <s v="Grid Solutions Govt Affairs"/>
    <s v="13829R"/>
    <s v="Reg Infrastr Investmt Planning"/>
    <s v="13834R"/>
    <s v="Transmission Planning"/>
    <x v="2"/>
    <s v="103"/>
    <s v="13382"/>
    <s v="SP20 / 008"/>
    <n v="33031.426307692302"/>
    <n v="330314.26307692297"/>
  </r>
  <r>
    <m/>
    <n v="0"/>
    <n v="1984375000"/>
    <n v="1984497070"/>
    <n v="1984985350"/>
    <n v="1985961910"/>
    <s v="12916R"/>
    <s v="AEP Transmission"/>
    <s v="13666R"/>
    <s v="Grid Solutions Govt Affairs"/>
    <s v="13829R"/>
    <s v="Reg Infrastr Investmt Planning"/>
    <s v="13834R"/>
    <s v="Transmission Planning"/>
    <x v="2"/>
    <s v="103"/>
    <s v="13382"/>
    <s v="SP20 / 009"/>
    <n v="20919.569134615402"/>
    <n v="139463.79423076901"/>
  </r>
  <r>
    <m/>
    <n v="0"/>
    <n v="1984375000"/>
    <n v="1984497070"/>
    <n v="1984985350"/>
    <n v="1985961910"/>
    <s v="12916R"/>
    <s v="AEP Transmission"/>
    <s v="13666R"/>
    <s v="Grid Solutions Govt Affairs"/>
    <s v="13829R"/>
    <s v="Reg Infrastr Investmt Planning"/>
    <s v="13834R"/>
    <s v="Transmission Planning"/>
    <x v="2"/>
    <s v="103"/>
    <s v="13594"/>
    <s v="SP20 / 006"/>
    <n v="29800.862757692299"/>
    <n v="331120.69730769203"/>
  </r>
  <r>
    <m/>
    <n v="0"/>
    <n v="1984375000"/>
    <n v="1984497070"/>
    <n v="1984985350"/>
    <n v="1985961910"/>
    <s v="12916R"/>
    <s v="AEP Transmission"/>
    <s v="13666R"/>
    <s v="Grid Solutions Govt Affairs"/>
    <s v="13829R"/>
    <s v="Reg Infrastr Investmt Planning"/>
    <s v="13834R"/>
    <s v="Transmission Planning"/>
    <x v="2"/>
    <s v="103"/>
    <s v="13594"/>
    <s v="SP20 / 007"/>
    <n v="9136.8779615384592"/>
    <n v="91368.779615384599"/>
  </r>
  <r>
    <m/>
    <n v="0"/>
    <n v="1984375000"/>
    <n v="1984497070"/>
    <n v="1984985350"/>
    <n v="1985961910"/>
    <s v="12916R"/>
    <s v="AEP Transmission"/>
    <s v="13666R"/>
    <s v="Grid Solutions Govt Affairs"/>
    <s v="13829R"/>
    <s v="Reg Infrastr Investmt Planning"/>
    <s v="13834R"/>
    <s v="Transmission Planning"/>
    <x v="2"/>
    <s v="103"/>
    <s v="13594"/>
    <s v="SP20 / 008"/>
    <n v="31859.351615384599"/>
    <n v="318593.51615384599"/>
  </r>
  <r>
    <m/>
    <n v="0"/>
    <n v="1984375000"/>
    <n v="1984497070"/>
    <n v="1984985350"/>
    <n v="1985961910"/>
    <s v="12916R"/>
    <s v="AEP Transmission"/>
    <s v="13666R"/>
    <s v="Grid Solutions Govt Affairs"/>
    <s v="13829R"/>
    <s v="Reg Infrastr Investmt Planning"/>
    <s v="13834R"/>
    <s v="Transmission Planning"/>
    <x v="2"/>
    <s v="103"/>
    <s v="13594"/>
    <s v="SP20 / 009"/>
    <n v="41804.9967692309"/>
    <n v="278699.97846153798"/>
  </r>
  <r>
    <m/>
    <n v="0"/>
    <n v="1984375000"/>
    <n v="1984497070"/>
    <n v="1984985350"/>
    <n v="1985961910"/>
    <s v="12916R"/>
    <s v="AEP Transmission"/>
    <s v="13666R"/>
    <s v="Grid Solutions Govt Affairs"/>
    <s v="13829R"/>
    <s v="Reg Infrastr Investmt Planning"/>
    <s v="13834R"/>
    <s v="Transmission Planning"/>
    <x v="2"/>
    <s v="103"/>
    <s v="13835"/>
    <s v="SP20 / 005"/>
    <n v="5441.9651076923001"/>
    <n v="68024.563846153804"/>
  </r>
  <r>
    <m/>
    <n v="0"/>
    <n v="1984375000"/>
    <n v="1984497070"/>
    <n v="1984985350"/>
    <n v="1985961910"/>
    <s v="12916R"/>
    <s v="AEP Transmission"/>
    <s v="13666R"/>
    <s v="Grid Solutions Govt Affairs"/>
    <s v="13829R"/>
    <s v="Reg Infrastr Investmt Planning"/>
    <s v="13834R"/>
    <s v="Transmission Planning"/>
    <x v="2"/>
    <s v="103"/>
    <s v="13835"/>
    <s v="SP20 / 007"/>
    <n v="30893.948230769201"/>
    <n v="308939.482307692"/>
  </r>
  <r>
    <m/>
    <n v="0"/>
    <n v="1984375000"/>
    <n v="1984497070"/>
    <n v="1984985350"/>
    <n v="1985961910"/>
    <s v="12916R"/>
    <s v="AEP Transmission"/>
    <s v="13666R"/>
    <s v="Grid Solutions Govt Affairs"/>
    <s v="13829R"/>
    <s v="Reg Infrastr Investmt Planning"/>
    <s v="13834R"/>
    <s v="Transmission Planning"/>
    <x v="2"/>
    <s v="103"/>
    <s v="13835"/>
    <s v="SP20 / 008"/>
    <n v="55669.466653846102"/>
    <n v="556694.66653846204"/>
  </r>
  <r>
    <m/>
    <n v="0"/>
    <n v="1984375000"/>
    <n v="1984497070"/>
    <n v="1984985350"/>
    <n v="1985961910"/>
    <s v="12916R"/>
    <s v="AEP Transmission"/>
    <s v="13666R"/>
    <s v="Grid Solutions Govt Affairs"/>
    <s v="13829R"/>
    <s v="Reg Infrastr Investmt Planning"/>
    <s v="13834R"/>
    <s v="Transmission Planning"/>
    <x v="2"/>
    <s v="103"/>
    <s v="13835"/>
    <s v="SP20 / 009"/>
    <n v="124368.368884615"/>
    <n v="829122.45923076896"/>
  </r>
  <r>
    <m/>
    <n v="0"/>
    <n v="1984375000"/>
    <n v="1984497070"/>
    <n v="1984985350"/>
    <n v="1985961910"/>
    <s v="12916R"/>
    <s v="AEP Transmission"/>
    <s v="13666R"/>
    <s v="Grid Solutions Govt Affairs"/>
    <s v="13829R"/>
    <s v="Reg Infrastr Investmt Planning"/>
    <s v="13834R"/>
    <s v="Transmission Planning"/>
    <x v="2"/>
    <s v="103"/>
    <s v="13835"/>
    <s v="SP20 / 010"/>
    <n v="96419.582538461604"/>
    <n v="482097.91269230802"/>
  </r>
  <r>
    <m/>
    <n v="0"/>
    <n v="1984375000"/>
    <n v="1984497070"/>
    <n v="1984985350"/>
    <n v="1985961910"/>
    <s v="12916R"/>
    <s v="AEP Transmission"/>
    <s v="13666R"/>
    <s v="Grid Solutions Govt Affairs"/>
    <s v="13829R"/>
    <s v="Reg Infrastr Investmt Planning"/>
    <s v="13834R"/>
    <s v="Transmission Planning"/>
    <x v="2"/>
    <s v="103"/>
    <s v="13835"/>
    <s v="SP20 / 011"/>
    <n v="177082.87307692299"/>
    <n v="708331.49230769195"/>
  </r>
  <r>
    <m/>
    <n v="0"/>
    <n v="1984375000"/>
    <n v="1984497070"/>
    <n v="1984985350"/>
    <n v="1985961910"/>
    <s v="12916R"/>
    <s v="AEP Transmission"/>
    <s v="13666R"/>
    <s v="Grid Solutions Govt Affairs"/>
    <s v="13829R"/>
    <s v="Reg Infrastr Investmt Planning"/>
    <s v="13834R"/>
    <s v="Transmission Planning"/>
    <x v="2"/>
    <s v="103"/>
    <s v="13835"/>
    <s v="SP20 / 012"/>
    <n v="67958.175807692402"/>
    <n v="226527.25269230799"/>
  </r>
  <r>
    <m/>
    <n v="0"/>
    <n v="1984375000"/>
    <n v="1984497070"/>
    <n v="1984985350"/>
    <n v="1985961910"/>
    <s v="12916R"/>
    <s v="AEP Transmission"/>
    <s v="13666R"/>
    <s v="Grid Solutions Govt Affairs"/>
    <s v="13829R"/>
    <s v="Reg Infrastr Investmt Planning"/>
    <s v="13834R"/>
    <s v="Transmission Planning"/>
    <x v="2"/>
    <s v="103"/>
    <s v="13835"/>
    <s v="SP20 / 014"/>
    <n v="125619.98861538499"/>
    <n v="314049.97153846198"/>
  </r>
  <r>
    <m/>
    <n v="0"/>
    <n v="1984375000"/>
    <n v="1984497070"/>
    <n v="1984985350"/>
    <n v="1985961910"/>
    <s v="12916R"/>
    <s v="AEP Transmission"/>
    <s v="13666R"/>
    <s v="Grid Solutions Govt Affairs"/>
    <s v="13829R"/>
    <s v="Reg Infrastr Investmt Planning"/>
    <s v="13834R"/>
    <s v="Transmission Planning"/>
    <x v="2"/>
    <s v="103"/>
    <s v="13836"/>
    <s v="SP20 / 006"/>
    <n v="37767.453507692298"/>
    <n v="419638.37230769201"/>
  </r>
  <r>
    <m/>
    <n v="0"/>
    <n v="1984375000"/>
    <n v="1984497070"/>
    <n v="1984985350"/>
    <n v="1985961910"/>
    <s v="12916R"/>
    <s v="AEP Transmission"/>
    <s v="13666R"/>
    <s v="Grid Solutions Govt Affairs"/>
    <s v="13829R"/>
    <s v="Reg Infrastr Investmt Planning"/>
    <s v="13834R"/>
    <s v="Transmission Planning"/>
    <x v="2"/>
    <s v="103"/>
    <s v="13836"/>
    <s v="SP20 / 007"/>
    <n v="10081.125615384601"/>
    <n v="100811.256153846"/>
  </r>
  <r>
    <m/>
    <n v="0"/>
    <n v="1984375000"/>
    <n v="1984497070"/>
    <n v="1984985350"/>
    <n v="1985961910"/>
    <s v="12916R"/>
    <s v="AEP Transmission"/>
    <s v="13666R"/>
    <s v="Grid Solutions Govt Affairs"/>
    <s v="13829R"/>
    <s v="Reg Infrastr Investmt Planning"/>
    <s v="13834R"/>
    <s v="Transmission Planning"/>
    <x v="2"/>
    <s v="103"/>
    <s v="13836"/>
    <s v="SP20 / 008"/>
    <n v="10419.231538461499"/>
    <n v="104192.31538461499"/>
  </r>
  <r>
    <m/>
    <n v="0"/>
    <n v="1984375000"/>
    <n v="1984497070"/>
    <n v="1984985350"/>
    <n v="1985961910"/>
    <s v="12916R"/>
    <s v="AEP Transmission"/>
    <s v="13666R"/>
    <s v="Grid Solutions Govt Affairs"/>
    <s v="13829R"/>
    <s v="Reg Infrastr Investmt Planning"/>
    <s v="13834R"/>
    <s v="Transmission Planning"/>
    <x v="2"/>
    <s v="103"/>
    <s v="13836"/>
    <s v="SP20 / 009"/>
    <n v="59164.400884615497"/>
    <n v="394429.33923076902"/>
  </r>
  <r>
    <m/>
    <n v="0"/>
    <n v="1984375000"/>
    <n v="1984497070"/>
    <n v="1984985350"/>
    <n v="1985961910"/>
    <s v="12916R"/>
    <s v="AEP Transmission"/>
    <s v="13666R"/>
    <s v="Grid Solutions Govt Affairs"/>
    <s v="13829R"/>
    <s v="Reg Infrastr Investmt Planning"/>
    <s v="13834R"/>
    <s v="Transmission Planning"/>
    <x v="2"/>
    <s v="103"/>
    <s v="13836"/>
    <s v="SP20 / 010"/>
    <n v="59890.289692307597"/>
    <n v="299451.44846153801"/>
  </r>
  <r>
    <m/>
    <n v="0"/>
    <n v="1984375000"/>
    <n v="1984497070"/>
    <n v="1984985350"/>
    <n v="1985961910"/>
    <s v="12916R"/>
    <s v="AEP Transmission"/>
    <s v="13666R"/>
    <s v="Grid Solutions Govt Affairs"/>
    <s v="13829R"/>
    <s v="Reg Infrastr Investmt Planning"/>
    <s v="13834R"/>
    <s v="Transmission Planning"/>
    <x v="2"/>
    <s v="103"/>
    <s v="13836"/>
    <s v="SP20 / 011"/>
    <n v="46997.611057692302"/>
    <n v="187990.444230769"/>
  </r>
  <r>
    <m/>
    <n v="0"/>
    <n v="1984375000"/>
    <n v="1984497070"/>
    <n v="1984985350"/>
    <n v="1985961910"/>
    <s v="12916R"/>
    <s v="AEP Transmission"/>
    <s v="13666R"/>
    <s v="Grid Solutions Govt Affairs"/>
    <s v="13829R"/>
    <s v="Reg Infrastr Investmt Planning"/>
    <s v="13834R"/>
    <s v="Transmission Planning"/>
    <x v="2"/>
    <s v="103"/>
    <s v="13838"/>
    <s v="SP20 / 005"/>
    <n v="6292.0790153846201"/>
    <n v="78650.987692307695"/>
  </r>
  <r>
    <m/>
    <n v="0"/>
    <n v="1984375000"/>
    <n v="1984497070"/>
    <n v="1984985350"/>
    <n v="1985961910"/>
    <s v="12916R"/>
    <s v="AEP Transmission"/>
    <s v="13666R"/>
    <s v="Grid Solutions Govt Affairs"/>
    <s v="13829R"/>
    <s v="Reg Infrastr Investmt Planning"/>
    <s v="13834R"/>
    <s v="Transmission Planning"/>
    <x v="2"/>
    <s v="103"/>
    <s v="13838"/>
    <s v="SP20 / 006"/>
    <n v="7479.0043615384602"/>
    <n v="83100.048461538405"/>
  </r>
  <r>
    <m/>
    <n v="0"/>
    <n v="1984375000"/>
    <n v="1984497070"/>
    <n v="1984985350"/>
    <n v="1985961910"/>
    <s v="12916R"/>
    <s v="AEP Transmission"/>
    <s v="13666R"/>
    <s v="Grid Solutions Govt Affairs"/>
    <s v="13829R"/>
    <s v="Reg Infrastr Investmt Planning"/>
    <s v="13834R"/>
    <s v="Transmission Planning"/>
    <x v="2"/>
    <s v="103"/>
    <s v="13838"/>
    <s v="SP20 / 007"/>
    <n v="61799.540115384698"/>
    <n v="617995.40115384595"/>
  </r>
  <r>
    <m/>
    <n v="0"/>
    <n v="1984375000"/>
    <n v="1984497070"/>
    <n v="1984985350"/>
    <n v="1985961910"/>
    <s v="12916R"/>
    <s v="AEP Transmission"/>
    <s v="13666R"/>
    <s v="Grid Solutions Govt Affairs"/>
    <s v="13829R"/>
    <s v="Reg Infrastr Investmt Planning"/>
    <s v="13834R"/>
    <s v="Transmission Planning"/>
    <x v="2"/>
    <s v="103"/>
    <s v="13838"/>
    <s v="SP20 / 008"/>
    <n v="21793.302461538398"/>
    <n v="217933.02461538499"/>
  </r>
  <r>
    <m/>
    <n v="0"/>
    <n v="1984375000"/>
    <n v="1984497070"/>
    <n v="1984985350"/>
    <n v="1985961910"/>
    <s v="12916R"/>
    <s v="AEP Transmission"/>
    <s v="13666R"/>
    <s v="Grid Solutions Govt Affairs"/>
    <s v="13829R"/>
    <s v="Reg Infrastr Investmt Planning"/>
    <s v="13834R"/>
    <s v="Transmission Planning"/>
    <x v="2"/>
    <s v="103"/>
    <s v="13838"/>
    <s v="SP20 / 009"/>
    <n v="131802.96813461601"/>
    <n v="878686.45423076896"/>
  </r>
  <r>
    <m/>
    <n v="0"/>
    <n v="1984375000"/>
    <n v="1984497070"/>
    <n v="1984985350"/>
    <n v="1985961910"/>
    <s v="12916R"/>
    <s v="AEP Transmission"/>
    <s v="13666R"/>
    <s v="Grid Solutions Govt Affairs"/>
    <s v="13829R"/>
    <s v="Reg Infrastr Investmt Planning"/>
    <s v="13834R"/>
    <s v="Transmission Planning"/>
    <x v="2"/>
    <s v="103"/>
    <s v="13838"/>
    <s v="SP20 / 010"/>
    <n v="64157.7564615386"/>
    <n v="320788.78230769199"/>
  </r>
  <r>
    <m/>
    <n v="0"/>
    <n v="1984375000"/>
    <n v="1986328125"/>
    <n v="1986328125"/>
    <n v="1986328125"/>
    <s v="12916R"/>
    <s v="AEP Transmission"/>
    <s v="10631R"/>
    <s v="Energy Delivery Support"/>
    <m/>
    <m/>
    <m/>
    <m/>
    <x v="2"/>
    <s v="103"/>
    <s v="10631"/>
    <s v="SP20 / 004"/>
    <n v="3518.2829538461501"/>
    <n v="58638.049230769197"/>
  </r>
  <r>
    <m/>
    <n v="0"/>
    <n v="1984375000"/>
    <n v="1986328125"/>
    <n v="1986328125"/>
    <n v="1986328125"/>
    <s v="12916R"/>
    <s v="AEP Transmission"/>
    <s v="10631R"/>
    <s v="Energy Delivery Support"/>
    <m/>
    <m/>
    <m/>
    <m/>
    <x v="2"/>
    <s v="103"/>
    <s v="10631"/>
    <s v="SP20 / 005"/>
    <n v="5419.0772923077002"/>
    <n v="67738.466153846195"/>
  </r>
  <r>
    <m/>
    <n v="0"/>
    <n v="1984375000"/>
    <n v="1986328125"/>
    <n v="1986328125"/>
    <n v="1986328125"/>
    <s v="12916R"/>
    <s v="AEP Transmission"/>
    <s v="10631R"/>
    <s v="Energy Delivery Support"/>
    <m/>
    <m/>
    <m/>
    <m/>
    <x v="2"/>
    <s v="103"/>
    <s v="10631"/>
    <s v="SP20 / 006"/>
    <n v="41993.306446153802"/>
    <n v="466592.293846154"/>
  </r>
  <r>
    <m/>
    <n v="0"/>
    <n v="1984375000"/>
    <n v="1986328125"/>
    <n v="1986328125"/>
    <n v="1986328125"/>
    <s v="12916R"/>
    <s v="AEP Transmission"/>
    <s v="10631R"/>
    <s v="Energy Delivery Support"/>
    <m/>
    <m/>
    <m/>
    <m/>
    <x v="2"/>
    <s v="103"/>
    <s v="10631"/>
    <s v="SP20 / 007"/>
    <n v="72552.643192307805"/>
    <n v="725526.43192307698"/>
  </r>
  <r>
    <m/>
    <n v="0"/>
    <n v="1984375000"/>
    <n v="1986328125"/>
    <n v="1986328125"/>
    <n v="1986328125"/>
    <s v="12916R"/>
    <s v="AEP Transmission"/>
    <s v="10631R"/>
    <s v="Energy Delivery Support"/>
    <m/>
    <m/>
    <m/>
    <m/>
    <x v="2"/>
    <s v="103"/>
    <s v="10631"/>
    <s v="SP20 / 008"/>
    <n v="64532.297269230701"/>
    <n v="645322.97269230802"/>
  </r>
  <r>
    <m/>
    <n v="0"/>
    <n v="1984375000"/>
    <n v="1986328125"/>
    <n v="1986328125"/>
    <n v="1986328125"/>
    <s v="12916R"/>
    <s v="AEP Transmission"/>
    <s v="10631R"/>
    <s v="Energy Delivery Support"/>
    <m/>
    <m/>
    <m/>
    <m/>
    <x v="2"/>
    <s v="103"/>
    <s v="10631"/>
    <s v="SP20 / 009"/>
    <n v="118471.98617307701"/>
    <n v="789813.24115384603"/>
  </r>
  <r>
    <m/>
    <n v="0"/>
    <n v="1984375000"/>
    <n v="1986328125"/>
    <n v="1986328125"/>
    <n v="1986328125"/>
    <s v="12916R"/>
    <s v="AEP Transmission"/>
    <s v="10631R"/>
    <s v="Energy Delivery Support"/>
    <m/>
    <m/>
    <m/>
    <m/>
    <x v="2"/>
    <s v="103"/>
    <s v="10631"/>
    <s v="SP20 / 010"/>
    <n v="57772.781230769397"/>
    <n v="288863.90615384601"/>
  </r>
  <r>
    <m/>
    <n v="0"/>
    <n v="1984375000"/>
    <n v="1986328125"/>
    <n v="1986328125"/>
    <n v="1986328125"/>
    <s v="12916R"/>
    <s v="AEP Transmission"/>
    <s v="10631R"/>
    <s v="Energy Delivery Support"/>
    <m/>
    <m/>
    <m/>
    <m/>
    <x v="2"/>
    <s v="103"/>
    <s v="10631"/>
    <s v="SP20 / 011"/>
    <n v="45602.771057692204"/>
    <n v="182411.08423076899"/>
  </r>
  <r>
    <m/>
    <n v="0"/>
    <n v="1984375000"/>
    <n v="1986328125"/>
    <n v="1986328125"/>
    <n v="1986328125"/>
    <s v="12916R"/>
    <s v="AEP Transmission"/>
    <s v="10631R"/>
    <s v="Energy Delivery Support"/>
    <m/>
    <m/>
    <m/>
    <m/>
    <x v="2"/>
    <s v="103"/>
    <s v="12349"/>
    <s v="SP20 / 006"/>
    <n v="14483.7320192308"/>
    <n v="160930.35576923101"/>
  </r>
  <r>
    <m/>
    <n v="0"/>
    <n v="1984375000"/>
    <n v="1986328125"/>
    <n v="1986328125"/>
    <n v="1986328125"/>
    <s v="12916R"/>
    <s v="AEP Transmission"/>
    <s v="10631R"/>
    <s v="Energy Delivery Support"/>
    <m/>
    <m/>
    <m/>
    <m/>
    <x v="2"/>
    <s v="103"/>
    <s v="12349"/>
    <s v="SP20 / 007"/>
    <n v="39548.453538461603"/>
    <n v="395484.53538461501"/>
  </r>
  <r>
    <m/>
    <n v="0"/>
    <n v="1984375000"/>
    <n v="1986328125"/>
    <n v="1986328125"/>
    <n v="1986328125"/>
    <s v="12916R"/>
    <s v="AEP Transmission"/>
    <s v="10631R"/>
    <s v="Energy Delivery Support"/>
    <m/>
    <m/>
    <m/>
    <m/>
    <x v="2"/>
    <s v="103"/>
    <s v="12349"/>
    <s v="SP20 / 008"/>
    <n v="47160.794076922997"/>
    <n v="471607.94076923101"/>
  </r>
  <r>
    <m/>
    <n v="0"/>
    <n v="1984375000"/>
    <n v="1986328125"/>
    <n v="1986328125"/>
    <n v="1986328125"/>
    <s v="12916R"/>
    <s v="AEP Transmission"/>
    <s v="10631R"/>
    <s v="Energy Delivery Support"/>
    <m/>
    <m/>
    <m/>
    <m/>
    <x v="2"/>
    <s v="103"/>
    <s v="12349"/>
    <s v="SP20 / 009"/>
    <n v="179911.84476923099"/>
    <n v="1199412.2984615399"/>
  </r>
  <r>
    <m/>
    <n v="0"/>
    <n v="1984375000"/>
    <n v="1986328125"/>
    <n v="1986328125"/>
    <n v="1986328125"/>
    <s v="12916R"/>
    <s v="AEP Transmission"/>
    <s v="10631R"/>
    <s v="Energy Delivery Support"/>
    <m/>
    <m/>
    <m/>
    <m/>
    <x v="2"/>
    <s v="103"/>
    <s v="12349"/>
    <s v="SP20 / 010"/>
    <n v="29999.9935384616"/>
    <n v="149999.96769230801"/>
  </r>
  <r>
    <m/>
    <n v="0"/>
    <n v="1984375000"/>
    <n v="1991210937"/>
    <n v="1991210937"/>
    <n v="1991210937"/>
    <s v="12916R"/>
    <s v="AEP Transmission"/>
    <s v="14108R"/>
    <s v="Telecom Field Services"/>
    <m/>
    <m/>
    <m/>
    <m/>
    <x v="2"/>
    <s v="103"/>
    <s v="14108"/>
    <s v="SP20 / 013"/>
    <n v="84067.2971923078"/>
    <n v="240192.27769230801"/>
  </r>
  <r>
    <m/>
    <n v="0"/>
    <n v="1984375000"/>
    <n v="1991210937"/>
    <n v="1991210937"/>
    <n v="1991210937"/>
    <s v="12916R"/>
    <s v="AEP Transmission"/>
    <s v="14108R"/>
    <s v="Telecom Field Services"/>
    <m/>
    <m/>
    <m/>
    <m/>
    <x v="2"/>
    <s v="103"/>
    <s v="14179"/>
    <s v="SP20 / 006"/>
    <n v="7199.9973692307703"/>
    <n v="79999.9707692308"/>
  </r>
  <r>
    <m/>
    <n v="0"/>
    <n v="1984375000"/>
    <n v="1991210937"/>
    <n v="1991210937"/>
    <n v="1991210937"/>
    <s v="12916R"/>
    <s v="AEP Transmission"/>
    <s v="14108R"/>
    <s v="Telecom Field Services"/>
    <m/>
    <m/>
    <m/>
    <m/>
    <x v="2"/>
    <s v="103"/>
    <s v="14179"/>
    <s v="SP20 / 007"/>
    <n v="28359.997307692302"/>
    <n v="283599.97307692299"/>
  </r>
  <r>
    <m/>
    <n v="0"/>
    <n v="1984375000"/>
    <n v="1991210937"/>
    <n v="1991210937"/>
    <n v="1991210937"/>
    <s v="12916R"/>
    <s v="AEP Transmission"/>
    <s v="14108R"/>
    <s v="Telecom Field Services"/>
    <m/>
    <m/>
    <m/>
    <m/>
    <x v="2"/>
    <s v="103"/>
    <s v="14179"/>
    <s v="SP20 / 008"/>
    <n v="21416.2464615385"/>
    <n v="214162.46461538499"/>
  </r>
  <r>
    <m/>
    <n v="0"/>
    <n v="1984375000"/>
    <n v="1991210937"/>
    <n v="1991210937"/>
    <n v="1991210937"/>
    <s v="12916R"/>
    <s v="AEP Transmission"/>
    <s v="14108R"/>
    <s v="Telecom Field Services"/>
    <m/>
    <m/>
    <m/>
    <m/>
    <x v="2"/>
    <s v="103"/>
    <s v="14179"/>
    <s v="SP20 / 009"/>
    <n v="19019.997115384602"/>
    <n v="126799.980769231"/>
  </r>
  <r>
    <m/>
    <n v="0"/>
    <n v="1984375000"/>
    <n v="1991210937"/>
    <n v="1991210937"/>
    <n v="1991210937"/>
    <s v="12916R"/>
    <s v="AEP Transmission"/>
    <s v="14108R"/>
    <s v="Telecom Field Services"/>
    <m/>
    <m/>
    <m/>
    <m/>
    <x v="2"/>
    <s v="103"/>
    <s v="14179"/>
    <s v="SP20 / 010"/>
    <n v="34389.640615384596"/>
    <n v="171948.203076923"/>
  </r>
  <r>
    <m/>
    <n v="0"/>
    <n v="1984375000"/>
    <n v="1991210937"/>
    <n v="1991210937"/>
    <n v="1991210937"/>
    <s v="12916R"/>
    <s v="AEP Transmission"/>
    <s v="14108R"/>
    <s v="Telecom Field Services"/>
    <m/>
    <m/>
    <m/>
    <m/>
    <x v="2"/>
    <s v="119"/>
    <s v="14180"/>
    <s v="SP20 / 007"/>
    <n v="8544.0048461538499"/>
    <n v="85440.048461538507"/>
  </r>
  <r>
    <m/>
    <n v="0"/>
    <n v="1984375000"/>
    <n v="1991210937"/>
    <n v="1991210937"/>
    <n v="1991210937"/>
    <s v="12916R"/>
    <s v="AEP Transmission"/>
    <s v="14108R"/>
    <s v="Telecom Field Services"/>
    <m/>
    <m/>
    <m/>
    <m/>
    <x v="2"/>
    <s v="140"/>
    <s v="14108"/>
    <s v="SP20 / 010"/>
    <n v="31010.766692307599"/>
    <n v="155053.83346153799"/>
  </r>
  <r>
    <m/>
    <n v="0"/>
    <n v="1984375000"/>
    <n v="1991210937"/>
    <n v="1991210937"/>
    <n v="1991210937"/>
    <s v="12916R"/>
    <s v="AEP Transmission"/>
    <s v="14108R"/>
    <s v="Telecom Field Services"/>
    <m/>
    <m/>
    <m/>
    <m/>
    <x v="2"/>
    <s v="140"/>
    <s v="14179"/>
    <s v="SP20 / 005"/>
    <n v="5031.75436923077"/>
    <n v="62896.929615384601"/>
  </r>
  <r>
    <m/>
    <n v="0"/>
    <n v="1984375000"/>
    <n v="1991210937"/>
    <n v="1991210937"/>
    <n v="1991210937"/>
    <s v="12916R"/>
    <s v="AEP Transmission"/>
    <s v="14108R"/>
    <s v="Telecom Field Services"/>
    <m/>
    <m/>
    <m/>
    <m/>
    <x v="2"/>
    <s v="140"/>
    <s v="14179"/>
    <s v="SP20 / 006"/>
    <n v="14299.887046153801"/>
    <n v="158887.633846154"/>
  </r>
  <r>
    <m/>
    <n v="0"/>
    <n v="1984375000"/>
    <n v="1991210937"/>
    <n v="1991210937"/>
    <n v="1991210937"/>
    <s v="12916R"/>
    <s v="AEP Transmission"/>
    <s v="14108R"/>
    <s v="Telecom Field Services"/>
    <m/>
    <m/>
    <m/>
    <m/>
    <x v="2"/>
    <s v="140"/>
    <s v="14179"/>
    <s v="SP20 / 008"/>
    <n v="10149.1171538462"/>
    <n v="101491.171538462"/>
  </r>
  <r>
    <m/>
    <n v="0"/>
    <n v="1984375000"/>
    <n v="1991210937"/>
    <n v="1991210937"/>
    <n v="1991210937"/>
    <s v="12916R"/>
    <s v="AEP Transmission"/>
    <s v="14108R"/>
    <s v="Telecom Field Services"/>
    <m/>
    <m/>
    <m/>
    <m/>
    <x v="2"/>
    <s v="140"/>
    <s v="14179"/>
    <s v="SP20 / 009"/>
    <n v="35815.240269230701"/>
    <n v="238768.26846153801"/>
  </r>
  <r>
    <m/>
    <n v="0"/>
    <n v="1984375000"/>
    <n v="1991210937"/>
    <n v="1991210937"/>
    <n v="1991210937"/>
    <s v="12916R"/>
    <s v="AEP Transmission"/>
    <s v="14108R"/>
    <s v="Telecom Field Services"/>
    <m/>
    <m/>
    <m/>
    <m/>
    <x v="2"/>
    <s v="159"/>
    <s v="14180"/>
    <s v="SP20 / 006"/>
    <n v="7199.9982692307703"/>
    <n v="79999.980769230795"/>
  </r>
  <r>
    <m/>
    <n v="0"/>
    <n v="1984375000"/>
    <n v="1991210937"/>
    <n v="1991210937"/>
    <n v="1991210937"/>
    <s v="12916R"/>
    <s v="AEP Transmission"/>
    <s v="14108R"/>
    <s v="Telecom Field Services"/>
    <m/>
    <m/>
    <m/>
    <m/>
    <x v="2"/>
    <s v="159"/>
    <s v="14180"/>
    <s v="SP20 / 009"/>
    <n v="18069.545711538402"/>
    <n v="120463.638076923"/>
  </r>
  <r>
    <m/>
    <n v="0"/>
    <n v="1984375000"/>
    <n v="1991210937"/>
    <n v="1991210937"/>
    <n v="1991210937"/>
    <s v="12916R"/>
    <s v="AEP Transmission"/>
    <s v="14108R"/>
    <s v="Telecom Field Services"/>
    <m/>
    <m/>
    <m/>
    <m/>
    <x v="2"/>
    <s v="167"/>
    <s v="14108"/>
    <s v="SP20 / 010"/>
    <n v="28708.254692307601"/>
    <n v="143541.27346153799"/>
  </r>
  <r>
    <m/>
    <n v="0"/>
    <n v="1984375000"/>
    <n v="1991210937"/>
    <n v="1991210937"/>
    <n v="1991210937"/>
    <s v="12916R"/>
    <s v="AEP Transmission"/>
    <s v="14108R"/>
    <s v="Telecom Field Services"/>
    <m/>
    <m/>
    <m/>
    <m/>
    <x v="2"/>
    <s v="167"/>
    <s v="14180"/>
    <s v="SP20 / 006"/>
    <n v="7199.9973692307703"/>
    <n v="79999.9707692308"/>
  </r>
  <r>
    <m/>
    <n v="0"/>
    <n v="1984375000"/>
    <n v="1991210937"/>
    <n v="1991210937"/>
    <n v="1991210937"/>
    <s v="12916R"/>
    <s v="AEP Transmission"/>
    <s v="14108R"/>
    <s v="Telecom Field Services"/>
    <m/>
    <m/>
    <m/>
    <m/>
    <x v="2"/>
    <s v="167"/>
    <s v="14180"/>
    <s v="SP20 / 008"/>
    <n v="10306.188230769199"/>
    <n v="103061.88230769199"/>
  </r>
  <r>
    <m/>
    <n v="0"/>
    <n v="1984375000"/>
    <n v="1991210937"/>
    <n v="1991210937"/>
    <n v="1991210937"/>
    <s v="12916R"/>
    <s v="AEP Transmission"/>
    <s v="14108R"/>
    <s v="Telecom Field Services"/>
    <m/>
    <m/>
    <m/>
    <m/>
    <x v="2"/>
    <s v="211"/>
    <s v="14180"/>
    <s v="SP20 / 006"/>
    <n v="14261.535138461501"/>
    <n v="158461.50153846201"/>
  </r>
  <r>
    <m/>
    <n v="0"/>
    <n v="1984375000"/>
    <n v="1991210937"/>
    <n v="1991210937"/>
    <n v="1991210937"/>
    <s v="12916R"/>
    <s v="AEP Transmission"/>
    <s v="14108R"/>
    <s v="Telecom Field Services"/>
    <m/>
    <m/>
    <m/>
    <m/>
    <x v="2"/>
    <s v="211"/>
    <s v="14180"/>
    <s v="SP20 / 007"/>
    <n v="26208.298692307701"/>
    <n v="262082.986923077"/>
  </r>
  <r>
    <m/>
    <n v="0"/>
    <n v="1984375000"/>
    <n v="1991210937"/>
    <n v="1991210937"/>
    <n v="1991210937"/>
    <s v="12916R"/>
    <s v="AEP Transmission"/>
    <s v="14108R"/>
    <s v="Telecom Field Services"/>
    <m/>
    <m/>
    <m/>
    <m/>
    <x v="2"/>
    <s v="211"/>
    <s v="14180"/>
    <s v="SP20 / 008"/>
    <n v="9540.6734230769198"/>
    <n v="95406.734230769202"/>
  </r>
  <r>
    <m/>
    <n v="0"/>
    <n v="1984375000"/>
    <n v="1991210937"/>
    <n v="1991210937"/>
    <n v="1991210937"/>
    <s v="12916R"/>
    <s v="AEP Transmission"/>
    <s v="14108R"/>
    <s v="Telecom Field Services"/>
    <m/>
    <m/>
    <m/>
    <m/>
    <x v="2"/>
    <s v="211"/>
    <s v="14180"/>
    <s v="SP20 / 010"/>
    <n v="26300.803076922999"/>
    <n v="131504.01538461499"/>
  </r>
  <r>
    <m/>
    <n v="0"/>
    <n v="1984375000"/>
    <n v="1991210937"/>
    <n v="1991455077"/>
    <n v="1991455077"/>
    <s v="12916R"/>
    <s v="AEP Transmission"/>
    <s v="14108R"/>
    <s v="Telecom Field Services"/>
    <s v="13161R"/>
    <s v="AEP Texas Telecom Ops"/>
    <m/>
    <m/>
    <x v="2"/>
    <s v="119"/>
    <s v="12147"/>
    <s v="Nonsal"/>
    <n v="31312.230599999999"/>
    <n v="1043741.02"/>
  </r>
  <r>
    <m/>
    <n v="0"/>
    <n v="1984375000"/>
    <n v="1991210937"/>
    <n v="1991455077"/>
    <n v="1991455077"/>
    <s v="12916R"/>
    <s v="AEP Transmission"/>
    <s v="14108R"/>
    <s v="Telecom Field Services"/>
    <s v="13161R"/>
    <s v="AEP Texas Telecom Ops"/>
    <m/>
    <m/>
    <x v="2"/>
    <s v="119"/>
    <s v="13161"/>
    <s v="SP20 / 009"/>
    <n v="19727.060480769302"/>
    <n v="131513.73653846199"/>
  </r>
  <r>
    <m/>
    <n v="0"/>
    <n v="1984375000"/>
    <n v="1991210937"/>
    <n v="1991455077"/>
    <n v="1991455077"/>
    <s v="12916R"/>
    <s v="AEP Transmission"/>
    <s v="14108R"/>
    <s v="Telecom Field Services"/>
    <s v="13161R"/>
    <s v="AEP Texas Telecom Ops"/>
    <m/>
    <m/>
    <x v="2"/>
    <s v="119"/>
    <s v="13161"/>
    <s v="SP20 / 010"/>
    <n v="27745.007615384598"/>
    <n v="138725.038076923"/>
  </r>
  <r>
    <m/>
    <n v="0"/>
    <n v="1984375000"/>
    <n v="1991210937"/>
    <n v="1991455077"/>
    <n v="1991455077"/>
    <s v="12916R"/>
    <s v="AEP Transmission"/>
    <s v="14108R"/>
    <s v="Telecom Field Services"/>
    <s v="13161R"/>
    <s v="AEP Texas Telecom Ops"/>
    <m/>
    <m/>
    <x v="2"/>
    <s v="119"/>
    <s v="13901"/>
    <s v="Nonsal"/>
    <n v="16899.315299999998"/>
    <n v="563310.51"/>
  </r>
  <r>
    <m/>
    <n v="0"/>
    <n v="1984375000"/>
    <n v="1991210937"/>
    <n v="1991455077"/>
    <n v="1991455077"/>
    <s v="12916R"/>
    <s v="AEP Transmission"/>
    <s v="14108R"/>
    <s v="Telecom Field Services"/>
    <s v="13161R"/>
    <s v="AEP Texas Telecom Ops"/>
    <m/>
    <m/>
    <x v="2"/>
    <s v="211"/>
    <s v="10325"/>
    <s v="Nonsal"/>
    <n v="35317.945200000002"/>
    <n v="1177264.8400000001"/>
  </r>
  <r>
    <m/>
    <n v="0"/>
    <n v="1984375000"/>
    <n v="1991210937"/>
    <n v="1991455077"/>
    <n v="1991455077"/>
    <s v="12916R"/>
    <s v="AEP Transmission"/>
    <s v="14108R"/>
    <s v="Telecom Field Services"/>
    <s v="13161R"/>
    <s v="AEP Texas Telecom Ops"/>
    <m/>
    <m/>
    <x v="2"/>
    <s v="211"/>
    <s v="11703"/>
    <s v="Nonsal"/>
    <n v="32933.608800000002"/>
    <n v="1097786.96"/>
  </r>
  <r>
    <m/>
    <n v="0"/>
    <n v="1984375000"/>
    <n v="1991210937"/>
    <n v="1991455077"/>
    <n v="1991455077"/>
    <s v="12916R"/>
    <s v="AEP Transmission"/>
    <s v="14108R"/>
    <s v="Telecom Field Services"/>
    <s v="13161R"/>
    <s v="AEP Texas Telecom Ops"/>
    <m/>
    <m/>
    <x v="2"/>
    <s v="211"/>
    <s v="13161"/>
    <s v="SP20 / 007"/>
    <n v="28581.477807692299"/>
    <n v="285814.77807692299"/>
  </r>
  <r>
    <m/>
    <n v="0"/>
    <n v="1984375000"/>
    <n v="1991210937"/>
    <n v="1991455077"/>
    <n v="1991455077"/>
    <s v="12916R"/>
    <s v="AEP Transmission"/>
    <s v="14108R"/>
    <s v="Telecom Field Services"/>
    <s v="13161R"/>
    <s v="AEP Texas Telecom Ops"/>
    <m/>
    <m/>
    <x v="2"/>
    <s v="211"/>
    <s v="13161"/>
    <s v="SP20 / 008"/>
    <n v="10029.290884615401"/>
    <n v="100292.90884615399"/>
  </r>
  <r>
    <m/>
    <n v="0"/>
    <n v="1984375000"/>
    <n v="1991210937"/>
    <n v="1991455077"/>
    <n v="1991455077"/>
    <s v="12916R"/>
    <s v="AEP Transmission"/>
    <s v="14108R"/>
    <s v="Telecom Field Services"/>
    <s v="13161R"/>
    <s v="AEP Texas Telecom Ops"/>
    <m/>
    <m/>
    <x v="2"/>
    <s v="211"/>
    <s v="13161"/>
    <s v="SP20 / 010"/>
    <n v="57107.893538461401"/>
    <n v="285539.46769230801"/>
  </r>
  <r>
    <m/>
    <n v="0"/>
    <n v="1984375000"/>
    <n v="1991210937"/>
    <n v="1991455077"/>
    <n v="1991455077"/>
    <s v="12916R"/>
    <s v="AEP Transmission"/>
    <s v="14108R"/>
    <s v="Telecom Field Services"/>
    <s v="13161R"/>
    <s v="AEP Texas Telecom Ops"/>
    <m/>
    <m/>
    <x v="2"/>
    <s v="211"/>
    <s v="13161"/>
    <s v="SP20 / 011"/>
    <n v="45000.004807692203"/>
    <n v="180000.01923076899"/>
  </r>
  <r>
    <m/>
    <n v="0"/>
    <n v="1984375000"/>
    <n v="1991210937"/>
    <n v="1991455077"/>
    <n v="1991455077"/>
    <s v="12916R"/>
    <s v="AEP Transmission"/>
    <s v="14108R"/>
    <s v="Telecom Field Services"/>
    <s v="13161R"/>
    <s v="AEP Texas Telecom Ops"/>
    <m/>
    <m/>
    <x v="2"/>
    <s v="211"/>
    <s v="13901"/>
    <s v="Nonsal"/>
    <n v="10059.058199999999"/>
    <n v="335301.94"/>
  </r>
  <r>
    <m/>
    <n v="0"/>
    <n v="1984375000"/>
    <n v="1991210937"/>
    <n v="1991577147"/>
    <n v="1991577147"/>
    <s v="12916R"/>
    <s v="AEP Transmission"/>
    <s v="14108R"/>
    <s v="Telecom Field Services"/>
    <s v="13160R"/>
    <s v="PSO &amp; SWEPCO Telecom Ops"/>
    <m/>
    <m/>
    <x v="2"/>
    <s v="103"/>
    <s v="13160"/>
    <s v="SP20 / 007"/>
    <n v="10057.702846153799"/>
    <n v="100577.02846153799"/>
  </r>
  <r>
    <m/>
    <n v="0"/>
    <n v="1984375000"/>
    <n v="1991210937"/>
    <n v="1991577147"/>
    <n v="1991577147"/>
    <s v="12916R"/>
    <s v="AEP Transmission"/>
    <s v="14108R"/>
    <s v="Telecom Field Services"/>
    <s v="13160R"/>
    <s v="PSO &amp; SWEPCO Telecom Ops"/>
    <m/>
    <m/>
    <x v="2"/>
    <s v="103"/>
    <s v="13160"/>
    <s v="SP20 / 008"/>
    <n v="11084.569038461501"/>
    <n v="110845.69038461499"/>
  </r>
  <r>
    <m/>
    <n v="0"/>
    <n v="1984375000"/>
    <n v="1991210937"/>
    <n v="1991577147"/>
    <n v="1991577147"/>
    <s v="12916R"/>
    <s v="AEP Transmission"/>
    <s v="14108R"/>
    <s v="Telecom Field Services"/>
    <s v="13160R"/>
    <s v="PSO &amp; SWEPCO Telecom Ops"/>
    <m/>
    <m/>
    <x v="2"/>
    <s v="159"/>
    <s v="11397"/>
    <s v="Nonsal"/>
    <n v="26163.756000000001"/>
    <n v="872125.2"/>
  </r>
  <r>
    <m/>
    <n v="0"/>
    <n v="1984375000"/>
    <n v="1991210937"/>
    <n v="1991577147"/>
    <n v="1991577147"/>
    <s v="12916R"/>
    <s v="AEP Transmission"/>
    <s v="14108R"/>
    <s v="Telecom Field Services"/>
    <s v="13160R"/>
    <s v="PSO &amp; SWEPCO Telecom Ops"/>
    <m/>
    <m/>
    <x v="2"/>
    <s v="159"/>
    <s v="12560"/>
    <s v="Nonsal"/>
    <n v="9901.5419999999995"/>
    <n v="330051.40000000002"/>
  </r>
  <r>
    <m/>
    <n v="0"/>
    <n v="1984375000"/>
    <n v="1991210937"/>
    <n v="1991577147"/>
    <n v="1991577147"/>
    <s v="12916R"/>
    <s v="AEP Transmission"/>
    <s v="14108R"/>
    <s v="Telecom Field Services"/>
    <s v="13160R"/>
    <s v="PSO &amp; SWEPCO Telecom Ops"/>
    <m/>
    <m/>
    <x v="2"/>
    <s v="159"/>
    <s v="13160"/>
    <s v="SP20 / 007"/>
    <n v="18949.8364615385"/>
    <n v="189498.36461538501"/>
  </r>
  <r>
    <m/>
    <n v="0"/>
    <n v="1984375000"/>
    <n v="1991210937"/>
    <n v="1991577147"/>
    <n v="1991577147"/>
    <s v="12916R"/>
    <s v="AEP Transmission"/>
    <s v="14108R"/>
    <s v="Telecom Field Services"/>
    <s v="13160R"/>
    <s v="PSO &amp; SWEPCO Telecom Ops"/>
    <m/>
    <m/>
    <x v="2"/>
    <s v="159"/>
    <s v="13160"/>
    <s v="SP20 / 010"/>
    <n v="28280.794769230801"/>
    <n v="141403.973846154"/>
  </r>
  <r>
    <m/>
    <n v="0"/>
    <n v="1984375000"/>
    <n v="1991210937"/>
    <n v="1991577147"/>
    <n v="1991577147"/>
    <s v="12916R"/>
    <s v="AEP Transmission"/>
    <s v="14108R"/>
    <s v="Telecom Field Services"/>
    <s v="13160R"/>
    <s v="PSO &amp; SWEPCO Telecom Ops"/>
    <m/>
    <m/>
    <x v="2"/>
    <s v="161"/>
    <s v="12560"/>
    <s v="Nonsal"/>
    <n v="24681.7251"/>
    <n v="822724.17"/>
  </r>
  <r>
    <m/>
    <n v="0"/>
    <n v="1984375000"/>
    <n v="1991210937"/>
    <n v="1991577147"/>
    <n v="1991577147"/>
    <s v="12916R"/>
    <s v="AEP Transmission"/>
    <s v="14108R"/>
    <s v="Telecom Field Services"/>
    <s v="13160R"/>
    <s v="PSO &amp; SWEPCO Telecom Ops"/>
    <m/>
    <m/>
    <x v="2"/>
    <s v="161"/>
    <s v="13160"/>
    <s v="SP20 / 010"/>
    <n v="28912.571153846198"/>
    <n v="144562.85576923101"/>
  </r>
  <r>
    <m/>
    <n v="0"/>
    <n v="1984375000"/>
    <n v="1991210937"/>
    <n v="1991577147"/>
    <n v="1991577147"/>
    <s v="12916R"/>
    <s v="AEP Transmission"/>
    <s v="14108R"/>
    <s v="Telecom Field Services"/>
    <s v="13160R"/>
    <s v="PSO &amp; SWEPCO Telecom Ops"/>
    <m/>
    <m/>
    <x v="2"/>
    <s v="167"/>
    <s v="12146"/>
    <s v="Nonsal"/>
    <n v="33328.439400000003"/>
    <n v="1110947.98"/>
  </r>
  <r>
    <m/>
    <n v="0"/>
    <n v="1984375000"/>
    <n v="1991210937"/>
    <n v="1991577147"/>
    <n v="1991577147"/>
    <s v="12916R"/>
    <s v="AEP Transmission"/>
    <s v="14108R"/>
    <s v="Telecom Field Services"/>
    <s v="13160R"/>
    <s v="PSO &amp; SWEPCO Telecom Ops"/>
    <m/>
    <m/>
    <x v="2"/>
    <s v="167"/>
    <s v="12558"/>
    <s v="Nonsal"/>
    <n v="22848.510600000001"/>
    <n v="761617.02"/>
  </r>
  <r>
    <m/>
    <n v="0"/>
    <n v="1984375000"/>
    <n v="1991210937"/>
    <n v="1991577147"/>
    <n v="1991577147"/>
    <s v="12916R"/>
    <s v="AEP Transmission"/>
    <s v="14108R"/>
    <s v="Telecom Field Services"/>
    <s v="13160R"/>
    <s v="PSO &amp; SWEPCO Telecom Ops"/>
    <m/>
    <m/>
    <x v="2"/>
    <s v="167"/>
    <s v="13160"/>
    <s v="SP20 / 007"/>
    <n v="9914.2673461538507"/>
    <n v="99142.673461538507"/>
  </r>
  <r>
    <m/>
    <n v="0"/>
    <n v="1984375000"/>
    <n v="1991210937"/>
    <n v="1991577147"/>
    <n v="1991577147"/>
    <s v="12916R"/>
    <s v="AEP Transmission"/>
    <s v="14108R"/>
    <s v="Telecom Field Services"/>
    <s v="13160R"/>
    <s v="PSO &amp; SWEPCO Telecom Ops"/>
    <m/>
    <m/>
    <x v="2"/>
    <s v="167"/>
    <s v="13160"/>
    <s v="SP20 / 008"/>
    <n v="22998.0645"/>
    <n v="229980.64499999999"/>
  </r>
  <r>
    <m/>
    <n v="0"/>
    <n v="1984375000"/>
    <n v="1991210937"/>
    <n v="1991577147"/>
    <n v="1991577147"/>
    <s v="12916R"/>
    <s v="AEP Transmission"/>
    <s v="14108R"/>
    <s v="Telecom Field Services"/>
    <s v="13160R"/>
    <s v="PSO &amp; SWEPCO Telecom Ops"/>
    <m/>
    <m/>
    <x v="2"/>
    <s v="167"/>
    <s v="13160"/>
    <s v="SP20 / 010"/>
    <n v="55542.567999999999"/>
    <n v="277712.84000000003"/>
  </r>
  <r>
    <m/>
    <n v="0"/>
    <n v="1984375000"/>
    <n v="1991210937"/>
    <n v="1991577147"/>
    <n v="1991577147"/>
    <s v="12916R"/>
    <s v="AEP Transmission"/>
    <s v="14108R"/>
    <s v="Telecom Field Services"/>
    <s v="13160R"/>
    <s v="PSO &amp; SWEPCO Telecom Ops"/>
    <m/>
    <m/>
    <x v="2"/>
    <s v="167"/>
    <s v="13160"/>
    <s v="SP20 / 011"/>
    <n v="43147.998557692197"/>
    <n v="172591.99423076899"/>
  </r>
  <r>
    <m/>
    <n v="0"/>
    <n v="1984375000"/>
    <n v="1991210937"/>
    <n v="1991638182"/>
    <n v="1991638182"/>
    <s v="12916R"/>
    <s v="AEP Transmission"/>
    <s v="14108R"/>
    <s v="Telecom Field Services"/>
    <s v="13158R"/>
    <s v="AppalachnKentuckyPwrTelecomOps"/>
    <m/>
    <m/>
    <x v="2"/>
    <s v="110"/>
    <s v="12144"/>
    <s v="Nonsal"/>
    <n v="20821.3122"/>
    <n v="694043.74"/>
  </r>
  <r>
    <m/>
    <n v="0"/>
    <n v="1984375000"/>
    <n v="1991210937"/>
    <n v="1991638182"/>
    <n v="1991638182"/>
    <s v="12916R"/>
    <s v="AEP Transmission"/>
    <s v="14108R"/>
    <s v="Telecom Field Services"/>
    <s v="13158R"/>
    <s v="AppalachnKentuckyPwrTelecomOps"/>
    <m/>
    <m/>
    <x v="2"/>
    <s v="110"/>
    <s v="13158"/>
    <s v="SP20 / 010"/>
    <n v="26180.4276153846"/>
    <n v="130902.138076923"/>
  </r>
  <r>
    <m/>
    <n v="0"/>
    <n v="1984375000"/>
    <n v="1991210937"/>
    <n v="1991638182"/>
    <n v="1991638182"/>
    <s v="12916R"/>
    <s v="AEP Transmission"/>
    <s v="14108R"/>
    <s v="Telecom Field Services"/>
    <s v="13158R"/>
    <s v="AppalachnKentuckyPwrTelecomOps"/>
    <m/>
    <m/>
    <x v="2"/>
    <s v="140"/>
    <s v="11699"/>
    <s v="Nonsal"/>
    <n v="35995.133699999998"/>
    <n v="1199837.79"/>
  </r>
  <r>
    <m/>
    <n v="0"/>
    <n v="1984375000"/>
    <n v="1991210937"/>
    <n v="1991638182"/>
    <n v="1991638182"/>
    <s v="12916R"/>
    <s v="AEP Transmission"/>
    <s v="14108R"/>
    <s v="Telecom Field Services"/>
    <s v="13158R"/>
    <s v="AppalachnKentuckyPwrTelecomOps"/>
    <m/>
    <m/>
    <x v="2"/>
    <s v="140"/>
    <s v="12143"/>
    <s v="Nonsal"/>
    <n v="36533.472600000001"/>
    <n v="1217782.42"/>
  </r>
  <r>
    <m/>
    <n v="0"/>
    <n v="1984375000"/>
    <n v="1991210937"/>
    <n v="1991638182"/>
    <n v="1991638182"/>
    <s v="12916R"/>
    <s v="AEP Transmission"/>
    <s v="14108R"/>
    <s v="Telecom Field Services"/>
    <s v="13158R"/>
    <s v="AppalachnKentuckyPwrTelecomOps"/>
    <m/>
    <m/>
    <x v="2"/>
    <s v="140"/>
    <s v="12144"/>
    <s v="Nonsal"/>
    <n v="7819.5339000000004"/>
    <n v="260651.13"/>
  </r>
  <r>
    <m/>
    <n v="0"/>
    <n v="1984375000"/>
    <n v="1991210937"/>
    <n v="1991638182"/>
    <n v="1991638182"/>
    <s v="12916R"/>
    <s v="AEP Transmission"/>
    <s v="14108R"/>
    <s v="Telecom Field Services"/>
    <s v="13158R"/>
    <s v="AppalachnKentuckyPwrTelecomOps"/>
    <m/>
    <m/>
    <x v="2"/>
    <s v="140"/>
    <s v="12144"/>
    <s v="SP20 / 006"/>
    <n v="7360.9182692307704"/>
    <n v="81787.980769230795"/>
  </r>
  <r>
    <m/>
    <n v="0"/>
    <n v="1984375000"/>
    <n v="1991210937"/>
    <n v="1991638182"/>
    <n v="1991638182"/>
    <s v="12916R"/>
    <s v="AEP Transmission"/>
    <s v="14108R"/>
    <s v="Telecom Field Services"/>
    <s v="13158R"/>
    <s v="AppalachnKentuckyPwrTelecomOps"/>
    <m/>
    <m/>
    <x v="2"/>
    <s v="140"/>
    <s v="13158"/>
    <s v="SP20 / 007"/>
    <n v="9655.4990384615394"/>
    <n v="96554.990384615405"/>
  </r>
  <r>
    <m/>
    <n v="0"/>
    <n v="1984375000"/>
    <n v="1991210937"/>
    <n v="1991638182"/>
    <n v="1991638182"/>
    <s v="12916R"/>
    <s v="AEP Transmission"/>
    <s v="14108R"/>
    <s v="Telecom Field Services"/>
    <s v="13158R"/>
    <s v="AppalachnKentuckyPwrTelecomOps"/>
    <m/>
    <m/>
    <x v="2"/>
    <s v="140"/>
    <s v="13158"/>
    <s v="SP20 / 008"/>
    <n v="22226.8093076923"/>
    <n v="222268.09307692299"/>
  </r>
  <r>
    <m/>
    <n v="0"/>
    <n v="1984375000"/>
    <n v="1991210937"/>
    <n v="1991638182"/>
    <n v="1991638182"/>
    <s v="12916R"/>
    <s v="AEP Transmission"/>
    <s v="14108R"/>
    <s v="Telecom Field Services"/>
    <s v="13158R"/>
    <s v="AppalachnKentuckyPwrTelecomOps"/>
    <m/>
    <m/>
    <x v="2"/>
    <s v="140"/>
    <s v="13158"/>
    <s v="SP20 / 009"/>
    <n v="37165.119692307802"/>
    <n v="247767.46461538499"/>
  </r>
  <r>
    <m/>
    <n v="0"/>
    <n v="1984375000"/>
    <n v="1991210937"/>
    <n v="1991638182"/>
    <n v="1991638182"/>
    <s v="12916R"/>
    <s v="AEP Transmission"/>
    <s v="14108R"/>
    <s v="Telecom Field Services"/>
    <s v="13158R"/>
    <s v="AppalachnKentuckyPwrTelecomOps"/>
    <m/>
    <m/>
    <x v="2"/>
    <s v="140"/>
    <s v="13158"/>
    <s v="SP20 / 010"/>
    <n v="59387.635923077003"/>
    <n v="296938.17961538502"/>
  </r>
  <r>
    <m/>
    <n v="0"/>
    <n v="1984375000"/>
    <n v="1991210937"/>
    <n v="1991638182"/>
    <n v="1991638182"/>
    <s v="12916R"/>
    <s v="AEP Transmission"/>
    <s v="14108R"/>
    <s v="Telecom Field Services"/>
    <s v="13158R"/>
    <s v="AppalachnKentuckyPwrTelecomOps"/>
    <m/>
    <m/>
    <x v="2"/>
    <s v="140"/>
    <s v="13158"/>
    <s v="SP20 / 011"/>
    <n v="53058.470192307803"/>
    <n v="212233.88076923101"/>
  </r>
  <r>
    <m/>
    <n v="0"/>
    <n v="1984375000"/>
    <n v="1991210937"/>
    <n v="1991638182"/>
    <n v="1991653441"/>
    <s v="12916R"/>
    <s v="AEP Transmission"/>
    <s v="14108R"/>
    <s v="Telecom Field Services"/>
    <s v="13158R"/>
    <s v="AppalachnKentuckyPwrTelecomOps"/>
    <s v="11700R"/>
    <s v="Bluefield Telecom Ops"/>
    <x v="2"/>
    <s v="103"/>
    <s v="11700"/>
    <s v="SP20 / 009"/>
    <n v="20066.3593846154"/>
    <n v="133775.72923076901"/>
  </r>
  <r>
    <m/>
    <n v="0"/>
    <n v="1984375000"/>
    <n v="1991210937"/>
    <n v="1991638182"/>
    <n v="1991653441"/>
    <s v="12916R"/>
    <s v="AEP Transmission"/>
    <s v="14108R"/>
    <s v="Telecom Field Services"/>
    <s v="13158R"/>
    <s v="AppalachnKentuckyPwrTelecomOps"/>
    <s v="11700R"/>
    <s v="Bluefield Telecom Ops"/>
    <x v="2"/>
    <s v="140"/>
    <s v="11700"/>
    <s v="Nonsal"/>
    <n v="27021.365099999999"/>
    <n v="900712.17"/>
  </r>
  <r>
    <m/>
    <n v="0"/>
    <n v="1984375000"/>
    <n v="1991210937"/>
    <n v="1991638182"/>
    <n v="1991653441"/>
    <s v="12916R"/>
    <s v="AEP Transmission"/>
    <s v="14108R"/>
    <s v="Telecom Field Services"/>
    <s v="13158R"/>
    <s v="AppalachnKentuckyPwrTelecomOps"/>
    <s v="11700R"/>
    <s v="Bluefield Telecom Ops"/>
    <x v="2"/>
    <s v="140"/>
    <s v="13900"/>
    <s v="Nonsal"/>
    <n v="8550.1980000000003"/>
    <n v="285006.59999999998"/>
  </r>
  <r>
    <m/>
    <n v="0"/>
    <n v="1984375000"/>
    <n v="1991210937"/>
    <n v="1991638182"/>
    <n v="1991653441"/>
    <s v="12916R"/>
    <s v="AEP Transmission"/>
    <s v="14108R"/>
    <s v="Telecom Field Services"/>
    <s v="13158R"/>
    <s v="AppalachnKentuckyPwrTelecomOps"/>
    <s v="11700R"/>
    <s v="Bluefield Telecom Ops"/>
    <x v="2"/>
    <s v="230"/>
    <s v="11700"/>
    <s v="Nonsal"/>
    <n v="3427.3643999999999"/>
    <n v="114245.48"/>
  </r>
  <r>
    <m/>
    <n v="0"/>
    <n v="1984375000"/>
    <n v="1991210937"/>
    <n v="1991668700"/>
    <n v="1991668700"/>
    <s v="12916R"/>
    <s v="AEP Transmission"/>
    <s v="14108R"/>
    <s v="Telecom Field Services"/>
    <s v="10124R"/>
    <s v="Corp AEPOH &amp; I&amp;M Telecom Ops"/>
    <m/>
    <m/>
    <x v="2"/>
    <s v="103"/>
    <s v="10124"/>
    <s v="SP20 / 007"/>
    <n v="18946.005076923098"/>
    <n v="189460.05076923099"/>
  </r>
  <r>
    <m/>
    <n v="0"/>
    <n v="1984375000"/>
    <n v="1991210937"/>
    <n v="1991668700"/>
    <n v="1991668700"/>
    <s v="12916R"/>
    <s v="AEP Transmission"/>
    <s v="14108R"/>
    <s v="Telecom Field Services"/>
    <s v="10124R"/>
    <s v="Corp AEPOH &amp; I&amp;M Telecom Ops"/>
    <m/>
    <m/>
    <x v="2"/>
    <s v="103"/>
    <s v="10124"/>
    <s v="SP20 / 008"/>
    <n v="10669.9991538462"/>
    <n v="106699.991538462"/>
  </r>
  <r>
    <m/>
    <n v="0"/>
    <n v="1984375000"/>
    <n v="1991210937"/>
    <n v="1991668700"/>
    <n v="1991668700"/>
    <s v="12916R"/>
    <s v="AEP Transmission"/>
    <s v="14108R"/>
    <s v="Telecom Field Services"/>
    <s v="10124R"/>
    <s v="Corp AEPOH &amp; I&amp;M Telecom Ops"/>
    <m/>
    <m/>
    <x v="2"/>
    <s v="103"/>
    <s v="10124"/>
    <s v="SP20 / 011"/>
    <n v="43208.506346153801"/>
    <n v="172834.025384615"/>
  </r>
  <r>
    <m/>
    <n v="0"/>
    <n v="1984375000"/>
    <n v="1991210937"/>
    <n v="1991668700"/>
    <n v="1991668700"/>
    <s v="12916R"/>
    <s v="AEP Transmission"/>
    <s v="14108R"/>
    <s v="Telecom Field Services"/>
    <s v="10124R"/>
    <s v="Corp AEPOH &amp; I&amp;M Telecom Ops"/>
    <m/>
    <m/>
    <x v="2"/>
    <s v="103"/>
    <s v="12142"/>
    <s v="Nonsal"/>
    <n v="18451.040400000002"/>
    <n v="615034.68000000005"/>
  </r>
  <r>
    <m/>
    <n v="0"/>
    <n v="1984375000"/>
    <n v="1991210937"/>
    <n v="1991668700"/>
    <n v="1991668700"/>
    <s v="12916R"/>
    <s v="AEP Transmission"/>
    <s v="14108R"/>
    <s v="Telecom Field Services"/>
    <s v="10124R"/>
    <s v="Corp AEPOH &amp; I&amp;M Telecom Ops"/>
    <m/>
    <m/>
    <x v="2"/>
    <s v="103"/>
    <s v="12142"/>
    <s v="SP20 / 009"/>
    <n v="18267.0896538462"/>
    <n v="121780.597692308"/>
  </r>
  <r>
    <m/>
    <n v="0"/>
    <n v="1984375000"/>
    <n v="1991210937"/>
    <n v="1991668700"/>
    <n v="1991668700"/>
    <s v="12916R"/>
    <s v="AEP Transmission"/>
    <s v="14108R"/>
    <s v="Telecom Field Services"/>
    <s v="10124R"/>
    <s v="Corp AEPOH &amp; I&amp;M Telecom Ops"/>
    <m/>
    <m/>
    <x v="2"/>
    <s v="103"/>
    <s v="12611"/>
    <s v="Nonsal"/>
    <n v="3844.2813000000001"/>
    <n v="128142.71"/>
  </r>
  <r>
    <m/>
    <n v="0"/>
    <n v="1984375000"/>
    <n v="1991210937"/>
    <n v="1991668700"/>
    <n v="1991668700"/>
    <s v="12916R"/>
    <s v="AEP Transmission"/>
    <s v="14108R"/>
    <s v="Telecom Field Services"/>
    <s v="10124R"/>
    <s v="Corp AEPOH &amp; I&amp;M Telecom Ops"/>
    <m/>
    <m/>
    <x v="2"/>
    <s v="103"/>
    <s v="13579"/>
    <s v="SP20 / 008"/>
    <n v="11545.266538461499"/>
    <n v="115452.665384615"/>
  </r>
  <r>
    <m/>
    <n v="0"/>
    <n v="1984375000"/>
    <n v="1991210937"/>
    <n v="1991668700"/>
    <n v="1991668700"/>
    <s v="12916R"/>
    <s v="AEP Transmission"/>
    <s v="14108R"/>
    <s v="Telecom Field Services"/>
    <s v="10124R"/>
    <s v="Corp AEPOH &amp; I&amp;M Telecom Ops"/>
    <m/>
    <m/>
    <x v="2"/>
    <s v="170"/>
    <s v="10124"/>
    <s v="SP20 / 006"/>
    <n v="7461.0013846153897"/>
    <n v="82900.015384615399"/>
  </r>
  <r>
    <m/>
    <n v="0"/>
    <n v="1984375000"/>
    <n v="1991210937"/>
    <n v="1991668700"/>
    <n v="1991668700"/>
    <s v="12916R"/>
    <s v="AEP Transmission"/>
    <s v="14108R"/>
    <s v="Telecom Field Services"/>
    <s v="10124R"/>
    <s v="Corp AEPOH &amp; I&amp;M Telecom Ops"/>
    <m/>
    <m/>
    <x v="2"/>
    <s v="170"/>
    <s v="10124"/>
    <s v="SP20 / 007"/>
    <n v="9850.0015384615399"/>
    <n v="98500.015384615399"/>
  </r>
  <r>
    <m/>
    <n v="0"/>
    <n v="1984375000"/>
    <n v="1991210937"/>
    <n v="1991668700"/>
    <n v="1991668700"/>
    <s v="12916R"/>
    <s v="AEP Transmission"/>
    <s v="14108R"/>
    <s v="Telecom Field Services"/>
    <s v="10124R"/>
    <s v="Corp AEPOH &amp; I&amp;M Telecom Ops"/>
    <m/>
    <m/>
    <x v="2"/>
    <s v="250"/>
    <s v="10470"/>
    <s v="Nonsal"/>
    <n v="29110.948799999998"/>
    <n v="970364.96"/>
  </r>
  <r>
    <m/>
    <n v="0"/>
    <n v="1984375000"/>
    <n v="1991210937"/>
    <n v="1991668700"/>
    <n v="1991668700"/>
    <s v="12916R"/>
    <s v="AEP Transmission"/>
    <s v="14108R"/>
    <s v="Telecom Field Services"/>
    <s v="10124R"/>
    <s v="Corp AEPOH &amp; I&amp;M Telecom Ops"/>
    <m/>
    <m/>
    <x v="2"/>
    <s v="250"/>
    <s v="10470"/>
    <s v="SP20 / 010"/>
    <n v="29720.001230769201"/>
    <n v="148600.00615384601"/>
  </r>
  <r>
    <m/>
    <n v="0"/>
    <n v="1984375000"/>
    <n v="1991210937"/>
    <n v="1991668700"/>
    <n v="1991668700"/>
    <s v="12916R"/>
    <s v="AEP Transmission"/>
    <s v="14108R"/>
    <s v="Telecom Field Services"/>
    <s v="10124R"/>
    <s v="Corp AEPOH &amp; I&amp;M Telecom Ops"/>
    <m/>
    <m/>
    <x v="2"/>
    <s v="250"/>
    <s v="12142"/>
    <s v="Nonsal"/>
    <n v="19899.938699999999"/>
    <n v="663331.29"/>
  </r>
  <r>
    <m/>
    <n v="0"/>
    <n v="1984375000"/>
    <n v="1991210937"/>
    <n v="1991668700"/>
    <n v="1991668700"/>
    <s v="12916R"/>
    <s v="AEP Transmission"/>
    <s v="14108R"/>
    <s v="Telecom Field Services"/>
    <s v="10124R"/>
    <s v="Corp AEPOH &amp; I&amp;M Telecom Ops"/>
    <m/>
    <m/>
    <x v="2"/>
    <s v="250"/>
    <s v="12142"/>
    <s v="SP20 / 010"/>
    <n v="28283.180615384601"/>
    <n v="141415.90307692299"/>
  </r>
  <r>
    <m/>
    <n v="0"/>
    <n v="1984375000"/>
    <n v="1991210937"/>
    <n v="1991668700"/>
    <n v="1991668700"/>
    <s v="12916R"/>
    <s v="AEP Transmission"/>
    <s v="14108R"/>
    <s v="Telecom Field Services"/>
    <s v="10124R"/>
    <s v="Corp AEPOH &amp; I&amp;M Telecom Ops"/>
    <m/>
    <m/>
    <x v="2"/>
    <s v="250"/>
    <s v="12611"/>
    <s v="Nonsal"/>
    <n v="27491.2173"/>
    <n v="916373.91"/>
  </r>
  <r>
    <m/>
    <n v="0"/>
    <n v="1984375000"/>
    <n v="1991210937"/>
    <n v="1991668700"/>
    <n v="1991668700"/>
    <s v="12916R"/>
    <s v="AEP Transmission"/>
    <s v="14108R"/>
    <s v="Telecom Field Services"/>
    <s v="10124R"/>
    <s v="Corp AEPOH &amp; I&amp;M Telecom Ops"/>
    <m/>
    <m/>
    <x v="2"/>
    <s v="250"/>
    <s v="12611"/>
    <s v="SP20 / 010"/>
    <n v="28000.432923077002"/>
    <n v="140002.164615385"/>
  </r>
  <r>
    <m/>
    <n v="0"/>
    <n v="1984375000"/>
    <n v="1991210937"/>
    <n v="1991668700"/>
    <n v="1991676329"/>
    <s v="12916R"/>
    <s v="AEP Transmission"/>
    <s v="14108R"/>
    <s v="Telecom Field Services"/>
    <s v="10124R"/>
    <s v="Corp AEPOH &amp; I&amp;M Telecom Ops"/>
    <s v="13159R"/>
    <s v="Indiana Michigan Field Ops"/>
    <x v="2"/>
    <s v="103"/>
    <s v="10841"/>
    <s v="SP20 / 008"/>
    <n v="11679.9996923077"/>
    <n v="116799.99692307699"/>
  </r>
  <r>
    <m/>
    <n v="0"/>
    <n v="1984375000"/>
    <n v="1991210937"/>
    <n v="1991668700"/>
    <n v="1991676329"/>
    <s v="12916R"/>
    <s v="AEP Transmission"/>
    <s v="14108R"/>
    <s v="Telecom Field Services"/>
    <s v="10124R"/>
    <s v="Corp AEPOH &amp; I&amp;M Telecom Ops"/>
    <s v="13159R"/>
    <s v="Indiana Michigan Field Ops"/>
    <x v="2"/>
    <s v="170"/>
    <s v="10841"/>
    <s v="Nonsal"/>
    <n v="27218.823899999999"/>
    <n v="907294.13"/>
  </r>
  <r>
    <m/>
    <n v="0"/>
    <n v="1984375000"/>
    <n v="1991210937"/>
    <n v="1991668700"/>
    <n v="1991676329"/>
    <s v="12916R"/>
    <s v="AEP Transmission"/>
    <s v="14108R"/>
    <s v="Telecom Field Services"/>
    <s v="10124R"/>
    <s v="Corp AEPOH &amp; I&amp;M Telecom Ops"/>
    <s v="13159R"/>
    <s v="Indiana Michigan Field Ops"/>
    <x v="2"/>
    <s v="170"/>
    <s v="10841"/>
    <s v="SP20 / 010"/>
    <n v="30367.633769230801"/>
    <n v="151838.168846154"/>
  </r>
  <r>
    <m/>
    <n v="0"/>
    <n v="1984375000"/>
    <n v="1991210937"/>
    <n v="1991668700"/>
    <n v="1991676329"/>
    <s v="12916R"/>
    <s v="AEP Transmission"/>
    <s v="14108R"/>
    <s v="Telecom Field Services"/>
    <s v="10124R"/>
    <s v="Corp AEPOH &amp; I&amp;M Telecom Ops"/>
    <s v="13159R"/>
    <s v="Indiana Michigan Field Ops"/>
    <x v="2"/>
    <s v="170"/>
    <s v="11695"/>
    <s v="Nonsal"/>
    <n v="21604.086599999999"/>
    <n v="720136.22"/>
  </r>
  <r>
    <m/>
    <n v="0"/>
    <n v="1984375000"/>
    <n v="1991210937"/>
    <n v="1991668700"/>
    <n v="1991676329"/>
    <s v="12916R"/>
    <s v="AEP Transmission"/>
    <s v="14108R"/>
    <s v="Telecom Field Services"/>
    <s v="10124R"/>
    <s v="Corp AEPOH &amp; I&amp;M Telecom Ops"/>
    <s v="13159R"/>
    <s v="Indiana Michigan Field Ops"/>
    <x v="2"/>
    <s v="170"/>
    <s v="11695"/>
    <s v="SP20 / 010"/>
    <n v="28295.566153846201"/>
    <n v="141477.83076923099"/>
  </r>
  <r>
    <m/>
    <n v="0"/>
    <n v="1984375000"/>
    <n v="1991210937"/>
    <n v="1991668700"/>
    <n v="1991676329"/>
    <s v="12916R"/>
    <s v="AEP Transmission"/>
    <s v="14108R"/>
    <s v="Telecom Field Services"/>
    <s v="10124R"/>
    <s v="Corp AEPOH &amp; I&amp;M Telecom Ops"/>
    <s v="13159R"/>
    <s v="Indiana Michigan Field Ops"/>
    <x v="2"/>
    <s v="250"/>
    <s v="10841"/>
    <s v="Nonsal"/>
    <n v="9018.5148000000008"/>
    <n v="300617.15999999997"/>
  </r>
  <r>
    <m/>
    <n v="0"/>
    <n v="1984375000"/>
    <n v="1991943359"/>
    <n v="1991943359"/>
    <n v="1991943359"/>
    <s v="12916R"/>
    <s v="AEP Transmission"/>
    <s v="10867R"/>
    <s v="Energy Delivery Engineering"/>
    <m/>
    <m/>
    <m/>
    <m/>
    <x v="2"/>
    <s v="103"/>
    <s v="10867"/>
    <s v="SP20 / 004"/>
    <n v="3474.94559307692"/>
    <n v="57915.7598846154"/>
  </r>
  <r>
    <m/>
    <n v="0"/>
    <n v="1984375000"/>
    <n v="1991943359"/>
    <n v="1991943359"/>
    <n v="1991943359"/>
    <s v="12916R"/>
    <s v="AEP Transmission"/>
    <s v="10867R"/>
    <s v="Energy Delivery Engineering"/>
    <m/>
    <m/>
    <m/>
    <m/>
    <x v="2"/>
    <s v="103"/>
    <s v="10867"/>
    <s v="SP20 / 014"/>
    <n v="123599.989538462"/>
    <n v="308999.973846154"/>
  </r>
  <r>
    <m/>
    <n v="0"/>
    <n v="1984375000"/>
    <n v="1991943359"/>
    <n v="1991945266"/>
    <n v="1991945266"/>
    <s v="12916R"/>
    <s v="AEP Transmission"/>
    <s v="10867R"/>
    <s v="Energy Delivery Engineering"/>
    <s v="10622R"/>
    <s v="Transmission Line Engrg"/>
    <m/>
    <m/>
    <x v="2"/>
    <s v="103"/>
    <s v="10223"/>
    <s v="SP20 / 004"/>
    <n v="11479.884212307699"/>
    <n v="191331.40353846201"/>
  </r>
  <r>
    <m/>
    <n v="0"/>
    <n v="1984375000"/>
    <n v="1991943359"/>
    <n v="1991945266"/>
    <n v="1991945266"/>
    <s v="12916R"/>
    <s v="AEP Transmission"/>
    <s v="10867R"/>
    <s v="Energy Delivery Engineering"/>
    <s v="10622R"/>
    <s v="Transmission Line Engrg"/>
    <m/>
    <m/>
    <x v="2"/>
    <s v="103"/>
    <s v="10223"/>
    <s v="SP20 / 005"/>
    <n v="55174.942421538501"/>
    <n v="689686.78026923095"/>
  </r>
  <r>
    <m/>
    <n v="0"/>
    <n v="1984375000"/>
    <n v="1991943359"/>
    <n v="1991945266"/>
    <n v="1991945266"/>
    <s v="12916R"/>
    <s v="AEP Transmission"/>
    <s v="10867R"/>
    <s v="Energy Delivery Engineering"/>
    <s v="10622R"/>
    <s v="Transmission Line Engrg"/>
    <m/>
    <m/>
    <x v="2"/>
    <s v="103"/>
    <s v="10223"/>
    <s v="SP20 / 006"/>
    <n v="54940.842276923002"/>
    <n v="610453.80307692301"/>
  </r>
  <r>
    <m/>
    <n v="0"/>
    <n v="1984375000"/>
    <n v="1991943359"/>
    <n v="1991945266"/>
    <n v="1991945266"/>
    <s v="12916R"/>
    <s v="AEP Transmission"/>
    <s v="10867R"/>
    <s v="Energy Delivery Engineering"/>
    <s v="10622R"/>
    <s v="Transmission Line Engrg"/>
    <m/>
    <m/>
    <x v="2"/>
    <s v="103"/>
    <s v="10223"/>
    <s v="SP20 / 007"/>
    <n v="38862.359011538501"/>
    <n v="388623.59011538501"/>
  </r>
  <r>
    <m/>
    <n v="0"/>
    <n v="1984375000"/>
    <n v="1991943359"/>
    <n v="1991945266"/>
    <n v="1991945266"/>
    <s v="12916R"/>
    <s v="AEP Transmission"/>
    <s v="10867R"/>
    <s v="Energy Delivery Engineering"/>
    <s v="10622R"/>
    <s v="Transmission Line Engrg"/>
    <m/>
    <m/>
    <x v="2"/>
    <s v="103"/>
    <s v="10223"/>
    <s v="SP20 / 008"/>
    <n v="33066.347384615401"/>
    <n v="330663.473846154"/>
  </r>
  <r>
    <m/>
    <n v="0"/>
    <n v="1984375000"/>
    <n v="1991943359"/>
    <n v="1991945266"/>
    <n v="1991945266"/>
    <s v="12916R"/>
    <s v="AEP Transmission"/>
    <s v="10867R"/>
    <s v="Energy Delivery Engineering"/>
    <s v="10622R"/>
    <s v="Transmission Line Engrg"/>
    <m/>
    <m/>
    <x v="2"/>
    <s v="103"/>
    <s v="10223"/>
    <s v="SP20 / 009"/>
    <n v="39387.458192307698"/>
    <n v="262583.05461538502"/>
  </r>
  <r>
    <m/>
    <n v="0"/>
    <n v="1984375000"/>
    <n v="1991943359"/>
    <n v="1991945266"/>
    <n v="1991945266"/>
    <s v="12916R"/>
    <s v="AEP Transmission"/>
    <s v="10867R"/>
    <s v="Energy Delivery Engineering"/>
    <s v="10622R"/>
    <s v="Transmission Line Engrg"/>
    <m/>
    <m/>
    <x v="2"/>
    <s v="103"/>
    <s v="10223"/>
    <s v="SP20 / 010"/>
    <n v="96841.389076923006"/>
    <n v="484206.94538461498"/>
  </r>
  <r>
    <m/>
    <n v="0"/>
    <n v="1984375000"/>
    <n v="1991943359"/>
    <n v="1991945266"/>
    <n v="1991945266"/>
    <s v="12916R"/>
    <s v="AEP Transmission"/>
    <s v="10867R"/>
    <s v="Energy Delivery Engineering"/>
    <s v="10622R"/>
    <s v="Transmission Line Engrg"/>
    <m/>
    <m/>
    <x v="2"/>
    <s v="103"/>
    <s v="10622"/>
    <s v="SP20 / 004"/>
    <n v="3790.02909230769"/>
    <n v="63167.151538461498"/>
  </r>
  <r>
    <m/>
    <n v="0"/>
    <n v="1984375000"/>
    <n v="1991943359"/>
    <n v="1991945266"/>
    <n v="1991945266"/>
    <s v="12916R"/>
    <s v="AEP Transmission"/>
    <s v="10867R"/>
    <s v="Energy Delivery Engineering"/>
    <s v="10622R"/>
    <s v="Transmission Line Engrg"/>
    <m/>
    <m/>
    <x v="2"/>
    <s v="103"/>
    <s v="10622"/>
    <s v="SP20 / 010"/>
    <n v="61072.875692307804"/>
    <n v="305364.378461538"/>
  </r>
  <r>
    <m/>
    <n v="0"/>
    <n v="1984375000"/>
    <n v="1991943359"/>
    <n v="1991945266"/>
    <n v="1991945266"/>
    <s v="12916R"/>
    <s v="AEP Transmission"/>
    <s v="10867R"/>
    <s v="Energy Delivery Engineering"/>
    <s v="10622R"/>
    <s v="Transmission Line Engrg"/>
    <m/>
    <m/>
    <x v="2"/>
    <s v="103"/>
    <s v="10622"/>
    <s v="SP20 / 011"/>
    <n v="47929.599326923002"/>
    <n v="191718.39730769201"/>
  </r>
  <r>
    <m/>
    <n v="0"/>
    <n v="1984375000"/>
    <n v="1991943359"/>
    <n v="1991945266"/>
    <n v="1991945266"/>
    <s v="12916R"/>
    <s v="AEP Transmission"/>
    <s v="10867R"/>
    <s v="Energy Delivery Engineering"/>
    <s v="10622R"/>
    <s v="Transmission Line Engrg"/>
    <m/>
    <m/>
    <x v="2"/>
    <s v="103"/>
    <s v="10967"/>
    <s v="SP20 / 004"/>
    <n v="14315.7490453846"/>
    <n v="238595.81742307701"/>
  </r>
  <r>
    <m/>
    <n v="0"/>
    <n v="1984375000"/>
    <n v="1991943359"/>
    <n v="1991945266"/>
    <n v="1991945266"/>
    <s v="12916R"/>
    <s v="AEP Transmission"/>
    <s v="10867R"/>
    <s v="Energy Delivery Engineering"/>
    <s v="10622R"/>
    <s v="Transmission Line Engrg"/>
    <m/>
    <m/>
    <x v="2"/>
    <s v="103"/>
    <s v="10967"/>
    <s v="SP20 / 005"/>
    <n v="30477.162993846199"/>
    <n v="380964.53742307698"/>
  </r>
  <r>
    <m/>
    <n v="0"/>
    <n v="1984375000"/>
    <n v="1991943359"/>
    <n v="1991945266"/>
    <n v="1991945266"/>
    <s v="12916R"/>
    <s v="AEP Transmission"/>
    <s v="10867R"/>
    <s v="Energy Delivery Engineering"/>
    <s v="10622R"/>
    <s v="Transmission Line Engrg"/>
    <m/>
    <m/>
    <x v="2"/>
    <s v="103"/>
    <s v="10967"/>
    <s v="SP20 / 006"/>
    <n v="44912.6253"/>
    <n v="499029.17"/>
  </r>
  <r>
    <m/>
    <n v="0"/>
    <n v="1984375000"/>
    <n v="1991943359"/>
    <n v="1991945266"/>
    <n v="1991945266"/>
    <s v="12916R"/>
    <s v="AEP Transmission"/>
    <s v="10867R"/>
    <s v="Energy Delivery Engineering"/>
    <s v="10622R"/>
    <s v="Transmission Line Engrg"/>
    <m/>
    <m/>
    <x v="2"/>
    <s v="103"/>
    <s v="10967"/>
    <s v="SP20 / 007"/>
    <n v="19504.500230769201"/>
    <n v="195045.00230769199"/>
  </r>
  <r>
    <m/>
    <n v="0"/>
    <n v="1984375000"/>
    <n v="1991943359"/>
    <n v="1991945266"/>
    <n v="1991945266"/>
    <s v="12916R"/>
    <s v="AEP Transmission"/>
    <s v="10867R"/>
    <s v="Energy Delivery Engineering"/>
    <s v="10622R"/>
    <s v="Transmission Line Engrg"/>
    <m/>
    <m/>
    <x v="2"/>
    <s v="103"/>
    <s v="10967"/>
    <s v="SP20 / 008"/>
    <n v="51233.5772692307"/>
    <n v="512335.772692308"/>
  </r>
  <r>
    <m/>
    <n v="0"/>
    <n v="1984375000"/>
    <n v="1991943359"/>
    <n v="1991945266"/>
    <n v="1991945266"/>
    <s v="12916R"/>
    <s v="AEP Transmission"/>
    <s v="10867R"/>
    <s v="Energy Delivery Engineering"/>
    <s v="10622R"/>
    <s v="Transmission Line Engrg"/>
    <m/>
    <m/>
    <x v="2"/>
    <s v="103"/>
    <s v="10967"/>
    <s v="SP20 / 009"/>
    <n v="39121.188461538601"/>
    <n v="260807.92307692301"/>
  </r>
  <r>
    <m/>
    <n v="0"/>
    <n v="1984375000"/>
    <n v="1991943359"/>
    <n v="1991945266"/>
    <n v="1991945266"/>
    <s v="12916R"/>
    <s v="AEP Transmission"/>
    <s v="10867R"/>
    <s v="Energy Delivery Engineering"/>
    <s v="10622R"/>
    <s v="Transmission Line Engrg"/>
    <m/>
    <m/>
    <x v="2"/>
    <s v="103"/>
    <s v="10967"/>
    <s v="SP20 / 010"/>
    <n v="59279.000615384597"/>
    <n v="296395.00307692302"/>
  </r>
  <r>
    <m/>
    <n v="0"/>
    <n v="1984375000"/>
    <n v="1991943359"/>
    <n v="1991945266"/>
    <n v="1991945266"/>
    <s v="12916R"/>
    <s v="AEP Transmission"/>
    <s v="10867R"/>
    <s v="Energy Delivery Engineering"/>
    <s v="10622R"/>
    <s v="Transmission Line Engrg"/>
    <m/>
    <m/>
    <x v="2"/>
    <s v="103"/>
    <s v="11451"/>
    <s v="SP20 / 005"/>
    <n v="73141.495107692506"/>
    <n v="914268.68884615402"/>
  </r>
  <r>
    <m/>
    <n v="0"/>
    <n v="1984375000"/>
    <n v="1991943359"/>
    <n v="1991945266"/>
    <n v="1991945266"/>
    <s v="12916R"/>
    <s v="AEP Transmission"/>
    <s v="10867R"/>
    <s v="Energy Delivery Engineering"/>
    <s v="10622R"/>
    <s v="Transmission Line Engrg"/>
    <m/>
    <m/>
    <x v="2"/>
    <s v="103"/>
    <s v="11451"/>
    <s v="SP20 / 006"/>
    <n v="70034.335165384604"/>
    <n v="778159.27961538499"/>
  </r>
  <r>
    <m/>
    <n v="0"/>
    <n v="1984375000"/>
    <n v="1991943359"/>
    <n v="1991945266"/>
    <n v="1991945266"/>
    <s v="12916R"/>
    <s v="AEP Transmission"/>
    <s v="10867R"/>
    <s v="Energy Delivery Engineering"/>
    <s v="10622R"/>
    <s v="Transmission Line Engrg"/>
    <m/>
    <m/>
    <x v="2"/>
    <s v="103"/>
    <s v="11451"/>
    <s v="SP20 / 007"/>
    <n v="77700.639769230795"/>
    <n v="777006.39769230795"/>
  </r>
  <r>
    <m/>
    <n v="0"/>
    <n v="1984375000"/>
    <n v="1991943359"/>
    <n v="1991945266"/>
    <n v="1991945266"/>
    <s v="12916R"/>
    <s v="AEP Transmission"/>
    <s v="10867R"/>
    <s v="Energy Delivery Engineering"/>
    <s v="10622R"/>
    <s v="Transmission Line Engrg"/>
    <m/>
    <m/>
    <x v="2"/>
    <s v="103"/>
    <s v="11451"/>
    <s v="SP20 / 008"/>
    <n v="23065.6844615384"/>
    <n v="230656.84461538499"/>
  </r>
  <r>
    <m/>
    <n v="0"/>
    <n v="1984375000"/>
    <n v="1991943359"/>
    <n v="1991945266"/>
    <n v="1991945266"/>
    <s v="12916R"/>
    <s v="AEP Transmission"/>
    <s v="10867R"/>
    <s v="Energy Delivery Engineering"/>
    <s v="10622R"/>
    <s v="Transmission Line Engrg"/>
    <m/>
    <m/>
    <x v="2"/>
    <s v="103"/>
    <s v="11451"/>
    <s v="SP20 / 009"/>
    <n v="41178.444461538602"/>
    <n v="274522.96307692298"/>
  </r>
  <r>
    <m/>
    <n v="0"/>
    <n v="1984375000"/>
    <n v="1991943359"/>
    <n v="1991945266"/>
    <n v="1991945266"/>
    <s v="12916R"/>
    <s v="AEP Transmission"/>
    <s v="10867R"/>
    <s v="Energy Delivery Engineering"/>
    <s v="10622R"/>
    <s v="Transmission Line Engrg"/>
    <m/>
    <m/>
    <x v="2"/>
    <s v="103"/>
    <s v="11451"/>
    <s v="SP20 / 010"/>
    <n v="123631.876615385"/>
    <n v="618159.38307692297"/>
  </r>
  <r>
    <m/>
    <n v="0"/>
    <n v="1984375000"/>
    <n v="1991943359"/>
    <n v="1991945266"/>
    <n v="1991945266"/>
    <s v="12916R"/>
    <s v="AEP Transmission"/>
    <s v="10867R"/>
    <s v="Energy Delivery Engineering"/>
    <s v="10622R"/>
    <s v="Transmission Line Engrg"/>
    <m/>
    <m/>
    <x v="2"/>
    <s v="103"/>
    <s v="13469"/>
    <s v="SP20 / 005"/>
    <n v="6044.6088615384597"/>
    <n v="75557.6107692308"/>
  </r>
  <r>
    <m/>
    <n v="0"/>
    <n v="1984375000"/>
    <n v="1991943359"/>
    <n v="1991945266"/>
    <n v="1991945266"/>
    <s v="12916R"/>
    <s v="AEP Transmission"/>
    <s v="10867R"/>
    <s v="Energy Delivery Engineering"/>
    <s v="10622R"/>
    <s v="Transmission Line Engrg"/>
    <m/>
    <m/>
    <x v="2"/>
    <s v="103"/>
    <s v="13469"/>
    <s v="SP20 / 006"/>
    <n v="14583.778269230799"/>
    <n v="162041.98076923101"/>
  </r>
  <r>
    <m/>
    <n v="0"/>
    <n v="1984375000"/>
    <n v="1991943359"/>
    <n v="1991945266"/>
    <n v="1991945266"/>
    <s v="12916R"/>
    <s v="AEP Transmission"/>
    <s v="10867R"/>
    <s v="Energy Delivery Engineering"/>
    <s v="10622R"/>
    <s v="Transmission Line Engrg"/>
    <m/>
    <m/>
    <x v="2"/>
    <s v="103"/>
    <s v="13469"/>
    <s v="SP20 / 007"/>
    <n v="9158.1200000000008"/>
    <n v="91581.2"/>
  </r>
  <r>
    <m/>
    <n v="0"/>
    <n v="1984375000"/>
    <n v="1991943359"/>
    <n v="1991945266"/>
    <n v="1991945266"/>
    <s v="12916R"/>
    <s v="AEP Transmission"/>
    <s v="10867R"/>
    <s v="Energy Delivery Engineering"/>
    <s v="10622R"/>
    <s v="Transmission Line Engrg"/>
    <m/>
    <m/>
    <x v="2"/>
    <s v="103"/>
    <s v="13469"/>
    <s v="SP20 / 010"/>
    <n v="30565.7961538462"/>
    <n v="152828.98076923101"/>
  </r>
  <r>
    <m/>
    <n v="0"/>
    <n v="1984375000"/>
    <n v="1991943359"/>
    <n v="1991945266"/>
    <n v="1991945266"/>
    <s v="12916R"/>
    <s v="AEP Transmission"/>
    <s v="10867R"/>
    <s v="Energy Delivery Engineering"/>
    <s v="10622R"/>
    <s v="Transmission Line Engrg"/>
    <m/>
    <m/>
    <x v="2"/>
    <s v="103"/>
    <s v="13470"/>
    <s v="SP20 / 007"/>
    <n v="20267.475423077001"/>
    <n v="202674.754230769"/>
  </r>
  <r>
    <m/>
    <n v="0"/>
    <n v="1984375000"/>
    <n v="1991943359"/>
    <n v="1991945266"/>
    <n v="1991945266"/>
    <s v="12916R"/>
    <s v="AEP Transmission"/>
    <s v="10867R"/>
    <s v="Energy Delivery Engineering"/>
    <s v="10622R"/>
    <s v="Transmission Line Engrg"/>
    <m/>
    <m/>
    <x v="2"/>
    <s v="103"/>
    <s v="13470"/>
    <s v="SP20 / 010"/>
    <n v="30017.647538461599"/>
    <n v="150088.237692308"/>
  </r>
  <r>
    <m/>
    <n v="0"/>
    <n v="1984375000"/>
    <n v="1991943359"/>
    <n v="1991947173"/>
    <n v="1991947173"/>
    <s v="12916R"/>
    <s v="AEP Transmission"/>
    <s v="10867R"/>
    <s v="Energy Delivery Engineering"/>
    <s v="10621R"/>
    <s v="Transmission Station Engrg"/>
    <m/>
    <m/>
    <x v="2"/>
    <s v="103"/>
    <s v="10187"/>
    <s v="SP20 / 004"/>
    <n v="6744.3557930769202"/>
    <n v="112405.929884615"/>
  </r>
  <r>
    <m/>
    <n v="0"/>
    <n v="1984375000"/>
    <n v="1991943359"/>
    <n v="1991947173"/>
    <n v="1991947173"/>
    <s v="12916R"/>
    <s v="AEP Transmission"/>
    <s v="10867R"/>
    <s v="Energy Delivery Engineering"/>
    <s v="10621R"/>
    <s v="Transmission Station Engrg"/>
    <m/>
    <m/>
    <x v="2"/>
    <s v="103"/>
    <s v="10187"/>
    <s v="SP20 / 005"/>
    <n v="29585.200443076901"/>
    <n v="369815.00553846202"/>
  </r>
  <r>
    <m/>
    <n v="0"/>
    <n v="1984375000"/>
    <n v="1991943359"/>
    <n v="1991947173"/>
    <n v="1991947173"/>
    <s v="12916R"/>
    <s v="AEP Transmission"/>
    <s v="10867R"/>
    <s v="Energy Delivery Engineering"/>
    <s v="10621R"/>
    <s v="Transmission Station Engrg"/>
    <m/>
    <m/>
    <x v="2"/>
    <s v="103"/>
    <s v="10187"/>
    <s v="SP20 / 006"/>
    <n v="7898.3086153846098"/>
    <n v="87758.984615384601"/>
  </r>
  <r>
    <m/>
    <n v="0"/>
    <n v="1984375000"/>
    <n v="1991943359"/>
    <n v="1991947173"/>
    <n v="1991947173"/>
    <s v="12916R"/>
    <s v="AEP Transmission"/>
    <s v="10867R"/>
    <s v="Energy Delivery Engineering"/>
    <s v="10621R"/>
    <s v="Transmission Station Engrg"/>
    <m/>
    <m/>
    <x v="2"/>
    <s v="103"/>
    <s v="10187"/>
    <s v="SP20 / 007"/>
    <n v="55107.449788461498"/>
    <n v="551074.49788461498"/>
  </r>
  <r>
    <m/>
    <n v="0"/>
    <n v="1984375000"/>
    <n v="1991943359"/>
    <n v="1991947173"/>
    <n v="1991947173"/>
    <s v="12916R"/>
    <s v="AEP Transmission"/>
    <s v="10867R"/>
    <s v="Energy Delivery Engineering"/>
    <s v="10621R"/>
    <s v="Transmission Station Engrg"/>
    <m/>
    <m/>
    <x v="2"/>
    <s v="103"/>
    <s v="10187"/>
    <s v="SP20 / 008"/>
    <n v="35302.670653846202"/>
    <n v="353026.70653846202"/>
  </r>
  <r>
    <m/>
    <n v="0"/>
    <n v="1984375000"/>
    <n v="1991943359"/>
    <n v="1991947173"/>
    <n v="1991947173"/>
    <s v="12916R"/>
    <s v="AEP Transmission"/>
    <s v="10867R"/>
    <s v="Energy Delivery Engineering"/>
    <s v="10621R"/>
    <s v="Transmission Station Engrg"/>
    <m/>
    <m/>
    <x v="2"/>
    <s v="103"/>
    <s v="10187"/>
    <s v="SP20 / 009"/>
    <n v="41718.996865384601"/>
    <n v="278126.64576923102"/>
  </r>
  <r>
    <m/>
    <n v="0"/>
    <n v="1984375000"/>
    <n v="1991943359"/>
    <n v="1991947173"/>
    <n v="1991947173"/>
    <s v="12916R"/>
    <s v="AEP Transmission"/>
    <s v="10867R"/>
    <s v="Energy Delivery Engineering"/>
    <s v="10621R"/>
    <s v="Transmission Station Engrg"/>
    <m/>
    <m/>
    <x v="2"/>
    <s v="103"/>
    <s v="10187"/>
    <s v="SP20 / 010"/>
    <n v="60169.397076923196"/>
    <n v="300846.98538461502"/>
  </r>
  <r>
    <m/>
    <n v="0"/>
    <n v="1984375000"/>
    <n v="1991943359"/>
    <n v="1991947173"/>
    <n v="1991947173"/>
    <s v="12916R"/>
    <s v="AEP Transmission"/>
    <s v="10867R"/>
    <s v="Energy Delivery Engineering"/>
    <s v="10621R"/>
    <s v="Transmission Station Engrg"/>
    <m/>
    <m/>
    <x v="2"/>
    <s v="103"/>
    <s v="10621"/>
    <s v="SP20 / 006"/>
    <n v="7659.81"/>
    <n v="85109"/>
  </r>
  <r>
    <m/>
    <n v="0"/>
    <n v="1984375000"/>
    <n v="1991943359"/>
    <n v="1991947173"/>
    <n v="1991947173"/>
    <s v="12916R"/>
    <s v="AEP Transmission"/>
    <s v="10867R"/>
    <s v="Energy Delivery Engineering"/>
    <s v="10621R"/>
    <s v="Transmission Station Engrg"/>
    <m/>
    <m/>
    <x v="2"/>
    <s v="103"/>
    <s v="10621"/>
    <s v="SP20 / 007"/>
    <n v="38879.0728846153"/>
    <n v="388790.728846154"/>
  </r>
  <r>
    <m/>
    <n v="0"/>
    <n v="1984375000"/>
    <n v="1991943359"/>
    <n v="1991947173"/>
    <n v="1991947173"/>
    <s v="12916R"/>
    <s v="AEP Transmission"/>
    <s v="10867R"/>
    <s v="Energy Delivery Engineering"/>
    <s v="10621R"/>
    <s v="Transmission Station Engrg"/>
    <m/>
    <m/>
    <x v="2"/>
    <s v="103"/>
    <s v="10621"/>
    <s v="SP20 / 008"/>
    <n v="81921.229384615406"/>
    <n v="819212.293846154"/>
  </r>
  <r>
    <m/>
    <n v="0"/>
    <n v="1984375000"/>
    <n v="1991943359"/>
    <n v="1991947173"/>
    <n v="1991947173"/>
    <s v="12916R"/>
    <s v="AEP Transmission"/>
    <s v="10867R"/>
    <s v="Energy Delivery Engineering"/>
    <s v="10621R"/>
    <s v="Transmission Station Engrg"/>
    <m/>
    <m/>
    <x v="2"/>
    <s v="103"/>
    <s v="10621"/>
    <s v="SP20 / 009"/>
    <n v="152030.13663461499"/>
    <n v="1013534.24423077"/>
  </r>
  <r>
    <m/>
    <n v="0"/>
    <n v="1984375000"/>
    <n v="1991943359"/>
    <n v="1991947173"/>
    <n v="1991947173"/>
    <s v="12916R"/>
    <s v="AEP Transmission"/>
    <s v="10867R"/>
    <s v="Energy Delivery Engineering"/>
    <s v="10621R"/>
    <s v="Transmission Station Engrg"/>
    <m/>
    <m/>
    <x v="2"/>
    <s v="103"/>
    <s v="10621"/>
    <s v="SP20 / 010"/>
    <n v="129857.574769231"/>
    <n v="649287.87384615396"/>
  </r>
  <r>
    <m/>
    <n v="0"/>
    <n v="1984375000"/>
    <n v="1991943359"/>
    <n v="1991947173"/>
    <n v="1991947173"/>
    <s v="12916R"/>
    <s v="AEP Transmission"/>
    <s v="10867R"/>
    <s v="Energy Delivery Engineering"/>
    <s v="10621R"/>
    <s v="Transmission Station Engrg"/>
    <m/>
    <m/>
    <x v="2"/>
    <s v="103"/>
    <s v="10621"/>
    <s v="SP20 / 011"/>
    <n v="43103.760865384502"/>
    <n v="172415.04346153801"/>
  </r>
  <r>
    <m/>
    <n v="0"/>
    <n v="1984375000"/>
    <n v="1991943359"/>
    <n v="1991947173"/>
    <n v="1991947173"/>
    <s v="12916R"/>
    <s v="AEP Transmission"/>
    <s v="10867R"/>
    <s v="Energy Delivery Engineering"/>
    <s v="10621R"/>
    <s v="Transmission Station Engrg"/>
    <m/>
    <m/>
    <x v="2"/>
    <s v="103"/>
    <s v="10964"/>
    <s v="SP20 / 004"/>
    <n v="15855.554637692299"/>
    <n v="264259.24396153801"/>
  </r>
  <r>
    <m/>
    <n v="0"/>
    <n v="1984375000"/>
    <n v="1991943359"/>
    <n v="1991947173"/>
    <n v="1991947173"/>
    <s v="12916R"/>
    <s v="AEP Transmission"/>
    <s v="10867R"/>
    <s v="Energy Delivery Engineering"/>
    <s v="10621R"/>
    <s v="Transmission Station Engrg"/>
    <m/>
    <m/>
    <x v="2"/>
    <s v="103"/>
    <s v="10964"/>
    <s v="SP20 / 005"/>
    <n v="31278.573713846199"/>
    <n v="390982.171423077"/>
  </r>
  <r>
    <m/>
    <n v="0"/>
    <n v="1984375000"/>
    <n v="1991943359"/>
    <n v="1991947173"/>
    <n v="1991947173"/>
    <s v="12916R"/>
    <s v="AEP Transmission"/>
    <s v="10867R"/>
    <s v="Energy Delivery Engineering"/>
    <s v="10621R"/>
    <s v="Transmission Station Engrg"/>
    <m/>
    <m/>
    <x v="2"/>
    <s v="103"/>
    <s v="10964"/>
    <s v="SP20 / 006"/>
    <n v="22541.647638461502"/>
    <n v="250462.75153846201"/>
  </r>
  <r>
    <m/>
    <n v="0"/>
    <n v="1984375000"/>
    <n v="1991943359"/>
    <n v="1991947173"/>
    <n v="1991947173"/>
    <s v="12916R"/>
    <s v="AEP Transmission"/>
    <s v="10867R"/>
    <s v="Energy Delivery Engineering"/>
    <s v="10621R"/>
    <s v="Transmission Station Engrg"/>
    <m/>
    <m/>
    <x v="2"/>
    <s v="103"/>
    <s v="10964"/>
    <s v="SP20 / 007"/>
    <n v="47190.984665384698"/>
    <n v="471909.84665384598"/>
  </r>
  <r>
    <m/>
    <n v="0"/>
    <n v="1984375000"/>
    <n v="1991943359"/>
    <n v="1991947173"/>
    <n v="1991947173"/>
    <s v="12916R"/>
    <s v="AEP Transmission"/>
    <s v="10867R"/>
    <s v="Energy Delivery Engineering"/>
    <s v="10621R"/>
    <s v="Transmission Station Engrg"/>
    <m/>
    <m/>
    <x v="2"/>
    <s v="103"/>
    <s v="10964"/>
    <s v="SP20 / 008"/>
    <n v="60648.591230769198"/>
    <n v="606485.91230769199"/>
  </r>
  <r>
    <m/>
    <n v="0"/>
    <n v="1984375000"/>
    <n v="1991943359"/>
    <n v="1991947173"/>
    <n v="1991947173"/>
    <s v="12916R"/>
    <s v="AEP Transmission"/>
    <s v="10867R"/>
    <s v="Energy Delivery Engineering"/>
    <s v="10621R"/>
    <s v="Transmission Station Engrg"/>
    <m/>
    <m/>
    <x v="2"/>
    <s v="103"/>
    <s v="10964"/>
    <s v="SP20 / 009"/>
    <n v="40698.393173076802"/>
    <n v="271322.62115384598"/>
  </r>
  <r>
    <m/>
    <n v="0"/>
    <n v="1984375000"/>
    <n v="1991943359"/>
    <n v="1991947173"/>
    <n v="1991947173"/>
    <s v="12916R"/>
    <s v="AEP Transmission"/>
    <s v="10867R"/>
    <s v="Energy Delivery Engineering"/>
    <s v="10621R"/>
    <s v="Transmission Station Engrg"/>
    <m/>
    <m/>
    <x v="2"/>
    <s v="103"/>
    <s v="10964"/>
    <s v="SP20 / 010"/>
    <n v="62524.116461538601"/>
    <n v="312620.58230769198"/>
  </r>
  <r>
    <m/>
    <n v="0"/>
    <n v="1984375000"/>
    <n v="1991943359"/>
    <n v="1991947173"/>
    <n v="1991947173"/>
    <s v="12916R"/>
    <s v="AEP Transmission"/>
    <s v="10867R"/>
    <s v="Energy Delivery Engineering"/>
    <s v="10621R"/>
    <s v="Transmission Station Engrg"/>
    <m/>
    <m/>
    <x v="2"/>
    <s v="103"/>
    <s v="11091"/>
    <s v="SP20 / 004"/>
    <n v="3672"/>
    <n v="61200"/>
  </r>
  <r>
    <m/>
    <n v="0"/>
    <n v="1984375000"/>
    <n v="1991943359"/>
    <n v="1991947173"/>
    <n v="1991947173"/>
    <s v="12916R"/>
    <s v="AEP Transmission"/>
    <s v="10867R"/>
    <s v="Energy Delivery Engineering"/>
    <s v="10621R"/>
    <s v="Transmission Station Engrg"/>
    <m/>
    <m/>
    <x v="2"/>
    <s v="103"/>
    <s v="11091"/>
    <s v="SP20 / 005"/>
    <n v="47028.362163076898"/>
    <n v="587854.52703846199"/>
  </r>
  <r>
    <m/>
    <n v="0"/>
    <n v="1984375000"/>
    <n v="1991943359"/>
    <n v="1991947173"/>
    <n v="1991947173"/>
    <s v="12916R"/>
    <s v="AEP Transmission"/>
    <s v="10867R"/>
    <s v="Energy Delivery Engineering"/>
    <s v="10621R"/>
    <s v="Transmission Station Engrg"/>
    <m/>
    <m/>
    <x v="2"/>
    <s v="103"/>
    <s v="11091"/>
    <s v="SP20 / 006"/>
    <n v="22231.263738461599"/>
    <n v="247014.04153846201"/>
  </r>
  <r>
    <m/>
    <n v="0"/>
    <n v="1984375000"/>
    <n v="1991943359"/>
    <n v="1991947173"/>
    <n v="1991947173"/>
    <s v="12916R"/>
    <s v="AEP Transmission"/>
    <s v="10867R"/>
    <s v="Energy Delivery Engineering"/>
    <s v="10621R"/>
    <s v="Transmission Station Engrg"/>
    <m/>
    <m/>
    <x v="2"/>
    <s v="103"/>
    <s v="11091"/>
    <s v="SP20 / 007"/>
    <n v="91411.122307692305"/>
    <n v="914111.22307692305"/>
  </r>
  <r>
    <m/>
    <n v="0"/>
    <n v="1984375000"/>
    <n v="1991943359"/>
    <n v="1991947173"/>
    <n v="1991947173"/>
    <s v="12916R"/>
    <s v="AEP Transmission"/>
    <s v="10867R"/>
    <s v="Energy Delivery Engineering"/>
    <s v="10621R"/>
    <s v="Transmission Station Engrg"/>
    <m/>
    <m/>
    <x v="2"/>
    <s v="103"/>
    <s v="11091"/>
    <s v="SP20 / 008"/>
    <n v="26672.1222692308"/>
    <n v="266721.22269230802"/>
  </r>
  <r>
    <m/>
    <n v="0"/>
    <n v="1984375000"/>
    <n v="1991943359"/>
    <n v="1991947173"/>
    <n v="1991947173"/>
    <s v="12916R"/>
    <s v="AEP Transmission"/>
    <s v="10867R"/>
    <s v="Energy Delivery Engineering"/>
    <s v="10621R"/>
    <s v="Transmission Station Engrg"/>
    <m/>
    <m/>
    <x v="2"/>
    <s v="103"/>
    <s v="11091"/>
    <s v="SP20 / 009"/>
    <n v="39255.716999999997"/>
    <n v="261704.78"/>
  </r>
  <r>
    <m/>
    <n v="0"/>
    <n v="1984375000"/>
    <n v="1991943359"/>
    <n v="1991947173"/>
    <n v="1991947173"/>
    <s v="12916R"/>
    <s v="AEP Transmission"/>
    <s v="10867R"/>
    <s v="Energy Delivery Engineering"/>
    <s v="10621R"/>
    <s v="Transmission Station Engrg"/>
    <m/>
    <m/>
    <x v="2"/>
    <s v="103"/>
    <s v="11091"/>
    <s v="SP20 / 010"/>
    <n v="60978.9921538462"/>
    <n v="304894.96076923102"/>
  </r>
  <r>
    <m/>
    <n v="0"/>
    <n v="1984375000"/>
    <n v="1991943359"/>
    <n v="1991947173"/>
    <n v="1991947173"/>
    <s v="12916R"/>
    <s v="AEP Transmission"/>
    <s v="10867R"/>
    <s v="Energy Delivery Engineering"/>
    <s v="10621R"/>
    <s v="Transmission Station Engrg"/>
    <m/>
    <m/>
    <x v="2"/>
    <s v="103"/>
    <s v="13467"/>
    <s v="SP20 / 003"/>
    <n v="3470.0476480769198"/>
    <n v="69400.952961538496"/>
  </r>
  <r>
    <m/>
    <n v="0"/>
    <n v="1984375000"/>
    <n v="1991943359"/>
    <n v="1991947173"/>
    <n v="1991947173"/>
    <s v="12916R"/>
    <s v="AEP Transmission"/>
    <s v="10867R"/>
    <s v="Energy Delivery Engineering"/>
    <s v="10621R"/>
    <s v="Transmission Station Engrg"/>
    <m/>
    <m/>
    <x v="2"/>
    <s v="103"/>
    <s v="13467"/>
    <s v="SP20 / 004"/>
    <n v="3688.3595307692299"/>
    <n v="61472.658846153798"/>
  </r>
  <r>
    <m/>
    <n v="0"/>
    <n v="1984375000"/>
    <n v="1991943359"/>
    <n v="1991947173"/>
    <n v="1991947173"/>
    <s v="12916R"/>
    <s v="AEP Transmission"/>
    <s v="10867R"/>
    <s v="Energy Delivery Engineering"/>
    <s v="10621R"/>
    <s v="Transmission Station Engrg"/>
    <m/>
    <m/>
    <x v="2"/>
    <s v="103"/>
    <s v="13467"/>
    <s v="SP20 / 005"/>
    <n v="40964.3851261538"/>
    <n v="512054.81407692301"/>
  </r>
  <r>
    <m/>
    <n v="0"/>
    <n v="1984375000"/>
    <n v="1991943359"/>
    <n v="1991947173"/>
    <n v="1991947173"/>
    <s v="12916R"/>
    <s v="AEP Transmission"/>
    <s v="10867R"/>
    <s v="Energy Delivery Engineering"/>
    <s v="10621R"/>
    <s v="Transmission Station Engrg"/>
    <m/>
    <m/>
    <x v="2"/>
    <s v="103"/>
    <s v="13467"/>
    <s v="SP20 / 006"/>
    <n v="53323.2513692309"/>
    <n v="592480.57076923095"/>
  </r>
  <r>
    <m/>
    <n v="0"/>
    <n v="1984375000"/>
    <n v="1991943359"/>
    <n v="1991947173"/>
    <n v="1991947173"/>
    <s v="12916R"/>
    <s v="AEP Transmission"/>
    <s v="10867R"/>
    <s v="Energy Delivery Engineering"/>
    <s v="10621R"/>
    <s v="Transmission Station Engrg"/>
    <m/>
    <m/>
    <x v="2"/>
    <s v="103"/>
    <s v="13467"/>
    <s v="SP20 / 007"/>
    <n v="50623.023319230801"/>
    <n v="506230.23319230799"/>
  </r>
  <r>
    <m/>
    <n v="0"/>
    <n v="1984375000"/>
    <n v="1991943359"/>
    <n v="1991947173"/>
    <n v="1991947173"/>
    <s v="12916R"/>
    <s v="AEP Transmission"/>
    <s v="10867R"/>
    <s v="Energy Delivery Engineering"/>
    <s v="10621R"/>
    <s v="Transmission Station Engrg"/>
    <m/>
    <m/>
    <x v="2"/>
    <s v="103"/>
    <s v="13467"/>
    <s v="SP20 / 008"/>
    <n v="22921.460461538401"/>
    <n v="229214.604615385"/>
  </r>
  <r>
    <m/>
    <n v="0"/>
    <n v="1984375000"/>
    <n v="1991943359"/>
    <n v="1991947173"/>
    <n v="1991947173"/>
    <s v="12916R"/>
    <s v="AEP Transmission"/>
    <s v="10867R"/>
    <s v="Energy Delivery Engineering"/>
    <s v="10621R"/>
    <s v="Transmission Station Engrg"/>
    <m/>
    <m/>
    <x v="2"/>
    <s v="103"/>
    <s v="13467"/>
    <s v="SP20 / 010"/>
    <n v="61664.983076923199"/>
    <n v="308324.91538461501"/>
  </r>
  <r>
    <m/>
    <n v="0"/>
    <n v="1984375000"/>
    <n v="1991943359"/>
    <n v="1991947173"/>
    <n v="1991947173"/>
    <s v="12916R"/>
    <s v="AEP Transmission"/>
    <s v="10867R"/>
    <s v="Energy Delivery Engineering"/>
    <s v="10621R"/>
    <s v="Transmission Station Engrg"/>
    <m/>
    <m/>
    <x v="2"/>
    <s v="103"/>
    <s v="13468"/>
    <s v="SP20 / 004"/>
    <n v="7729.0824000000002"/>
    <n v="128818.04"/>
  </r>
  <r>
    <m/>
    <n v="0"/>
    <n v="1984375000"/>
    <n v="1991943359"/>
    <n v="1991947173"/>
    <n v="1991947173"/>
    <s v="12916R"/>
    <s v="AEP Transmission"/>
    <s v="10867R"/>
    <s v="Energy Delivery Engineering"/>
    <s v="10621R"/>
    <s v="Transmission Station Engrg"/>
    <m/>
    <m/>
    <x v="2"/>
    <s v="103"/>
    <s v="13468"/>
    <s v="SP20 / 005"/>
    <n v="30629.102461538401"/>
    <n v="382863.78076923097"/>
  </r>
  <r>
    <m/>
    <n v="0"/>
    <n v="1984375000"/>
    <n v="1991943359"/>
    <n v="1991947173"/>
    <n v="1991947173"/>
    <s v="12916R"/>
    <s v="AEP Transmission"/>
    <s v="10867R"/>
    <s v="Energy Delivery Engineering"/>
    <s v="10621R"/>
    <s v="Transmission Station Engrg"/>
    <m/>
    <m/>
    <x v="2"/>
    <s v="103"/>
    <s v="13468"/>
    <s v="SP20 / 006"/>
    <n v="22186.536715384598"/>
    <n v="246517.07461538501"/>
  </r>
  <r>
    <m/>
    <n v="0"/>
    <n v="1984375000"/>
    <n v="1991943359"/>
    <n v="1991947173"/>
    <n v="1991947173"/>
    <s v="12916R"/>
    <s v="AEP Transmission"/>
    <s v="10867R"/>
    <s v="Energy Delivery Engineering"/>
    <s v="10621R"/>
    <s v="Transmission Station Engrg"/>
    <m/>
    <m/>
    <x v="2"/>
    <s v="103"/>
    <s v="13468"/>
    <s v="SP20 / 007"/>
    <n v="38159.1206153846"/>
    <n v="381591.206153846"/>
  </r>
  <r>
    <m/>
    <n v="0"/>
    <n v="1984375000"/>
    <n v="1991943359"/>
    <n v="1991947173"/>
    <n v="1991947173"/>
    <s v="12916R"/>
    <s v="AEP Transmission"/>
    <s v="10867R"/>
    <s v="Energy Delivery Engineering"/>
    <s v="10621R"/>
    <s v="Transmission Station Engrg"/>
    <m/>
    <m/>
    <x v="2"/>
    <s v="103"/>
    <s v="13468"/>
    <s v="SP20 / 008"/>
    <n v="48092.657500000001"/>
    <n v="480926.57500000001"/>
  </r>
  <r>
    <m/>
    <n v="0"/>
    <n v="1984375000"/>
    <n v="1991943359"/>
    <n v="1991947173"/>
    <n v="1991947173"/>
    <s v="12916R"/>
    <s v="AEP Transmission"/>
    <s v="10867R"/>
    <s v="Energy Delivery Engineering"/>
    <s v="10621R"/>
    <s v="Transmission Station Engrg"/>
    <m/>
    <m/>
    <x v="2"/>
    <s v="103"/>
    <s v="13468"/>
    <s v="SP20 / 010"/>
    <n v="62883.897153846199"/>
    <n v="314419.48576923099"/>
  </r>
  <r>
    <m/>
    <n v="0"/>
    <n v="1984375000"/>
    <n v="1991943359"/>
    <n v="1991950988"/>
    <n v="1991950988"/>
    <s v="12916R"/>
    <s v="AEP Transmission"/>
    <s v="10867R"/>
    <s v="Energy Delivery Engineering"/>
    <s v="10839R"/>
    <s v="Trans Protection &amp; Control Eng"/>
    <m/>
    <m/>
    <x v="2"/>
    <s v="103"/>
    <s v="10839"/>
    <s v="SP20 / 006"/>
    <n v="7230.6"/>
    <n v="80340"/>
  </r>
  <r>
    <m/>
    <n v="0"/>
    <n v="1984375000"/>
    <n v="1991943359"/>
    <n v="1991950988"/>
    <n v="1991950988"/>
    <s v="12916R"/>
    <s v="AEP Transmission"/>
    <s v="10867R"/>
    <s v="Energy Delivery Engineering"/>
    <s v="10839R"/>
    <s v="Trans Protection &amp; Control Eng"/>
    <m/>
    <m/>
    <x v="2"/>
    <s v="103"/>
    <s v="10839"/>
    <s v="SP20 / 007"/>
    <n v="29793.417692307601"/>
    <n v="297934.17692307697"/>
  </r>
  <r>
    <m/>
    <n v="0"/>
    <n v="1984375000"/>
    <n v="1991943359"/>
    <n v="1991950988"/>
    <n v="1991950988"/>
    <s v="12916R"/>
    <s v="AEP Transmission"/>
    <s v="10867R"/>
    <s v="Energy Delivery Engineering"/>
    <s v="10839R"/>
    <s v="Trans Protection &amp; Control Eng"/>
    <m/>
    <m/>
    <x v="2"/>
    <s v="103"/>
    <s v="10839"/>
    <s v="SP20 / 008"/>
    <n v="45895.812807692302"/>
    <n v="458958.12807692302"/>
  </r>
  <r>
    <m/>
    <n v="0"/>
    <n v="1984375000"/>
    <n v="1991943359"/>
    <n v="1991950988"/>
    <n v="1991950988"/>
    <s v="12916R"/>
    <s v="AEP Transmission"/>
    <s v="10867R"/>
    <s v="Energy Delivery Engineering"/>
    <s v="10839R"/>
    <s v="Trans Protection &amp; Control Eng"/>
    <m/>
    <m/>
    <x v="2"/>
    <s v="103"/>
    <s v="10839"/>
    <s v="SP20 / 009"/>
    <n v="125241.184211538"/>
    <n v="834941.22807692306"/>
  </r>
  <r>
    <m/>
    <n v="0"/>
    <n v="1984375000"/>
    <n v="1991943359"/>
    <n v="1991950988"/>
    <n v="1991950988"/>
    <s v="12916R"/>
    <s v="AEP Transmission"/>
    <s v="10867R"/>
    <s v="Energy Delivery Engineering"/>
    <s v="10839R"/>
    <s v="Trans Protection &amp; Control Eng"/>
    <m/>
    <m/>
    <x v="2"/>
    <s v="103"/>
    <s v="10839"/>
    <s v="SP20 / 010"/>
    <n v="283175.00769230898"/>
    <n v="1415875.0384615399"/>
  </r>
  <r>
    <m/>
    <n v="0"/>
    <n v="1984375000"/>
    <n v="1991943359"/>
    <n v="1991950988"/>
    <n v="1991950988"/>
    <s v="12916R"/>
    <s v="AEP Transmission"/>
    <s v="10867R"/>
    <s v="Energy Delivery Engineering"/>
    <s v="10839R"/>
    <s v="Trans Protection &amp; Control Eng"/>
    <m/>
    <m/>
    <x v="2"/>
    <s v="103"/>
    <s v="10839"/>
    <s v="SP20 / 012"/>
    <n v="65198.761153846201"/>
    <n v="217329.20384615401"/>
  </r>
  <r>
    <m/>
    <n v="0"/>
    <n v="1984375000"/>
    <n v="1991943359"/>
    <n v="1991950988"/>
    <n v="1991950988"/>
    <s v="12916R"/>
    <s v="AEP Transmission"/>
    <s v="10867R"/>
    <s v="Energy Delivery Engineering"/>
    <s v="10839R"/>
    <s v="Trans Protection &amp; Control Eng"/>
    <m/>
    <m/>
    <x v="2"/>
    <s v="103"/>
    <s v="11347"/>
    <s v="SP20 / 004"/>
    <n v="3488.4029076923098"/>
    <n v="58140.048461538499"/>
  </r>
  <r>
    <m/>
    <n v="0"/>
    <n v="1984375000"/>
    <n v="1991943359"/>
    <n v="1991950988"/>
    <n v="1991950988"/>
    <s v="12916R"/>
    <s v="AEP Transmission"/>
    <s v="10867R"/>
    <s v="Energy Delivery Engineering"/>
    <s v="10839R"/>
    <s v="Trans Protection &amp; Control Eng"/>
    <m/>
    <m/>
    <x v="2"/>
    <s v="103"/>
    <s v="11347"/>
    <s v="SP20 / 005"/>
    <n v="11349.328347692301"/>
    <n v="141866.604346154"/>
  </r>
  <r>
    <m/>
    <n v="0"/>
    <n v="1984375000"/>
    <n v="1991943359"/>
    <n v="1991950988"/>
    <n v="1991950988"/>
    <s v="12916R"/>
    <s v="AEP Transmission"/>
    <s v="10867R"/>
    <s v="Energy Delivery Engineering"/>
    <s v="10839R"/>
    <s v="Trans Protection &amp; Control Eng"/>
    <m/>
    <m/>
    <x v="2"/>
    <s v="103"/>
    <s v="11347"/>
    <s v="SP20 / 006"/>
    <n v="23284.110184615402"/>
    <n v="258712.335384615"/>
  </r>
  <r>
    <m/>
    <n v="0"/>
    <n v="1984375000"/>
    <n v="1991943359"/>
    <n v="1991950988"/>
    <n v="1991950988"/>
    <s v="12916R"/>
    <s v="AEP Transmission"/>
    <s v="10867R"/>
    <s v="Energy Delivery Engineering"/>
    <s v="10839R"/>
    <s v="Trans Protection &amp; Control Eng"/>
    <m/>
    <m/>
    <x v="2"/>
    <s v="103"/>
    <s v="11347"/>
    <s v="SP20 / 007"/>
    <n v="19514.248"/>
    <n v="195142.48"/>
  </r>
  <r>
    <m/>
    <n v="0"/>
    <n v="1984375000"/>
    <n v="1991943359"/>
    <n v="1991950988"/>
    <n v="1991950988"/>
    <s v="12916R"/>
    <s v="AEP Transmission"/>
    <s v="10867R"/>
    <s v="Energy Delivery Engineering"/>
    <s v="10839R"/>
    <s v="Trans Protection &amp; Control Eng"/>
    <m/>
    <m/>
    <x v="2"/>
    <s v="103"/>
    <s v="11347"/>
    <s v="SP20 / 008"/>
    <n v="56488.623615384502"/>
    <n v="564886.23615384602"/>
  </r>
  <r>
    <m/>
    <n v="0"/>
    <n v="1984375000"/>
    <n v="1991943359"/>
    <n v="1991950988"/>
    <n v="1991950988"/>
    <s v="12916R"/>
    <s v="AEP Transmission"/>
    <s v="10867R"/>
    <s v="Energy Delivery Engineering"/>
    <s v="10839R"/>
    <s v="Trans Protection &amp; Control Eng"/>
    <m/>
    <m/>
    <x v="2"/>
    <s v="103"/>
    <s v="11347"/>
    <s v="SP20 / 009"/>
    <n v="39413.040634615303"/>
    <n v="262753.60423076898"/>
  </r>
  <r>
    <m/>
    <n v="0"/>
    <n v="1984375000"/>
    <n v="1991943359"/>
    <n v="1991950988"/>
    <n v="1991950988"/>
    <s v="12916R"/>
    <s v="AEP Transmission"/>
    <s v="10867R"/>
    <s v="Energy Delivery Engineering"/>
    <s v="10839R"/>
    <s v="Trans Protection &amp; Control Eng"/>
    <m/>
    <m/>
    <x v="2"/>
    <s v="103"/>
    <s v="11347"/>
    <s v="SP20 / 010"/>
    <n v="58599.997538461597"/>
    <n v="292999.98769230797"/>
  </r>
  <r>
    <m/>
    <n v="0"/>
    <n v="1984375000"/>
    <n v="1991943359"/>
    <n v="1991950988"/>
    <n v="1991950988"/>
    <s v="12916R"/>
    <s v="AEP Transmission"/>
    <s v="10867R"/>
    <s v="Energy Delivery Engineering"/>
    <s v="10839R"/>
    <s v="Trans Protection &amp; Control Eng"/>
    <m/>
    <m/>
    <x v="2"/>
    <s v="103"/>
    <s v="13129"/>
    <s v="SP20 / 005"/>
    <n v="6179.4048092307703"/>
    <n v="77242.560115384593"/>
  </r>
  <r>
    <m/>
    <n v="0"/>
    <n v="1984375000"/>
    <n v="1991943359"/>
    <n v="1991950988"/>
    <n v="1991950988"/>
    <s v="12916R"/>
    <s v="AEP Transmission"/>
    <s v="10867R"/>
    <s v="Energy Delivery Engineering"/>
    <s v="10839R"/>
    <s v="Trans Protection &amp; Control Eng"/>
    <m/>
    <m/>
    <x v="2"/>
    <s v="103"/>
    <s v="13129"/>
    <s v="SP20 / 006"/>
    <n v="37283.548846153797"/>
    <n v="414261.65384615399"/>
  </r>
  <r>
    <m/>
    <n v="0"/>
    <n v="1984375000"/>
    <n v="1991943359"/>
    <n v="1991950988"/>
    <n v="1991950988"/>
    <s v="12916R"/>
    <s v="AEP Transmission"/>
    <s v="10867R"/>
    <s v="Energy Delivery Engineering"/>
    <s v="10839R"/>
    <s v="Trans Protection &amp; Control Eng"/>
    <m/>
    <m/>
    <x v="2"/>
    <s v="103"/>
    <s v="13129"/>
    <s v="SP20 / 007"/>
    <n v="68770.383988461705"/>
    <n v="687703.83988461597"/>
  </r>
  <r>
    <m/>
    <n v="0"/>
    <n v="1984375000"/>
    <n v="1991943359"/>
    <n v="1991950988"/>
    <n v="1991950988"/>
    <s v="12916R"/>
    <s v="AEP Transmission"/>
    <s v="10867R"/>
    <s v="Energy Delivery Engineering"/>
    <s v="10839R"/>
    <s v="Trans Protection &amp; Control Eng"/>
    <m/>
    <m/>
    <x v="2"/>
    <s v="103"/>
    <s v="13129"/>
    <s v="SP20 / 008"/>
    <n v="33582.695423076999"/>
    <n v="335826.95423076901"/>
  </r>
  <r>
    <m/>
    <n v="0"/>
    <n v="1984375000"/>
    <n v="1991943359"/>
    <n v="1991950988"/>
    <n v="1991950988"/>
    <s v="12916R"/>
    <s v="AEP Transmission"/>
    <s v="10867R"/>
    <s v="Energy Delivery Engineering"/>
    <s v="10839R"/>
    <s v="Trans Protection &amp; Control Eng"/>
    <m/>
    <m/>
    <x v="2"/>
    <s v="103"/>
    <s v="13129"/>
    <s v="SP20 / 009"/>
    <n v="38197.703711538401"/>
    <n v="254651.358076923"/>
  </r>
  <r>
    <m/>
    <n v="0"/>
    <n v="1984375000"/>
    <n v="1991943359"/>
    <n v="1991950988"/>
    <n v="1991950988"/>
    <s v="12916R"/>
    <s v="AEP Transmission"/>
    <s v="10867R"/>
    <s v="Energy Delivery Engineering"/>
    <s v="10839R"/>
    <s v="Trans Protection &amp; Control Eng"/>
    <m/>
    <m/>
    <x v="2"/>
    <s v="103"/>
    <s v="13129"/>
    <s v="SP20 / 010"/>
    <n v="29999.995538461601"/>
    <n v="149999.97769230799"/>
  </r>
  <r>
    <m/>
    <n v="0"/>
    <n v="1984375000"/>
    <n v="1991943359"/>
    <n v="1991950988"/>
    <n v="1991950988"/>
    <s v="12916R"/>
    <s v="AEP Transmission"/>
    <s v="10867R"/>
    <s v="Energy Delivery Engineering"/>
    <s v="10839R"/>
    <s v="Trans Protection &amp; Control Eng"/>
    <m/>
    <m/>
    <x v="2"/>
    <s v="103"/>
    <s v="13463"/>
    <s v="SP20 / 005"/>
    <n v="36651.091178461502"/>
    <n v="458138.63973076898"/>
  </r>
  <r>
    <m/>
    <n v="0"/>
    <n v="1984375000"/>
    <n v="1991943359"/>
    <n v="1991950988"/>
    <n v="1991950988"/>
    <s v="12916R"/>
    <s v="AEP Transmission"/>
    <s v="10867R"/>
    <s v="Energy Delivery Engineering"/>
    <s v="10839R"/>
    <s v="Trans Protection &amp; Control Eng"/>
    <m/>
    <m/>
    <x v="2"/>
    <s v="103"/>
    <s v="13463"/>
    <s v="SP20 / 006"/>
    <n v="36914.759030769201"/>
    <n v="410163.98923076899"/>
  </r>
  <r>
    <m/>
    <n v="0"/>
    <n v="1984375000"/>
    <n v="1991943359"/>
    <n v="1991950988"/>
    <n v="1991950988"/>
    <s v="12916R"/>
    <s v="AEP Transmission"/>
    <s v="10867R"/>
    <s v="Energy Delivery Engineering"/>
    <s v="10839R"/>
    <s v="Trans Protection &amp; Control Eng"/>
    <m/>
    <m/>
    <x v="2"/>
    <s v="103"/>
    <s v="13463"/>
    <s v="SP20 / 007"/>
    <n v="150776.132669232"/>
    <n v="1507761.3266923099"/>
  </r>
  <r>
    <m/>
    <n v="0"/>
    <n v="1984375000"/>
    <n v="1991943359"/>
    <n v="1991950988"/>
    <n v="1991950988"/>
    <s v="12916R"/>
    <s v="AEP Transmission"/>
    <s v="10867R"/>
    <s v="Energy Delivery Engineering"/>
    <s v="10839R"/>
    <s v="Trans Protection &amp; Control Eng"/>
    <m/>
    <m/>
    <x v="2"/>
    <s v="103"/>
    <s v="13463"/>
    <s v="SP20 / 008"/>
    <n v="130832.05792307699"/>
    <n v="1308320.57923077"/>
  </r>
  <r>
    <m/>
    <n v="0"/>
    <n v="1984375000"/>
    <n v="1991943359"/>
    <n v="1991950988"/>
    <n v="1991950988"/>
    <s v="12916R"/>
    <s v="AEP Transmission"/>
    <s v="10867R"/>
    <s v="Energy Delivery Engineering"/>
    <s v="10839R"/>
    <s v="Trans Protection &amp; Control Eng"/>
    <m/>
    <m/>
    <x v="2"/>
    <s v="103"/>
    <s v="13463"/>
    <s v="SP20 / 010"/>
    <n v="89199.992307692402"/>
    <n v="445999.96153846203"/>
  </r>
  <r>
    <m/>
    <n v="0"/>
    <n v="1984375000"/>
    <n v="1991943359"/>
    <n v="1991950988"/>
    <n v="1991950988"/>
    <s v="12916R"/>
    <s v="AEP Transmission"/>
    <s v="10867R"/>
    <s v="Energy Delivery Engineering"/>
    <s v="10839R"/>
    <s v="Trans Protection &amp; Control Eng"/>
    <m/>
    <m/>
    <x v="2"/>
    <s v="103"/>
    <s v="13464"/>
    <s v="SP20 / 004"/>
    <n v="3658.8234692307701"/>
    <n v="60980.391153846198"/>
  </r>
  <r>
    <m/>
    <n v="0"/>
    <n v="1984375000"/>
    <n v="1991943359"/>
    <n v="1991950988"/>
    <n v="1991950988"/>
    <s v="12916R"/>
    <s v="AEP Transmission"/>
    <s v="10867R"/>
    <s v="Energy Delivery Engineering"/>
    <s v="10839R"/>
    <s v="Trans Protection &amp; Control Eng"/>
    <m/>
    <m/>
    <x v="2"/>
    <s v="103"/>
    <s v="13464"/>
    <s v="SP20 / 005"/>
    <n v="31346.169313846101"/>
    <n v="391827.11642307701"/>
  </r>
  <r>
    <m/>
    <n v="0"/>
    <n v="1984375000"/>
    <n v="1991943359"/>
    <n v="1991950988"/>
    <n v="1991950988"/>
    <s v="12916R"/>
    <s v="AEP Transmission"/>
    <s v="10867R"/>
    <s v="Energy Delivery Engineering"/>
    <s v="10839R"/>
    <s v="Trans Protection &amp; Control Eng"/>
    <m/>
    <m/>
    <x v="2"/>
    <s v="103"/>
    <s v="13464"/>
    <s v="SP20 / 006"/>
    <n v="14787.904569230799"/>
    <n v="164310.05076923099"/>
  </r>
  <r>
    <m/>
    <n v="0"/>
    <n v="1984375000"/>
    <n v="1991943359"/>
    <n v="1991950988"/>
    <n v="1991950988"/>
    <s v="12916R"/>
    <s v="AEP Transmission"/>
    <s v="10867R"/>
    <s v="Energy Delivery Engineering"/>
    <s v="10839R"/>
    <s v="Trans Protection &amp; Control Eng"/>
    <m/>
    <m/>
    <x v="2"/>
    <s v="103"/>
    <s v="13464"/>
    <s v="SP20 / 007"/>
    <n v="78974.043819230603"/>
    <n v="789740.43819230795"/>
  </r>
  <r>
    <m/>
    <n v="0"/>
    <n v="1984375000"/>
    <n v="1991943359"/>
    <n v="1991950988"/>
    <n v="1991950988"/>
    <s v="12916R"/>
    <s v="AEP Transmission"/>
    <s v="10867R"/>
    <s v="Energy Delivery Engineering"/>
    <s v="10839R"/>
    <s v="Trans Protection &amp; Control Eng"/>
    <m/>
    <m/>
    <x v="2"/>
    <s v="103"/>
    <s v="13464"/>
    <s v="SP20 / 008"/>
    <n v="92310.017307692295"/>
    <n v="923100.17307692301"/>
  </r>
  <r>
    <m/>
    <n v="0"/>
    <n v="1984375000"/>
    <n v="1991943359"/>
    <n v="1991950988"/>
    <n v="1991950988"/>
    <s v="12916R"/>
    <s v="AEP Transmission"/>
    <s v="10867R"/>
    <s v="Energy Delivery Engineering"/>
    <s v="10839R"/>
    <s v="Trans Protection &amp; Control Eng"/>
    <m/>
    <m/>
    <x v="2"/>
    <s v="103"/>
    <s v="13464"/>
    <s v="SP20 / 010"/>
    <n v="60400.003230769202"/>
    <n v="302000.01615384599"/>
  </r>
  <r>
    <m/>
    <n v="0"/>
    <n v="1984375000"/>
    <n v="1991943359"/>
    <n v="1991950988"/>
    <n v="1991950988"/>
    <s v="12916R"/>
    <s v="AEP Transmission"/>
    <s v="10867R"/>
    <s v="Energy Delivery Engineering"/>
    <s v="10839R"/>
    <s v="Trans Protection &amp; Control Eng"/>
    <m/>
    <m/>
    <x v="2"/>
    <s v="103"/>
    <s v="13466"/>
    <s v="SP20 / 003"/>
    <n v="2600"/>
    <n v="52000"/>
  </r>
  <r>
    <m/>
    <n v="0"/>
    <n v="1984375000"/>
    <n v="1991943359"/>
    <n v="1991950988"/>
    <n v="1991950988"/>
    <s v="12916R"/>
    <s v="AEP Transmission"/>
    <s v="10867R"/>
    <s v="Energy Delivery Engineering"/>
    <s v="10839R"/>
    <s v="Trans Protection &amp; Control Eng"/>
    <m/>
    <m/>
    <x v="2"/>
    <s v="103"/>
    <s v="13466"/>
    <s v="SP20 / 006"/>
    <n v="22754.9264884615"/>
    <n v="252832.51653846199"/>
  </r>
  <r>
    <m/>
    <n v="0"/>
    <n v="1984375000"/>
    <n v="1991943359"/>
    <n v="1991950988"/>
    <n v="1991950988"/>
    <s v="12916R"/>
    <s v="AEP Transmission"/>
    <s v="10867R"/>
    <s v="Energy Delivery Engineering"/>
    <s v="10839R"/>
    <s v="Trans Protection &amp; Control Eng"/>
    <m/>
    <m/>
    <x v="2"/>
    <s v="103"/>
    <s v="13466"/>
    <s v="SP20 / 007"/>
    <n v="59584.259115384601"/>
    <n v="595842.59115384601"/>
  </r>
  <r>
    <m/>
    <n v="0"/>
    <n v="1984375000"/>
    <n v="1991943359"/>
    <n v="1991950988"/>
    <n v="1991950988"/>
    <s v="12916R"/>
    <s v="AEP Transmission"/>
    <s v="10867R"/>
    <s v="Energy Delivery Engineering"/>
    <s v="10839R"/>
    <s v="Trans Protection &amp; Control Eng"/>
    <m/>
    <m/>
    <x v="2"/>
    <s v="103"/>
    <s v="13466"/>
    <s v="SP20 / 008"/>
    <n v="94283.653923076898"/>
    <n v="942836.53923076903"/>
  </r>
  <r>
    <m/>
    <n v="0"/>
    <n v="1984375000"/>
    <n v="1991943359"/>
    <n v="1991950988"/>
    <n v="1991950988"/>
    <s v="12916R"/>
    <s v="AEP Transmission"/>
    <s v="10867R"/>
    <s v="Energy Delivery Engineering"/>
    <s v="10839R"/>
    <s v="Trans Protection &amp; Control Eng"/>
    <m/>
    <m/>
    <x v="2"/>
    <s v="103"/>
    <s v="13466"/>
    <s v="SP20 / 009"/>
    <n v="121647.534288462"/>
    <n v="810983.56192307698"/>
  </r>
  <r>
    <m/>
    <n v="0"/>
    <n v="1984375000"/>
    <n v="1991943359"/>
    <n v="1991950988"/>
    <n v="1991950988"/>
    <s v="12916R"/>
    <s v="AEP Transmission"/>
    <s v="10867R"/>
    <s v="Energy Delivery Engineering"/>
    <s v="10839R"/>
    <s v="Trans Protection &amp; Control Eng"/>
    <m/>
    <m/>
    <x v="2"/>
    <s v="103"/>
    <s v="13466"/>
    <s v="SP20 / 010"/>
    <n v="88052.989846154"/>
    <n v="440264.94923076901"/>
  </r>
  <r>
    <m/>
    <n v="0"/>
    <n v="1984375000"/>
    <n v="1991943359"/>
    <n v="1991989135"/>
    <n v="1991989135"/>
    <s v="12916R"/>
    <s v="AEP Transmission"/>
    <s v="10867R"/>
    <s v="Energy Delivery Engineering"/>
    <s v="14144R"/>
    <s v="ED Engineering Services"/>
    <m/>
    <m/>
    <x v="2"/>
    <s v="103"/>
    <s v="10113"/>
    <s v="SP20 / 004"/>
    <n v="3514.5239999999999"/>
    <n v="58575.4"/>
  </r>
  <r>
    <m/>
    <n v="0"/>
    <n v="1984375000"/>
    <n v="1991943359"/>
    <n v="1991989135"/>
    <n v="1991989135"/>
    <s v="12916R"/>
    <s v="AEP Transmission"/>
    <s v="10867R"/>
    <s v="Energy Delivery Engineering"/>
    <s v="14144R"/>
    <s v="ED Engineering Services"/>
    <m/>
    <m/>
    <x v="2"/>
    <s v="103"/>
    <s v="10113"/>
    <s v="SP20 / 005"/>
    <n v="10959.953600000001"/>
    <n v="136999.42000000001"/>
  </r>
  <r>
    <m/>
    <n v="0"/>
    <n v="1984375000"/>
    <n v="1991943359"/>
    <n v="1991989135"/>
    <n v="1991989135"/>
    <s v="12916R"/>
    <s v="AEP Transmission"/>
    <s v="10867R"/>
    <s v="Energy Delivery Engineering"/>
    <s v="14144R"/>
    <s v="ED Engineering Services"/>
    <m/>
    <m/>
    <x v="2"/>
    <s v="103"/>
    <s v="10113"/>
    <s v="SP20 / 006"/>
    <n v="7628.2866000000004"/>
    <n v="84758.74"/>
  </r>
  <r>
    <m/>
    <n v="0"/>
    <n v="1984375000"/>
    <n v="1991943359"/>
    <n v="1991989135"/>
    <n v="1991989135"/>
    <s v="12916R"/>
    <s v="AEP Transmission"/>
    <s v="10867R"/>
    <s v="Energy Delivery Engineering"/>
    <s v="14144R"/>
    <s v="ED Engineering Services"/>
    <m/>
    <m/>
    <x v="2"/>
    <s v="103"/>
    <s v="10113"/>
    <s v="SP20 / 007"/>
    <n v="28578.854038461501"/>
    <n v="285788.54038461501"/>
  </r>
  <r>
    <m/>
    <n v="0"/>
    <n v="1984375000"/>
    <n v="1991943359"/>
    <n v="1991989135"/>
    <n v="1991989135"/>
    <s v="12916R"/>
    <s v="AEP Transmission"/>
    <s v="10867R"/>
    <s v="Energy Delivery Engineering"/>
    <s v="14144R"/>
    <s v="ED Engineering Services"/>
    <m/>
    <m/>
    <x v="2"/>
    <s v="103"/>
    <s v="10113"/>
    <s v="SP20 / 008"/>
    <n v="54988.210307692301"/>
    <n v="549882.10307692306"/>
  </r>
  <r>
    <m/>
    <n v="0"/>
    <n v="1984375000"/>
    <n v="1991943359"/>
    <n v="1991989135"/>
    <n v="1991989135"/>
    <s v="12916R"/>
    <s v="AEP Transmission"/>
    <s v="10867R"/>
    <s v="Energy Delivery Engineering"/>
    <s v="14144R"/>
    <s v="ED Engineering Services"/>
    <m/>
    <m/>
    <x v="2"/>
    <s v="103"/>
    <s v="10113"/>
    <s v="SP20 / 009"/>
    <n v="62678.590269230699"/>
    <n v="417857.26846153801"/>
  </r>
  <r>
    <m/>
    <n v="0"/>
    <n v="1984375000"/>
    <n v="1991943359"/>
    <n v="1991989135"/>
    <n v="1991989135"/>
    <s v="12916R"/>
    <s v="AEP Transmission"/>
    <s v="10867R"/>
    <s v="Energy Delivery Engineering"/>
    <s v="14144R"/>
    <s v="ED Engineering Services"/>
    <m/>
    <m/>
    <x v="2"/>
    <s v="103"/>
    <s v="10113"/>
    <s v="SP20 / 010"/>
    <n v="160423.647692308"/>
    <n v="802118.23846153799"/>
  </r>
  <r>
    <m/>
    <n v="0"/>
    <n v="1984375000"/>
    <n v="1991943359"/>
    <n v="1991989135"/>
    <n v="1991989135"/>
    <s v="12916R"/>
    <s v="AEP Transmission"/>
    <s v="10867R"/>
    <s v="Energy Delivery Engineering"/>
    <s v="14144R"/>
    <s v="ED Engineering Services"/>
    <m/>
    <m/>
    <x v="2"/>
    <s v="103"/>
    <s v="11014"/>
    <s v="SP20 / 005"/>
    <n v="18720"/>
    <n v="234000"/>
  </r>
  <r>
    <m/>
    <n v="0"/>
    <n v="1984375000"/>
    <n v="1991943359"/>
    <n v="1991989135"/>
    <n v="1991989135"/>
    <s v="12916R"/>
    <s v="AEP Transmission"/>
    <s v="10867R"/>
    <s v="Energy Delivery Engineering"/>
    <s v="14144R"/>
    <s v="ED Engineering Services"/>
    <m/>
    <m/>
    <x v="2"/>
    <s v="103"/>
    <s v="11014"/>
    <s v="SP20 / 006"/>
    <n v="15308.9961230769"/>
    <n v="170099.956923077"/>
  </r>
  <r>
    <m/>
    <n v="0"/>
    <n v="1984375000"/>
    <n v="1991943359"/>
    <n v="1991989135"/>
    <n v="1991989135"/>
    <s v="12916R"/>
    <s v="AEP Transmission"/>
    <s v="10867R"/>
    <s v="Energy Delivery Engineering"/>
    <s v="14144R"/>
    <s v="ED Engineering Services"/>
    <m/>
    <m/>
    <x v="2"/>
    <s v="103"/>
    <s v="11014"/>
    <s v="SP20 / 007"/>
    <n v="9335.8404615384607"/>
    <n v="93358.404615384599"/>
  </r>
  <r>
    <m/>
    <n v="0"/>
    <n v="1984375000"/>
    <n v="1991943359"/>
    <n v="1991989135"/>
    <n v="1991989135"/>
    <s v="12916R"/>
    <s v="AEP Transmission"/>
    <s v="10867R"/>
    <s v="Energy Delivery Engineering"/>
    <s v="14144R"/>
    <s v="ED Engineering Services"/>
    <m/>
    <m/>
    <x v="2"/>
    <s v="103"/>
    <s v="11014"/>
    <s v="SP20 / 008"/>
    <n v="10201.206769230799"/>
    <n v="102012.067692308"/>
  </r>
  <r>
    <m/>
    <n v="0"/>
    <n v="1984375000"/>
    <n v="1991943359"/>
    <n v="1991989135"/>
    <n v="1991989135"/>
    <s v="12916R"/>
    <s v="AEP Transmission"/>
    <s v="10867R"/>
    <s v="Energy Delivery Engineering"/>
    <s v="14144R"/>
    <s v="ED Engineering Services"/>
    <m/>
    <m/>
    <x v="2"/>
    <s v="103"/>
    <s v="11014"/>
    <s v="SP20 / 009"/>
    <n v="17996.304865384602"/>
    <n v="119975.36576923099"/>
  </r>
  <r>
    <m/>
    <n v="0"/>
    <n v="1984375000"/>
    <n v="1991943359"/>
    <n v="1991989135"/>
    <n v="1991989135"/>
    <s v="12916R"/>
    <s v="AEP Transmission"/>
    <s v="10867R"/>
    <s v="Energy Delivery Engineering"/>
    <s v="14144R"/>
    <s v="ED Engineering Services"/>
    <m/>
    <m/>
    <x v="2"/>
    <s v="103"/>
    <s v="11014"/>
    <s v="SP20 / 010"/>
    <n v="34400.001230769201"/>
    <n v="172000.00615384601"/>
  </r>
  <r>
    <m/>
    <n v="0"/>
    <n v="1984375000"/>
    <n v="1991943359"/>
    <n v="1991989135"/>
    <n v="1991989135"/>
    <s v="12916R"/>
    <s v="AEP Transmission"/>
    <s v="10867R"/>
    <s v="Energy Delivery Engineering"/>
    <s v="14144R"/>
    <s v="ED Engineering Services"/>
    <m/>
    <m/>
    <x v="2"/>
    <s v="103"/>
    <s v="11284"/>
    <s v="SP20 / 005"/>
    <n v="12512.271775384599"/>
    <n v="156403.39719230801"/>
  </r>
  <r>
    <m/>
    <n v="0"/>
    <n v="1984375000"/>
    <n v="1991943359"/>
    <n v="1991989135"/>
    <n v="1991989135"/>
    <s v="12916R"/>
    <s v="AEP Transmission"/>
    <s v="10867R"/>
    <s v="Energy Delivery Engineering"/>
    <s v="14144R"/>
    <s v="ED Engineering Services"/>
    <m/>
    <m/>
    <x v="2"/>
    <s v="103"/>
    <s v="11284"/>
    <s v="SP20 / 007"/>
    <n v="85978.033142307802"/>
    <n v="859780.33142307703"/>
  </r>
  <r>
    <m/>
    <n v="0"/>
    <n v="1984375000"/>
    <n v="1991943359"/>
    <n v="1991989135"/>
    <n v="1991989135"/>
    <s v="12916R"/>
    <s v="AEP Transmission"/>
    <s v="10867R"/>
    <s v="Energy Delivery Engineering"/>
    <s v="14144R"/>
    <s v="ED Engineering Services"/>
    <m/>
    <m/>
    <x v="2"/>
    <s v="103"/>
    <s v="11284"/>
    <s v="SP20 / 008"/>
    <n v="70242.816461538503"/>
    <n v="702428.164615385"/>
  </r>
  <r>
    <m/>
    <n v="0"/>
    <n v="1984375000"/>
    <n v="1991943359"/>
    <n v="1991989135"/>
    <n v="1991989135"/>
    <s v="12916R"/>
    <s v="AEP Transmission"/>
    <s v="10867R"/>
    <s v="Energy Delivery Engineering"/>
    <s v="14144R"/>
    <s v="ED Engineering Services"/>
    <m/>
    <m/>
    <x v="2"/>
    <s v="103"/>
    <s v="11284"/>
    <s v="SP20 / 009"/>
    <n v="80721.213692307603"/>
    <n v="538141.42461538501"/>
  </r>
  <r>
    <m/>
    <n v="0"/>
    <n v="1984375000"/>
    <n v="1991943359"/>
    <n v="1991989135"/>
    <n v="1991989135"/>
    <s v="12916R"/>
    <s v="AEP Transmission"/>
    <s v="10867R"/>
    <s v="Energy Delivery Engineering"/>
    <s v="14144R"/>
    <s v="ED Engineering Services"/>
    <m/>
    <m/>
    <x v="2"/>
    <s v="103"/>
    <s v="11284"/>
    <s v="SP20 / 010"/>
    <n v="94802.203461538404"/>
    <n v="474011.01730769197"/>
  </r>
  <r>
    <m/>
    <n v="0"/>
    <n v="1984375000"/>
    <n v="1991943359"/>
    <n v="1991989135"/>
    <n v="1991989135"/>
    <s v="12916R"/>
    <s v="AEP Transmission"/>
    <s v="10867R"/>
    <s v="Energy Delivery Engineering"/>
    <s v="14144R"/>
    <s v="ED Engineering Services"/>
    <m/>
    <m/>
    <x v="2"/>
    <s v="103"/>
    <s v="12728"/>
    <s v="SP20 / 005"/>
    <n v="18665.703239999999"/>
    <n v="233321.2905"/>
  </r>
  <r>
    <m/>
    <n v="0"/>
    <n v="1984375000"/>
    <n v="1991943359"/>
    <n v="1991989135"/>
    <n v="1991989135"/>
    <s v="12916R"/>
    <s v="AEP Transmission"/>
    <s v="10867R"/>
    <s v="Energy Delivery Engineering"/>
    <s v="14144R"/>
    <s v="ED Engineering Services"/>
    <m/>
    <m/>
    <x v="2"/>
    <s v="103"/>
    <s v="12728"/>
    <s v="SP20 / 006"/>
    <n v="28851.2208346154"/>
    <n v="320569.12038461497"/>
  </r>
  <r>
    <m/>
    <n v="0"/>
    <n v="1984375000"/>
    <n v="1991943359"/>
    <n v="1991989135"/>
    <n v="1991989135"/>
    <s v="12916R"/>
    <s v="AEP Transmission"/>
    <s v="10867R"/>
    <s v="Energy Delivery Engineering"/>
    <s v="14144R"/>
    <s v="ED Engineering Services"/>
    <m/>
    <m/>
    <x v="2"/>
    <s v="103"/>
    <s v="12728"/>
    <s v="SP20 / 007"/>
    <n v="60810.922438461603"/>
    <n v="608109.22438461496"/>
  </r>
  <r>
    <m/>
    <n v="0"/>
    <n v="1984375000"/>
    <n v="1991943359"/>
    <n v="1991989135"/>
    <n v="1991989135"/>
    <s v="12916R"/>
    <s v="AEP Transmission"/>
    <s v="10867R"/>
    <s v="Energy Delivery Engineering"/>
    <s v="14144R"/>
    <s v="ED Engineering Services"/>
    <m/>
    <m/>
    <x v="2"/>
    <s v="103"/>
    <s v="12728"/>
    <s v="SP20 / 008"/>
    <n v="102384.794346154"/>
    <n v="1023847.94346154"/>
  </r>
  <r>
    <m/>
    <n v="0"/>
    <n v="1984375000"/>
    <n v="1991943359"/>
    <n v="1991989135"/>
    <n v="1991989135"/>
    <s v="12916R"/>
    <s v="AEP Transmission"/>
    <s v="10867R"/>
    <s v="Energy Delivery Engineering"/>
    <s v="14144R"/>
    <s v="ED Engineering Services"/>
    <m/>
    <m/>
    <x v="2"/>
    <s v="103"/>
    <s v="12728"/>
    <s v="SP20 / 009"/>
    <n v="103733.147653846"/>
    <n v="691554.31769230799"/>
  </r>
  <r>
    <m/>
    <n v="0"/>
    <n v="1984375000"/>
    <n v="1991943359"/>
    <n v="1991989135"/>
    <n v="1991989135"/>
    <s v="12916R"/>
    <s v="AEP Transmission"/>
    <s v="10867R"/>
    <s v="Energy Delivery Engineering"/>
    <s v="14144R"/>
    <s v="ED Engineering Services"/>
    <m/>
    <m/>
    <x v="2"/>
    <s v="103"/>
    <s v="12728"/>
    <s v="SP20 / 010"/>
    <n v="129192.887846154"/>
    <n v="645964.43923076906"/>
  </r>
  <r>
    <m/>
    <n v="0"/>
    <n v="1984375000"/>
    <n v="1991943359"/>
    <n v="1991989135"/>
    <n v="1991989135"/>
    <s v="12916R"/>
    <s v="AEP Transmission"/>
    <s v="10867R"/>
    <s v="Energy Delivery Engineering"/>
    <s v="14144R"/>
    <s v="ED Engineering Services"/>
    <m/>
    <m/>
    <x v="2"/>
    <s v="103"/>
    <s v="12937"/>
    <s v="SP20 / 005"/>
    <n v="12584.800492307701"/>
    <n v="157310.00615384601"/>
  </r>
  <r>
    <m/>
    <n v="0"/>
    <n v="1984375000"/>
    <n v="1991943359"/>
    <n v="1991989135"/>
    <n v="1991989135"/>
    <s v="12916R"/>
    <s v="AEP Transmission"/>
    <s v="10867R"/>
    <s v="Energy Delivery Engineering"/>
    <s v="14144R"/>
    <s v="ED Engineering Services"/>
    <m/>
    <m/>
    <x v="2"/>
    <s v="103"/>
    <s v="12937"/>
    <s v="SP20 / 006"/>
    <n v="61766.622276923001"/>
    <n v="686295.80307692301"/>
  </r>
  <r>
    <m/>
    <n v="0"/>
    <n v="1984375000"/>
    <n v="1991943359"/>
    <n v="1991989135"/>
    <n v="1991989135"/>
    <s v="12916R"/>
    <s v="AEP Transmission"/>
    <s v="10867R"/>
    <s v="Energy Delivery Engineering"/>
    <s v="14144R"/>
    <s v="ED Engineering Services"/>
    <m/>
    <m/>
    <x v="2"/>
    <s v="103"/>
    <s v="12937"/>
    <s v="SP20 / 007"/>
    <n v="28461.729011538398"/>
    <n v="284617.29011538503"/>
  </r>
  <r>
    <m/>
    <n v="0"/>
    <n v="1984375000"/>
    <n v="1991943359"/>
    <n v="1991989135"/>
    <n v="1991989135"/>
    <s v="12916R"/>
    <s v="AEP Transmission"/>
    <s v="10867R"/>
    <s v="Energy Delivery Engineering"/>
    <s v="14144R"/>
    <s v="ED Engineering Services"/>
    <m/>
    <m/>
    <x v="2"/>
    <s v="103"/>
    <s v="12937"/>
    <s v="SP20 / 008"/>
    <n v="34118.955961538501"/>
    <n v="341189.55961538502"/>
  </r>
  <r>
    <m/>
    <n v="0"/>
    <n v="1984375000"/>
    <n v="1991943359"/>
    <n v="1991989135"/>
    <n v="1991989135"/>
    <s v="12916R"/>
    <s v="AEP Transmission"/>
    <s v="10867R"/>
    <s v="Energy Delivery Engineering"/>
    <s v="14144R"/>
    <s v="ED Engineering Services"/>
    <m/>
    <m/>
    <x v="2"/>
    <s v="103"/>
    <s v="12937"/>
    <s v="SP20 / 009"/>
    <n v="120959.13975"/>
    <n v="806394.26500000001"/>
  </r>
  <r>
    <m/>
    <n v="0"/>
    <n v="1984375000"/>
    <n v="1991943359"/>
    <n v="1991989135"/>
    <n v="1991989135"/>
    <s v="12916R"/>
    <s v="AEP Transmission"/>
    <s v="10867R"/>
    <s v="Energy Delivery Engineering"/>
    <s v="14144R"/>
    <s v="ED Engineering Services"/>
    <m/>
    <m/>
    <x v="2"/>
    <s v="103"/>
    <s v="12937"/>
    <s v="SP20 / 010"/>
    <n v="61959.761615384603"/>
    <n v="309798.80807692301"/>
  </r>
  <r>
    <m/>
    <n v="0"/>
    <n v="1984375000"/>
    <n v="1991943359"/>
    <n v="1991989135"/>
    <n v="1991989135"/>
    <s v="12916R"/>
    <s v="AEP Transmission"/>
    <s v="10867R"/>
    <s v="Energy Delivery Engineering"/>
    <s v="14144R"/>
    <s v="ED Engineering Services"/>
    <m/>
    <m/>
    <x v="2"/>
    <s v="103"/>
    <s v="13237"/>
    <s v="SP20 / 005"/>
    <n v="6365.4011692307704"/>
    <n v="79567.5146153846"/>
  </r>
  <r>
    <m/>
    <n v="0"/>
    <n v="1984375000"/>
    <n v="1991943359"/>
    <n v="1991989135"/>
    <n v="1991989135"/>
    <s v="12916R"/>
    <s v="AEP Transmission"/>
    <s v="10867R"/>
    <s v="Energy Delivery Engineering"/>
    <s v="14144R"/>
    <s v="ED Engineering Services"/>
    <m/>
    <m/>
    <x v="2"/>
    <s v="103"/>
    <s v="13237"/>
    <s v="SP20 / 006"/>
    <n v="8099.9977153846103"/>
    <n v="89999.974615384606"/>
  </r>
  <r>
    <m/>
    <n v="0"/>
    <n v="1984375000"/>
    <n v="1991943359"/>
    <n v="1991989135"/>
    <n v="1991989135"/>
    <s v="12916R"/>
    <s v="AEP Transmission"/>
    <s v="10867R"/>
    <s v="Energy Delivery Engineering"/>
    <s v="14144R"/>
    <s v="ED Engineering Services"/>
    <m/>
    <m/>
    <x v="2"/>
    <s v="103"/>
    <s v="13237"/>
    <s v="SP20 / 007"/>
    <n v="38074.249307692298"/>
    <n v="380742.49307692301"/>
  </r>
  <r>
    <m/>
    <n v="0"/>
    <n v="1984375000"/>
    <n v="1991943359"/>
    <n v="1991989135"/>
    <n v="1991989135"/>
    <s v="12916R"/>
    <s v="AEP Transmission"/>
    <s v="10867R"/>
    <s v="Energy Delivery Engineering"/>
    <s v="14144R"/>
    <s v="ED Engineering Services"/>
    <m/>
    <m/>
    <x v="2"/>
    <s v="103"/>
    <s v="13237"/>
    <s v="SP20 / 008"/>
    <n v="21835.485961538499"/>
    <n v="218354.85961538501"/>
  </r>
  <r>
    <m/>
    <n v="0"/>
    <n v="1984375000"/>
    <n v="1991943359"/>
    <n v="1991989135"/>
    <n v="1991989135"/>
    <s v="12916R"/>
    <s v="AEP Transmission"/>
    <s v="10867R"/>
    <s v="Energy Delivery Engineering"/>
    <s v="14144R"/>
    <s v="ED Engineering Services"/>
    <m/>
    <m/>
    <x v="2"/>
    <s v="103"/>
    <s v="13237"/>
    <s v="SP20 / 009"/>
    <n v="103053.79130769199"/>
    <n v="687025.27538461494"/>
  </r>
  <r>
    <m/>
    <n v="0"/>
    <n v="1984375000"/>
    <n v="1991943359"/>
    <n v="1991989135"/>
    <n v="1991989135"/>
    <s v="12916R"/>
    <s v="AEP Transmission"/>
    <s v="10867R"/>
    <s v="Energy Delivery Engineering"/>
    <s v="14144R"/>
    <s v="ED Engineering Services"/>
    <m/>
    <m/>
    <x v="2"/>
    <s v="103"/>
    <s v="13237"/>
    <s v="SP20 / 010"/>
    <n v="121799.831615385"/>
    <n v="608999.15807692299"/>
  </r>
  <r>
    <m/>
    <n v="0"/>
    <n v="1984375000"/>
    <n v="1991943359"/>
    <n v="1991989135"/>
    <n v="1991989135"/>
    <s v="12916R"/>
    <s v="AEP Transmission"/>
    <s v="10867R"/>
    <s v="Energy Delivery Engineering"/>
    <s v="14144R"/>
    <s v="ED Engineering Services"/>
    <m/>
    <m/>
    <x v="2"/>
    <s v="103"/>
    <s v="13703"/>
    <s v="SP20 / 006"/>
    <n v="22560.9423576923"/>
    <n v="250677.137307692"/>
  </r>
  <r>
    <m/>
    <n v="0"/>
    <n v="1984375000"/>
    <n v="1991943359"/>
    <n v="1991989135"/>
    <n v="1991989135"/>
    <s v="12916R"/>
    <s v="AEP Transmission"/>
    <s v="10867R"/>
    <s v="Energy Delivery Engineering"/>
    <s v="14144R"/>
    <s v="ED Engineering Services"/>
    <m/>
    <m/>
    <x v="2"/>
    <s v="103"/>
    <s v="13703"/>
    <s v="SP20 / 007"/>
    <n v="10900.4578461538"/>
    <n v="109004.578461538"/>
  </r>
  <r>
    <m/>
    <n v="0"/>
    <n v="1984375000"/>
    <n v="1991943359"/>
    <n v="1991989135"/>
    <n v="1991989135"/>
    <s v="12916R"/>
    <s v="AEP Transmission"/>
    <s v="10867R"/>
    <s v="Energy Delivery Engineering"/>
    <s v="14144R"/>
    <s v="ED Engineering Services"/>
    <m/>
    <m/>
    <x v="2"/>
    <s v="103"/>
    <s v="13703"/>
    <s v="SP20 / 008"/>
    <n v="37317.880538461599"/>
    <n v="373178.80538461503"/>
  </r>
  <r>
    <m/>
    <n v="0"/>
    <n v="1984375000"/>
    <n v="1991943359"/>
    <n v="1991989135"/>
    <n v="1991989135"/>
    <s v="12916R"/>
    <s v="AEP Transmission"/>
    <s v="10867R"/>
    <s v="Energy Delivery Engineering"/>
    <s v="14144R"/>
    <s v="ED Engineering Services"/>
    <m/>
    <m/>
    <x v="2"/>
    <s v="103"/>
    <s v="13703"/>
    <s v="SP20 / 009"/>
    <n v="19292.1392884616"/>
    <n v="128614.26192307701"/>
  </r>
  <r>
    <m/>
    <n v="0"/>
    <n v="1984375000"/>
    <n v="1991943359"/>
    <n v="1991989135"/>
    <n v="1991989135"/>
    <s v="12916R"/>
    <s v="AEP Transmission"/>
    <s v="10867R"/>
    <s v="Energy Delivery Engineering"/>
    <s v="14144R"/>
    <s v="ED Engineering Services"/>
    <m/>
    <m/>
    <x v="2"/>
    <s v="103"/>
    <s v="13703"/>
    <s v="SP20 / 010"/>
    <n v="31206.0036923076"/>
    <n v="156030.01846153801"/>
  </r>
  <r>
    <m/>
    <n v="0"/>
    <n v="1984375000"/>
    <n v="1991943359"/>
    <n v="1991989135"/>
    <n v="1991989135"/>
    <s v="12916R"/>
    <s v="AEP Transmission"/>
    <s v="10867R"/>
    <s v="Energy Delivery Engineering"/>
    <s v="14144R"/>
    <s v="ED Engineering Services"/>
    <m/>
    <m/>
    <x v="2"/>
    <s v="103"/>
    <s v="14144"/>
    <s v="SP20 / 012"/>
    <n v="63046.202423076902"/>
    <n v="210154.008076923"/>
  </r>
  <r>
    <m/>
    <n v="0"/>
    <n v="1984375000"/>
    <n v="1991943359"/>
    <n v="1992034911"/>
    <n v="1992034911"/>
    <s v="12916R"/>
    <s v="AEP Transmission"/>
    <s v="10867R"/>
    <s v="Energy Delivery Engineering"/>
    <s v="13890R"/>
    <s v="Telecom Engineering"/>
    <m/>
    <m/>
    <x v="2"/>
    <s v="103"/>
    <s v="12068"/>
    <s v="SP20 / 004"/>
    <n v="11250.2318469231"/>
    <n v="187503.86411538499"/>
  </r>
  <r>
    <m/>
    <n v="0"/>
    <n v="1984375000"/>
    <n v="1991943359"/>
    <n v="1992034911"/>
    <n v="1992034911"/>
    <s v="12916R"/>
    <s v="AEP Transmission"/>
    <s v="10867R"/>
    <s v="Energy Delivery Engineering"/>
    <s v="13890R"/>
    <s v="Telecom Engineering"/>
    <m/>
    <m/>
    <x v="2"/>
    <s v="103"/>
    <s v="12068"/>
    <s v="SP20 / 005"/>
    <n v="5644.8517753846199"/>
    <n v="70560.647192307704"/>
  </r>
  <r>
    <m/>
    <n v="0"/>
    <n v="1984375000"/>
    <n v="1991943359"/>
    <n v="1992034911"/>
    <n v="1992034911"/>
    <s v="12916R"/>
    <s v="AEP Transmission"/>
    <s v="10867R"/>
    <s v="Energy Delivery Engineering"/>
    <s v="13890R"/>
    <s v="Telecom Engineering"/>
    <m/>
    <m/>
    <x v="2"/>
    <s v="103"/>
    <s v="12068"/>
    <s v="SP20 / 007"/>
    <n v="11111.846126923099"/>
    <n v="111118.461269231"/>
  </r>
  <r>
    <m/>
    <n v="0"/>
    <n v="1984375000"/>
    <n v="1991943359"/>
    <n v="1992034911"/>
    <n v="1992034911"/>
    <s v="12916R"/>
    <s v="AEP Transmission"/>
    <s v="10867R"/>
    <s v="Energy Delivery Engineering"/>
    <s v="13890R"/>
    <s v="Telecom Engineering"/>
    <m/>
    <m/>
    <x v="2"/>
    <s v="103"/>
    <s v="12068"/>
    <s v="SP20 / 008"/>
    <n v="21599.9963076924"/>
    <n v="215999.96307692301"/>
  </r>
  <r>
    <m/>
    <n v="0"/>
    <n v="1984375000"/>
    <n v="1991943359"/>
    <n v="1992034911"/>
    <n v="1992034911"/>
    <s v="12916R"/>
    <s v="AEP Transmission"/>
    <s v="10867R"/>
    <s v="Energy Delivery Engineering"/>
    <s v="13890R"/>
    <s v="Telecom Engineering"/>
    <m/>
    <m/>
    <x v="2"/>
    <s v="103"/>
    <s v="12068"/>
    <s v="SP20 / 009"/>
    <n v="19125.000230769299"/>
    <n v="127500.00153846201"/>
  </r>
  <r>
    <m/>
    <n v="0"/>
    <n v="1984375000"/>
    <n v="1991943359"/>
    <n v="1992034911"/>
    <n v="1992034911"/>
    <s v="12916R"/>
    <s v="AEP Transmission"/>
    <s v="10867R"/>
    <s v="Energy Delivery Engineering"/>
    <s v="13890R"/>
    <s v="Telecom Engineering"/>
    <m/>
    <m/>
    <x v="2"/>
    <s v="103"/>
    <s v="13517"/>
    <s v="SP20 / 007"/>
    <n v="18738.307884615399"/>
    <n v="187383.07884615401"/>
  </r>
  <r>
    <m/>
    <n v="0"/>
    <n v="1984375000"/>
    <n v="1991943359"/>
    <n v="1992034911"/>
    <n v="1992034911"/>
    <s v="12916R"/>
    <s v="AEP Transmission"/>
    <s v="10867R"/>
    <s v="Energy Delivery Engineering"/>
    <s v="13890R"/>
    <s v="Telecom Engineering"/>
    <m/>
    <m/>
    <x v="2"/>
    <s v="103"/>
    <s v="13517"/>
    <s v="SP20 / 008"/>
    <n v="63627.173730769398"/>
    <n v="636271.73730769195"/>
  </r>
  <r>
    <m/>
    <n v="0"/>
    <n v="1984375000"/>
    <n v="1991943359"/>
    <n v="1992034911"/>
    <n v="1992034911"/>
    <s v="12916R"/>
    <s v="AEP Transmission"/>
    <s v="10867R"/>
    <s v="Energy Delivery Engineering"/>
    <s v="13890R"/>
    <s v="Telecom Engineering"/>
    <m/>
    <m/>
    <x v="2"/>
    <s v="103"/>
    <s v="13517"/>
    <s v="SP20 / 009"/>
    <n v="76493.6997115384"/>
    <n v="509957.99807692302"/>
  </r>
  <r>
    <m/>
    <n v="0"/>
    <n v="1984375000"/>
    <n v="1991943359"/>
    <n v="1992034911"/>
    <n v="1992034911"/>
    <s v="12916R"/>
    <s v="AEP Transmission"/>
    <s v="10867R"/>
    <s v="Energy Delivery Engineering"/>
    <s v="13890R"/>
    <s v="Telecom Engineering"/>
    <m/>
    <m/>
    <x v="2"/>
    <s v="103"/>
    <s v="13517"/>
    <s v="SP20 / 010"/>
    <n v="61442.237230769402"/>
    <n v="307211.18615384598"/>
  </r>
  <r>
    <m/>
    <n v="0"/>
    <n v="1984375000"/>
    <n v="1991943359"/>
    <n v="1992034911"/>
    <n v="1992034911"/>
    <s v="12916R"/>
    <s v="AEP Transmission"/>
    <s v="10867R"/>
    <s v="Energy Delivery Engineering"/>
    <s v="13890R"/>
    <s v="Telecom Engineering"/>
    <m/>
    <m/>
    <x v="2"/>
    <s v="103"/>
    <s v="13518"/>
    <s v="SP20 / 006"/>
    <n v="14861.916588461499"/>
    <n v="165132.406538462"/>
  </r>
  <r>
    <m/>
    <n v="0"/>
    <n v="1984375000"/>
    <n v="1991943359"/>
    <n v="1992034911"/>
    <n v="1992034911"/>
    <s v="12916R"/>
    <s v="AEP Transmission"/>
    <s v="10867R"/>
    <s v="Energy Delivery Engineering"/>
    <s v="13890R"/>
    <s v="Telecom Engineering"/>
    <m/>
    <m/>
    <x v="2"/>
    <s v="103"/>
    <s v="13518"/>
    <s v="SP20 / 007"/>
    <n v="8926.3432307692292"/>
    <n v="89263.432307692303"/>
  </r>
  <r>
    <m/>
    <n v="0"/>
    <n v="1984375000"/>
    <n v="1991943359"/>
    <n v="1992034911"/>
    <n v="1992034911"/>
    <s v="12916R"/>
    <s v="AEP Transmission"/>
    <s v="10867R"/>
    <s v="Energy Delivery Engineering"/>
    <s v="13890R"/>
    <s v="Telecom Engineering"/>
    <m/>
    <m/>
    <x v="2"/>
    <s v="103"/>
    <s v="13518"/>
    <s v="SP20 / 008"/>
    <n v="56843.580576923101"/>
    <n v="568435.80576923105"/>
  </r>
  <r>
    <m/>
    <n v="0"/>
    <n v="1984375000"/>
    <n v="1991943359"/>
    <n v="1992034911"/>
    <n v="1992034911"/>
    <s v="12916R"/>
    <s v="AEP Transmission"/>
    <s v="10867R"/>
    <s v="Energy Delivery Engineering"/>
    <s v="13890R"/>
    <s v="Telecom Engineering"/>
    <m/>
    <m/>
    <x v="2"/>
    <s v="103"/>
    <s v="13518"/>
    <s v="SP20 / 009"/>
    <n v="36945.067096153798"/>
    <n v="246300.447307692"/>
  </r>
  <r>
    <m/>
    <n v="0"/>
    <n v="1984375000"/>
    <n v="1991943359"/>
    <n v="1992034911"/>
    <n v="1992034911"/>
    <s v="12916R"/>
    <s v="AEP Transmission"/>
    <s v="10867R"/>
    <s v="Energy Delivery Engineering"/>
    <s v="13890R"/>
    <s v="Telecom Engineering"/>
    <m/>
    <m/>
    <x v="2"/>
    <s v="103"/>
    <s v="13518"/>
    <s v="SP20 / 010"/>
    <n v="65054.376538461598"/>
    <n v="325271.88269230799"/>
  </r>
  <r>
    <m/>
    <n v="0"/>
    <n v="1984375000"/>
    <n v="1991943359"/>
    <n v="1992034911"/>
    <n v="1992034911"/>
    <s v="12916R"/>
    <s v="AEP Transmission"/>
    <s v="10867R"/>
    <s v="Energy Delivery Engineering"/>
    <s v="13890R"/>
    <s v="Telecom Engineering"/>
    <m/>
    <m/>
    <x v="2"/>
    <s v="103"/>
    <s v="13519"/>
    <s v="SP20 / 007"/>
    <n v="9914.7623461538496"/>
    <n v="99147.623461538504"/>
  </r>
  <r>
    <m/>
    <n v="0"/>
    <n v="1984375000"/>
    <n v="1991943359"/>
    <n v="1992034911"/>
    <n v="1992034911"/>
    <s v="12916R"/>
    <s v="AEP Transmission"/>
    <s v="10867R"/>
    <s v="Energy Delivery Engineering"/>
    <s v="13890R"/>
    <s v="Telecom Engineering"/>
    <m/>
    <m/>
    <x v="2"/>
    <s v="103"/>
    <s v="13519"/>
    <s v="SP20 / 008"/>
    <n v="48501.126384615302"/>
    <n v="485011.26384615398"/>
  </r>
  <r>
    <m/>
    <n v="0"/>
    <n v="1984375000"/>
    <n v="1991943359"/>
    <n v="1992034911"/>
    <n v="1992034911"/>
    <s v="12916R"/>
    <s v="AEP Transmission"/>
    <s v="10867R"/>
    <s v="Energy Delivery Engineering"/>
    <s v="13890R"/>
    <s v="Telecom Engineering"/>
    <m/>
    <m/>
    <x v="2"/>
    <s v="103"/>
    <s v="13519"/>
    <s v="SP20 / 009"/>
    <n v="45723.392999999996"/>
    <n v="304822.62"/>
  </r>
  <r>
    <m/>
    <n v="0"/>
    <n v="1984375000"/>
    <n v="1991943359"/>
    <n v="1992034911"/>
    <n v="1992034911"/>
    <s v="12916R"/>
    <s v="AEP Transmission"/>
    <s v="10867R"/>
    <s v="Energy Delivery Engineering"/>
    <s v="13890R"/>
    <s v="Telecom Engineering"/>
    <m/>
    <m/>
    <x v="2"/>
    <s v="103"/>
    <s v="13519"/>
    <s v="SP20 / 010"/>
    <n v="60586.089769230799"/>
    <n v="302930.44884615397"/>
  </r>
  <r>
    <m/>
    <n v="0"/>
    <n v="1984375000"/>
    <n v="1991943359"/>
    <n v="1992034911"/>
    <n v="1992034911"/>
    <s v="12916R"/>
    <s v="AEP Transmission"/>
    <s v="10867R"/>
    <s v="Energy Delivery Engineering"/>
    <s v="13890R"/>
    <s v="Telecom Engineering"/>
    <m/>
    <m/>
    <x v="2"/>
    <s v="103"/>
    <s v="13890"/>
    <s v="SP20 / 005"/>
    <n v="24122.036461538501"/>
    <n v="301525.45576923102"/>
  </r>
  <r>
    <m/>
    <n v="0"/>
    <n v="1984375000"/>
    <n v="1991943359"/>
    <n v="1992034911"/>
    <n v="1992034911"/>
    <s v="12916R"/>
    <s v="AEP Transmission"/>
    <s v="10867R"/>
    <s v="Energy Delivery Engineering"/>
    <s v="13890R"/>
    <s v="Telecom Engineering"/>
    <m/>
    <m/>
    <x v="2"/>
    <s v="103"/>
    <s v="13890"/>
    <s v="SP20 / 006"/>
    <n v="7431.7869346153902"/>
    <n v="82575.410384615403"/>
  </r>
  <r>
    <m/>
    <n v="0"/>
    <n v="1984375000"/>
    <n v="1991943359"/>
    <n v="1992034911"/>
    <n v="1992034911"/>
    <s v="12916R"/>
    <s v="AEP Transmission"/>
    <s v="10867R"/>
    <s v="Energy Delivery Engineering"/>
    <s v="13890R"/>
    <s v="Telecom Engineering"/>
    <m/>
    <m/>
    <x v="2"/>
    <s v="103"/>
    <s v="13890"/>
    <s v="SP20 / 007"/>
    <n v="27780.8892692308"/>
    <n v="277808.892692308"/>
  </r>
  <r>
    <m/>
    <n v="0"/>
    <n v="1984375000"/>
    <n v="1991943359"/>
    <n v="1992034911"/>
    <n v="1992034911"/>
    <s v="12916R"/>
    <s v="AEP Transmission"/>
    <s v="10867R"/>
    <s v="Energy Delivery Engineering"/>
    <s v="13890R"/>
    <s v="Telecom Engineering"/>
    <m/>
    <m/>
    <x v="2"/>
    <s v="103"/>
    <s v="13890"/>
    <s v="SP20 / 008"/>
    <n v="11180.7675"/>
    <n v="111807.675"/>
  </r>
  <r>
    <m/>
    <n v="0"/>
    <n v="1984375000"/>
    <n v="1991943359"/>
    <n v="1992034911"/>
    <n v="1992034911"/>
    <s v="12916R"/>
    <s v="AEP Transmission"/>
    <s v="10867R"/>
    <s v="Energy Delivery Engineering"/>
    <s v="13890R"/>
    <s v="Telecom Engineering"/>
    <m/>
    <m/>
    <x v="2"/>
    <s v="103"/>
    <s v="13890"/>
    <s v="SP20 / 009"/>
    <n v="18513.421961538399"/>
    <n v="123422.813076923"/>
  </r>
  <r>
    <m/>
    <n v="0"/>
    <n v="1984375000"/>
    <n v="1991943359"/>
    <n v="1992034911"/>
    <n v="1992034911"/>
    <s v="12916R"/>
    <s v="AEP Transmission"/>
    <s v="10867R"/>
    <s v="Energy Delivery Engineering"/>
    <s v="13890R"/>
    <s v="Telecom Engineering"/>
    <m/>
    <m/>
    <x v="2"/>
    <s v="103"/>
    <s v="13890"/>
    <s v="SP20 / 011"/>
    <n v="45497.495961538501"/>
    <n v="181989.98384615401"/>
  </r>
  <r>
    <m/>
    <n v="0"/>
    <n v="1984375000"/>
    <n v="1991943359"/>
    <n v="1992034911"/>
    <n v="1992034911"/>
    <s v="12916R"/>
    <s v="AEP Transmission"/>
    <s v="10867R"/>
    <s v="Energy Delivery Engineering"/>
    <s v="13890R"/>
    <s v="Telecom Engineering"/>
    <m/>
    <m/>
    <x v="2"/>
    <s v="103"/>
    <s v="14069"/>
    <s v="SP20 / 006"/>
    <n v="7649.9988923076899"/>
    <n v="84999.987692307695"/>
  </r>
  <r>
    <m/>
    <n v="0"/>
    <n v="1984375000"/>
    <n v="1991943359"/>
    <n v="1992034911"/>
    <n v="1992034911"/>
    <s v="12916R"/>
    <s v="AEP Transmission"/>
    <s v="10867R"/>
    <s v="Energy Delivery Engineering"/>
    <s v="13890R"/>
    <s v="Telecom Engineering"/>
    <m/>
    <m/>
    <x v="2"/>
    <s v="103"/>
    <s v="14069"/>
    <s v="SP20 / 008"/>
    <n v="74122.400153846102"/>
    <n v="741224.00153846201"/>
  </r>
  <r>
    <m/>
    <n v="0"/>
    <n v="1984375000"/>
    <n v="1991943359"/>
    <n v="1992034911"/>
    <n v="1992034911"/>
    <s v="12916R"/>
    <s v="AEP Transmission"/>
    <s v="10867R"/>
    <s v="Energy Delivery Engineering"/>
    <s v="13890R"/>
    <s v="Telecom Engineering"/>
    <m/>
    <m/>
    <x v="2"/>
    <s v="103"/>
    <s v="14069"/>
    <s v="SP20 / 009"/>
    <n v="19579.1540769231"/>
    <n v="130527.693846154"/>
  </r>
  <r>
    <m/>
    <n v="0"/>
    <n v="1984375000"/>
    <n v="1991943359"/>
    <n v="1992034911"/>
    <n v="1992034911"/>
    <s v="12916R"/>
    <s v="AEP Transmission"/>
    <s v="10867R"/>
    <s v="Energy Delivery Engineering"/>
    <s v="13890R"/>
    <s v="Telecom Engineering"/>
    <m/>
    <m/>
    <x v="2"/>
    <s v="103"/>
    <s v="14069"/>
    <s v="SP20 / 010"/>
    <n v="27803.138999999999"/>
    <n v="139015.69500000001"/>
  </r>
  <r>
    <m/>
    <n v="0"/>
    <n v="1984375000"/>
    <n v="1991943359"/>
    <n v="1992034911"/>
    <n v="1992034911"/>
    <s v="12916R"/>
    <s v="AEP Transmission"/>
    <s v="10867R"/>
    <s v="Energy Delivery Engineering"/>
    <s v="13890R"/>
    <s v="Telecom Engineering"/>
    <m/>
    <m/>
    <x v="2"/>
    <s v="211"/>
    <s v="14069"/>
    <s v="SP20 / 006"/>
    <n v="7426.9323692307698"/>
    <n v="82521.4707692308"/>
  </r>
  <r>
    <m/>
    <n v="0"/>
    <n v="1984375000"/>
    <n v="1991943359"/>
    <n v="1992034911"/>
    <n v="1992034911"/>
    <s v="12916R"/>
    <s v="AEP Transmission"/>
    <s v="10867R"/>
    <s v="Energy Delivery Engineering"/>
    <s v="13890R"/>
    <s v="Telecom Engineering"/>
    <m/>
    <m/>
    <x v="2"/>
    <s v="211"/>
    <s v="14069"/>
    <s v="SP20 / 008"/>
    <n v="10411.4694230769"/>
    <n v="104114.694230769"/>
  </r>
  <r>
    <m/>
    <n v="0"/>
    <n v="1984375000"/>
    <n v="1991943359"/>
    <n v="1992034911"/>
    <n v="1992042540"/>
    <s v="12916R"/>
    <s v="AEP Transmission"/>
    <s v="10867R"/>
    <s v="Energy Delivery Engineering"/>
    <s v="13890R"/>
    <s v="Telecom Engineering"/>
    <s v="12552R"/>
    <s v="Telecom Engineering GIS"/>
    <x v="2"/>
    <s v="103"/>
    <s v="12552"/>
    <s v="SP20 / 004"/>
    <n v="6990.8879146153904"/>
    <n v="116514.798576923"/>
  </r>
  <r>
    <m/>
    <n v="0"/>
    <n v="1984375000"/>
    <n v="1991943359"/>
    <n v="1992034911"/>
    <n v="1992042540"/>
    <s v="12916R"/>
    <s v="AEP Transmission"/>
    <s v="10867R"/>
    <s v="Energy Delivery Engineering"/>
    <s v="13890R"/>
    <s v="Telecom Engineering"/>
    <s v="12552R"/>
    <s v="Telecom Engineering GIS"/>
    <x v="2"/>
    <s v="103"/>
    <s v="12552"/>
    <s v="SP20 / 005"/>
    <n v="5570.0906769230796"/>
    <n v="69626.133461538499"/>
  </r>
  <r>
    <m/>
    <n v="0"/>
    <n v="1984375000"/>
    <n v="1991943359"/>
    <n v="1992034911"/>
    <n v="1992042540"/>
    <s v="12916R"/>
    <s v="AEP Transmission"/>
    <s v="10867R"/>
    <s v="Energy Delivery Engineering"/>
    <s v="13890R"/>
    <s v="Telecom Engineering"/>
    <s v="12552R"/>
    <s v="Telecom Engineering GIS"/>
    <x v="2"/>
    <s v="103"/>
    <s v="12552"/>
    <s v="SP20 / 006"/>
    <n v="36068.152119230799"/>
    <n v="400757.245769231"/>
  </r>
  <r>
    <m/>
    <n v="0"/>
    <n v="1984375000"/>
    <n v="1991943359"/>
    <n v="1992034911"/>
    <n v="1992042540"/>
    <s v="12916R"/>
    <s v="AEP Transmission"/>
    <s v="10867R"/>
    <s v="Energy Delivery Engineering"/>
    <s v="13890R"/>
    <s v="Telecom Engineering"/>
    <s v="12552R"/>
    <s v="Telecom Engineering GIS"/>
    <x v="2"/>
    <s v="103"/>
    <s v="12552"/>
    <s v="SP20 / 008"/>
    <n v="10838.7868461538"/>
    <n v="108387.868461538"/>
  </r>
  <r>
    <m/>
    <n v="0"/>
    <n v="1984375000"/>
    <n v="1991943359"/>
    <n v="1992034911"/>
    <n v="1992042540"/>
    <s v="12916R"/>
    <s v="AEP Transmission"/>
    <s v="10867R"/>
    <s v="Energy Delivery Engineering"/>
    <s v="13890R"/>
    <s v="Telecom Engineering"/>
    <s v="12552R"/>
    <s v="Telecom Engineering GIS"/>
    <x v="2"/>
    <s v="103"/>
    <s v="14043"/>
    <s v="SP20 / 005"/>
    <n v="16993.871446153898"/>
    <n v="212423.39307692301"/>
  </r>
  <r>
    <m/>
    <n v="0"/>
    <n v="1984375000"/>
    <n v="1991943359"/>
    <n v="1992034911"/>
    <n v="1992042540"/>
    <s v="12916R"/>
    <s v="AEP Transmission"/>
    <s v="10867R"/>
    <s v="Energy Delivery Engineering"/>
    <s v="13890R"/>
    <s v="Telecom Engineering"/>
    <s v="12552R"/>
    <s v="Telecom Engineering GIS"/>
    <x v="2"/>
    <s v="103"/>
    <s v="14043"/>
    <s v="SP20 / 006"/>
    <n v="7199.9973692307703"/>
    <n v="79999.9707692308"/>
  </r>
  <r>
    <m/>
    <n v="0"/>
    <n v="1984375000"/>
    <n v="1991943359"/>
    <n v="1992034911"/>
    <n v="1992042540"/>
    <s v="12916R"/>
    <s v="AEP Transmission"/>
    <s v="10867R"/>
    <s v="Energy Delivery Engineering"/>
    <s v="13890R"/>
    <s v="Telecom Engineering"/>
    <s v="12552R"/>
    <s v="Telecom Engineering GIS"/>
    <x v="2"/>
    <s v="103"/>
    <s v="14043"/>
    <s v="SP20 / 007"/>
    <n v="18244.035615384601"/>
    <n v="182440.35615384599"/>
  </r>
  <r>
    <m/>
    <n v="0"/>
    <n v="1984375000"/>
    <n v="1991943359"/>
    <n v="1992034911"/>
    <n v="1992042540"/>
    <s v="12916R"/>
    <s v="AEP Transmission"/>
    <s v="10867R"/>
    <s v="Energy Delivery Engineering"/>
    <s v="13890R"/>
    <s v="Telecom Engineering"/>
    <s v="12552R"/>
    <s v="Telecom Engineering GIS"/>
    <x v="2"/>
    <s v="103"/>
    <s v="14043"/>
    <s v="SP20 / 008"/>
    <n v="10140.9996153846"/>
    <n v="101409.996153846"/>
  </r>
  <r>
    <m/>
    <n v="0"/>
    <n v="1984375000"/>
    <n v="1992065429"/>
    <n v="1992095946"/>
    <n v="1992103575"/>
    <s v="12916R"/>
    <s v="AEP Transmission"/>
    <s v="10978R"/>
    <s v="Energy Delivery Operations"/>
    <s v="14126R"/>
    <s v="Real Time Reliability"/>
    <s v="10763R"/>
    <s v="Trans Operation Reliability"/>
    <x v="2"/>
    <s v="103"/>
    <s v="10763"/>
    <s v="SP20 / 007"/>
    <n v="82697.698230769398"/>
    <n v="826976.98230769194"/>
  </r>
  <r>
    <m/>
    <n v="0"/>
    <n v="1984375000"/>
    <n v="1992065429"/>
    <n v="1992095946"/>
    <n v="1992103575"/>
    <s v="12916R"/>
    <s v="AEP Transmission"/>
    <s v="10978R"/>
    <s v="Energy Delivery Operations"/>
    <s v="14126R"/>
    <s v="Real Time Reliability"/>
    <s v="10763R"/>
    <s v="Trans Operation Reliability"/>
    <x v="2"/>
    <s v="103"/>
    <s v="10763"/>
    <s v="SP20 / 008"/>
    <n v="233314.478230768"/>
    <n v="2333144.78230769"/>
  </r>
  <r>
    <m/>
    <n v="0"/>
    <n v="1984375000"/>
    <n v="1992065429"/>
    <n v="1992095946"/>
    <n v="1992103575"/>
    <s v="12916R"/>
    <s v="AEP Transmission"/>
    <s v="10978R"/>
    <s v="Energy Delivery Operations"/>
    <s v="14126R"/>
    <s v="Real Time Reliability"/>
    <s v="10763R"/>
    <s v="Trans Operation Reliability"/>
    <x v="2"/>
    <s v="103"/>
    <s v="10763"/>
    <s v="SP20 / 009"/>
    <n v="249669.426519231"/>
    <n v="1664462.8434615401"/>
  </r>
  <r>
    <m/>
    <n v="0"/>
    <n v="1984375000"/>
    <n v="1992065429"/>
    <n v="1992095946"/>
    <n v="1992103575"/>
    <s v="12916R"/>
    <s v="AEP Transmission"/>
    <s v="10978R"/>
    <s v="Energy Delivery Operations"/>
    <s v="14126R"/>
    <s v="Real Time Reliability"/>
    <s v="10763R"/>
    <s v="Trans Operation Reliability"/>
    <x v="2"/>
    <s v="103"/>
    <s v="10763"/>
    <s v="SP20 / 010"/>
    <n v="214624.47199999899"/>
    <n v="1073122.3600000001"/>
  </r>
  <r>
    <m/>
    <n v="0"/>
    <n v="1984375000"/>
    <n v="1992065429"/>
    <n v="1992095946"/>
    <n v="1992103575"/>
    <s v="12916R"/>
    <s v="AEP Transmission"/>
    <s v="10978R"/>
    <s v="Energy Delivery Operations"/>
    <s v="14126R"/>
    <s v="Real Time Reliability"/>
    <s v="10763R"/>
    <s v="Trans Operation Reliability"/>
    <x v="2"/>
    <s v="103"/>
    <s v="10763"/>
    <s v="SP20 / 011"/>
    <n v="127500.019038461"/>
    <n v="510000.07615384599"/>
  </r>
  <r>
    <m/>
    <n v="0"/>
    <n v="1984375000"/>
    <n v="1992065429"/>
    <n v="1992095946"/>
    <n v="1992103575"/>
    <s v="12916R"/>
    <s v="AEP Transmission"/>
    <s v="10978R"/>
    <s v="Energy Delivery Operations"/>
    <s v="14126R"/>
    <s v="Real Time Reliability"/>
    <s v="10763R"/>
    <s v="Trans Operation Reliability"/>
    <x v="2"/>
    <s v="103"/>
    <s v="10763"/>
    <s v="SP20 / 012"/>
    <n v="186000.03853846199"/>
    <n v="620000.128461538"/>
  </r>
  <r>
    <m/>
    <n v="0"/>
    <n v="1984375000"/>
    <n v="1992065429"/>
    <n v="1992095946"/>
    <n v="1992103575"/>
    <s v="12916R"/>
    <s v="AEP Transmission"/>
    <s v="10978R"/>
    <s v="Energy Delivery Operations"/>
    <s v="14126R"/>
    <s v="Real Time Reliability"/>
    <s v="10763R"/>
    <s v="Trans Operation Reliability"/>
    <x v="2"/>
    <s v="103"/>
    <s v="10763"/>
    <s v="SP20 / 013"/>
    <n v="84000.011307692199"/>
    <n v="240000.03230769199"/>
  </r>
  <r>
    <m/>
    <n v="0"/>
    <n v="1984375000"/>
    <n v="1992065429"/>
    <n v="1992095946"/>
    <n v="1992103575"/>
    <s v="12916R"/>
    <s v="AEP Transmission"/>
    <s v="10978R"/>
    <s v="Energy Delivery Operations"/>
    <s v="14126R"/>
    <s v="Real Time Reliability"/>
    <s v="10763R"/>
    <s v="Trans Operation Reliability"/>
    <x v="2"/>
    <s v="103"/>
    <s v="10957"/>
    <s v="SP20 / 005"/>
    <n v="42981.431199999999"/>
    <n v="537267.89"/>
  </r>
  <r>
    <m/>
    <n v="0"/>
    <n v="1984375000"/>
    <n v="1992065429"/>
    <n v="1992095946"/>
    <n v="1992103575"/>
    <s v="12916R"/>
    <s v="AEP Transmission"/>
    <s v="10978R"/>
    <s v="Energy Delivery Operations"/>
    <s v="14126R"/>
    <s v="Real Time Reliability"/>
    <s v="10763R"/>
    <s v="Trans Operation Reliability"/>
    <x v="2"/>
    <s v="103"/>
    <s v="10957"/>
    <s v="SP20 / 006"/>
    <n v="109025.48755384699"/>
    <n v="1211394.3061538499"/>
  </r>
  <r>
    <m/>
    <n v="0"/>
    <n v="1984375000"/>
    <n v="1992065429"/>
    <n v="1992095946"/>
    <n v="1992103575"/>
    <s v="12916R"/>
    <s v="AEP Transmission"/>
    <s v="10978R"/>
    <s v="Energy Delivery Operations"/>
    <s v="14126R"/>
    <s v="Real Time Reliability"/>
    <s v="10763R"/>
    <s v="Trans Operation Reliability"/>
    <x v="2"/>
    <s v="103"/>
    <s v="10957"/>
    <s v="SP20 / 007"/>
    <n v="67190.196384615294"/>
    <n v="671901.96384615405"/>
  </r>
  <r>
    <m/>
    <n v="0"/>
    <n v="1984375000"/>
    <n v="1992065429"/>
    <n v="1992095946"/>
    <n v="1992103575"/>
    <s v="12916R"/>
    <s v="AEP Transmission"/>
    <s v="10978R"/>
    <s v="Energy Delivery Operations"/>
    <s v="14126R"/>
    <s v="Real Time Reliability"/>
    <s v="10763R"/>
    <s v="Trans Operation Reliability"/>
    <x v="2"/>
    <s v="103"/>
    <s v="10957"/>
    <s v="SP20 / 008"/>
    <n v="105692.90746153799"/>
    <n v="1056929.07461538"/>
  </r>
  <r>
    <m/>
    <n v="0"/>
    <n v="1984375000"/>
    <n v="1992065429"/>
    <n v="1992095946"/>
    <n v="1992103575"/>
    <s v="12916R"/>
    <s v="AEP Transmission"/>
    <s v="10978R"/>
    <s v="Energy Delivery Operations"/>
    <s v="14126R"/>
    <s v="Real Time Reliability"/>
    <s v="10763R"/>
    <s v="Trans Operation Reliability"/>
    <x v="2"/>
    <s v="103"/>
    <s v="10957"/>
    <s v="SP20 / 009"/>
    <n v="115105.488346154"/>
    <n v="767369.922307692"/>
  </r>
  <r>
    <m/>
    <n v="0"/>
    <n v="1984375000"/>
    <n v="1992065429"/>
    <n v="1992095946"/>
    <n v="1992103575"/>
    <s v="12916R"/>
    <s v="AEP Transmission"/>
    <s v="10978R"/>
    <s v="Energy Delivery Operations"/>
    <s v="14126R"/>
    <s v="Real Time Reliability"/>
    <s v="10763R"/>
    <s v="Trans Operation Reliability"/>
    <x v="2"/>
    <s v="103"/>
    <s v="10957"/>
    <s v="SP20 / 010"/>
    <n v="60200.010153846197"/>
    <n v="301000.05076923099"/>
  </r>
  <r>
    <m/>
    <n v="0"/>
    <n v="1984375000"/>
    <n v="1992065429"/>
    <n v="1992095946"/>
    <n v="1992103575"/>
    <s v="12916R"/>
    <s v="AEP Transmission"/>
    <s v="10978R"/>
    <s v="Energy Delivery Operations"/>
    <s v="14126R"/>
    <s v="Real Time Reliability"/>
    <s v="10763R"/>
    <s v="Trans Operation Reliability"/>
    <x v="2"/>
    <s v="103"/>
    <s v="10957"/>
    <s v="SP20 / 011"/>
    <n v="171074.80557692301"/>
    <n v="684299.22230769205"/>
  </r>
  <r>
    <m/>
    <n v="0"/>
    <n v="1984375000"/>
    <n v="1992065429"/>
    <n v="1992095946"/>
    <n v="1992103575"/>
    <s v="12916R"/>
    <s v="AEP Transmission"/>
    <s v="10978R"/>
    <s v="Energy Delivery Operations"/>
    <s v="14126R"/>
    <s v="Real Time Reliability"/>
    <s v="10763R"/>
    <s v="Trans Operation Reliability"/>
    <x v="2"/>
    <s v="103"/>
    <s v="13368"/>
    <s v="SP20 / 005"/>
    <n v="6461.5184615384596"/>
    <n v="80768.980769230795"/>
  </r>
  <r>
    <m/>
    <n v="0"/>
    <n v="1984375000"/>
    <n v="1992065429"/>
    <n v="1992095946"/>
    <n v="1992103575"/>
    <s v="12916R"/>
    <s v="AEP Transmission"/>
    <s v="10978R"/>
    <s v="Energy Delivery Operations"/>
    <s v="14126R"/>
    <s v="Real Time Reliability"/>
    <s v="10763R"/>
    <s v="Trans Operation Reliability"/>
    <x v="2"/>
    <s v="103"/>
    <s v="13368"/>
    <s v="SP20 / 006"/>
    <n v="15488.9905846154"/>
    <n v="172099.895384615"/>
  </r>
  <r>
    <m/>
    <n v="0"/>
    <n v="1984375000"/>
    <n v="1992065429"/>
    <n v="1992095946"/>
    <n v="1992103575"/>
    <s v="12916R"/>
    <s v="AEP Transmission"/>
    <s v="10978R"/>
    <s v="Energy Delivery Operations"/>
    <s v="14126R"/>
    <s v="Real Time Reliability"/>
    <s v="10763R"/>
    <s v="Trans Operation Reliability"/>
    <x v="2"/>
    <s v="103"/>
    <s v="13368"/>
    <s v="SP20 / 007"/>
    <n v="49504.361000000099"/>
    <n v="495043.61"/>
  </r>
  <r>
    <m/>
    <n v="0"/>
    <n v="1984375000"/>
    <n v="1992065429"/>
    <n v="1992095946"/>
    <n v="1992103575"/>
    <s v="12916R"/>
    <s v="AEP Transmission"/>
    <s v="10978R"/>
    <s v="Energy Delivery Operations"/>
    <s v="14126R"/>
    <s v="Real Time Reliability"/>
    <s v="10763R"/>
    <s v="Trans Operation Reliability"/>
    <x v="2"/>
    <s v="103"/>
    <s v="13368"/>
    <s v="SP20 / 008"/>
    <n v="115062.893692308"/>
    <n v="1150628.9369230799"/>
  </r>
  <r>
    <m/>
    <n v="0"/>
    <n v="1984375000"/>
    <n v="1992065429"/>
    <n v="1992095946"/>
    <n v="1992103575"/>
    <s v="12916R"/>
    <s v="AEP Transmission"/>
    <s v="10978R"/>
    <s v="Energy Delivery Operations"/>
    <s v="14126R"/>
    <s v="Real Time Reliability"/>
    <s v="10763R"/>
    <s v="Trans Operation Reliability"/>
    <x v="2"/>
    <s v="103"/>
    <s v="13368"/>
    <s v="SP20 / 009"/>
    <n v="83755.771326923103"/>
    <n v="558371.80884615402"/>
  </r>
  <r>
    <m/>
    <n v="0"/>
    <n v="1984375000"/>
    <n v="1992065429"/>
    <n v="1992095946"/>
    <n v="1992103575"/>
    <s v="12916R"/>
    <s v="AEP Transmission"/>
    <s v="10978R"/>
    <s v="Energy Delivery Operations"/>
    <s v="14126R"/>
    <s v="Real Time Reliability"/>
    <s v="10763R"/>
    <s v="Trans Operation Reliability"/>
    <x v="2"/>
    <s v="103"/>
    <s v="13368"/>
    <s v="SP20 / 010"/>
    <n v="67960.473384615194"/>
    <n v="339802.36692307697"/>
  </r>
  <r>
    <m/>
    <n v="0"/>
    <n v="1984375000"/>
    <n v="1992065429"/>
    <n v="1992095946"/>
    <n v="1992103575"/>
    <s v="12916R"/>
    <s v="AEP Transmission"/>
    <s v="10978R"/>
    <s v="Energy Delivery Operations"/>
    <s v="14126R"/>
    <s v="Real Time Reliability"/>
    <s v="10763R"/>
    <s v="Trans Operation Reliability"/>
    <x v="2"/>
    <s v="103"/>
    <s v="13368"/>
    <s v="SP20 / 011"/>
    <n v="172500.028846153"/>
    <n v="690000.11538461503"/>
  </r>
  <r>
    <m/>
    <n v="0"/>
    <n v="1984375000"/>
    <n v="1992065429"/>
    <n v="1992095946"/>
    <n v="1992107390"/>
    <s v="12916R"/>
    <s v="AEP Transmission"/>
    <s v="10978R"/>
    <s v="Energy Delivery Operations"/>
    <s v="14126R"/>
    <s v="Real Time Reliability"/>
    <s v="13000R"/>
    <s v="Dist Engineering &amp; Ops Systems"/>
    <x v="2"/>
    <s v="103"/>
    <s v="10378"/>
    <s v="SP20 / 004"/>
    <n v="3561.0131146153899"/>
    <n v="59350.2185769231"/>
  </r>
  <r>
    <m/>
    <n v="0"/>
    <n v="1984375000"/>
    <n v="1992065429"/>
    <n v="1992095946"/>
    <n v="1992107390"/>
    <s v="12916R"/>
    <s v="AEP Transmission"/>
    <s v="10978R"/>
    <s v="Energy Delivery Operations"/>
    <s v="14126R"/>
    <s v="Real Time Reliability"/>
    <s v="13000R"/>
    <s v="Dist Engineering &amp; Ops Systems"/>
    <x v="2"/>
    <s v="103"/>
    <s v="10378"/>
    <s v="SP20 / 005"/>
    <n v="32408.884781538502"/>
    <n v="405111.05976923101"/>
  </r>
  <r>
    <m/>
    <n v="0"/>
    <n v="1984375000"/>
    <n v="1992065429"/>
    <n v="1992095946"/>
    <n v="1992107390"/>
    <s v="12916R"/>
    <s v="AEP Transmission"/>
    <s v="10978R"/>
    <s v="Energy Delivery Operations"/>
    <s v="14126R"/>
    <s v="Real Time Reliability"/>
    <s v="13000R"/>
    <s v="Dist Engineering &amp; Ops Systems"/>
    <x v="2"/>
    <s v="103"/>
    <s v="10378"/>
    <s v="SP20 / 006"/>
    <n v="14587.0908923077"/>
    <n v="162078.78769230799"/>
  </r>
  <r>
    <m/>
    <n v="0"/>
    <n v="1984375000"/>
    <n v="1992065429"/>
    <n v="1992095946"/>
    <n v="1992107390"/>
    <s v="12916R"/>
    <s v="AEP Transmission"/>
    <s v="10978R"/>
    <s v="Energy Delivery Operations"/>
    <s v="14126R"/>
    <s v="Real Time Reliability"/>
    <s v="13000R"/>
    <s v="Dist Engineering &amp; Ops Systems"/>
    <x v="2"/>
    <s v="103"/>
    <s v="10378"/>
    <s v="SP20 / 007"/>
    <n v="21642.836346153799"/>
    <n v="216428.36346153801"/>
  </r>
  <r>
    <m/>
    <n v="0"/>
    <n v="1984375000"/>
    <n v="1992065429"/>
    <n v="1992095946"/>
    <n v="1992107390"/>
    <s v="12916R"/>
    <s v="AEP Transmission"/>
    <s v="10978R"/>
    <s v="Energy Delivery Operations"/>
    <s v="14126R"/>
    <s v="Real Time Reliability"/>
    <s v="13000R"/>
    <s v="Dist Engineering &amp; Ops Systems"/>
    <x v="2"/>
    <s v="103"/>
    <s v="10378"/>
    <s v="SP20 / 008"/>
    <n v="11749.2855"/>
    <n v="117492.855"/>
  </r>
  <r>
    <m/>
    <n v="0"/>
    <n v="1984375000"/>
    <n v="1992065429"/>
    <n v="1992095946"/>
    <n v="1992107390"/>
    <s v="12916R"/>
    <s v="AEP Transmission"/>
    <s v="10978R"/>
    <s v="Energy Delivery Operations"/>
    <s v="14126R"/>
    <s v="Real Time Reliability"/>
    <s v="13000R"/>
    <s v="Dist Engineering &amp; Ops Systems"/>
    <x v="2"/>
    <s v="103"/>
    <s v="10378"/>
    <s v="SP20 / 009"/>
    <n v="22425"/>
    <n v="149500"/>
  </r>
  <r>
    <m/>
    <n v="0"/>
    <n v="1984375000"/>
    <n v="1992065429"/>
    <n v="1992095946"/>
    <n v="1992107390"/>
    <s v="12916R"/>
    <s v="AEP Transmission"/>
    <s v="10978R"/>
    <s v="Energy Delivery Operations"/>
    <s v="14126R"/>
    <s v="Real Time Reliability"/>
    <s v="13000R"/>
    <s v="Dist Engineering &amp; Ops Systems"/>
    <x v="2"/>
    <s v="103"/>
    <s v="12639"/>
    <s v="SP20 / 004"/>
    <n v="4176.0029930769197"/>
    <n v="69600.049884615393"/>
  </r>
  <r>
    <m/>
    <n v="0"/>
    <n v="1984375000"/>
    <n v="1992065429"/>
    <n v="1992095946"/>
    <n v="1992107390"/>
    <s v="12916R"/>
    <s v="AEP Transmission"/>
    <s v="10978R"/>
    <s v="Energy Delivery Operations"/>
    <s v="14126R"/>
    <s v="Real Time Reliability"/>
    <s v="13000R"/>
    <s v="Dist Engineering &amp; Ops Systems"/>
    <x v="2"/>
    <s v="103"/>
    <s v="13000"/>
    <s v="SP20 / 007"/>
    <n v="60917.1012692308"/>
    <n v="609171.01269230805"/>
  </r>
  <r>
    <m/>
    <n v="0"/>
    <n v="1984375000"/>
    <n v="1992065429"/>
    <n v="1992095946"/>
    <n v="1992107390"/>
    <s v="12916R"/>
    <s v="AEP Transmission"/>
    <s v="10978R"/>
    <s v="Energy Delivery Operations"/>
    <s v="14126R"/>
    <s v="Real Time Reliability"/>
    <s v="13000R"/>
    <s v="Dist Engineering &amp; Ops Systems"/>
    <x v="2"/>
    <s v="103"/>
    <s v="13000"/>
    <s v="SP20 / 008"/>
    <n v="33433.703461538498"/>
    <n v="334337.034615385"/>
  </r>
  <r>
    <m/>
    <n v="0"/>
    <n v="1984375000"/>
    <n v="1992065429"/>
    <n v="1992095946"/>
    <n v="1992107390"/>
    <s v="12916R"/>
    <s v="AEP Transmission"/>
    <s v="10978R"/>
    <s v="Energy Delivery Operations"/>
    <s v="14126R"/>
    <s v="Real Time Reliability"/>
    <s v="13000R"/>
    <s v="Dist Engineering &amp; Ops Systems"/>
    <x v="2"/>
    <s v="103"/>
    <s v="13000"/>
    <s v="SP20 / 009"/>
    <n v="18599.9996538462"/>
    <n v="123999.997692308"/>
  </r>
  <r>
    <m/>
    <n v="0"/>
    <n v="1984375000"/>
    <n v="1992065429"/>
    <n v="1992095946"/>
    <n v="1992107390"/>
    <s v="12916R"/>
    <s v="AEP Transmission"/>
    <s v="10978R"/>
    <s v="Energy Delivery Operations"/>
    <s v="14126R"/>
    <s v="Real Time Reliability"/>
    <s v="13000R"/>
    <s v="Dist Engineering &amp; Ops Systems"/>
    <x v="2"/>
    <s v="103"/>
    <s v="13000"/>
    <s v="SP20 / 010"/>
    <n v="28043.600769230801"/>
    <n v="140218.003846154"/>
  </r>
  <r>
    <m/>
    <n v="0"/>
    <n v="1984375000"/>
    <n v="1992065429"/>
    <n v="1992095946"/>
    <n v="1992107390"/>
    <s v="12916R"/>
    <s v="AEP Transmission"/>
    <s v="10978R"/>
    <s v="Energy Delivery Operations"/>
    <s v="14126R"/>
    <s v="Real Time Reliability"/>
    <s v="13000R"/>
    <s v="Dist Engineering &amp; Ops Systems"/>
    <x v="2"/>
    <s v="103"/>
    <s v="13000"/>
    <s v="SP20 / 011"/>
    <n v="41250.007115384498"/>
    <n v="165000.02846153799"/>
  </r>
  <r>
    <m/>
    <n v="0"/>
    <n v="1984375000"/>
    <n v="1992065429"/>
    <n v="1992095946"/>
    <n v="1992107390"/>
    <s v="12916R"/>
    <s v="AEP Transmission"/>
    <s v="10978R"/>
    <s v="Energy Delivery Operations"/>
    <s v="14126R"/>
    <s v="Real Time Reliability"/>
    <s v="13000R"/>
    <s v="Dist Engineering &amp; Ops Systems"/>
    <x v="2"/>
    <s v="119"/>
    <s v="12637"/>
    <s v="SP20 / 005"/>
    <n v="5711.9116307692302"/>
    <n v="71398.895384615404"/>
  </r>
  <r>
    <m/>
    <n v="0"/>
    <n v="1984375000"/>
    <n v="1992065429"/>
    <n v="1992095946"/>
    <n v="1992107390"/>
    <s v="12916R"/>
    <s v="AEP Transmission"/>
    <s v="10978R"/>
    <s v="Energy Delivery Operations"/>
    <s v="14126R"/>
    <s v="Real Time Reliability"/>
    <s v="13000R"/>
    <s v="Dist Engineering &amp; Ops Systems"/>
    <x v="2"/>
    <s v="140"/>
    <s v="12639"/>
    <s v="SP20 / 003"/>
    <n v="5492.9488788461504"/>
    <n v="109858.977576923"/>
  </r>
  <r>
    <m/>
    <n v="0"/>
    <n v="1984375000"/>
    <n v="1992065429"/>
    <n v="1992095946"/>
    <n v="1992107390"/>
    <s v="12916R"/>
    <s v="AEP Transmission"/>
    <s v="10978R"/>
    <s v="Energy Delivery Operations"/>
    <s v="14126R"/>
    <s v="Real Time Reliability"/>
    <s v="13000R"/>
    <s v="Dist Engineering &amp; Ops Systems"/>
    <x v="2"/>
    <s v="140"/>
    <s v="12639"/>
    <s v="SP20 / 004"/>
    <n v="11629.4503707692"/>
    <n v="193824.17284615399"/>
  </r>
  <r>
    <m/>
    <n v="0"/>
    <n v="1984375000"/>
    <n v="1992065429"/>
    <n v="1992095946"/>
    <n v="1992107390"/>
    <s v="12916R"/>
    <s v="AEP Transmission"/>
    <s v="10978R"/>
    <s v="Energy Delivery Operations"/>
    <s v="14126R"/>
    <s v="Real Time Reliability"/>
    <s v="13000R"/>
    <s v="Dist Engineering &amp; Ops Systems"/>
    <x v="2"/>
    <s v="140"/>
    <s v="12639"/>
    <s v="SP20 / 005"/>
    <n v="8800.5507692308001"/>
    <n v="110006.884615385"/>
  </r>
  <r>
    <m/>
    <n v="0"/>
    <n v="1984375000"/>
    <n v="1992065429"/>
    <n v="1992095946"/>
    <n v="1992107390"/>
    <s v="12916R"/>
    <s v="AEP Transmission"/>
    <s v="10978R"/>
    <s v="Energy Delivery Operations"/>
    <s v="14126R"/>
    <s v="Real Time Reliability"/>
    <s v="13000R"/>
    <s v="Dist Engineering &amp; Ops Systems"/>
    <x v="2"/>
    <s v="140"/>
    <s v="12639"/>
    <s v="SP20 / 006"/>
    <n v="7623.0020769230796"/>
    <n v="84700.023076923098"/>
  </r>
  <r>
    <m/>
    <n v="0"/>
    <n v="1984375000"/>
    <n v="1992065429"/>
    <n v="1992095946"/>
    <n v="1992107390"/>
    <s v="12916R"/>
    <s v="AEP Transmission"/>
    <s v="10978R"/>
    <s v="Energy Delivery Operations"/>
    <s v="14126R"/>
    <s v="Real Time Reliability"/>
    <s v="13000R"/>
    <s v="Dist Engineering &amp; Ops Systems"/>
    <x v="2"/>
    <s v="140"/>
    <s v="12639"/>
    <s v="SP20 / 008"/>
    <n v="10471.316999999999"/>
    <n v="104713.17"/>
  </r>
  <r>
    <m/>
    <n v="0"/>
    <n v="1984375000"/>
    <n v="1992065429"/>
    <n v="1992095946"/>
    <n v="1992107390"/>
    <s v="12916R"/>
    <s v="AEP Transmission"/>
    <s v="10978R"/>
    <s v="Energy Delivery Operations"/>
    <s v="14126R"/>
    <s v="Real Time Reliability"/>
    <s v="13000R"/>
    <s v="Dist Engineering &amp; Ops Systems"/>
    <x v="2"/>
    <s v="159"/>
    <s v="12635"/>
    <s v="SP20 / 004"/>
    <n v="7531.8412546153904"/>
    <n v="125530.687576923"/>
  </r>
  <r>
    <m/>
    <n v="0"/>
    <n v="1984375000"/>
    <n v="1992065429"/>
    <n v="1992095946"/>
    <n v="1992107390"/>
    <s v="12916R"/>
    <s v="AEP Transmission"/>
    <s v="10978R"/>
    <s v="Energy Delivery Operations"/>
    <s v="14126R"/>
    <s v="Real Time Reliability"/>
    <s v="13000R"/>
    <s v="Dist Engineering &amp; Ops Systems"/>
    <x v="2"/>
    <s v="159"/>
    <s v="12635"/>
    <s v="SP20 / 005"/>
    <n v="5255.1490153846198"/>
    <n v="65689.362692307695"/>
  </r>
  <r>
    <m/>
    <n v="0"/>
    <n v="1984375000"/>
    <n v="1992065429"/>
    <n v="1992095946"/>
    <n v="1992107390"/>
    <s v="12916R"/>
    <s v="AEP Transmission"/>
    <s v="10978R"/>
    <s v="Energy Delivery Operations"/>
    <s v="14126R"/>
    <s v="Real Time Reliability"/>
    <s v="13000R"/>
    <s v="Dist Engineering &amp; Ops Systems"/>
    <x v="2"/>
    <s v="159"/>
    <s v="12635"/>
    <s v="SP20 / 008"/>
    <n v="10608.4396923077"/>
    <n v="106084.396923077"/>
  </r>
  <r>
    <m/>
    <n v="0"/>
    <n v="1984375000"/>
    <n v="1992065429"/>
    <n v="1992095946"/>
    <n v="1992107390"/>
    <s v="12916R"/>
    <s v="AEP Transmission"/>
    <s v="10978R"/>
    <s v="Energy Delivery Operations"/>
    <s v="14126R"/>
    <s v="Real Time Reliability"/>
    <s v="13000R"/>
    <s v="Dist Engineering &amp; Ops Systems"/>
    <x v="2"/>
    <s v="167"/>
    <s v="12634"/>
    <s v="SP20 / 004"/>
    <n v="3395.9639999999999"/>
    <n v="56599.4"/>
  </r>
  <r>
    <m/>
    <n v="0"/>
    <n v="1984375000"/>
    <n v="1992065429"/>
    <n v="1992095946"/>
    <n v="1992107390"/>
    <s v="12916R"/>
    <s v="AEP Transmission"/>
    <s v="10978R"/>
    <s v="Energy Delivery Operations"/>
    <s v="14126R"/>
    <s v="Real Time Reliability"/>
    <s v="13000R"/>
    <s v="Dist Engineering &amp; Ops Systems"/>
    <x v="2"/>
    <s v="167"/>
    <s v="12634"/>
    <s v="SP20 / 005"/>
    <n v="5937.3046861538496"/>
    <n v="74216.308576923097"/>
  </r>
  <r>
    <m/>
    <n v="0"/>
    <n v="1984375000"/>
    <n v="1992065429"/>
    <n v="1992095946"/>
    <n v="1992107390"/>
    <s v="12916R"/>
    <s v="AEP Transmission"/>
    <s v="10978R"/>
    <s v="Energy Delivery Operations"/>
    <s v="14126R"/>
    <s v="Real Time Reliability"/>
    <s v="13000R"/>
    <s v="Dist Engineering &amp; Ops Systems"/>
    <x v="2"/>
    <s v="170"/>
    <s v="10587"/>
    <s v="SP20 / 004"/>
    <n v="7184.8908000000001"/>
    <n v="119748.18"/>
  </r>
  <r>
    <m/>
    <n v="0"/>
    <n v="1984375000"/>
    <n v="1992065429"/>
    <n v="1992095946"/>
    <n v="1992107390"/>
    <s v="12916R"/>
    <s v="AEP Transmission"/>
    <s v="10978R"/>
    <s v="Energy Delivery Operations"/>
    <s v="14126R"/>
    <s v="Real Time Reliability"/>
    <s v="13000R"/>
    <s v="Dist Engineering &amp; Ops Systems"/>
    <x v="2"/>
    <s v="211"/>
    <s v="12637"/>
    <s v="SP20 / 003"/>
    <n v="13026.932346153801"/>
    <n v="260538.646923077"/>
  </r>
  <r>
    <m/>
    <n v="0"/>
    <n v="1984375000"/>
    <n v="1992065429"/>
    <n v="1992095946"/>
    <n v="1992107390"/>
    <s v="12916R"/>
    <s v="AEP Transmission"/>
    <s v="10978R"/>
    <s v="Energy Delivery Operations"/>
    <s v="14126R"/>
    <s v="Real Time Reliability"/>
    <s v="13000R"/>
    <s v="Dist Engineering &amp; Ops Systems"/>
    <x v="2"/>
    <s v="211"/>
    <s v="12637"/>
    <s v="SP20 / 004"/>
    <n v="10359.567246923099"/>
    <n v="172659.45411538499"/>
  </r>
  <r>
    <m/>
    <n v="0"/>
    <n v="1984375000"/>
    <n v="1992065429"/>
    <n v="1992095946"/>
    <n v="1992107390"/>
    <s v="12916R"/>
    <s v="AEP Transmission"/>
    <s v="10978R"/>
    <s v="Energy Delivery Operations"/>
    <s v="14126R"/>
    <s v="Real Time Reliability"/>
    <s v="13000R"/>
    <s v="Dist Engineering &amp; Ops Systems"/>
    <x v="2"/>
    <s v="211"/>
    <s v="12637"/>
    <s v="SP20 / 008"/>
    <n v="10523.817192307701"/>
    <n v="105238.171923077"/>
  </r>
  <r>
    <m/>
    <n v="0"/>
    <n v="1984375000"/>
    <n v="1992065429"/>
    <n v="1992095946"/>
    <n v="1992107390"/>
    <s v="12916R"/>
    <s v="AEP Transmission"/>
    <s v="10978R"/>
    <s v="Energy Delivery Operations"/>
    <s v="14126R"/>
    <s v="Real Time Reliability"/>
    <s v="13000R"/>
    <s v="Dist Engineering &amp; Ops Systems"/>
    <x v="2"/>
    <s v="250"/>
    <s v="11262"/>
    <s v="SP20 / 003"/>
    <n v="5187.1564153846202"/>
    <n v="103743.12830769199"/>
  </r>
  <r>
    <m/>
    <n v="0"/>
    <n v="1984375000"/>
    <n v="1992065429"/>
    <n v="1992095946"/>
    <n v="1992107390"/>
    <s v="12916R"/>
    <s v="AEP Transmission"/>
    <s v="10978R"/>
    <s v="Energy Delivery Operations"/>
    <s v="14126R"/>
    <s v="Real Time Reliability"/>
    <s v="13000R"/>
    <s v="Dist Engineering &amp; Ops Systems"/>
    <x v="2"/>
    <s v="250"/>
    <s v="11262"/>
    <s v="SP20 / 004"/>
    <n v="7200.0038838461596"/>
    <n v="120000.06473076899"/>
  </r>
  <r>
    <m/>
    <n v="0"/>
    <n v="1984375000"/>
    <n v="1992065429"/>
    <n v="1992095946"/>
    <n v="1992107390"/>
    <s v="12916R"/>
    <s v="AEP Transmission"/>
    <s v="10978R"/>
    <s v="Energy Delivery Operations"/>
    <s v="14126R"/>
    <s v="Real Time Reliability"/>
    <s v="13000R"/>
    <s v="Dist Engineering &amp; Ops Systems"/>
    <x v="2"/>
    <s v="250"/>
    <s v="11262"/>
    <s v="SP20 / 005"/>
    <n v="23303.556470769301"/>
    <n v="291294.45588461502"/>
  </r>
  <r>
    <m/>
    <n v="0"/>
    <n v="1984375000"/>
    <n v="1992065429"/>
    <n v="1992095946"/>
    <n v="1992107390"/>
    <s v="12916R"/>
    <s v="AEP Transmission"/>
    <s v="10978R"/>
    <s v="Energy Delivery Operations"/>
    <s v="14126R"/>
    <s v="Real Time Reliability"/>
    <s v="13000R"/>
    <s v="Dist Engineering &amp; Ops Systems"/>
    <x v="2"/>
    <s v="250"/>
    <s v="11262"/>
    <s v="SP20 / 006"/>
    <n v="9269.41302692307"/>
    <n v="102993.478076923"/>
  </r>
  <r>
    <m/>
    <n v="0"/>
    <n v="1984375000"/>
    <n v="1992065429"/>
    <n v="1992095946"/>
    <n v="1992109297"/>
    <s v="12916R"/>
    <s v="AEP Transmission"/>
    <s v="10978R"/>
    <s v="Energy Delivery Operations"/>
    <s v="14126R"/>
    <s v="Real Time Reliability"/>
    <s v="12935R"/>
    <s v="Transmission Meter Operations"/>
    <x v="2"/>
    <s v="103"/>
    <s v="12935"/>
    <s v="Nonsal"/>
    <n v="6496.8786"/>
    <n v="216562.62"/>
  </r>
  <r>
    <m/>
    <n v="0"/>
    <n v="1984375000"/>
    <n v="1992065429"/>
    <n v="1992095946"/>
    <n v="1992109297"/>
    <s v="12916R"/>
    <s v="AEP Transmission"/>
    <s v="10978R"/>
    <s v="Energy Delivery Operations"/>
    <s v="14126R"/>
    <s v="Real Time Reliability"/>
    <s v="12935R"/>
    <s v="Transmission Meter Operations"/>
    <x v="2"/>
    <s v="103"/>
    <s v="12935"/>
    <s v="SP20 / 006"/>
    <n v="54420.422652692403"/>
    <n v="604671.36280769203"/>
  </r>
  <r>
    <m/>
    <n v="0"/>
    <n v="1984375000"/>
    <n v="1992065429"/>
    <n v="1992095946"/>
    <n v="1992109297"/>
    <s v="12916R"/>
    <s v="AEP Transmission"/>
    <s v="10978R"/>
    <s v="Energy Delivery Operations"/>
    <s v="14126R"/>
    <s v="Real Time Reliability"/>
    <s v="12935R"/>
    <s v="Transmission Meter Operations"/>
    <x v="2"/>
    <s v="103"/>
    <s v="12935"/>
    <s v="SP20 / 008"/>
    <n v="10189.259576923099"/>
    <n v="101892.595769231"/>
  </r>
  <r>
    <m/>
    <n v="0"/>
    <n v="1984375000"/>
    <n v="1992065429"/>
    <n v="1992095946"/>
    <n v="1992109297"/>
    <s v="12916R"/>
    <s v="AEP Transmission"/>
    <s v="10978R"/>
    <s v="Energy Delivery Operations"/>
    <s v="14126R"/>
    <s v="Real Time Reliability"/>
    <s v="12935R"/>
    <s v="Transmission Meter Operations"/>
    <x v="2"/>
    <s v="103"/>
    <s v="12935"/>
    <s v="SP20 / 009"/>
    <n v="37086.962019230901"/>
    <n v="247246.413461538"/>
  </r>
  <r>
    <m/>
    <n v="0"/>
    <n v="1984375000"/>
    <n v="1992065429"/>
    <n v="1992095946"/>
    <n v="1992109297"/>
    <s v="12916R"/>
    <s v="AEP Transmission"/>
    <s v="10978R"/>
    <s v="Energy Delivery Operations"/>
    <s v="14126R"/>
    <s v="Real Time Reliability"/>
    <s v="12935R"/>
    <s v="Transmission Meter Operations"/>
    <x v="2"/>
    <s v="103"/>
    <s v="12935"/>
    <s v="SP20 / 010"/>
    <n v="28996.563076923001"/>
    <n v="144982.81538461501"/>
  </r>
  <r>
    <m/>
    <n v="0"/>
    <n v="1984375000"/>
    <n v="1992065429"/>
    <n v="1992095946"/>
    <n v="1992109297"/>
    <s v="12916R"/>
    <s v="AEP Transmission"/>
    <s v="10978R"/>
    <s v="Energy Delivery Operations"/>
    <s v="14126R"/>
    <s v="Real Time Reliability"/>
    <s v="12935R"/>
    <s v="Transmission Meter Operations"/>
    <x v="2"/>
    <s v="103"/>
    <s v="12935"/>
    <s v="SP20 / 011"/>
    <n v="46639.675096153798"/>
    <n v="186558.70038461499"/>
  </r>
  <r>
    <m/>
    <n v="0"/>
    <n v="1984375000"/>
    <n v="1992065429"/>
    <n v="1992095946"/>
    <n v="1992109297"/>
    <s v="12916R"/>
    <s v="AEP Transmission"/>
    <s v="10978R"/>
    <s v="Energy Delivery Operations"/>
    <s v="14126R"/>
    <s v="Real Time Reliability"/>
    <s v="12935R"/>
    <s v="Transmission Meter Operations"/>
    <x v="2"/>
    <s v="103"/>
    <s v="12936"/>
    <s v="SP20 / 005"/>
    <n v="33677.598953846202"/>
    <n v="420969.98692307703"/>
  </r>
  <r>
    <m/>
    <n v="0"/>
    <n v="1984375000"/>
    <n v="1992065429"/>
    <n v="1992095946"/>
    <n v="1992109297"/>
    <s v="12916R"/>
    <s v="AEP Transmission"/>
    <s v="10978R"/>
    <s v="Energy Delivery Operations"/>
    <s v="14126R"/>
    <s v="Real Time Reliability"/>
    <s v="12935R"/>
    <s v="Transmission Meter Operations"/>
    <x v="2"/>
    <s v="103"/>
    <s v="12936"/>
    <s v="SP20 / 006"/>
    <n v="14023.0656692308"/>
    <n v="155811.840769231"/>
  </r>
  <r>
    <m/>
    <n v="0"/>
    <n v="1984375000"/>
    <n v="1992065429"/>
    <n v="1992095946"/>
    <n v="1992109297"/>
    <s v="12916R"/>
    <s v="AEP Transmission"/>
    <s v="10978R"/>
    <s v="Energy Delivery Operations"/>
    <s v="14126R"/>
    <s v="Real Time Reliability"/>
    <s v="12935R"/>
    <s v="Transmission Meter Operations"/>
    <x v="2"/>
    <s v="103"/>
    <s v="12936"/>
    <s v="SP20 / 007"/>
    <n v="28034.682346153801"/>
    <n v="280346.82346153801"/>
  </r>
  <r>
    <m/>
    <n v="0"/>
    <n v="1984375000"/>
    <n v="1992065429"/>
    <n v="1992095946"/>
    <n v="1992109297"/>
    <s v="12916R"/>
    <s v="AEP Transmission"/>
    <s v="10978R"/>
    <s v="Energy Delivery Operations"/>
    <s v="14126R"/>
    <s v="Real Time Reliability"/>
    <s v="12935R"/>
    <s v="Transmission Meter Operations"/>
    <x v="2"/>
    <s v="103"/>
    <s v="12936"/>
    <s v="SP20 / 008"/>
    <n v="11309.7228461538"/>
    <n v="113097.228461538"/>
  </r>
  <r>
    <m/>
    <n v="0"/>
    <n v="1984375000"/>
    <n v="1992065429"/>
    <n v="1992095946"/>
    <n v="1992109297"/>
    <s v="12916R"/>
    <s v="AEP Transmission"/>
    <s v="10978R"/>
    <s v="Energy Delivery Operations"/>
    <s v="14126R"/>
    <s v="Real Time Reliability"/>
    <s v="12935R"/>
    <s v="Transmission Meter Operations"/>
    <x v="2"/>
    <s v="103"/>
    <s v="12936"/>
    <s v="SP20 / 009"/>
    <n v="39613.988134615298"/>
    <n v="264093.254230769"/>
  </r>
  <r>
    <m/>
    <n v="0"/>
    <n v="1984375000"/>
    <n v="1992065429"/>
    <n v="1992095946"/>
    <n v="1992109297"/>
    <s v="12916R"/>
    <s v="AEP Transmission"/>
    <s v="10978R"/>
    <s v="Energy Delivery Operations"/>
    <s v="14126R"/>
    <s v="Real Time Reliability"/>
    <s v="12935R"/>
    <s v="Transmission Meter Operations"/>
    <x v="2"/>
    <s v="103"/>
    <s v="12936"/>
    <s v="SP20 / 010"/>
    <n v="30977.798923077"/>
    <n v="154888.99461538499"/>
  </r>
  <r>
    <m/>
    <n v="0"/>
    <n v="1984375000"/>
    <n v="1992065429"/>
    <n v="1992111205"/>
    <n v="1992111205"/>
    <s v="12916R"/>
    <s v="AEP Transmission"/>
    <s v="10978R"/>
    <s v="Energy Delivery Operations"/>
    <s v="14109R"/>
    <s v="Real Time Response"/>
    <m/>
    <m/>
    <x v="2"/>
    <s v="103"/>
    <s v="13562"/>
    <s v="SP20 / 005"/>
    <n v="6165.0299076923002"/>
    <n v="77062.873846153801"/>
  </r>
  <r>
    <m/>
    <n v="0"/>
    <n v="1984375000"/>
    <n v="1992065429"/>
    <n v="1992111205"/>
    <n v="1992111205"/>
    <s v="12916R"/>
    <s v="AEP Transmission"/>
    <s v="10978R"/>
    <s v="Energy Delivery Operations"/>
    <s v="14109R"/>
    <s v="Real Time Response"/>
    <m/>
    <m/>
    <x v="2"/>
    <s v="103"/>
    <s v="13562"/>
    <s v="SP20 / 006"/>
    <n v="28905.8978769231"/>
    <n v="321176.64307692298"/>
  </r>
  <r>
    <m/>
    <n v="0"/>
    <n v="1984375000"/>
    <n v="1992065429"/>
    <n v="1992111205"/>
    <n v="1992111205"/>
    <s v="12916R"/>
    <s v="AEP Transmission"/>
    <s v="10978R"/>
    <s v="Energy Delivery Operations"/>
    <s v="14109R"/>
    <s v="Real Time Response"/>
    <m/>
    <m/>
    <x v="2"/>
    <s v="103"/>
    <s v="13562"/>
    <s v="SP20 / 007"/>
    <n v="57555.724461538499"/>
    <n v="575557.24461538496"/>
  </r>
  <r>
    <m/>
    <n v="0"/>
    <n v="1984375000"/>
    <n v="1992065429"/>
    <n v="1992111205"/>
    <n v="1992111205"/>
    <s v="12916R"/>
    <s v="AEP Transmission"/>
    <s v="10978R"/>
    <s v="Energy Delivery Operations"/>
    <s v="14109R"/>
    <s v="Real Time Response"/>
    <m/>
    <m/>
    <x v="2"/>
    <s v="103"/>
    <s v="13562"/>
    <s v="SP20 / 008"/>
    <n v="34124.653192307698"/>
    <n v="341246.53192307701"/>
  </r>
  <r>
    <m/>
    <n v="0"/>
    <n v="1984375000"/>
    <n v="1992065429"/>
    <n v="1992111205"/>
    <n v="1992111205"/>
    <s v="12916R"/>
    <s v="AEP Transmission"/>
    <s v="10978R"/>
    <s v="Energy Delivery Operations"/>
    <s v="14109R"/>
    <s v="Real Time Response"/>
    <m/>
    <m/>
    <x v="2"/>
    <s v="103"/>
    <s v="13562"/>
    <s v="SP20 / 009"/>
    <n v="57254.542442307698"/>
    <n v="381696.94961538498"/>
  </r>
  <r>
    <m/>
    <n v="0"/>
    <n v="1984375000"/>
    <n v="1992065429"/>
    <n v="1992111205"/>
    <n v="1992111205"/>
    <s v="12916R"/>
    <s v="AEP Transmission"/>
    <s v="10978R"/>
    <s v="Energy Delivery Operations"/>
    <s v="14109R"/>
    <s v="Real Time Response"/>
    <m/>
    <m/>
    <x v="2"/>
    <s v="103"/>
    <s v="13562"/>
    <s v="SP20 / 010"/>
    <n v="71129.974461538397"/>
    <n v="355649.87230769201"/>
  </r>
  <r>
    <m/>
    <n v="0"/>
    <n v="1984375000"/>
    <n v="1992065429"/>
    <n v="1992111205"/>
    <n v="1992111205"/>
    <s v="12916R"/>
    <s v="AEP Transmission"/>
    <s v="10978R"/>
    <s v="Energy Delivery Operations"/>
    <s v="14109R"/>
    <s v="Real Time Response"/>
    <m/>
    <m/>
    <x v="2"/>
    <s v="103"/>
    <s v="13562"/>
    <s v="SP20 / 011"/>
    <n v="43750.003076923"/>
    <n v="175000.012307692"/>
  </r>
  <r>
    <m/>
    <n v="0"/>
    <n v="1984375000"/>
    <n v="1992065429"/>
    <n v="1992111205"/>
    <n v="1992111205"/>
    <s v="12916R"/>
    <s v="AEP Transmission"/>
    <s v="10978R"/>
    <s v="Energy Delivery Operations"/>
    <s v="14109R"/>
    <s v="Real Time Response"/>
    <m/>
    <m/>
    <x v="2"/>
    <s v="103"/>
    <s v="13562"/>
    <s v="SP20 / 012"/>
    <n v="58500"/>
    <n v="195000"/>
  </r>
  <r>
    <m/>
    <n v="0"/>
    <n v="1984375000"/>
    <n v="1992065429"/>
    <n v="1992111205"/>
    <n v="1992115019"/>
    <s v="12916R"/>
    <s v="AEP Transmission"/>
    <s v="10978R"/>
    <s v="Energy Delivery Operations"/>
    <s v="14109R"/>
    <s v="Real Time Response"/>
    <s v="12348R"/>
    <s v="Transmission Dispatch"/>
    <x v="2"/>
    <s v="103"/>
    <s v="10048"/>
    <s v="SP20 / 006"/>
    <n v="7469.1688153846098"/>
    <n v="82990.7646153846"/>
  </r>
  <r>
    <m/>
    <n v="0"/>
    <n v="1984375000"/>
    <n v="1992065429"/>
    <n v="1992111205"/>
    <n v="1992115019"/>
    <s v="12916R"/>
    <s v="AEP Transmission"/>
    <s v="10978R"/>
    <s v="Energy Delivery Operations"/>
    <s v="14109R"/>
    <s v="Real Time Response"/>
    <s v="12348R"/>
    <s v="Transmission Dispatch"/>
    <x v="2"/>
    <s v="103"/>
    <s v="10048"/>
    <s v="SP20 / 007"/>
    <n v="59892.678153846202"/>
    <n v="598926.78153846203"/>
  </r>
  <r>
    <m/>
    <n v="0"/>
    <n v="1984375000"/>
    <n v="1992065429"/>
    <n v="1992111205"/>
    <n v="1992115019"/>
    <s v="12916R"/>
    <s v="AEP Transmission"/>
    <s v="10978R"/>
    <s v="Energy Delivery Operations"/>
    <s v="14109R"/>
    <s v="Real Time Response"/>
    <s v="12348R"/>
    <s v="Transmission Dispatch"/>
    <x v="2"/>
    <s v="103"/>
    <s v="10048"/>
    <s v="SP20 / 008"/>
    <n v="169545.40357692301"/>
    <n v="1695454.03576923"/>
  </r>
  <r>
    <m/>
    <n v="0"/>
    <n v="1984375000"/>
    <n v="1992065429"/>
    <n v="1992111205"/>
    <n v="1992115019"/>
    <s v="12916R"/>
    <s v="AEP Transmission"/>
    <s v="10978R"/>
    <s v="Energy Delivery Operations"/>
    <s v="14109R"/>
    <s v="Real Time Response"/>
    <s v="12348R"/>
    <s v="Transmission Dispatch"/>
    <x v="2"/>
    <s v="103"/>
    <s v="10048"/>
    <s v="SP20 / 009"/>
    <n v="395277.32959615497"/>
    <n v="2635182.19730769"/>
  </r>
  <r>
    <m/>
    <n v="0"/>
    <n v="1984375000"/>
    <n v="1992065429"/>
    <n v="1992111205"/>
    <n v="1992115019"/>
    <s v="12916R"/>
    <s v="AEP Transmission"/>
    <s v="10978R"/>
    <s v="Energy Delivery Operations"/>
    <s v="14109R"/>
    <s v="Real Time Response"/>
    <s v="12348R"/>
    <s v="Transmission Dispatch"/>
    <x v="2"/>
    <s v="103"/>
    <s v="10048"/>
    <s v="SP20 / 010"/>
    <n v="94382.790923077002"/>
    <n v="471913.95461538498"/>
  </r>
  <r>
    <m/>
    <n v="0"/>
    <n v="1984375000"/>
    <n v="1992065429"/>
    <n v="1992111205"/>
    <n v="1992115019"/>
    <s v="12916R"/>
    <s v="AEP Transmission"/>
    <s v="10978R"/>
    <s v="Energy Delivery Operations"/>
    <s v="14109R"/>
    <s v="Real Time Response"/>
    <s v="12348R"/>
    <s v="Transmission Dispatch"/>
    <x v="2"/>
    <s v="103"/>
    <s v="10048"/>
    <s v="SP20 / 011"/>
    <n v="136249.97365384601"/>
    <n v="544999.89461538498"/>
  </r>
  <r>
    <m/>
    <n v="0"/>
    <n v="1984375000"/>
    <n v="1992065429"/>
    <n v="1992111205"/>
    <n v="1992115019"/>
    <s v="12916R"/>
    <s v="AEP Transmission"/>
    <s v="10978R"/>
    <s v="Energy Delivery Operations"/>
    <s v="14109R"/>
    <s v="Real Time Response"/>
    <s v="12348R"/>
    <s v="Transmission Dispatch"/>
    <x v="2"/>
    <s v="103"/>
    <s v="10633"/>
    <s v="SP20 / 006"/>
    <n v="8010.9892384615396"/>
    <n v="89010.991538461501"/>
  </r>
  <r>
    <m/>
    <n v="0"/>
    <n v="1984375000"/>
    <n v="1992065429"/>
    <n v="1992111205"/>
    <n v="1992115019"/>
    <s v="12916R"/>
    <s v="AEP Transmission"/>
    <s v="10978R"/>
    <s v="Energy Delivery Operations"/>
    <s v="14109R"/>
    <s v="Real Time Response"/>
    <s v="12348R"/>
    <s v="Transmission Dispatch"/>
    <x v="2"/>
    <s v="103"/>
    <s v="10633"/>
    <s v="SP20 / 007"/>
    <n v="64918.402923077003"/>
    <n v="649184.02923076903"/>
  </r>
  <r>
    <m/>
    <n v="0"/>
    <n v="1984375000"/>
    <n v="1992065429"/>
    <n v="1992111205"/>
    <n v="1992115019"/>
    <s v="12916R"/>
    <s v="AEP Transmission"/>
    <s v="10978R"/>
    <s v="Energy Delivery Operations"/>
    <s v="14109R"/>
    <s v="Real Time Response"/>
    <s v="12348R"/>
    <s v="Transmission Dispatch"/>
    <x v="2"/>
    <s v="103"/>
    <s v="10633"/>
    <s v="SP20 / 008"/>
    <n v="87906.299115384594"/>
    <n v="879062.99115384603"/>
  </r>
  <r>
    <m/>
    <n v="0"/>
    <n v="1984375000"/>
    <n v="1992065429"/>
    <n v="1992111205"/>
    <n v="1992115019"/>
    <s v="12916R"/>
    <s v="AEP Transmission"/>
    <s v="10978R"/>
    <s v="Energy Delivery Operations"/>
    <s v="14109R"/>
    <s v="Real Time Response"/>
    <s v="12348R"/>
    <s v="Transmission Dispatch"/>
    <x v="2"/>
    <s v="103"/>
    <s v="10633"/>
    <s v="SP20 / 009"/>
    <n v="167455.73417307701"/>
    <n v="1116371.5611538501"/>
  </r>
  <r>
    <m/>
    <n v="0"/>
    <n v="1984375000"/>
    <n v="1992065429"/>
    <n v="1992111205"/>
    <n v="1992115019"/>
    <s v="12916R"/>
    <s v="AEP Transmission"/>
    <s v="10978R"/>
    <s v="Energy Delivery Operations"/>
    <s v="14109R"/>
    <s v="Real Time Response"/>
    <s v="12348R"/>
    <s v="Transmission Dispatch"/>
    <x v="2"/>
    <s v="103"/>
    <s v="10633"/>
    <s v="SP20 / 010"/>
    <n v="30649.941769230802"/>
    <n v="153249.70884615401"/>
  </r>
  <r>
    <m/>
    <n v="0"/>
    <n v="1984375000"/>
    <n v="1992065429"/>
    <n v="1992111205"/>
    <n v="1992115019"/>
    <s v="12916R"/>
    <s v="AEP Transmission"/>
    <s v="10978R"/>
    <s v="Energy Delivery Operations"/>
    <s v="14109R"/>
    <s v="Real Time Response"/>
    <s v="12348R"/>
    <s v="Transmission Dispatch"/>
    <x v="2"/>
    <s v="103"/>
    <s v="10633"/>
    <s v="SP20 / 011"/>
    <n v="92291.1030769231"/>
    <n v="369164.41230769199"/>
  </r>
  <r>
    <m/>
    <n v="0"/>
    <n v="1984375000"/>
    <n v="1992065429"/>
    <n v="1992111205"/>
    <n v="1992115019"/>
    <s v="12916R"/>
    <s v="AEP Transmission"/>
    <s v="10978R"/>
    <s v="Energy Delivery Operations"/>
    <s v="14109R"/>
    <s v="Real Time Response"/>
    <s v="12348R"/>
    <s v="Transmission Dispatch"/>
    <x v="2"/>
    <s v="103"/>
    <s v="11020"/>
    <s v="SP20 / 006"/>
    <n v="38816.2262076923"/>
    <n v="431291.40230769198"/>
  </r>
  <r>
    <m/>
    <n v="0"/>
    <n v="1984375000"/>
    <n v="1992065429"/>
    <n v="1992111205"/>
    <n v="1992115019"/>
    <s v="12916R"/>
    <s v="AEP Transmission"/>
    <s v="10978R"/>
    <s v="Energy Delivery Operations"/>
    <s v="14109R"/>
    <s v="Real Time Response"/>
    <s v="12348R"/>
    <s v="Transmission Dispatch"/>
    <x v="2"/>
    <s v="103"/>
    <s v="11020"/>
    <s v="SP20 / 007"/>
    <n v="42168.461923076997"/>
    <n v="421684.61923076899"/>
  </r>
  <r>
    <m/>
    <n v="0"/>
    <n v="1984375000"/>
    <n v="1992065429"/>
    <n v="1992111205"/>
    <n v="1992115019"/>
    <s v="12916R"/>
    <s v="AEP Transmission"/>
    <s v="10978R"/>
    <s v="Energy Delivery Operations"/>
    <s v="14109R"/>
    <s v="Real Time Response"/>
    <s v="12348R"/>
    <s v="Transmission Dispatch"/>
    <x v="2"/>
    <s v="103"/>
    <s v="11020"/>
    <s v="SP20 / 008"/>
    <n v="108980.787769231"/>
    <n v="1089807.8776923099"/>
  </r>
  <r>
    <m/>
    <n v="0"/>
    <n v="1984375000"/>
    <n v="1992065429"/>
    <n v="1992111205"/>
    <n v="1992115019"/>
    <s v="12916R"/>
    <s v="AEP Transmission"/>
    <s v="10978R"/>
    <s v="Energy Delivery Operations"/>
    <s v="14109R"/>
    <s v="Real Time Response"/>
    <s v="12348R"/>
    <s v="Transmission Dispatch"/>
    <x v="2"/>
    <s v="103"/>
    <s v="11020"/>
    <s v="SP20 / 009"/>
    <n v="188172.31730769301"/>
    <n v="1254482.1153846199"/>
  </r>
  <r>
    <m/>
    <n v="0"/>
    <n v="1984375000"/>
    <n v="1992065429"/>
    <n v="1992111205"/>
    <n v="1992115019"/>
    <s v="12916R"/>
    <s v="AEP Transmission"/>
    <s v="10978R"/>
    <s v="Energy Delivery Operations"/>
    <s v="14109R"/>
    <s v="Real Time Response"/>
    <s v="12348R"/>
    <s v="Transmission Dispatch"/>
    <x v="2"/>
    <s v="103"/>
    <s v="11020"/>
    <s v="SP20 / 010"/>
    <n v="62464.327615384602"/>
    <n v="312321.63807692297"/>
  </r>
  <r>
    <m/>
    <n v="0"/>
    <n v="1984375000"/>
    <n v="1992065429"/>
    <n v="1992111205"/>
    <n v="1992115019"/>
    <s v="12916R"/>
    <s v="AEP Transmission"/>
    <s v="10978R"/>
    <s v="Energy Delivery Operations"/>
    <s v="14109R"/>
    <s v="Real Time Response"/>
    <s v="12348R"/>
    <s v="Transmission Dispatch"/>
    <x v="2"/>
    <s v="103"/>
    <s v="11020"/>
    <s v="SP20 / 011"/>
    <n v="90320.012115384496"/>
    <n v="361280.04846153897"/>
  </r>
  <r>
    <m/>
    <n v="0"/>
    <n v="1984375000"/>
    <n v="1992065429"/>
    <n v="1992111205"/>
    <n v="1992115019"/>
    <s v="12916R"/>
    <s v="AEP Transmission"/>
    <s v="10978R"/>
    <s v="Energy Delivery Operations"/>
    <s v="14109R"/>
    <s v="Real Time Response"/>
    <s v="12348R"/>
    <s v="Transmission Dispatch"/>
    <x v="2"/>
    <s v="103"/>
    <s v="11385"/>
    <s v="SP20 / 006"/>
    <n v="41107.333638461503"/>
    <n v="456748.15153846203"/>
  </r>
  <r>
    <m/>
    <n v="0"/>
    <n v="1984375000"/>
    <n v="1992065429"/>
    <n v="1992111205"/>
    <n v="1992115019"/>
    <s v="12916R"/>
    <s v="AEP Transmission"/>
    <s v="10978R"/>
    <s v="Energy Delivery Operations"/>
    <s v="14109R"/>
    <s v="Real Time Response"/>
    <s v="12348R"/>
    <s v="Transmission Dispatch"/>
    <x v="2"/>
    <s v="103"/>
    <s v="11385"/>
    <s v="SP20 / 007"/>
    <n v="20499.9631153847"/>
    <n v="204999.63115384601"/>
  </r>
  <r>
    <m/>
    <n v="0"/>
    <n v="1984375000"/>
    <n v="1992065429"/>
    <n v="1992111205"/>
    <n v="1992115019"/>
    <s v="12916R"/>
    <s v="AEP Transmission"/>
    <s v="10978R"/>
    <s v="Energy Delivery Operations"/>
    <s v="14109R"/>
    <s v="Real Time Response"/>
    <s v="12348R"/>
    <s v="Transmission Dispatch"/>
    <x v="2"/>
    <s v="103"/>
    <s v="11385"/>
    <s v="SP20 / 008"/>
    <n v="102539.29926923101"/>
    <n v="1025392.99269231"/>
  </r>
  <r>
    <m/>
    <n v="0"/>
    <n v="1984375000"/>
    <n v="1992065429"/>
    <n v="1992111205"/>
    <n v="1992115019"/>
    <s v="12916R"/>
    <s v="AEP Transmission"/>
    <s v="10978R"/>
    <s v="Energy Delivery Operations"/>
    <s v="14109R"/>
    <s v="Real Time Response"/>
    <s v="12348R"/>
    <s v="Transmission Dispatch"/>
    <x v="2"/>
    <s v="103"/>
    <s v="11385"/>
    <s v="SP20 / 009"/>
    <n v="222658.31232692199"/>
    <n v="1484388.74884615"/>
  </r>
  <r>
    <m/>
    <n v="0"/>
    <n v="1984375000"/>
    <n v="1992065429"/>
    <n v="1992111205"/>
    <n v="1992115019"/>
    <s v="12916R"/>
    <s v="AEP Transmission"/>
    <s v="10978R"/>
    <s v="Energy Delivery Operations"/>
    <s v="14109R"/>
    <s v="Real Time Response"/>
    <s v="12348R"/>
    <s v="Transmission Dispatch"/>
    <x v="2"/>
    <s v="103"/>
    <s v="11385"/>
    <s v="SP20 / 010"/>
    <n v="60980.008153846"/>
    <n v="304900.04076923098"/>
  </r>
  <r>
    <m/>
    <n v="0"/>
    <n v="1984375000"/>
    <n v="1992065429"/>
    <n v="1992111205"/>
    <n v="1992115019"/>
    <s v="12916R"/>
    <s v="AEP Transmission"/>
    <s v="10978R"/>
    <s v="Energy Delivery Operations"/>
    <s v="14109R"/>
    <s v="Real Time Response"/>
    <s v="12348R"/>
    <s v="Transmission Dispatch"/>
    <x v="2"/>
    <s v="103"/>
    <s v="11385"/>
    <s v="SP20 / 011"/>
    <n v="91250.006346153794"/>
    <n v="365000.025384615"/>
  </r>
  <r>
    <m/>
    <n v="0"/>
    <n v="1984375000"/>
    <n v="1992065429"/>
    <n v="1992111205"/>
    <n v="1992115019"/>
    <s v="12916R"/>
    <s v="AEP Transmission"/>
    <s v="10978R"/>
    <s v="Energy Delivery Operations"/>
    <s v="14109R"/>
    <s v="Real Time Response"/>
    <s v="12348R"/>
    <s v="Transmission Dispatch"/>
    <x v="2"/>
    <s v="103"/>
    <s v="12348"/>
    <s v="SP20 / 010"/>
    <n v="34303.698307692401"/>
    <n v="171518.491538462"/>
  </r>
  <r>
    <m/>
    <n v="0"/>
    <n v="1984375000"/>
    <n v="1992065429"/>
    <n v="1992111205"/>
    <n v="1992115019"/>
    <s v="12916R"/>
    <s v="AEP Transmission"/>
    <s v="10978R"/>
    <s v="Energy Delivery Operations"/>
    <s v="14109R"/>
    <s v="Real Time Response"/>
    <s v="12348R"/>
    <s v="Transmission Dispatch"/>
    <x v="2"/>
    <s v="103"/>
    <s v="12348"/>
    <s v="SP20 / 012"/>
    <n v="127500.008538462"/>
    <n v="425000.02846153802"/>
  </r>
  <r>
    <m/>
    <n v="0"/>
    <n v="1984375000"/>
    <n v="1992065429"/>
    <n v="1992111205"/>
    <n v="1992115019"/>
    <s v="12916R"/>
    <s v="AEP Transmission"/>
    <s v="10978R"/>
    <s v="Energy Delivery Operations"/>
    <s v="14109R"/>
    <s v="Real Time Response"/>
    <s v="12348R"/>
    <s v="Transmission Dispatch"/>
    <x v="2"/>
    <s v="103"/>
    <s v="12348"/>
    <s v="SP20 / 013"/>
    <n v="82250.008884615294"/>
    <n v="235000.025384615"/>
  </r>
  <r>
    <m/>
    <n v="0"/>
    <n v="1984375000"/>
    <n v="1992065429"/>
    <n v="1992111205"/>
    <n v="1992115019"/>
    <s v="12916R"/>
    <s v="AEP Transmission"/>
    <s v="10978R"/>
    <s v="Energy Delivery Operations"/>
    <s v="14109R"/>
    <s v="Real Time Response"/>
    <s v="12348R"/>
    <s v="Transmission Dispatch"/>
    <x v="2"/>
    <s v="114"/>
    <s v="10633"/>
    <s v="SP20 / 008"/>
    <n v="126.58499999999999"/>
    <n v="1265.8499999999999"/>
  </r>
  <r>
    <m/>
    <n v="0"/>
    <n v="1984375000"/>
    <n v="1992065429"/>
    <n v="1992111205"/>
    <n v="1992115019"/>
    <s v="12916R"/>
    <s v="AEP Transmission"/>
    <s v="10978R"/>
    <s v="Energy Delivery Operations"/>
    <s v="14109R"/>
    <s v="Real Time Response"/>
    <s v="12348R"/>
    <s v="Transmission Dispatch"/>
    <x v="2"/>
    <s v="114"/>
    <s v="10633"/>
    <s v="SP20 / 009"/>
    <n v="74113.538134615505"/>
    <n v="494090.254230769"/>
  </r>
  <r>
    <m/>
    <n v="0"/>
    <n v="1984375000"/>
    <n v="1992065429"/>
    <n v="1992111205"/>
    <n v="1992115019"/>
    <s v="12916R"/>
    <s v="AEP Transmission"/>
    <s v="10978R"/>
    <s v="Energy Delivery Operations"/>
    <s v="14109R"/>
    <s v="Real Time Response"/>
    <s v="12348R"/>
    <s v="Transmission Dispatch"/>
    <x v="2"/>
    <s v="114"/>
    <s v="10633"/>
    <s v="SP20 / 010"/>
    <n v="33138.347846153803"/>
    <n v="165691.73923076899"/>
  </r>
  <r>
    <m/>
    <n v="0"/>
    <n v="1984375000"/>
    <n v="1992065429"/>
    <n v="1992111205"/>
    <n v="1992115019"/>
    <s v="12916R"/>
    <s v="AEP Transmission"/>
    <s v="10978R"/>
    <s v="Energy Delivery Operations"/>
    <s v="14109R"/>
    <s v="Real Time Response"/>
    <s v="12348R"/>
    <s v="Transmission Dispatch"/>
    <x v="2"/>
    <s v="194"/>
    <s v="10633"/>
    <s v="SP20 / 007"/>
    <n v="21201.298769230802"/>
    <n v="212012.987692308"/>
  </r>
  <r>
    <m/>
    <n v="0"/>
    <n v="1984375000"/>
    <n v="1992065429"/>
    <n v="1992111205"/>
    <n v="1992115019"/>
    <s v="12916R"/>
    <s v="AEP Transmission"/>
    <s v="10978R"/>
    <s v="Energy Delivery Operations"/>
    <s v="14109R"/>
    <s v="Real Time Response"/>
    <s v="12348R"/>
    <s v="Transmission Dispatch"/>
    <x v="2"/>
    <s v="194"/>
    <s v="10633"/>
    <s v="SP20 / 008"/>
    <n v="12004.4008461538"/>
    <n v="120044.008461538"/>
  </r>
  <r>
    <m/>
    <n v="0"/>
    <n v="1984375000"/>
    <n v="1992065429"/>
    <n v="1992111205"/>
    <n v="1992115019"/>
    <s v="12916R"/>
    <s v="AEP Transmission"/>
    <s v="10978R"/>
    <s v="Energy Delivery Operations"/>
    <s v="14109R"/>
    <s v="Real Time Response"/>
    <s v="12348R"/>
    <s v="Transmission Dispatch"/>
    <x v="2"/>
    <s v="194"/>
    <s v="10633"/>
    <s v="SP20 / 009"/>
    <n v="17601.6994038462"/>
    <n v="117344.662692308"/>
  </r>
  <r>
    <m/>
    <n v="0"/>
    <n v="1984375000"/>
    <n v="1992065429"/>
    <n v="1992111205"/>
    <n v="1992116926"/>
    <s v="12916R"/>
    <s v="AEP Transmission"/>
    <s v="10978R"/>
    <s v="Energy Delivery Operations"/>
    <s v="14109R"/>
    <s v="Real Time Response"/>
    <s v="11111R"/>
    <s v="Trans Operational Technology"/>
    <x v="2"/>
    <s v="103"/>
    <s v="11111"/>
    <s v="SP20 / 007"/>
    <n v="19415.7496153846"/>
    <n v="194157.496153846"/>
  </r>
  <r>
    <m/>
    <n v="0"/>
    <n v="1984375000"/>
    <n v="1992065429"/>
    <n v="1992111205"/>
    <n v="1992116926"/>
    <s v="12916R"/>
    <s v="AEP Transmission"/>
    <s v="10978R"/>
    <s v="Energy Delivery Operations"/>
    <s v="14109R"/>
    <s v="Real Time Response"/>
    <s v="11111R"/>
    <s v="Trans Operational Technology"/>
    <x v="2"/>
    <s v="103"/>
    <s v="11111"/>
    <s v="SP20 / 010"/>
    <n v="222316.31846154001"/>
    <n v="1111581.5923076901"/>
  </r>
  <r>
    <m/>
    <n v="0"/>
    <n v="1984375000"/>
    <n v="1992065429"/>
    <n v="1992111205"/>
    <n v="1992116926"/>
    <s v="12916R"/>
    <s v="AEP Transmission"/>
    <s v="10978R"/>
    <s v="Energy Delivery Operations"/>
    <s v="14109R"/>
    <s v="Real Time Response"/>
    <s v="11111R"/>
    <s v="Trans Operational Technology"/>
    <x v="2"/>
    <s v="103"/>
    <s v="11111"/>
    <s v="SP20 / 011"/>
    <n v="43455.685576923002"/>
    <n v="173822.74230769201"/>
  </r>
  <r>
    <m/>
    <n v="0"/>
    <n v="1984375000"/>
    <n v="1992065429"/>
    <n v="1992111205"/>
    <n v="1992116926"/>
    <s v="12916R"/>
    <s v="AEP Transmission"/>
    <s v="10978R"/>
    <s v="Energy Delivery Operations"/>
    <s v="14109R"/>
    <s v="Real Time Response"/>
    <s v="11111R"/>
    <s v="Trans Operational Technology"/>
    <x v="2"/>
    <s v="103"/>
    <s v="11111"/>
    <s v="SP20 / 012"/>
    <n v="57000.003923076903"/>
    <n v="190000.013076923"/>
  </r>
  <r>
    <m/>
    <n v="0"/>
    <n v="1984375000"/>
    <n v="1992065429"/>
    <n v="1992111205"/>
    <n v="1992116926"/>
    <s v="12916R"/>
    <s v="AEP Transmission"/>
    <s v="10978R"/>
    <s v="Energy Delivery Operations"/>
    <s v="14109R"/>
    <s v="Real Time Response"/>
    <s v="11111R"/>
    <s v="Trans Operational Technology"/>
    <x v="2"/>
    <s v="103"/>
    <s v="11119"/>
    <s v="SP20 / 005"/>
    <n v="11268.4143384615"/>
    <n v="140855.17923076899"/>
  </r>
  <r>
    <m/>
    <n v="0"/>
    <n v="1984375000"/>
    <n v="1992065429"/>
    <n v="1992111205"/>
    <n v="1992116926"/>
    <s v="12916R"/>
    <s v="AEP Transmission"/>
    <s v="10978R"/>
    <s v="Energy Delivery Operations"/>
    <s v="14109R"/>
    <s v="Real Time Response"/>
    <s v="11111R"/>
    <s v="Trans Operational Technology"/>
    <x v="2"/>
    <s v="103"/>
    <s v="11119"/>
    <s v="SP20 / 006"/>
    <n v="136095.60378461599"/>
    <n v="1512173.3753846199"/>
  </r>
  <r>
    <m/>
    <n v="0"/>
    <n v="1984375000"/>
    <n v="1992065429"/>
    <n v="1992111205"/>
    <n v="1992116926"/>
    <s v="12916R"/>
    <s v="AEP Transmission"/>
    <s v="10978R"/>
    <s v="Energy Delivery Operations"/>
    <s v="14109R"/>
    <s v="Real Time Response"/>
    <s v="11111R"/>
    <s v="Trans Operational Technology"/>
    <x v="2"/>
    <s v="103"/>
    <s v="11119"/>
    <s v="SP20 / 007"/>
    <n v="175613.30592307699"/>
    <n v="1756133.05923077"/>
  </r>
  <r>
    <m/>
    <n v="0"/>
    <n v="1984375000"/>
    <n v="1992065429"/>
    <n v="1992111205"/>
    <n v="1992116926"/>
    <s v="12916R"/>
    <s v="AEP Transmission"/>
    <s v="10978R"/>
    <s v="Energy Delivery Operations"/>
    <s v="14109R"/>
    <s v="Real Time Response"/>
    <s v="11111R"/>
    <s v="Trans Operational Technology"/>
    <x v="2"/>
    <s v="103"/>
    <s v="11119"/>
    <s v="SP20 / 008"/>
    <n v="154275.77596153799"/>
    <n v="1542757.7596153801"/>
  </r>
  <r>
    <m/>
    <n v="0"/>
    <n v="1984375000"/>
    <n v="1992065429"/>
    <n v="1992111205"/>
    <n v="1992116926"/>
    <s v="12916R"/>
    <s v="AEP Transmission"/>
    <s v="10978R"/>
    <s v="Energy Delivery Operations"/>
    <s v="14109R"/>
    <s v="Real Time Response"/>
    <s v="11111R"/>
    <s v="Trans Operational Technology"/>
    <x v="2"/>
    <s v="103"/>
    <s v="11119"/>
    <s v="SP20 / 009"/>
    <n v="118223.047730769"/>
    <n v="788153.65153846203"/>
  </r>
  <r>
    <m/>
    <n v="0"/>
    <n v="1984375000"/>
    <n v="1992065429"/>
    <n v="1992111205"/>
    <n v="1992116926"/>
    <s v="12916R"/>
    <s v="AEP Transmission"/>
    <s v="10978R"/>
    <s v="Energy Delivery Operations"/>
    <s v="14109R"/>
    <s v="Real Time Response"/>
    <s v="11111R"/>
    <s v="Trans Operational Technology"/>
    <x v="2"/>
    <s v="103"/>
    <s v="11301"/>
    <s v="SP20 / 007"/>
    <n v="19267.1715384616"/>
    <n v="192671.715384615"/>
  </r>
  <r>
    <m/>
    <n v="0"/>
    <n v="1984375000"/>
    <n v="1992065429"/>
    <n v="1992111205"/>
    <n v="1992116926"/>
    <s v="12916R"/>
    <s v="AEP Transmission"/>
    <s v="10978R"/>
    <s v="Energy Delivery Operations"/>
    <s v="14109R"/>
    <s v="Real Time Response"/>
    <s v="11111R"/>
    <s v="Trans Operational Technology"/>
    <x v="2"/>
    <s v="103"/>
    <s v="11301"/>
    <s v="SP20 / 008"/>
    <n v="86283.219769230796"/>
    <n v="862832.19769230799"/>
  </r>
  <r>
    <m/>
    <n v="0"/>
    <n v="1984375000"/>
    <n v="1992065429"/>
    <n v="1992111205"/>
    <n v="1992116926"/>
    <s v="12916R"/>
    <s v="AEP Transmission"/>
    <s v="10978R"/>
    <s v="Energy Delivery Operations"/>
    <s v="14109R"/>
    <s v="Real Time Response"/>
    <s v="11111R"/>
    <s v="Trans Operational Technology"/>
    <x v="2"/>
    <s v="103"/>
    <s v="11301"/>
    <s v="SP20 / 009"/>
    <n v="124042.725634615"/>
    <n v="826951.504230769"/>
  </r>
  <r>
    <m/>
    <n v="0"/>
    <n v="1984375000"/>
    <n v="1992065429"/>
    <n v="1992111205"/>
    <n v="1992116926"/>
    <s v="12916R"/>
    <s v="AEP Transmission"/>
    <s v="10978R"/>
    <s v="Energy Delivery Operations"/>
    <s v="14109R"/>
    <s v="Real Time Response"/>
    <s v="11111R"/>
    <s v="Trans Operational Technology"/>
    <x v="2"/>
    <s v="103"/>
    <s v="13369"/>
    <s v="SP20 / 006"/>
    <n v="85567.984442307803"/>
    <n v="950755.38269230805"/>
  </r>
  <r>
    <m/>
    <n v="0"/>
    <n v="1984375000"/>
    <n v="1992065429"/>
    <n v="1992111205"/>
    <n v="1992116926"/>
    <s v="12916R"/>
    <s v="AEP Transmission"/>
    <s v="10978R"/>
    <s v="Energy Delivery Operations"/>
    <s v="14109R"/>
    <s v="Real Time Response"/>
    <s v="11111R"/>
    <s v="Trans Operational Technology"/>
    <x v="2"/>
    <s v="103"/>
    <s v="13369"/>
    <s v="SP20 / 007"/>
    <n v="58151.813500000098"/>
    <n v="581518.13500000001"/>
  </r>
  <r>
    <m/>
    <n v="0"/>
    <n v="1984375000"/>
    <n v="1992065429"/>
    <n v="1992111205"/>
    <n v="1992116926"/>
    <s v="12916R"/>
    <s v="AEP Transmission"/>
    <s v="10978R"/>
    <s v="Energy Delivery Operations"/>
    <s v="14109R"/>
    <s v="Real Time Response"/>
    <s v="11111R"/>
    <s v="Trans Operational Technology"/>
    <x v="2"/>
    <s v="103"/>
    <s v="13369"/>
    <s v="SP20 / 008"/>
    <n v="23116.142307692298"/>
    <n v="231161.42307692301"/>
  </r>
  <r>
    <m/>
    <n v="0"/>
    <n v="1984375000"/>
    <n v="1992065429"/>
    <n v="1992111205"/>
    <n v="1992116926"/>
    <s v="12916R"/>
    <s v="AEP Transmission"/>
    <s v="10978R"/>
    <s v="Energy Delivery Operations"/>
    <s v="14109R"/>
    <s v="Real Time Response"/>
    <s v="11111R"/>
    <s v="Trans Operational Technology"/>
    <x v="2"/>
    <s v="103"/>
    <s v="13369"/>
    <s v="SP20 / 009"/>
    <n v="41449.263403846002"/>
    <n v="276328.42269230803"/>
  </r>
  <r>
    <m/>
    <n v="0"/>
    <n v="1984375000"/>
    <n v="1992065429"/>
    <n v="1992111205"/>
    <n v="1992116926"/>
    <s v="12916R"/>
    <s v="AEP Transmission"/>
    <s v="10978R"/>
    <s v="Energy Delivery Operations"/>
    <s v="14109R"/>
    <s v="Real Time Response"/>
    <s v="11111R"/>
    <s v="Trans Operational Technology"/>
    <x v="2"/>
    <s v="103"/>
    <s v="13369"/>
    <s v="SP20 / 010"/>
    <n v="33473.732769230803"/>
    <n v="167368.663846154"/>
  </r>
  <r>
    <m/>
    <n v="0"/>
    <n v="1984375000"/>
    <n v="1992065429"/>
    <n v="1992111205"/>
    <n v="1992116926"/>
    <s v="12916R"/>
    <s v="AEP Transmission"/>
    <s v="10978R"/>
    <s v="Energy Delivery Operations"/>
    <s v="14109R"/>
    <s v="Real Time Response"/>
    <s v="11111R"/>
    <s v="Trans Operational Technology"/>
    <x v="2"/>
    <s v="103"/>
    <s v="13369"/>
    <s v="SP20 / 011"/>
    <n v="90000.014615384498"/>
    <n v="360000.05846153898"/>
  </r>
  <r>
    <m/>
    <n v="0"/>
    <n v="1984375000"/>
    <n v="1992065429"/>
    <n v="1992111205"/>
    <n v="1992116926"/>
    <s v="12916R"/>
    <s v="AEP Transmission"/>
    <s v="10978R"/>
    <s v="Energy Delivery Operations"/>
    <s v="14109R"/>
    <s v="Real Time Response"/>
    <s v="11111R"/>
    <s v="Trans Operational Technology"/>
    <x v="2"/>
    <s v="103"/>
    <s v="14066"/>
    <s v="SP20 / 006"/>
    <n v="15960.5939076923"/>
    <n v="177339.93230769201"/>
  </r>
  <r>
    <m/>
    <n v="0"/>
    <n v="1984375000"/>
    <n v="1992065429"/>
    <n v="1992111205"/>
    <n v="1992116926"/>
    <s v="12916R"/>
    <s v="AEP Transmission"/>
    <s v="10978R"/>
    <s v="Energy Delivery Operations"/>
    <s v="14109R"/>
    <s v="Real Time Response"/>
    <s v="11111R"/>
    <s v="Trans Operational Technology"/>
    <x v="2"/>
    <s v="103"/>
    <s v="14066"/>
    <s v="SP20 / 007"/>
    <n v="9929.9977692307693"/>
    <n v="99299.977692307701"/>
  </r>
  <r>
    <m/>
    <n v="0"/>
    <n v="1984375000"/>
    <n v="1992065429"/>
    <n v="1992111205"/>
    <n v="1992116926"/>
    <s v="12916R"/>
    <s v="AEP Transmission"/>
    <s v="10978R"/>
    <s v="Energy Delivery Operations"/>
    <s v="14109R"/>
    <s v="Real Time Response"/>
    <s v="11111R"/>
    <s v="Trans Operational Technology"/>
    <x v="2"/>
    <s v="103"/>
    <s v="14066"/>
    <s v="SP20 / 008"/>
    <n v="67449.432538461493"/>
    <n v="674494.32538461499"/>
  </r>
  <r>
    <m/>
    <n v="0"/>
    <n v="1984375000"/>
    <n v="1992065429"/>
    <n v="1992111205"/>
    <n v="1992116926"/>
    <s v="12916R"/>
    <s v="AEP Transmission"/>
    <s v="10978R"/>
    <s v="Energy Delivery Operations"/>
    <s v="14109R"/>
    <s v="Real Time Response"/>
    <s v="11111R"/>
    <s v="Trans Operational Technology"/>
    <x v="2"/>
    <s v="103"/>
    <s v="14066"/>
    <s v="SP20 / 009"/>
    <n v="20225.311730769299"/>
    <n v="134835.41153846201"/>
  </r>
  <r>
    <m/>
    <n v="0"/>
    <n v="1984375000"/>
    <n v="1992065429"/>
    <n v="1992111205"/>
    <n v="1992116926"/>
    <s v="12916R"/>
    <s v="AEP Transmission"/>
    <s v="10978R"/>
    <s v="Energy Delivery Operations"/>
    <s v="14109R"/>
    <s v="Real Time Response"/>
    <s v="11111R"/>
    <s v="Trans Operational Technology"/>
    <x v="2"/>
    <s v="103"/>
    <s v="14066"/>
    <s v="SP20 / 011"/>
    <n v="43249.992884615502"/>
    <n v="172999.97153846201"/>
  </r>
  <r>
    <m/>
    <n v="0"/>
    <n v="1984375000"/>
    <n v="1992126464"/>
    <n v="1992156982"/>
    <n v="1992156982"/>
    <s v="12916R"/>
    <s v="AEP Transmission"/>
    <s v="12904R"/>
    <s v="Trans Field Services"/>
    <s v="13696R"/>
    <s v="Trans Field Services East"/>
    <m/>
    <m/>
    <x v="2"/>
    <s v="103"/>
    <s v="13696"/>
    <s v="SP20 / 010"/>
    <n v="96815.283230769404"/>
    <n v="484076.41615384602"/>
  </r>
  <r>
    <m/>
    <n v="0"/>
    <n v="1984375000"/>
    <n v="1992126464"/>
    <n v="1992156982"/>
    <n v="1992156982"/>
    <s v="12916R"/>
    <s v="AEP Transmission"/>
    <s v="12904R"/>
    <s v="Trans Field Services"/>
    <s v="13696R"/>
    <s v="Trans Field Services East"/>
    <m/>
    <m/>
    <x v="2"/>
    <s v="103"/>
    <s v="13696"/>
    <s v="SP20 / 011"/>
    <n v="49249.992692307802"/>
    <n v="196999.970769231"/>
  </r>
  <r>
    <m/>
    <n v="0"/>
    <n v="1984375000"/>
    <n v="1992126464"/>
    <n v="1992156982"/>
    <n v="1992156982"/>
    <s v="12916R"/>
    <s v="AEP Transmission"/>
    <s v="12904R"/>
    <s v="Trans Field Services"/>
    <s v="13696R"/>
    <s v="Trans Field Services East"/>
    <m/>
    <m/>
    <x v="2"/>
    <s v="103"/>
    <s v="13696"/>
    <s v="SP20 / 014"/>
    <n v="117420.002461538"/>
    <n v="293550.00615384598"/>
  </r>
  <r>
    <m/>
    <n v="0"/>
    <n v="1984375000"/>
    <n v="1992126464"/>
    <n v="1992156982"/>
    <n v="1992157220"/>
    <s v="12916R"/>
    <s v="AEP Transmission"/>
    <s v="12904R"/>
    <s v="Trans Field Services"/>
    <s v="13696R"/>
    <s v="Trans Field Services East"/>
    <s v="14183R"/>
    <s v="TFS Line PJM South"/>
    <x v="2"/>
    <s v="103"/>
    <s v="11637"/>
    <s v="SP20 / 005"/>
    <n v="6498.8997846153798"/>
    <n v="81236.247307692305"/>
  </r>
  <r>
    <m/>
    <n v="0"/>
    <n v="1984375000"/>
    <n v="1992126464"/>
    <n v="1992156982"/>
    <n v="1992157220"/>
    <s v="12916R"/>
    <s v="AEP Transmission"/>
    <s v="12904R"/>
    <s v="Trans Field Services"/>
    <s v="13696R"/>
    <s v="Trans Field Services East"/>
    <s v="14183R"/>
    <s v="TFS Line PJM South"/>
    <x v="2"/>
    <s v="103"/>
    <s v="11637"/>
    <s v="SP20 / 007"/>
    <n v="10501.3984615385"/>
    <n v="105013.98461538499"/>
  </r>
  <r>
    <m/>
    <n v="0"/>
    <n v="1984375000"/>
    <n v="1992126464"/>
    <n v="1992156982"/>
    <n v="1992157220"/>
    <s v="12916R"/>
    <s v="AEP Transmission"/>
    <s v="12904R"/>
    <s v="Trans Field Services"/>
    <s v="13696R"/>
    <s v="Trans Field Services East"/>
    <s v="14183R"/>
    <s v="TFS Line PJM South"/>
    <x v="2"/>
    <s v="103"/>
    <s v="11637"/>
    <s v="SP20 / 009"/>
    <n v="41975.340923076903"/>
    <n v="279835.60615384602"/>
  </r>
  <r>
    <m/>
    <n v="0"/>
    <n v="1984375000"/>
    <n v="1992126464"/>
    <n v="1992156982"/>
    <n v="1992157220"/>
    <s v="12916R"/>
    <s v="AEP Transmission"/>
    <s v="12904R"/>
    <s v="Trans Field Services"/>
    <s v="13696R"/>
    <s v="Trans Field Services East"/>
    <s v="14183R"/>
    <s v="TFS Line PJM South"/>
    <x v="2"/>
    <s v="103"/>
    <s v="11637"/>
    <s v="SP20 / 010"/>
    <n v="33066.996307692403"/>
    <n v="165334.98153846199"/>
  </r>
  <r>
    <m/>
    <n v="0"/>
    <n v="1984375000"/>
    <n v="1992126464"/>
    <n v="1992156982"/>
    <n v="1992157220"/>
    <s v="12916R"/>
    <s v="AEP Transmission"/>
    <s v="12904R"/>
    <s v="Trans Field Services"/>
    <s v="13696R"/>
    <s v="Trans Field Services East"/>
    <s v="14183R"/>
    <s v="TFS Line PJM South"/>
    <x v="2"/>
    <s v="103"/>
    <s v="11637"/>
    <s v="SP20 / 012"/>
    <n v="62922.601153846197"/>
    <n v="209742.003846154"/>
  </r>
  <r>
    <m/>
    <n v="0"/>
    <n v="1984375000"/>
    <n v="1992126464"/>
    <n v="1992156982"/>
    <n v="1992157220"/>
    <s v="12916R"/>
    <s v="AEP Transmission"/>
    <s v="12904R"/>
    <s v="Trans Field Services"/>
    <s v="13696R"/>
    <s v="Trans Field Services East"/>
    <s v="14183R"/>
    <s v="TFS Line PJM South"/>
    <x v="2"/>
    <s v="103"/>
    <s v="13496"/>
    <s v="Nonsal"/>
    <n v="19587.278999999999"/>
    <n v="652909.30000000005"/>
  </r>
  <r>
    <m/>
    <n v="0"/>
    <n v="1984375000"/>
    <n v="1992126464"/>
    <n v="1992156982"/>
    <n v="1992157220"/>
    <s v="12916R"/>
    <s v="AEP Transmission"/>
    <s v="12904R"/>
    <s v="Trans Field Services"/>
    <s v="13696R"/>
    <s v="Trans Field Services East"/>
    <s v="14183R"/>
    <s v="TFS Line PJM South"/>
    <x v="2"/>
    <s v="103"/>
    <s v="13496"/>
    <s v="SP20 / 008"/>
    <n v="14353.8688461538"/>
    <n v="143538.688461538"/>
  </r>
  <r>
    <m/>
    <n v="0"/>
    <n v="1984375000"/>
    <n v="1992126464"/>
    <n v="1992156982"/>
    <n v="1992157220"/>
    <s v="12916R"/>
    <s v="AEP Transmission"/>
    <s v="12904R"/>
    <s v="Trans Field Services"/>
    <s v="13696R"/>
    <s v="Trans Field Services East"/>
    <s v="14183R"/>
    <s v="TFS Line PJM South"/>
    <x v="2"/>
    <s v="103"/>
    <s v="13522"/>
    <s v="SP20 / 008"/>
    <n v="41967.229526923104"/>
    <n v="419672.29526923102"/>
  </r>
  <r>
    <m/>
    <n v="0"/>
    <n v="1984375000"/>
    <n v="1992126464"/>
    <n v="1992156982"/>
    <n v="1992157220"/>
    <s v="12916R"/>
    <s v="AEP Transmission"/>
    <s v="12904R"/>
    <s v="Trans Field Services"/>
    <s v="13696R"/>
    <s v="Trans Field Services East"/>
    <s v="14183R"/>
    <s v="TFS Line PJM South"/>
    <x v="2"/>
    <s v="103"/>
    <s v="13522"/>
    <s v="SP20 / 009"/>
    <n v="66153.902307692202"/>
    <n v="441026.01538461499"/>
  </r>
  <r>
    <m/>
    <n v="0"/>
    <n v="1984375000"/>
    <n v="1992126464"/>
    <n v="1992156982"/>
    <n v="1992157220"/>
    <s v="12916R"/>
    <s v="AEP Transmission"/>
    <s v="12904R"/>
    <s v="Trans Field Services"/>
    <s v="13696R"/>
    <s v="Trans Field Services East"/>
    <s v="14183R"/>
    <s v="TFS Line PJM South"/>
    <x v="2"/>
    <s v="103"/>
    <s v="13522"/>
    <s v="SP20 / 010"/>
    <n v="32490.004461538399"/>
    <n v="162450.02230769201"/>
  </r>
  <r>
    <m/>
    <n v="0"/>
    <n v="1984375000"/>
    <n v="1992126464"/>
    <n v="1992156982"/>
    <n v="1992157220"/>
    <s v="12916R"/>
    <s v="AEP Transmission"/>
    <s v="12904R"/>
    <s v="Trans Field Services"/>
    <s v="13696R"/>
    <s v="Trans Field Services East"/>
    <s v="14183R"/>
    <s v="TFS Line PJM South"/>
    <x v="2"/>
    <s v="103"/>
    <s v="13614"/>
    <s v="Nonsal"/>
    <n v="32316.7035"/>
    <n v="1077223.45"/>
  </r>
  <r>
    <m/>
    <n v="0"/>
    <n v="1984375000"/>
    <n v="1992126464"/>
    <n v="1992156982"/>
    <n v="1992157220"/>
    <s v="12916R"/>
    <s v="AEP Transmission"/>
    <s v="12904R"/>
    <s v="Trans Field Services"/>
    <s v="13696R"/>
    <s v="Trans Field Services East"/>
    <s v="14183R"/>
    <s v="TFS Line PJM South"/>
    <x v="2"/>
    <s v="103"/>
    <s v="13614"/>
    <s v="SP20 / 008"/>
    <n v="33070.5022807692"/>
    <n v="330705.022807692"/>
  </r>
  <r>
    <m/>
    <n v="0"/>
    <n v="1984375000"/>
    <n v="1992126464"/>
    <n v="1992156982"/>
    <n v="1992157220"/>
    <s v="12916R"/>
    <s v="AEP Transmission"/>
    <s v="12904R"/>
    <s v="Trans Field Services"/>
    <s v="13696R"/>
    <s v="Trans Field Services East"/>
    <s v="14183R"/>
    <s v="TFS Line PJM South"/>
    <x v="2"/>
    <s v="103"/>
    <s v="13615"/>
    <s v="Nonsal"/>
    <n v="27771.9012"/>
    <n v="925730.04"/>
  </r>
  <r>
    <m/>
    <n v="0"/>
    <n v="1984375000"/>
    <n v="1992126464"/>
    <n v="1992156982"/>
    <n v="1992157220"/>
    <s v="12916R"/>
    <s v="AEP Transmission"/>
    <s v="12904R"/>
    <s v="Trans Field Services"/>
    <s v="13696R"/>
    <s v="Trans Field Services East"/>
    <s v="14183R"/>
    <s v="TFS Line PJM South"/>
    <x v="2"/>
    <s v="103"/>
    <s v="13615"/>
    <s v="SP20 / 008"/>
    <n v="31429.069984615398"/>
    <n v="314290.69984615402"/>
  </r>
  <r>
    <m/>
    <n v="0"/>
    <n v="1984375000"/>
    <n v="1992126464"/>
    <n v="1992156982"/>
    <n v="1992157220"/>
    <s v="12916R"/>
    <s v="AEP Transmission"/>
    <s v="12904R"/>
    <s v="Trans Field Services"/>
    <s v="13696R"/>
    <s v="Trans Field Services East"/>
    <s v="14183R"/>
    <s v="TFS Line PJM South"/>
    <x v="2"/>
    <s v="103"/>
    <s v="13617"/>
    <s v="Nonsal"/>
    <n v="22676.091"/>
    <n v="755869.7"/>
  </r>
  <r>
    <m/>
    <n v="0"/>
    <n v="1984375000"/>
    <n v="1992126464"/>
    <n v="1992156982"/>
    <n v="1992157220"/>
    <s v="12916R"/>
    <s v="AEP Transmission"/>
    <s v="12904R"/>
    <s v="Trans Field Services"/>
    <s v="13696R"/>
    <s v="Trans Field Services East"/>
    <s v="14183R"/>
    <s v="TFS Line PJM South"/>
    <x v="2"/>
    <s v="103"/>
    <s v="13617"/>
    <s v="SP20 / 008"/>
    <n v="16094.0208846154"/>
    <n v="160940.20884615401"/>
  </r>
  <r>
    <m/>
    <n v="0"/>
    <n v="1984375000"/>
    <n v="1992126464"/>
    <n v="1992156982"/>
    <n v="1992157220"/>
    <s v="12916R"/>
    <s v="AEP Transmission"/>
    <s v="12904R"/>
    <s v="Trans Field Services"/>
    <s v="13696R"/>
    <s v="Trans Field Services East"/>
    <s v="14183R"/>
    <s v="TFS Line PJM South"/>
    <x v="2"/>
    <s v="103"/>
    <s v="13634"/>
    <s v="Nonsal"/>
    <n v="8530.8060000000005"/>
    <n v="284360.2"/>
  </r>
  <r>
    <m/>
    <n v="0"/>
    <n v="1984375000"/>
    <n v="1992126464"/>
    <n v="1992156982"/>
    <n v="1992157220"/>
    <s v="12916R"/>
    <s v="AEP Transmission"/>
    <s v="12904R"/>
    <s v="Trans Field Services"/>
    <s v="13696R"/>
    <s v="Trans Field Services East"/>
    <s v="14183R"/>
    <s v="TFS Line PJM South"/>
    <x v="2"/>
    <s v="103"/>
    <s v="13634"/>
    <s v="SP20 / 008"/>
    <n v="15622.748692307699"/>
    <n v="156227.486923077"/>
  </r>
  <r>
    <m/>
    <n v="0"/>
    <n v="1984375000"/>
    <n v="1992126464"/>
    <n v="1992156982"/>
    <n v="1992157220"/>
    <s v="12916R"/>
    <s v="AEP Transmission"/>
    <s v="12904R"/>
    <s v="Trans Field Services"/>
    <s v="13696R"/>
    <s v="Trans Field Services East"/>
    <s v="14183R"/>
    <s v="TFS Line PJM South"/>
    <x v="2"/>
    <s v="103"/>
    <s v="13639"/>
    <s v="Nonsal"/>
    <n v="15678.558000000001"/>
    <n v="522618.6"/>
  </r>
  <r>
    <m/>
    <n v="0"/>
    <n v="1984375000"/>
    <n v="1992126464"/>
    <n v="1992156982"/>
    <n v="1992157220"/>
    <s v="12916R"/>
    <s v="AEP Transmission"/>
    <s v="12904R"/>
    <s v="Trans Field Services"/>
    <s v="13696R"/>
    <s v="Trans Field Services East"/>
    <s v="14183R"/>
    <s v="TFS Line PJM South"/>
    <x v="2"/>
    <s v="103"/>
    <s v="13639"/>
    <s v="SP20 / 008"/>
    <n v="16608.170703846201"/>
    <n v="166081.70703846199"/>
  </r>
  <r>
    <m/>
    <n v="0"/>
    <n v="1984375000"/>
    <n v="1992126464"/>
    <n v="1992156982"/>
    <n v="1992157220"/>
    <s v="12916R"/>
    <s v="AEP Transmission"/>
    <s v="12904R"/>
    <s v="Trans Field Services"/>
    <s v="13696R"/>
    <s v="Trans Field Services East"/>
    <s v="14183R"/>
    <s v="TFS Line PJM South"/>
    <x v="2"/>
    <s v="103"/>
    <s v="13640"/>
    <s v="Nonsal"/>
    <n v="27038.618999999999"/>
    <n v="901287.3"/>
  </r>
  <r>
    <m/>
    <n v="0"/>
    <n v="1984375000"/>
    <n v="1992126464"/>
    <n v="1992156982"/>
    <n v="1992157220"/>
    <s v="12916R"/>
    <s v="AEP Transmission"/>
    <s v="12904R"/>
    <s v="Trans Field Services"/>
    <s v="13696R"/>
    <s v="Trans Field Services East"/>
    <s v="14183R"/>
    <s v="TFS Line PJM South"/>
    <x v="2"/>
    <s v="103"/>
    <s v="13640"/>
    <s v="SP20 / 008"/>
    <n v="32880.460703846198"/>
    <n v="328804.60703846102"/>
  </r>
  <r>
    <m/>
    <n v="0"/>
    <n v="1984375000"/>
    <n v="1992126464"/>
    <n v="1992156982"/>
    <n v="1992157220"/>
    <s v="12916R"/>
    <s v="AEP Transmission"/>
    <s v="12904R"/>
    <s v="Trans Field Services"/>
    <s v="13696R"/>
    <s v="Trans Field Services East"/>
    <s v="14183R"/>
    <s v="TFS Line PJM South"/>
    <x v="2"/>
    <s v="103"/>
    <s v="13641"/>
    <s v="Nonsal"/>
    <n v="9223.17"/>
    <n v="307439"/>
  </r>
  <r>
    <m/>
    <n v="0"/>
    <n v="1984375000"/>
    <n v="1992126464"/>
    <n v="1992156982"/>
    <n v="1992157220"/>
    <s v="12916R"/>
    <s v="AEP Transmission"/>
    <s v="12904R"/>
    <s v="Trans Field Services"/>
    <s v="13696R"/>
    <s v="Trans Field Services East"/>
    <s v="14183R"/>
    <s v="TFS Line PJM South"/>
    <x v="2"/>
    <s v="103"/>
    <s v="13641"/>
    <s v="SP20 / 008"/>
    <n v="16268.3406923077"/>
    <n v="162683.40692307701"/>
  </r>
  <r>
    <m/>
    <n v="0"/>
    <n v="1984375000"/>
    <n v="1992126464"/>
    <n v="1992156982"/>
    <n v="1992157220"/>
    <s v="12916R"/>
    <s v="AEP Transmission"/>
    <s v="12904R"/>
    <s v="Trans Field Services"/>
    <s v="13696R"/>
    <s v="Trans Field Services East"/>
    <s v="14183R"/>
    <s v="TFS Line PJM South"/>
    <x v="2"/>
    <s v="103"/>
    <s v="14006"/>
    <s v="Nonsal"/>
    <n v="19645.098000000002"/>
    <n v="654836.6"/>
  </r>
  <r>
    <m/>
    <n v="0"/>
    <n v="1984375000"/>
    <n v="1992126464"/>
    <n v="1992156982"/>
    <n v="1992157220"/>
    <s v="12916R"/>
    <s v="AEP Transmission"/>
    <s v="12904R"/>
    <s v="Trans Field Services"/>
    <s v="13696R"/>
    <s v="Trans Field Services East"/>
    <s v="14183R"/>
    <s v="TFS Line PJM South"/>
    <x v="2"/>
    <s v="103"/>
    <s v="14006"/>
    <s v="SP20 / 008"/>
    <n v="18379.486846153799"/>
    <n v="183794.86846153799"/>
  </r>
  <r>
    <m/>
    <n v="0"/>
    <n v="1984375000"/>
    <n v="1992126464"/>
    <n v="1992156982"/>
    <n v="1992157220"/>
    <s v="12916R"/>
    <s v="AEP Transmission"/>
    <s v="12904R"/>
    <s v="Trans Field Services"/>
    <s v="13696R"/>
    <s v="Trans Field Services East"/>
    <s v="14183R"/>
    <s v="TFS Line PJM South"/>
    <x v="2"/>
    <s v="103"/>
    <s v="14007"/>
    <s v="Nonsal"/>
    <n v="19005.54"/>
    <n v="633518"/>
  </r>
  <r>
    <m/>
    <n v="0"/>
    <n v="1984375000"/>
    <n v="1992126464"/>
    <n v="1992156982"/>
    <n v="1992157220"/>
    <s v="12916R"/>
    <s v="AEP Transmission"/>
    <s v="12904R"/>
    <s v="Trans Field Services"/>
    <s v="13696R"/>
    <s v="Trans Field Services East"/>
    <s v="14183R"/>
    <s v="TFS Line PJM South"/>
    <x v="2"/>
    <s v="103"/>
    <s v="14007"/>
    <s v="SP20 / 008"/>
    <n v="18423.6914230769"/>
    <n v="184236.91423076901"/>
  </r>
  <r>
    <m/>
    <n v="0"/>
    <n v="1984375000"/>
    <n v="1992126464"/>
    <n v="1992156982"/>
    <n v="1992157458"/>
    <s v="12916R"/>
    <s v="AEP Transmission"/>
    <s v="12904R"/>
    <s v="Trans Field Services"/>
    <s v="13696R"/>
    <s v="Trans Field Services East"/>
    <s v="11039R"/>
    <s v="TFS P&amp;C Tech Svcs East"/>
    <x v="2"/>
    <s v="103"/>
    <s v="11039"/>
    <s v="SP20 / 005"/>
    <n v="6320.0020307692303"/>
    <n v="79000.025384615394"/>
  </r>
  <r>
    <m/>
    <n v="0"/>
    <n v="1984375000"/>
    <n v="1992126464"/>
    <n v="1992156982"/>
    <n v="1992157458"/>
    <s v="12916R"/>
    <s v="AEP Transmission"/>
    <s v="12904R"/>
    <s v="Trans Field Services"/>
    <s v="13696R"/>
    <s v="Trans Field Services East"/>
    <s v="11039R"/>
    <s v="TFS P&amp;C Tech Svcs East"/>
    <x v="2"/>
    <s v="103"/>
    <s v="11039"/>
    <s v="SP20 / 006"/>
    <n v="7477.2006230769202"/>
    <n v="83080.0069230769"/>
  </r>
  <r>
    <m/>
    <n v="0"/>
    <n v="1984375000"/>
    <n v="1992126464"/>
    <n v="1992156982"/>
    <n v="1992157458"/>
    <s v="12916R"/>
    <s v="AEP Transmission"/>
    <s v="12904R"/>
    <s v="Trans Field Services"/>
    <s v="13696R"/>
    <s v="Trans Field Services East"/>
    <s v="11039R"/>
    <s v="TFS P&amp;C Tech Svcs East"/>
    <x v="2"/>
    <s v="103"/>
    <s v="11039"/>
    <s v="SP20 / 007"/>
    <n v="9183.1035384615407"/>
    <n v="91831.035384615403"/>
  </r>
  <r>
    <m/>
    <n v="0"/>
    <n v="1984375000"/>
    <n v="1992126464"/>
    <n v="1992156982"/>
    <n v="1992157458"/>
    <s v="12916R"/>
    <s v="AEP Transmission"/>
    <s v="12904R"/>
    <s v="Trans Field Services"/>
    <s v="13696R"/>
    <s v="Trans Field Services East"/>
    <s v="11039R"/>
    <s v="TFS P&amp;C Tech Svcs East"/>
    <x v="2"/>
    <s v="103"/>
    <s v="11039"/>
    <s v="SP20 / 008"/>
    <n v="11364.9032307692"/>
    <n v="113649.032307692"/>
  </r>
  <r>
    <m/>
    <n v="0"/>
    <n v="1984375000"/>
    <n v="1992126464"/>
    <n v="1992156982"/>
    <n v="1992157458"/>
    <s v="12916R"/>
    <s v="AEP Transmission"/>
    <s v="12904R"/>
    <s v="Trans Field Services"/>
    <s v="13696R"/>
    <s v="Trans Field Services East"/>
    <s v="11039R"/>
    <s v="TFS P&amp;C Tech Svcs East"/>
    <x v="2"/>
    <s v="103"/>
    <s v="11039"/>
    <s v="SP20 / 009"/>
    <n v="60872.997230769302"/>
    <n v="405819.98153846199"/>
  </r>
  <r>
    <m/>
    <n v="0"/>
    <n v="1984375000"/>
    <n v="1992126464"/>
    <n v="1992156982"/>
    <n v="1992157458"/>
    <s v="12916R"/>
    <s v="AEP Transmission"/>
    <s v="12904R"/>
    <s v="Trans Field Services"/>
    <s v="13696R"/>
    <s v="Trans Field Services East"/>
    <s v="11039R"/>
    <s v="TFS P&amp;C Tech Svcs East"/>
    <x v="2"/>
    <s v="103"/>
    <s v="11039"/>
    <s v="SP20 / 010"/>
    <n v="62843.0957692308"/>
    <n v="314215.478846154"/>
  </r>
  <r>
    <m/>
    <n v="0"/>
    <n v="1984375000"/>
    <n v="1992126464"/>
    <n v="1992156982"/>
    <n v="1992157935"/>
    <s v="12916R"/>
    <s v="AEP Transmission"/>
    <s v="12904R"/>
    <s v="Trans Field Services"/>
    <s v="13696R"/>
    <s v="Trans Field Services East"/>
    <s v="13978R"/>
    <s v="TFS TS Quality Services"/>
    <x v="2"/>
    <s v="103"/>
    <s v="13738"/>
    <s v="SP20 / 006"/>
    <n v="15369.968897307701"/>
    <n v="170777.43219230801"/>
  </r>
  <r>
    <m/>
    <n v="0"/>
    <n v="1984375000"/>
    <n v="1992126464"/>
    <n v="1992156982"/>
    <n v="1992157935"/>
    <s v="12916R"/>
    <s v="AEP Transmission"/>
    <s v="12904R"/>
    <s v="Trans Field Services"/>
    <s v="13696R"/>
    <s v="Trans Field Services East"/>
    <s v="13978R"/>
    <s v="TFS TS Quality Services"/>
    <x v="2"/>
    <s v="103"/>
    <s v="13738"/>
    <s v="SP20 / 007"/>
    <n v="30757.7203346153"/>
    <n v="307577.20334615401"/>
  </r>
  <r>
    <m/>
    <n v="0"/>
    <n v="1984375000"/>
    <n v="1992126464"/>
    <n v="1992156982"/>
    <n v="1992157935"/>
    <s v="12916R"/>
    <s v="AEP Transmission"/>
    <s v="12904R"/>
    <s v="Trans Field Services"/>
    <s v="13696R"/>
    <s v="Trans Field Services East"/>
    <s v="13978R"/>
    <s v="TFS TS Quality Services"/>
    <x v="2"/>
    <s v="103"/>
    <s v="13738"/>
    <s v="SP20 / 008"/>
    <n v="12555.9307307692"/>
    <n v="125559.307307692"/>
  </r>
  <r>
    <m/>
    <n v="0"/>
    <n v="1984375000"/>
    <n v="1992126464"/>
    <n v="1992156982"/>
    <n v="1992157935"/>
    <s v="12916R"/>
    <s v="AEP Transmission"/>
    <s v="12904R"/>
    <s v="Trans Field Services"/>
    <s v="13696R"/>
    <s v="Trans Field Services East"/>
    <s v="13978R"/>
    <s v="TFS TS Quality Services"/>
    <x v="2"/>
    <s v="103"/>
    <s v="13738"/>
    <s v="SP20 / 009"/>
    <n v="19595.774019230699"/>
    <n v="130638.493461538"/>
  </r>
  <r>
    <m/>
    <n v="0"/>
    <n v="1984375000"/>
    <n v="1992126464"/>
    <n v="1992156982"/>
    <n v="1992157935"/>
    <s v="12916R"/>
    <s v="AEP Transmission"/>
    <s v="12904R"/>
    <s v="Trans Field Services"/>
    <s v="13696R"/>
    <s v="Trans Field Services East"/>
    <s v="13978R"/>
    <s v="TFS TS Quality Services"/>
    <x v="2"/>
    <s v="103"/>
    <s v="13978"/>
    <s v="SP20 / 006"/>
    <n v="7785.0018692307704"/>
    <n v="86500.020769230803"/>
  </r>
  <r>
    <m/>
    <n v="0"/>
    <n v="1984375000"/>
    <n v="1992126464"/>
    <n v="1992156982"/>
    <n v="1992157935"/>
    <s v="12916R"/>
    <s v="AEP Transmission"/>
    <s v="12904R"/>
    <s v="Trans Field Services"/>
    <s v="13696R"/>
    <s v="Trans Field Services East"/>
    <s v="13978R"/>
    <s v="TFS TS Quality Services"/>
    <x v="2"/>
    <s v="103"/>
    <s v="13978"/>
    <s v="SP20 / 007"/>
    <n v="18204.9614615385"/>
    <n v="182049.61461538501"/>
  </r>
  <r>
    <m/>
    <n v="0"/>
    <n v="1984375000"/>
    <n v="1992126464"/>
    <n v="1992156982"/>
    <n v="1992157935"/>
    <s v="12916R"/>
    <s v="AEP Transmission"/>
    <s v="12904R"/>
    <s v="Trans Field Services"/>
    <s v="13696R"/>
    <s v="Trans Field Services East"/>
    <s v="13978R"/>
    <s v="TFS TS Quality Services"/>
    <x v="2"/>
    <s v="103"/>
    <s v="13978"/>
    <s v="SP20 / 009"/>
    <n v="19251.116942307799"/>
    <n v="128340.77961538501"/>
  </r>
  <r>
    <m/>
    <n v="0"/>
    <n v="1984375000"/>
    <n v="1992126464"/>
    <n v="1992156982"/>
    <n v="1992157935"/>
    <s v="12916R"/>
    <s v="AEP Transmission"/>
    <s v="12904R"/>
    <s v="Trans Field Services"/>
    <s v="13696R"/>
    <s v="Trans Field Services East"/>
    <s v="13978R"/>
    <s v="TFS TS Quality Services"/>
    <x v="2"/>
    <s v="103"/>
    <s v="13978"/>
    <s v="SP20 / 010"/>
    <n v="30131.101307692399"/>
    <n v="150655.50653846201"/>
  </r>
  <r>
    <m/>
    <n v="0"/>
    <n v="1984375000"/>
    <n v="1992126464"/>
    <n v="1992156982"/>
    <n v="1992158889"/>
    <s v="12916R"/>
    <s v="AEP Transmission"/>
    <s v="12904R"/>
    <s v="Trans Field Services"/>
    <s v="13696R"/>
    <s v="Trans Field Services East"/>
    <s v="13281R"/>
    <s v="TFS TS P&amp;C System Svcs"/>
    <x v="2"/>
    <s v="103"/>
    <s v="13281"/>
    <s v="SP20 / 005"/>
    <n v="11440.002399999999"/>
    <n v="143000.03"/>
  </r>
  <r>
    <m/>
    <n v="0"/>
    <n v="1984375000"/>
    <n v="1992126464"/>
    <n v="1992156982"/>
    <n v="1992158889"/>
    <s v="12916R"/>
    <s v="AEP Transmission"/>
    <s v="12904R"/>
    <s v="Trans Field Services"/>
    <s v="13696R"/>
    <s v="Trans Field Services East"/>
    <s v="13281R"/>
    <s v="TFS TS P&amp;C System Svcs"/>
    <x v="2"/>
    <s v="103"/>
    <s v="13281"/>
    <s v="SP20 / 007"/>
    <n v="19350.506423076898"/>
    <n v="193505.064230769"/>
  </r>
  <r>
    <m/>
    <n v="0"/>
    <n v="1984375000"/>
    <n v="1992126464"/>
    <n v="1992156982"/>
    <n v="1992158889"/>
    <s v="12916R"/>
    <s v="AEP Transmission"/>
    <s v="12904R"/>
    <s v="Trans Field Services"/>
    <s v="13696R"/>
    <s v="Trans Field Services East"/>
    <s v="13281R"/>
    <s v="TFS TS P&amp;C System Svcs"/>
    <x v="2"/>
    <s v="103"/>
    <s v="13281"/>
    <s v="SP20 / 008"/>
    <n v="47134.990192307698"/>
    <n v="471349.90192307701"/>
  </r>
  <r>
    <m/>
    <n v="0"/>
    <n v="1984375000"/>
    <n v="1992126464"/>
    <n v="1992156982"/>
    <n v="1992158889"/>
    <s v="12916R"/>
    <s v="AEP Transmission"/>
    <s v="12904R"/>
    <s v="Trans Field Services"/>
    <s v="13696R"/>
    <s v="Trans Field Services East"/>
    <s v="13281R"/>
    <s v="TFS TS P&amp;C System Svcs"/>
    <x v="2"/>
    <s v="103"/>
    <s v="13281"/>
    <s v="SP20 / 009"/>
    <n v="20555.5239230769"/>
    <n v="137036.82615384599"/>
  </r>
  <r>
    <m/>
    <n v="0"/>
    <n v="1984375000"/>
    <n v="1992126464"/>
    <n v="1992156982"/>
    <n v="1992158889"/>
    <s v="12916R"/>
    <s v="AEP Transmission"/>
    <s v="12904R"/>
    <s v="Trans Field Services"/>
    <s v="13696R"/>
    <s v="Trans Field Services East"/>
    <s v="13281R"/>
    <s v="TFS TS P&amp;C System Svcs"/>
    <x v="2"/>
    <s v="103"/>
    <s v="13281"/>
    <s v="SP20 / 010"/>
    <n v="30468.229230769201"/>
    <n v="152341.146153846"/>
  </r>
  <r>
    <m/>
    <n v="0"/>
    <n v="1984375000"/>
    <n v="1992126464"/>
    <n v="1992156982"/>
    <n v="1992158889"/>
    <s v="12916R"/>
    <s v="AEP Transmission"/>
    <s v="12904R"/>
    <s v="Trans Field Services"/>
    <s v="13696R"/>
    <s v="Trans Field Services East"/>
    <s v="13281R"/>
    <s v="TFS TS P&amp;C System Svcs"/>
    <x v="2"/>
    <s v="103"/>
    <s v="13284"/>
    <s v="SP20 / 007"/>
    <n v="9597.5996153846208"/>
    <n v="95975.996153846194"/>
  </r>
  <r>
    <m/>
    <n v="0"/>
    <n v="1984375000"/>
    <n v="1992126464"/>
    <n v="1992156982"/>
    <n v="1992158889"/>
    <s v="12916R"/>
    <s v="AEP Transmission"/>
    <s v="12904R"/>
    <s v="Trans Field Services"/>
    <s v="13696R"/>
    <s v="Trans Field Services East"/>
    <s v="13281R"/>
    <s v="TFS TS P&amp;C System Svcs"/>
    <x v="2"/>
    <s v="103"/>
    <s v="13284"/>
    <s v="SP20 / 008"/>
    <n v="23685.1451923077"/>
    <n v="236851.45192307699"/>
  </r>
  <r>
    <m/>
    <n v="0"/>
    <n v="1984375000"/>
    <n v="1992126464"/>
    <n v="1992156982"/>
    <n v="1992158889"/>
    <s v="12916R"/>
    <s v="AEP Transmission"/>
    <s v="12904R"/>
    <s v="Trans Field Services"/>
    <s v="13696R"/>
    <s v="Trans Field Services East"/>
    <s v="13281R"/>
    <s v="TFS TS P&amp;C System Svcs"/>
    <x v="2"/>
    <s v="103"/>
    <s v="13284"/>
    <s v="SP20 / 009"/>
    <n v="20261.8026923078"/>
    <n v="135078.68461538499"/>
  </r>
  <r>
    <m/>
    <n v="0"/>
    <n v="1984375000"/>
    <n v="1992126464"/>
    <n v="1992156982"/>
    <n v="1992158889"/>
    <s v="12916R"/>
    <s v="AEP Transmission"/>
    <s v="12904R"/>
    <s v="Trans Field Services"/>
    <s v="13696R"/>
    <s v="Trans Field Services East"/>
    <s v="13281R"/>
    <s v="TFS TS P&amp;C System Svcs"/>
    <x v="2"/>
    <s v="103"/>
    <s v="14038"/>
    <s v="SP20 / 007"/>
    <n v="19670.100692307598"/>
    <n v="196701.00692307699"/>
  </r>
  <r>
    <m/>
    <n v="0"/>
    <n v="1984375000"/>
    <n v="1992126464"/>
    <n v="1992156982"/>
    <n v="1992158889"/>
    <s v="12916R"/>
    <s v="AEP Transmission"/>
    <s v="12904R"/>
    <s v="Trans Field Services"/>
    <s v="13696R"/>
    <s v="Trans Field Services East"/>
    <s v="13281R"/>
    <s v="TFS TS P&amp;C System Svcs"/>
    <x v="2"/>
    <s v="103"/>
    <s v="14038"/>
    <s v="SP20 / 008"/>
    <n v="11957.514153846199"/>
    <n v="119575.141538462"/>
  </r>
  <r>
    <m/>
    <n v="0"/>
    <n v="1984375000"/>
    <n v="1992126464"/>
    <n v="1992156982"/>
    <n v="1992158889"/>
    <s v="12916R"/>
    <s v="AEP Transmission"/>
    <s v="12904R"/>
    <s v="Trans Field Services"/>
    <s v="13696R"/>
    <s v="Trans Field Services East"/>
    <s v="13281R"/>
    <s v="TFS TS P&amp;C System Svcs"/>
    <x v="2"/>
    <s v="103"/>
    <s v="14038"/>
    <s v="SP20 / 009"/>
    <n v="19843.4237307693"/>
    <n v="132289.491538462"/>
  </r>
  <r>
    <m/>
    <n v="0"/>
    <n v="1984375000"/>
    <n v="1992126464"/>
    <n v="1992156982"/>
    <n v="1992160796"/>
    <s v="12916R"/>
    <s v="AEP Transmission"/>
    <s v="12904R"/>
    <s v="Trans Field Services"/>
    <s v="13696R"/>
    <s v="Trans Field Services East"/>
    <s v="12632R"/>
    <s v="Transmission Forestry"/>
    <x v="2"/>
    <s v="103"/>
    <s v="12632"/>
    <s v="SP20 / 004"/>
    <n v="13786.901792307701"/>
    <n v="229781.69653846201"/>
  </r>
  <r>
    <m/>
    <n v="0"/>
    <n v="1984375000"/>
    <n v="1992126464"/>
    <n v="1992156982"/>
    <n v="1992160796"/>
    <s v="12916R"/>
    <s v="AEP Transmission"/>
    <s v="12904R"/>
    <s v="Trans Field Services"/>
    <s v="13696R"/>
    <s v="Trans Field Services East"/>
    <s v="12632R"/>
    <s v="Transmission Forestry"/>
    <x v="2"/>
    <s v="103"/>
    <s v="12632"/>
    <s v="SP20 / 005"/>
    <n v="28493.461200000002"/>
    <n v="356168.26500000001"/>
  </r>
  <r>
    <m/>
    <n v="0"/>
    <n v="1984375000"/>
    <n v="1992126464"/>
    <n v="1992156982"/>
    <n v="1992160796"/>
    <s v="12916R"/>
    <s v="AEP Transmission"/>
    <s v="12904R"/>
    <s v="Trans Field Services"/>
    <s v="13696R"/>
    <s v="Trans Field Services East"/>
    <s v="12632R"/>
    <s v="Transmission Forestry"/>
    <x v="2"/>
    <s v="103"/>
    <s v="12632"/>
    <s v="SP20 / 006"/>
    <n v="92678.586819230899"/>
    <n v="1029762.07576923"/>
  </r>
  <r>
    <m/>
    <n v="0"/>
    <n v="1984375000"/>
    <n v="1992126464"/>
    <n v="1992156982"/>
    <n v="1992160796"/>
    <s v="12916R"/>
    <s v="AEP Transmission"/>
    <s v="12904R"/>
    <s v="Trans Field Services"/>
    <s v="13696R"/>
    <s v="Trans Field Services East"/>
    <s v="12632R"/>
    <s v="Transmission Forestry"/>
    <x v="2"/>
    <s v="103"/>
    <s v="12632"/>
    <s v="SP20 / 007"/>
    <n v="9062.1474999999991"/>
    <n v="90621.475000000006"/>
  </r>
  <r>
    <m/>
    <n v="0"/>
    <n v="1984375000"/>
    <n v="1992126464"/>
    <n v="1992156982"/>
    <n v="1992160796"/>
    <s v="12916R"/>
    <s v="AEP Transmission"/>
    <s v="12904R"/>
    <s v="Trans Field Services"/>
    <s v="13696R"/>
    <s v="Trans Field Services East"/>
    <s v="12632R"/>
    <s v="Transmission Forestry"/>
    <x v="2"/>
    <s v="103"/>
    <s v="12632"/>
    <s v="SP20 / 008"/>
    <n v="34874.640500000001"/>
    <n v="348746.40500000003"/>
  </r>
  <r>
    <m/>
    <n v="0"/>
    <n v="1984375000"/>
    <n v="1992126464"/>
    <n v="1992156982"/>
    <n v="1992160796"/>
    <s v="12916R"/>
    <s v="AEP Transmission"/>
    <s v="12904R"/>
    <s v="Trans Field Services"/>
    <s v="13696R"/>
    <s v="Trans Field Services East"/>
    <s v="12632R"/>
    <s v="Transmission Forestry"/>
    <x v="2"/>
    <s v="103"/>
    <s v="12632"/>
    <s v="SP20 / 010"/>
    <n v="28050.603846153801"/>
    <n v="140253.01923076899"/>
  </r>
  <r>
    <m/>
    <n v="0"/>
    <n v="1984375000"/>
    <n v="1992126464"/>
    <n v="1992156982"/>
    <n v="1992160796"/>
    <s v="12916R"/>
    <s v="AEP Transmission"/>
    <s v="12904R"/>
    <s v="Trans Field Services"/>
    <s v="13696R"/>
    <s v="Trans Field Services East"/>
    <s v="12632R"/>
    <s v="Transmission Forestry"/>
    <x v="2"/>
    <s v="103"/>
    <s v="12632"/>
    <s v="SP20 / 011"/>
    <n v="43465.766346153803"/>
    <n v="173863.06538461501"/>
  </r>
  <r>
    <m/>
    <n v="0"/>
    <n v="1984375000"/>
    <n v="1992126464"/>
    <n v="1992156982"/>
    <n v="1992164611"/>
    <s v="12916R"/>
    <s v="AEP Transmission"/>
    <s v="12904R"/>
    <s v="Trans Field Services"/>
    <s v="13696R"/>
    <s v="Trans Field Services East"/>
    <s v="13288R"/>
    <s v="TFS Sta/P&amp;C MISO/PJM West"/>
    <x v="2"/>
    <s v="103"/>
    <s v="10248"/>
    <s v="SP20 / 004"/>
    <n v="4144.3822223076904"/>
    <n v="69073.037038461494"/>
  </r>
  <r>
    <m/>
    <n v="0"/>
    <n v="1984375000"/>
    <n v="1992126464"/>
    <n v="1992156982"/>
    <n v="1992164611"/>
    <s v="12916R"/>
    <s v="AEP Transmission"/>
    <s v="12904R"/>
    <s v="Trans Field Services"/>
    <s v="13696R"/>
    <s v="Trans Field Services East"/>
    <s v="13288R"/>
    <s v="TFS Sta/P&amp;C MISO/PJM West"/>
    <x v="2"/>
    <s v="103"/>
    <s v="10248"/>
    <s v="SP20 / 006"/>
    <n v="8166.6297692307699"/>
    <n v="90740.330769230801"/>
  </r>
  <r>
    <m/>
    <n v="0"/>
    <n v="1984375000"/>
    <n v="1992126464"/>
    <n v="1992156982"/>
    <n v="1992164611"/>
    <s v="12916R"/>
    <s v="AEP Transmission"/>
    <s v="12904R"/>
    <s v="Trans Field Services"/>
    <s v="13696R"/>
    <s v="Trans Field Services East"/>
    <s v="13288R"/>
    <s v="TFS Sta/P&amp;C MISO/PJM West"/>
    <x v="2"/>
    <s v="103"/>
    <s v="10248"/>
    <s v="SP20 / 007"/>
    <n v="19062.061769230801"/>
    <n v="190620.61769230801"/>
  </r>
  <r>
    <m/>
    <n v="0"/>
    <n v="1984375000"/>
    <n v="1992126464"/>
    <n v="1992156982"/>
    <n v="1992164611"/>
    <s v="12916R"/>
    <s v="AEP Transmission"/>
    <s v="12904R"/>
    <s v="Trans Field Services"/>
    <s v="13696R"/>
    <s v="Trans Field Services East"/>
    <s v="13288R"/>
    <s v="TFS Sta/P&amp;C MISO/PJM West"/>
    <x v="2"/>
    <s v="103"/>
    <s v="10248"/>
    <s v="SP20 / 010"/>
    <n v="28999.994153846201"/>
    <n v="144999.970769231"/>
  </r>
  <r>
    <m/>
    <n v="0"/>
    <n v="1984375000"/>
    <n v="1992126464"/>
    <n v="1992156982"/>
    <n v="1992164611"/>
    <s v="12916R"/>
    <s v="AEP Transmission"/>
    <s v="12904R"/>
    <s v="Trans Field Services"/>
    <s v="13696R"/>
    <s v="Trans Field Services East"/>
    <s v="13288R"/>
    <s v="TFS Sta/P&amp;C MISO/PJM West"/>
    <x v="2"/>
    <s v="103"/>
    <s v="10895"/>
    <s v="SP20 / 005"/>
    <n v="5561.9995692307702"/>
    <n v="69524.994615384596"/>
  </r>
  <r>
    <m/>
    <n v="0"/>
    <n v="1984375000"/>
    <n v="1992126464"/>
    <n v="1992156982"/>
    <n v="1992164611"/>
    <s v="12916R"/>
    <s v="AEP Transmission"/>
    <s v="12904R"/>
    <s v="Trans Field Services"/>
    <s v="13696R"/>
    <s v="Trans Field Services East"/>
    <s v="13288R"/>
    <s v="TFS Sta/P&amp;C MISO/PJM West"/>
    <x v="2"/>
    <s v="103"/>
    <s v="10895"/>
    <s v="SP20 / 006"/>
    <n v="22253.114111538402"/>
    <n v="247256.82346153801"/>
  </r>
  <r>
    <m/>
    <n v="0"/>
    <n v="1984375000"/>
    <n v="1992126464"/>
    <n v="1992156982"/>
    <n v="1992164611"/>
    <s v="12916R"/>
    <s v="AEP Transmission"/>
    <s v="12904R"/>
    <s v="Trans Field Services"/>
    <s v="13696R"/>
    <s v="Trans Field Services East"/>
    <s v="13288R"/>
    <s v="TFS Sta/P&amp;C MISO/PJM West"/>
    <x v="2"/>
    <s v="103"/>
    <s v="10895"/>
    <s v="SP20 / 008"/>
    <n v="49636.592538461497"/>
    <n v="496365.92538461502"/>
  </r>
  <r>
    <m/>
    <n v="0"/>
    <n v="1984375000"/>
    <n v="1992126464"/>
    <n v="1992156982"/>
    <n v="1992164611"/>
    <s v="12916R"/>
    <s v="AEP Transmission"/>
    <s v="12904R"/>
    <s v="Trans Field Services"/>
    <s v="13696R"/>
    <s v="Trans Field Services East"/>
    <s v="13288R"/>
    <s v="TFS Sta/P&amp;C MISO/PJM West"/>
    <x v="2"/>
    <s v="103"/>
    <s v="10895"/>
    <s v="SP20 / 010"/>
    <n v="29581.5835384616"/>
    <n v="147907.91769230799"/>
  </r>
  <r>
    <m/>
    <n v="0"/>
    <n v="1984375000"/>
    <n v="1992126464"/>
    <n v="1992156982"/>
    <n v="1992164611"/>
    <s v="12916R"/>
    <s v="AEP Transmission"/>
    <s v="12904R"/>
    <s v="Trans Field Services"/>
    <s v="13696R"/>
    <s v="Trans Field Services East"/>
    <s v="13288R"/>
    <s v="TFS Sta/P&amp;C MISO/PJM West"/>
    <x v="2"/>
    <s v="103"/>
    <s v="13288"/>
    <s v="SP20 / 004"/>
    <n v="10482.197222307699"/>
    <n v="174703.287038462"/>
  </r>
  <r>
    <m/>
    <n v="0"/>
    <n v="1984375000"/>
    <n v="1992126464"/>
    <n v="1992156982"/>
    <n v="1992164611"/>
    <s v="12916R"/>
    <s v="AEP Transmission"/>
    <s v="12904R"/>
    <s v="Trans Field Services"/>
    <s v="13696R"/>
    <s v="Trans Field Services East"/>
    <s v="13288R"/>
    <s v="TFS Sta/P&amp;C MISO/PJM West"/>
    <x v="2"/>
    <s v="103"/>
    <s v="13288"/>
    <s v="SP20 / 005"/>
    <n v="5356.9912307692302"/>
    <n v="66962.390384615399"/>
  </r>
  <r>
    <m/>
    <n v="0"/>
    <n v="1984375000"/>
    <n v="1992126464"/>
    <n v="1992156982"/>
    <n v="1992164611"/>
    <s v="12916R"/>
    <s v="AEP Transmission"/>
    <s v="12904R"/>
    <s v="Trans Field Services"/>
    <s v="13696R"/>
    <s v="Trans Field Services East"/>
    <s v="13288R"/>
    <s v="TFS Sta/P&amp;C MISO/PJM West"/>
    <x v="2"/>
    <s v="103"/>
    <s v="13288"/>
    <s v="SP20 / 006"/>
    <n v="22341.090011538501"/>
    <n v="248234.33346153799"/>
  </r>
  <r>
    <m/>
    <n v="0"/>
    <n v="1984375000"/>
    <n v="1992126464"/>
    <n v="1992156982"/>
    <n v="1992164611"/>
    <s v="12916R"/>
    <s v="AEP Transmission"/>
    <s v="12904R"/>
    <s v="Trans Field Services"/>
    <s v="13696R"/>
    <s v="Trans Field Services East"/>
    <s v="13288R"/>
    <s v="TFS Sta/P&amp;C MISO/PJM West"/>
    <x v="2"/>
    <s v="103"/>
    <s v="13288"/>
    <s v="SP20 / 007"/>
    <n v="21991.905807692299"/>
    <n v="219919.05807692299"/>
  </r>
  <r>
    <m/>
    <n v="0"/>
    <n v="1984375000"/>
    <n v="1992126464"/>
    <n v="1992156982"/>
    <n v="1992164611"/>
    <s v="12916R"/>
    <s v="AEP Transmission"/>
    <s v="12904R"/>
    <s v="Trans Field Services"/>
    <s v="13696R"/>
    <s v="Trans Field Services East"/>
    <s v="13288R"/>
    <s v="TFS Sta/P&amp;C MISO/PJM West"/>
    <x v="2"/>
    <s v="103"/>
    <s v="13288"/>
    <s v="SP20 / 008"/>
    <n v="10781.3048461538"/>
    <n v="107813.048461538"/>
  </r>
  <r>
    <m/>
    <n v="0"/>
    <n v="1984375000"/>
    <n v="1992126464"/>
    <n v="1992156982"/>
    <n v="1992164611"/>
    <s v="12916R"/>
    <s v="AEP Transmission"/>
    <s v="12904R"/>
    <s v="Trans Field Services"/>
    <s v="13696R"/>
    <s v="Trans Field Services East"/>
    <s v="13288R"/>
    <s v="TFS Sta/P&amp;C MISO/PJM West"/>
    <x v="2"/>
    <s v="103"/>
    <s v="13288"/>
    <s v="SP20 / 009"/>
    <n v="20549.995153846201"/>
    <n v="136999.96769230801"/>
  </r>
  <r>
    <m/>
    <n v="0"/>
    <n v="1984375000"/>
    <n v="1992126464"/>
    <n v="1992156982"/>
    <n v="1992164611"/>
    <s v="12916R"/>
    <s v="AEP Transmission"/>
    <s v="12904R"/>
    <s v="Trans Field Services"/>
    <s v="13696R"/>
    <s v="Trans Field Services East"/>
    <s v="13288R"/>
    <s v="TFS Sta/P&amp;C MISO/PJM West"/>
    <x v="2"/>
    <s v="103"/>
    <s v="13288"/>
    <s v="SP20 / 010"/>
    <n v="120154.30230769201"/>
    <n v="600771.51153846201"/>
  </r>
  <r>
    <m/>
    <n v="0"/>
    <n v="1984375000"/>
    <n v="1992126464"/>
    <n v="1992156982"/>
    <n v="1992164611"/>
    <s v="12916R"/>
    <s v="AEP Transmission"/>
    <s v="12904R"/>
    <s v="Trans Field Services"/>
    <s v="13696R"/>
    <s v="Trans Field Services East"/>
    <s v="13288R"/>
    <s v="TFS Sta/P&amp;C MISO/PJM West"/>
    <x v="2"/>
    <s v="103"/>
    <s v="13288"/>
    <s v="SP20 / 012"/>
    <n v="65999.9923846155"/>
    <n v="219999.974615385"/>
  </r>
  <r>
    <m/>
    <n v="0"/>
    <n v="1984375000"/>
    <n v="1992126464"/>
    <n v="1992156982"/>
    <n v="1992164611"/>
    <s v="12916R"/>
    <s v="AEP Transmission"/>
    <s v="12904R"/>
    <s v="Trans Field Services"/>
    <s v="13696R"/>
    <s v="Trans Field Services East"/>
    <s v="13288R"/>
    <s v="TFS Sta/P&amp;C MISO/PJM West"/>
    <x v="2"/>
    <s v="103"/>
    <s v="13291"/>
    <s v="SP20 / 004"/>
    <n v="7009.49405538461"/>
    <n v="116824.900923077"/>
  </r>
  <r>
    <m/>
    <n v="0"/>
    <n v="1984375000"/>
    <n v="1992126464"/>
    <n v="1992156982"/>
    <n v="1992164611"/>
    <s v="12916R"/>
    <s v="AEP Transmission"/>
    <s v="12904R"/>
    <s v="Trans Field Services"/>
    <s v="13696R"/>
    <s v="Trans Field Services East"/>
    <s v="13288R"/>
    <s v="TFS Sta/P&amp;C MISO/PJM West"/>
    <x v="2"/>
    <s v="103"/>
    <s v="13291"/>
    <s v="SP20 / 008"/>
    <n v="13189.8422307692"/>
    <n v="131898.422307692"/>
  </r>
  <r>
    <m/>
    <n v="0"/>
    <n v="1984375000"/>
    <n v="1992126464"/>
    <n v="1992156982"/>
    <n v="1992164611"/>
    <s v="12916R"/>
    <s v="AEP Transmission"/>
    <s v="12904R"/>
    <s v="Trans Field Services"/>
    <s v="13696R"/>
    <s v="Trans Field Services East"/>
    <s v="13288R"/>
    <s v="TFS Sta/P&amp;C MISO/PJM West"/>
    <x v="2"/>
    <s v="103"/>
    <s v="13293"/>
    <s v="SP20 / 008"/>
    <n v="23597.151230769199"/>
    <n v="235971.512307692"/>
  </r>
  <r>
    <m/>
    <n v="0"/>
    <n v="1984375000"/>
    <n v="1992126464"/>
    <n v="1992156982"/>
    <n v="1992164611"/>
    <s v="12916R"/>
    <s v="AEP Transmission"/>
    <s v="12904R"/>
    <s v="Trans Field Services"/>
    <s v="13696R"/>
    <s v="Trans Field Services East"/>
    <s v="13288R"/>
    <s v="TFS Sta/P&amp;C MISO/PJM West"/>
    <x v="2"/>
    <s v="103"/>
    <s v="13294"/>
    <s v="Nonsal"/>
    <n v="31218.635999999999"/>
    <n v="1040621.2"/>
  </r>
  <r>
    <m/>
    <n v="0"/>
    <n v="1984375000"/>
    <n v="1992126464"/>
    <n v="1992156982"/>
    <n v="1992164611"/>
    <s v="12916R"/>
    <s v="AEP Transmission"/>
    <s v="12904R"/>
    <s v="Trans Field Services"/>
    <s v="13696R"/>
    <s v="Trans Field Services East"/>
    <s v="13288R"/>
    <s v="TFS Sta/P&amp;C MISO/PJM West"/>
    <x v="2"/>
    <s v="103"/>
    <s v="13294"/>
    <s v="SP20 / 008"/>
    <n v="25041.501142307701"/>
    <n v="250415.011423077"/>
  </r>
  <r>
    <m/>
    <n v="0"/>
    <n v="1984375000"/>
    <n v="1992126464"/>
    <n v="1992156982"/>
    <n v="1992164611"/>
    <s v="12916R"/>
    <s v="AEP Transmission"/>
    <s v="12904R"/>
    <s v="Trans Field Services"/>
    <s v="13696R"/>
    <s v="Trans Field Services East"/>
    <s v="13288R"/>
    <s v="TFS Sta/P&amp;C MISO/PJM West"/>
    <x v="2"/>
    <s v="103"/>
    <s v="13294"/>
    <s v="SP20 / 009"/>
    <n v="18867.511269230701"/>
    <n v="125783.408461538"/>
  </r>
  <r>
    <m/>
    <n v="0"/>
    <n v="1984375000"/>
    <n v="1992126464"/>
    <n v="1992156982"/>
    <n v="1992164611"/>
    <s v="12916R"/>
    <s v="AEP Transmission"/>
    <s v="12904R"/>
    <s v="Trans Field Services"/>
    <s v="13696R"/>
    <s v="Trans Field Services East"/>
    <s v="13288R"/>
    <s v="TFS Sta/P&amp;C MISO/PJM West"/>
    <x v="2"/>
    <s v="103"/>
    <s v="13297"/>
    <s v="Nonsal"/>
    <n v="26032.1322"/>
    <n v="867737.74"/>
  </r>
  <r>
    <m/>
    <n v="0"/>
    <n v="1984375000"/>
    <n v="1992126464"/>
    <n v="1992156982"/>
    <n v="1992164611"/>
    <s v="12916R"/>
    <s v="AEP Transmission"/>
    <s v="12904R"/>
    <s v="Trans Field Services"/>
    <s v="13696R"/>
    <s v="Trans Field Services East"/>
    <s v="13288R"/>
    <s v="TFS Sta/P&amp;C MISO/PJM West"/>
    <x v="2"/>
    <s v="103"/>
    <s v="13297"/>
    <s v="SP20 / 008"/>
    <n v="26057.478846153801"/>
    <n v="260574.788461538"/>
  </r>
  <r>
    <m/>
    <n v="0"/>
    <n v="1984375000"/>
    <n v="1992126464"/>
    <n v="1992156982"/>
    <n v="1992164611"/>
    <s v="12916R"/>
    <s v="AEP Transmission"/>
    <s v="12904R"/>
    <s v="Trans Field Services"/>
    <s v="13696R"/>
    <s v="Trans Field Services East"/>
    <s v="13288R"/>
    <s v="TFS Sta/P&amp;C MISO/PJM West"/>
    <x v="2"/>
    <s v="103"/>
    <s v="13297"/>
    <s v="SP20 / 009"/>
    <n v="19832.4004615384"/>
    <n v="132216.00307692299"/>
  </r>
  <r>
    <m/>
    <n v="0"/>
    <n v="1984375000"/>
    <n v="1992126464"/>
    <n v="1992156982"/>
    <n v="1992164611"/>
    <s v="12916R"/>
    <s v="AEP Transmission"/>
    <s v="12904R"/>
    <s v="Trans Field Services"/>
    <s v="13696R"/>
    <s v="Trans Field Services East"/>
    <s v="13288R"/>
    <s v="TFS Sta/P&amp;C MISO/PJM West"/>
    <x v="2"/>
    <s v="103"/>
    <s v="13304"/>
    <s v="Nonsal"/>
    <n v="83390.862299999993"/>
    <n v="2779695.41"/>
  </r>
  <r>
    <m/>
    <n v="0"/>
    <n v="1984375000"/>
    <n v="1992126464"/>
    <n v="1992156982"/>
    <n v="1992164611"/>
    <s v="12916R"/>
    <s v="AEP Transmission"/>
    <s v="12904R"/>
    <s v="Trans Field Services"/>
    <s v="13696R"/>
    <s v="Trans Field Services East"/>
    <s v="13288R"/>
    <s v="TFS Sta/P&amp;C MISO/PJM West"/>
    <x v="2"/>
    <s v="103"/>
    <s v="13304"/>
    <s v="SP20 / 008"/>
    <n v="97565.479796153799"/>
    <n v="975654.79796153796"/>
  </r>
  <r>
    <m/>
    <n v="0"/>
    <n v="1984375000"/>
    <n v="1992126464"/>
    <n v="1992156982"/>
    <n v="1992164611"/>
    <s v="12916R"/>
    <s v="AEP Transmission"/>
    <s v="12904R"/>
    <s v="Trans Field Services"/>
    <s v="13696R"/>
    <s v="Trans Field Services East"/>
    <s v="13288R"/>
    <s v="TFS Sta/P&amp;C MISO/PJM West"/>
    <x v="2"/>
    <s v="103"/>
    <s v="13304"/>
    <s v="SP20 / 009"/>
    <n v="19579.7926730769"/>
    <n v="130531.95115384601"/>
  </r>
  <r>
    <m/>
    <n v="0"/>
    <n v="1984375000"/>
    <n v="1992126464"/>
    <n v="1992156982"/>
    <n v="1992164611"/>
    <s v="12916R"/>
    <s v="AEP Transmission"/>
    <s v="12904R"/>
    <s v="Trans Field Services"/>
    <s v="13696R"/>
    <s v="Trans Field Services East"/>
    <s v="13288R"/>
    <s v="TFS Sta/P&amp;C MISO/PJM West"/>
    <x v="2"/>
    <s v="103"/>
    <s v="13411"/>
    <s v="SP20 / 004"/>
    <n v="3803.12872384615"/>
    <n v="63385.478730769202"/>
  </r>
  <r>
    <m/>
    <n v="0"/>
    <n v="1984375000"/>
    <n v="1992126464"/>
    <n v="1992156982"/>
    <n v="1992164611"/>
    <s v="12916R"/>
    <s v="AEP Transmission"/>
    <s v="12904R"/>
    <s v="Trans Field Services"/>
    <s v="13696R"/>
    <s v="Trans Field Services East"/>
    <s v="13288R"/>
    <s v="TFS Sta/P&amp;C MISO/PJM West"/>
    <x v="2"/>
    <s v="103"/>
    <s v="13411"/>
    <s v="SP20 / 007"/>
    <n v="20012.004307692299"/>
    <n v="200120.043076923"/>
  </r>
  <r>
    <m/>
    <n v="0"/>
    <n v="1984375000"/>
    <n v="1992126464"/>
    <n v="1992156982"/>
    <n v="1992164611"/>
    <s v="12916R"/>
    <s v="AEP Transmission"/>
    <s v="12904R"/>
    <s v="Trans Field Services"/>
    <s v="13696R"/>
    <s v="Trans Field Services East"/>
    <s v="13288R"/>
    <s v="TFS Sta/P&amp;C MISO/PJM West"/>
    <x v="2"/>
    <s v="103"/>
    <s v="13411"/>
    <s v="SP20 / 008"/>
    <n v="62955.289230769296"/>
    <n v="629552.89230769197"/>
  </r>
  <r>
    <m/>
    <n v="0"/>
    <n v="1984375000"/>
    <n v="1992126464"/>
    <n v="1992156982"/>
    <n v="1992164611"/>
    <s v="12916R"/>
    <s v="AEP Transmission"/>
    <s v="12904R"/>
    <s v="Trans Field Services"/>
    <s v="13696R"/>
    <s v="Trans Field Services East"/>
    <s v="13288R"/>
    <s v="TFS Sta/P&amp;C MISO/PJM West"/>
    <x v="2"/>
    <s v="103"/>
    <s v="13411"/>
    <s v="SP20 / 009"/>
    <n v="20584.303384615399"/>
    <n v="137228.689230769"/>
  </r>
  <r>
    <m/>
    <n v="0"/>
    <n v="1984375000"/>
    <n v="1992126464"/>
    <n v="1992156982"/>
    <n v="1992164611"/>
    <s v="12916R"/>
    <s v="AEP Transmission"/>
    <s v="12904R"/>
    <s v="Trans Field Services"/>
    <s v="13696R"/>
    <s v="Trans Field Services East"/>
    <s v="13288R"/>
    <s v="TFS Sta/P&amp;C MISO/PJM West"/>
    <x v="2"/>
    <s v="103"/>
    <s v="13487"/>
    <s v="Nonsal"/>
    <n v="9285.4691999999995"/>
    <n v="309515.64"/>
  </r>
  <r>
    <m/>
    <n v="0"/>
    <n v="1984375000"/>
    <n v="1992126464"/>
    <n v="1992156982"/>
    <n v="1992164611"/>
    <s v="12916R"/>
    <s v="AEP Transmission"/>
    <s v="12904R"/>
    <s v="Trans Field Services"/>
    <s v="13696R"/>
    <s v="Trans Field Services East"/>
    <s v="13288R"/>
    <s v="TFS Sta/P&amp;C MISO/PJM West"/>
    <x v="2"/>
    <s v="103"/>
    <s v="13487"/>
    <s v="SP20 / 005"/>
    <n v="12223.7480584615"/>
    <n v="152796.85073076899"/>
  </r>
  <r>
    <m/>
    <n v="0"/>
    <n v="1984375000"/>
    <n v="1992126464"/>
    <n v="1992156982"/>
    <n v="1992164611"/>
    <s v="12916R"/>
    <s v="AEP Transmission"/>
    <s v="12904R"/>
    <s v="Trans Field Services"/>
    <s v="13696R"/>
    <s v="Trans Field Services East"/>
    <s v="13288R"/>
    <s v="TFS Sta/P&amp;C MISO/PJM West"/>
    <x v="2"/>
    <s v="103"/>
    <s v="13487"/>
    <s v="SP20 / 007"/>
    <n v="12194.8539884615"/>
    <n v="121948.53988461501"/>
  </r>
  <r>
    <m/>
    <n v="0"/>
    <n v="1984375000"/>
    <n v="1992126464"/>
    <n v="1992156982"/>
    <n v="1992164611"/>
    <s v="12916R"/>
    <s v="AEP Transmission"/>
    <s v="12904R"/>
    <s v="Trans Field Services"/>
    <s v="13696R"/>
    <s v="Trans Field Services East"/>
    <s v="13288R"/>
    <s v="TFS Sta/P&amp;C MISO/PJM West"/>
    <x v="2"/>
    <s v="103"/>
    <s v="13487"/>
    <s v="SP20 / 009"/>
    <n v="19768.0523076922"/>
    <n v="131787.01538461499"/>
  </r>
  <r>
    <m/>
    <n v="0"/>
    <n v="1984375000"/>
    <n v="1992126464"/>
    <n v="1992156982"/>
    <n v="1992164611"/>
    <s v="12916R"/>
    <s v="AEP Transmission"/>
    <s v="12904R"/>
    <s v="Trans Field Services"/>
    <s v="13696R"/>
    <s v="Trans Field Services East"/>
    <s v="13288R"/>
    <s v="TFS Sta/P&amp;C MISO/PJM West"/>
    <x v="2"/>
    <s v="103"/>
    <s v="13630"/>
    <s v="Nonsal"/>
    <n v="11500.074000000001"/>
    <n v="383335.8"/>
  </r>
  <r>
    <m/>
    <n v="0"/>
    <n v="1984375000"/>
    <n v="1992126464"/>
    <n v="1992156982"/>
    <n v="1992164611"/>
    <s v="12916R"/>
    <s v="AEP Transmission"/>
    <s v="12904R"/>
    <s v="Trans Field Services"/>
    <s v="13696R"/>
    <s v="Trans Field Services East"/>
    <s v="13288R"/>
    <s v="TFS Sta/P&amp;C MISO/PJM West"/>
    <x v="2"/>
    <s v="103"/>
    <s v="13630"/>
    <s v="SP20 / 005"/>
    <n v="13823.294852307699"/>
    <n v="172791.18565384601"/>
  </r>
  <r>
    <m/>
    <n v="0"/>
    <n v="1984375000"/>
    <n v="1992126464"/>
    <n v="1992156982"/>
    <n v="1992164611"/>
    <s v="12916R"/>
    <s v="AEP Transmission"/>
    <s v="12904R"/>
    <s v="Trans Field Services"/>
    <s v="13696R"/>
    <s v="Trans Field Services East"/>
    <s v="13288R"/>
    <s v="TFS Sta/P&amp;C MISO/PJM West"/>
    <x v="2"/>
    <s v="103"/>
    <s v="13630"/>
    <s v="SP20 / 006"/>
    <n v="18613.323346153898"/>
    <n v="206814.70384615401"/>
  </r>
  <r>
    <m/>
    <n v="0"/>
    <n v="1984375000"/>
    <n v="1992126464"/>
    <n v="1992156982"/>
    <n v="1992164611"/>
    <s v="12916R"/>
    <s v="AEP Transmission"/>
    <s v="12904R"/>
    <s v="Trans Field Services"/>
    <s v="13696R"/>
    <s v="Trans Field Services East"/>
    <s v="13288R"/>
    <s v="TFS Sta/P&amp;C MISO/PJM West"/>
    <x v="2"/>
    <s v="103"/>
    <s v="13630"/>
    <s v="SP20 / 007"/>
    <n v="8963.9659926923396"/>
    <n v="128056.657038462"/>
  </r>
  <r>
    <m/>
    <n v="0"/>
    <n v="1984375000"/>
    <n v="1992126464"/>
    <n v="1992156982"/>
    <n v="1992164611"/>
    <s v="12916R"/>
    <s v="AEP Transmission"/>
    <s v="12904R"/>
    <s v="Trans Field Services"/>
    <s v="13696R"/>
    <s v="Trans Field Services East"/>
    <s v="13288R"/>
    <s v="TFS Sta/P&amp;C MISO/PJM West"/>
    <x v="2"/>
    <s v="103"/>
    <s v="13630"/>
    <s v="SP20 / 009"/>
    <n v="20596.7282884616"/>
    <n v="137311.521923077"/>
  </r>
  <r>
    <m/>
    <n v="0"/>
    <n v="1984375000"/>
    <n v="1992126464"/>
    <n v="1992156982"/>
    <n v="1992164611"/>
    <s v="12916R"/>
    <s v="AEP Transmission"/>
    <s v="12904R"/>
    <s v="Trans Field Services"/>
    <s v="13696R"/>
    <s v="Trans Field Services East"/>
    <s v="13288R"/>
    <s v="TFS Sta/P&amp;C MISO/PJM West"/>
    <x v="2"/>
    <s v="103"/>
    <s v="14042"/>
    <s v="Nonsal"/>
    <n v="17635.405200000001"/>
    <n v="587846.84"/>
  </r>
  <r>
    <m/>
    <n v="0"/>
    <n v="1984375000"/>
    <n v="1992126464"/>
    <n v="1992156982"/>
    <n v="1992164611"/>
    <s v="12916R"/>
    <s v="AEP Transmission"/>
    <s v="12904R"/>
    <s v="Trans Field Services"/>
    <s v="13696R"/>
    <s v="Trans Field Services East"/>
    <s v="13288R"/>
    <s v="TFS Sta/P&amp;C MISO/PJM West"/>
    <x v="2"/>
    <s v="103"/>
    <s v="14042"/>
    <s v="SP20 / 005"/>
    <n v="7492.8140707692301"/>
    <n v="93660.175884615397"/>
  </r>
  <r>
    <m/>
    <n v="0"/>
    <n v="1984375000"/>
    <n v="1992126464"/>
    <n v="1992156982"/>
    <n v="1992164611"/>
    <s v="12916R"/>
    <s v="AEP Transmission"/>
    <s v="12904R"/>
    <s v="Trans Field Services"/>
    <s v="13696R"/>
    <s v="Trans Field Services East"/>
    <s v="13288R"/>
    <s v="TFS Sta/P&amp;C MISO/PJM West"/>
    <x v="2"/>
    <s v="103"/>
    <s v="14042"/>
    <s v="SP20 / 009"/>
    <n v="20144.326961538402"/>
    <n v="134295.513076923"/>
  </r>
  <r>
    <m/>
    <n v="0"/>
    <n v="1984375000"/>
    <n v="1992126464"/>
    <n v="1992156982"/>
    <n v="1992164611"/>
    <s v="12916R"/>
    <s v="AEP Transmission"/>
    <s v="12904R"/>
    <s v="Trans Field Services"/>
    <s v="13696R"/>
    <s v="Trans Field Services East"/>
    <s v="13288R"/>
    <s v="TFS Sta/P&amp;C MISO/PJM West"/>
    <x v="2"/>
    <s v="120"/>
    <s v="10916"/>
    <s v="SP20 / 003"/>
    <n v="2791.5734942307699"/>
    <n v="55831.469884615399"/>
  </r>
  <r>
    <m/>
    <n v="0"/>
    <n v="1984375000"/>
    <n v="1992126464"/>
    <n v="1992156982"/>
    <n v="1992164611"/>
    <s v="12916R"/>
    <s v="AEP Transmission"/>
    <s v="12904R"/>
    <s v="Trans Field Services"/>
    <s v="13696R"/>
    <s v="Trans Field Services East"/>
    <s v="13288R"/>
    <s v="TFS Sta/P&amp;C MISO/PJM West"/>
    <x v="2"/>
    <s v="120"/>
    <s v="10916"/>
    <s v="SP20 / 010"/>
    <n v="34000.119692307599"/>
    <n v="170000.598461538"/>
  </r>
  <r>
    <m/>
    <n v="0"/>
    <n v="1984375000"/>
    <n v="1992126464"/>
    <n v="1992156982"/>
    <n v="1992164611"/>
    <s v="12916R"/>
    <s v="AEP Transmission"/>
    <s v="12904R"/>
    <s v="Trans Field Services"/>
    <s v="13696R"/>
    <s v="Trans Field Services East"/>
    <s v="13288R"/>
    <s v="TFS Sta/P&amp;C MISO/PJM West"/>
    <x v="2"/>
    <s v="120"/>
    <s v="13291"/>
    <s v="SP20 / 008"/>
    <n v="49626.365038461598"/>
    <n v="496263.650384615"/>
  </r>
  <r>
    <m/>
    <n v="0"/>
    <n v="1984375000"/>
    <n v="1992126464"/>
    <n v="1992156982"/>
    <n v="1992164611"/>
    <s v="12916R"/>
    <s v="AEP Transmission"/>
    <s v="12904R"/>
    <s v="Trans Field Services"/>
    <s v="13696R"/>
    <s v="Trans Field Services East"/>
    <s v="13288R"/>
    <s v="TFS Sta/P&amp;C MISO/PJM West"/>
    <x v="2"/>
    <s v="120"/>
    <s v="13291"/>
    <s v="SP20 / 009"/>
    <n v="20456.1309807693"/>
    <n v="136374.20653846199"/>
  </r>
  <r>
    <m/>
    <n v="0"/>
    <n v="1984375000"/>
    <n v="1992126464"/>
    <n v="1992156982"/>
    <n v="1992164611"/>
    <s v="12916R"/>
    <s v="AEP Transmission"/>
    <s v="12904R"/>
    <s v="Trans Field Services"/>
    <s v="13696R"/>
    <s v="Trans Field Services East"/>
    <s v="13288R"/>
    <s v="TFS Sta/P&amp;C MISO/PJM West"/>
    <x v="2"/>
    <s v="120"/>
    <s v="13293"/>
    <s v="Nonsal"/>
    <n v="32978.656799999997"/>
    <n v="1099288.56"/>
  </r>
  <r>
    <m/>
    <n v="0"/>
    <n v="1984375000"/>
    <n v="1992126464"/>
    <n v="1992156982"/>
    <n v="1992164611"/>
    <s v="12916R"/>
    <s v="AEP Transmission"/>
    <s v="12904R"/>
    <s v="Trans Field Services"/>
    <s v="13696R"/>
    <s v="Trans Field Services East"/>
    <s v="13288R"/>
    <s v="TFS Sta/P&amp;C MISO/PJM West"/>
    <x v="2"/>
    <s v="120"/>
    <s v="13293"/>
    <s v="SP20 / 008"/>
    <n v="55255.396076923098"/>
    <n v="552553.96076923097"/>
  </r>
  <r>
    <m/>
    <n v="0"/>
    <n v="1984375000"/>
    <n v="1992126464"/>
    <n v="1992156982"/>
    <n v="1992164611"/>
    <s v="12916R"/>
    <s v="AEP Transmission"/>
    <s v="12904R"/>
    <s v="Trans Field Services"/>
    <s v="13696R"/>
    <s v="Trans Field Services East"/>
    <s v="13288R"/>
    <s v="TFS Sta/P&amp;C MISO/PJM West"/>
    <x v="2"/>
    <s v="120"/>
    <s v="13293"/>
    <s v="SP20 / 009"/>
    <n v="21488.548961538399"/>
    <n v="143256.99307692301"/>
  </r>
  <r>
    <m/>
    <n v="0"/>
    <n v="1984375000"/>
    <n v="1992126464"/>
    <n v="1992156982"/>
    <n v="1992164611"/>
    <s v="12916R"/>
    <s v="AEP Transmission"/>
    <s v="12904R"/>
    <s v="Trans Field Services"/>
    <s v="13696R"/>
    <s v="Trans Field Services East"/>
    <s v="13288R"/>
    <s v="TFS Sta/P&amp;C MISO/PJM West"/>
    <x v="2"/>
    <s v="120"/>
    <s v="13295"/>
    <s v="SP20 / 006"/>
    <n v="8682.97231038461"/>
    <n v="96477.470115384596"/>
  </r>
  <r>
    <m/>
    <n v="0"/>
    <n v="1984375000"/>
    <n v="1992126464"/>
    <n v="1992156982"/>
    <n v="1992164611"/>
    <s v="12916R"/>
    <s v="AEP Transmission"/>
    <s v="12904R"/>
    <s v="Trans Field Services"/>
    <s v="13696R"/>
    <s v="Trans Field Services East"/>
    <s v="13288R"/>
    <s v="TFS Sta/P&amp;C MISO/PJM West"/>
    <x v="2"/>
    <s v="120"/>
    <s v="13295"/>
    <s v="SP20 / 007"/>
    <n v="12385.189307692301"/>
    <n v="123851.89307692301"/>
  </r>
  <r>
    <m/>
    <n v="0"/>
    <n v="1984375000"/>
    <n v="1992126464"/>
    <n v="1992156982"/>
    <n v="1992164611"/>
    <s v="12916R"/>
    <s v="AEP Transmission"/>
    <s v="12904R"/>
    <s v="Trans Field Services"/>
    <s v="13696R"/>
    <s v="Trans Field Services East"/>
    <s v="13288R"/>
    <s v="TFS Sta/P&amp;C MISO/PJM West"/>
    <x v="2"/>
    <s v="120"/>
    <s v="13295"/>
    <s v="SP20 / 009"/>
    <n v="21511.272173076901"/>
    <n v="143408.48115384599"/>
  </r>
  <r>
    <m/>
    <n v="0"/>
    <n v="1984375000"/>
    <n v="1992126464"/>
    <n v="1992156982"/>
    <n v="1992164611"/>
    <s v="12916R"/>
    <s v="AEP Transmission"/>
    <s v="12904R"/>
    <s v="Trans Field Services"/>
    <s v="13696R"/>
    <s v="Trans Field Services East"/>
    <s v="13288R"/>
    <s v="TFS Sta/P&amp;C MISO/PJM West"/>
    <x v="2"/>
    <s v="120"/>
    <s v="13296"/>
    <s v="Nonsal"/>
    <n v="32134.937999999998"/>
    <n v="1071164.6000000001"/>
  </r>
  <r>
    <m/>
    <n v="0"/>
    <n v="1984375000"/>
    <n v="1992126464"/>
    <n v="1992156982"/>
    <n v="1992164611"/>
    <s v="12916R"/>
    <s v="AEP Transmission"/>
    <s v="12904R"/>
    <s v="Trans Field Services"/>
    <s v="13696R"/>
    <s v="Trans Field Services East"/>
    <s v="13288R"/>
    <s v="TFS Sta/P&amp;C MISO/PJM West"/>
    <x v="2"/>
    <s v="120"/>
    <s v="13296"/>
    <s v="SP20 / 008"/>
    <n v="38280.962703846199"/>
    <n v="382809.62703846197"/>
  </r>
  <r>
    <m/>
    <n v="0"/>
    <n v="1984375000"/>
    <n v="1992126464"/>
    <n v="1992156982"/>
    <n v="1992164611"/>
    <s v="12916R"/>
    <s v="AEP Transmission"/>
    <s v="12904R"/>
    <s v="Trans Field Services"/>
    <s v="13696R"/>
    <s v="Trans Field Services East"/>
    <s v="13288R"/>
    <s v="TFS Sta/P&amp;C MISO/PJM West"/>
    <x v="2"/>
    <s v="120"/>
    <s v="13296"/>
    <s v="SP20 / 009"/>
    <n v="20863.2"/>
    <n v="139088"/>
  </r>
  <r>
    <m/>
    <n v="0"/>
    <n v="1984375000"/>
    <n v="1992126464"/>
    <n v="1992156982"/>
    <n v="1992164611"/>
    <s v="12916R"/>
    <s v="AEP Transmission"/>
    <s v="12904R"/>
    <s v="Trans Field Services"/>
    <s v="13696R"/>
    <s v="Trans Field Services East"/>
    <s v="13288R"/>
    <s v="TFS Sta/P&amp;C MISO/PJM West"/>
    <x v="2"/>
    <s v="120"/>
    <s v="13298"/>
    <s v="Nonsal"/>
    <n v="33927.365100000003"/>
    <n v="1130912.17"/>
  </r>
  <r>
    <m/>
    <n v="0"/>
    <n v="1984375000"/>
    <n v="1992126464"/>
    <n v="1992156982"/>
    <n v="1992164611"/>
    <s v="12916R"/>
    <s v="AEP Transmission"/>
    <s v="12904R"/>
    <s v="Trans Field Services"/>
    <s v="13696R"/>
    <s v="Trans Field Services East"/>
    <s v="13288R"/>
    <s v="TFS Sta/P&amp;C MISO/PJM West"/>
    <x v="2"/>
    <s v="120"/>
    <s v="13298"/>
    <s v="SP20 / 008"/>
    <n v="61044.853319230802"/>
    <n v="610448.53319230804"/>
  </r>
  <r>
    <m/>
    <n v="0"/>
    <n v="1984375000"/>
    <n v="1992126464"/>
    <n v="1992156982"/>
    <n v="1992164611"/>
    <s v="12916R"/>
    <s v="AEP Transmission"/>
    <s v="12904R"/>
    <s v="Trans Field Services"/>
    <s v="13696R"/>
    <s v="Trans Field Services East"/>
    <s v="13288R"/>
    <s v="TFS Sta/P&amp;C MISO/PJM West"/>
    <x v="2"/>
    <s v="120"/>
    <s v="13298"/>
    <s v="SP20 / 009"/>
    <n v="19155.600576923101"/>
    <n v="127704.003846154"/>
  </r>
  <r>
    <m/>
    <n v="0"/>
    <n v="1984375000"/>
    <n v="1992126464"/>
    <n v="1992156982"/>
    <n v="1992164611"/>
    <s v="12916R"/>
    <s v="AEP Transmission"/>
    <s v="12904R"/>
    <s v="Trans Field Services"/>
    <s v="13696R"/>
    <s v="Trans Field Services East"/>
    <s v="13288R"/>
    <s v="TFS Sta/P&amp;C MISO/PJM West"/>
    <x v="2"/>
    <s v="120"/>
    <s v="13299"/>
    <s v="Nonsal"/>
    <n v="10225.758"/>
    <n v="340858.6"/>
  </r>
  <r>
    <m/>
    <n v="0"/>
    <n v="1984375000"/>
    <n v="1992126464"/>
    <n v="1992156982"/>
    <n v="1992164611"/>
    <s v="12916R"/>
    <s v="AEP Transmission"/>
    <s v="12904R"/>
    <s v="Trans Field Services"/>
    <s v="13696R"/>
    <s v="Trans Field Services East"/>
    <s v="13288R"/>
    <s v="TFS Sta/P&amp;C MISO/PJM West"/>
    <x v="2"/>
    <s v="120"/>
    <s v="13299"/>
    <s v="SP20 / 006"/>
    <n v="10234.080623076899"/>
    <n v="113712.006923077"/>
  </r>
  <r>
    <m/>
    <n v="0"/>
    <n v="1984375000"/>
    <n v="1992126464"/>
    <n v="1992156982"/>
    <n v="1992164611"/>
    <s v="12916R"/>
    <s v="AEP Transmission"/>
    <s v="12904R"/>
    <s v="Trans Field Services"/>
    <s v="13696R"/>
    <s v="Trans Field Services East"/>
    <s v="13288R"/>
    <s v="TFS Sta/P&amp;C MISO/PJM West"/>
    <x v="2"/>
    <s v="120"/>
    <s v="13299"/>
    <s v="SP20 / 007"/>
    <n v="11993.501461538501"/>
    <n v="119935.01461538499"/>
  </r>
  <r>
    <m/>
    <n v="0"/>
    <n v="1984375000"/>
    <n v="1992126464"/>
    <n v="1992156982"/>
    <n v="1992164611"/>
    <s v="12916R"/>
    <s v="AEP Transmission"/>
    <s v="12904R"/>
    <s v="Trans Field Services"/>
    <s v="13696R"/>
    <s v="Trans Field Services East"/>
    <s v="13288R"/>
    <s v="TFS Sta/P&amp;C MISO/PJM West"/>
    <x v="2"/>
    <s v="120"/>
    <s v="13299"/>
    <s v="SP20 / 008"/>
    <n v="13107.953280769199"/>
    <n v="131079.53280769201"/>
  </r>
  <r>
    <m/>
    <n v="0"/>
    <n v="1984375000"/>
    <n v="1992126464"/>
    <n v="1992156982"/>
    <n v="1992164611"/>
    <s v="12916R"/>
    <s v="AEP Transmission"/>
    <s v="12904R"/>
    <s v="Trans Field Services"/>
    <s v="13696R"/>
    <s v="Trans Field Services East"/>
    <s v="13288R"/>
    <s v="TFS Sta/P&amp;C MISO/PJM West"/>
    <x v="2"/>
    <s v="120"/>
    <s v="13299"/>
    <s v="SP20 / 009"/>
    <n v="20447.387307692199"/>
    <n v="136315.91538461499"/>
  </r>
  <r>
    <m/>
    <n v="0"/>
    <n v="1984375000"/>
    <n v="1992126464"/>
    <n v="1992156982"/>
    <n v="1992164611"/>
    <s v="12916R"/>
    <s v="AEP Transmission"/>
    <s v="12904R"/>
    <s v="Trans Field Services"/>
    <s v="13696R"/>
    <s v="Trans Field Services East"/>
    <s v="13288R"/>
    <s v="TFS Sta/P&amp;C MISO/PJM West"/>
    <x v="2"/>
    <s v="120"/>
    <s v="13313"/>
    <s v="Nonsal"/>
    <n v="11689.758"/>
    <n v="389658.6"/>
  </r>
  <r>
    <m/>
    <n v="0"/>
    <n v="1984375000"/>
    <n v="1992126464"/>
    <n v="1992156982"/>
    <n v="1992164611"/>
    <s v="12916R"/>
    <s v="AEP Transmission"/>
    <s v="12904R"/>
    <s v="Trans Field Services"/>
    <s v="13696R"/>
    <s v="Trans Field Services East"/>
    <s v="13288R"/>
    <s v="TFS Sta/P&amp;C MISO/PJM West"/>
    <x v="2"/>
    <s v="120"/>
    <s v="13313"/>
    <s v="SP20 / 006"/>
    <n v="8154.6127615384603"/>
    <n v="90606.808461538501"/>
  </r>
  <r>
    <m/>
    <n v="0"/>
    <n v="1984375000"/>
    <n v="1992126464"/>
    <n v="1992156982"/>
    <n v="1992164611"/>
    <s v="12916R"/>
    <s v="AEP Transmission"/>
    <s v="12904R"/>
    <s v="Trans Field Services"/>
    <s v="13696R"/>
    <s v="Trans Field Services East"/>
    <s v="13288R"/>
    <s v="TFS Sta/P&amp;C MISO/PJM West"/>
    <x v="2"/>
    <s v="120"/>
    <s v="13313"/>
    <s v="SP20 / 007"/>
    <n v="37019.013988461498"/>
    <n v="370190.13988461503"/>
  </r>
  <r>
    <m/>
    <n v="0"/>
    <n v="1984375000"/>
    <n v="1992126464"/>
    <n v="1992156982"/>
    <n v="1992164611"/>
    <s v="12916R"/>
    <s v="AEP Transmission"/>
    <s v="12904R"/>
    <s v="Trans Field Services"/>
    <s v="13696R"/>
    <s v="Trans Field Services East"/>
    <s v="13288R"/>
    <s v="TFS Sta/P&amp;C MISO/PJM West"/>
    <x v="2"/>
    <s v="120"/>
    <s v="13313"/>
    <s v="SP20 / 009"/>
    <n v="19500"/>
    <n v="130000"/>
  </r>
  <r>
    <m/>
    <n v="0"/>
    <n v="1984375000"/>
    <n v="1992126464"/>
    <n v="1992156982"/>
    <n v="1992164611"/>
    <s v="12916R"/>
    <s v="AEP Transmission"/>
    <s v="12904R"/>
    <s v="Trans Field Services"/>
    <s v="13696R"/>
    <s v="Trans Field Services East"/>
    <s v="13288R"/>
    <s v="TFS Sta/P&amp;C MISO/PJM West"/>
    <x v="2"/>
    <s v="120"/>
    <s v="13494"/>
    <s v="SP20 / 004"/>
    <n v="3561.4854"/>
    <n v="59358.09"/>
  </r>
  <r>
    <m/>
    <n v="0"/>
    <n v="1984375000"/>
    <n v="1992126464"/>
    <n v="1992156982"/>
    <n v="1992164611"/>
    <s v="12916R"/>
    <s v="AEP Transmission"/>
    <s v="12904R"/>
    <s v="Trans Field Services"/>
    <s v="13696R"/>
    <s v="Trans Field Services East"/>
    <s v="13288R"/>
    <s v="TFS Sta/P&amp;C MISO/PJM West"/>
    <x v="2"/>
    <s v="120"/>
    <s v="13494"/>
    <s v="SP20 / 006"/>
    <n v="7949.34"/>
    <n v="88326"/>
  </r>
  <r>
    <m/>
    <n v="0"/>
    <n v="1984375000"/>
    <n v="1992126464"/>
    <n v="1992156982"/>
    <n v="1992164611"/>
    <s v="12916R"/>
    <s v="AEP Transmission"/>
    <s v="12904R"/>
    <s v="Trans Field Services"/>
    <s v="13696R"/>
    <s v="Trans Field Services East"/>
    <s v="13288R"/>
    <s v="TFS Sta/P&amp;C MISO/PJM West"/>
    <x v="2"/>
    <s v="120"/>
    <s v="13494"/>
    <s v="SP20 / 008"/>
    <n v="37521.152576923101"/>
    <n v="375211.52576923103"/>
  </r>
  <r>
    <m/>
    <n v="0"/>
    <n v="1984375000"/>
    <n v="1992126464"/>
    <n v="1992156982"/>
    <n v="1992164611"/>
    <s v="12916R"/>
    <s v="AEP Transmission"/>
    <s v="12904R"/>
    <s v="Trans Field Services"/>
    <s v="13696R"/>
    <s v="Trans Field Services East"/>
    <s v="13288R"/>
    <s v="TFS Sta/P&amp;C MISO/PJM West"/>
    <x v="2"/>
    <s v="120"/>
    <s v="13494"/>
    <s v="SP20 / 009"/>
    <n v="21957.75"/>
    <n v="146385"/>
  </r>
  <r>
    <m/>
    <n v="0"/>
    <n v="1984375000"/>
    <n v="1992126464"/>
    <n v="1992156982"/>
    <n v="1992164611"/>
    <s v="12916R"/>
    <s v="AEP Transmission"/>
    <s v="12904R"/>
    <s v="Trans Field Services"/>
    <s v="13696R"/>
    <s v="Trans Field Services East"/>
    <s v="13288R"/>
    <s v="TFS Sta/P&amp;C MISO/PJM West"/>
    <x v="2"/>
    <s v="120"/>
    <s v="13623"/>
    <s v="Nonsal"/>
    <n v="38206.938000000002"/>
    <n v="1273564.6000000001"/>
  </r>
  <r>
    <m/>
    <n v="0"/>
    <n v="1984375000"/>
    <n v="1992126464"/>
    <n v="1992156982"/>
    <n v="1992164611"/>
    <s v="12916R"/>
    <s v="AEP Transmission"/>
    <s v="12904R"/>
    <s v="Trans Field Services"/>
    <s v="13696R"/>
    <s v="Trans Field Services East"/>
    <s v="13288R"/>
    <s v="TFS Sta/P&amp;C MISO/PJM West"/>
    <x v="2"/>
    <s v="120"/>
    <s v="13623"/>
    <s v="SP20 / 008"/>
    <n v="55085.861961538401"/>
    <n v="550858.61961538496"/>
  </r>
  <r>
    <m/>
    <n v="0"/>
    <n v="1984375000"/>
    <n v="1992126464"/>
    <n v="1992156982"/>
    <n v="1992164611"/>
    <s v="12916R"/>
    <s v="AEP Transmission"/>
    <s v="12904R"/>
    <s v="Trans Field Services"/>
    <s v="13696R"/>
    <s v="Trans Field Services East"/>
    <s v="13288R"/>
    <s v="TFS Sta/P&amp;C MISO/PJM West"/>
    <x v="2"/>
    <s v="120"/>
    <s v="13623"/>
    <s v="SP20 / 009"/>
    <n v="428.28899999999999"/>
    <n v="2855.26"/>
  </r>
  <r>
    <m/>
    <n v="0"/>
    <n v="1984375000"/>
    <n v="1992126464"/>
    <n v="1992156982"/>
    <n v="1992164611"/>
    <s v="12916R"/>
    <s v="AEP Transmission"/>
    <s v="12904R"/>
    <s v="Trans Field Services"/>
    <s v="13696R"/>
    <s v="Trans Field Services East"/>
    <s v="13288R"/>
    <s v="TFS Sta/P&amp;C MISO/PJM West"/>
    <x v="2"/>
    <s v="120"/>
    <s v="13633"/>
    <s v="Nonsal"/>
    <n v="13372.835999999999"/>
    <n v="445761.2"/>
  </r>
  <r>
    <m/>
    <n v="0"/>
    <n v="1984375000"/>
    <n v="1992126464"/>
    <n v="1992156982"/>
    <n v="1992164611"/>
    <s v="12916R"/>
    <s v="AEP Transmission"/>
    <s v="12904R"/>
    <s v="Trans Field Services"/>
    <s v="13696R"/>
    <s v="Trans Field Services East"/>
    <s v="13288R"/>
    <s v="TFS Sta/P&amp;C MISO/PJM West"/>
    <x v="2"/>
    <s v="120"/>
    <s v="13633"/>
    <s v="SP20 / 005"/>
    <n v="5881.3184000000001"/>
    <n v="73516.479999999996"/>
  </r>
  <r>
    <m/>
    <n v="0"/>
    <n v="1984375000"/>
    <n v="1992126464"/>
    <n v="1992156982"/>
    <n v="1992164611"/>
    <s v="12916R"/>
    <s v="AEP Transmission"/>
    <s v="12904R"/>
    <s v="Trans Field Services"/>
    <s v="13696R"/>
    <s v="Trans Field Services East"/>
    <s v="13288R"/>
    <s v="TFS Sta/P&amp;C MISO/PJM West"/>
    <x v="2"/>
    <s v="120"/>
    <s v="13633"/>
    <s v="SP20 / 006"/>
    <n v="16723.781584615401"/>
    <n v="185819.79538461499"/>
  </r>
  <r>
    <m/>
    <n v="0"/>
    <n v="1984375000"/>
    <n v="1992126464"/>
    <n v="1992156982"/>
    <n v="1992164611"/>
    <s v="12916R"/>
    <s v="AEP Transmission"/>
    <s v="12904R"/>
    <s v="Trans Field Services"/>
    <s v="13696R"/>
    <s v="Trans Field Services East"/>
    <s v="13288R"/>
    <s v="TFS Sta/P&amp;C MISO/PJM West"/>
    <x v="2"/>
    <s v="120"/>
    <s v="13633"/>
    <s v="SP20 / 009"/>
    <n v="20371.881576923101"/>
    <n v="135812.543846154"/>
  </r>
  <r>
    <m/>
    <n v="0"/>
    <n v="1984375000"/>
    <n v="1992126464"/>
    <n v="1992156982"/>
    <n v="1992164611"/>
    <s v="12916R"/>
    <s v="AEP Transmission"/>
    <s v="12904R"/>
    <s v="Trans Field Services"/>
    <s v="13696R"/>
    <s v="Trans Field Services East"/>
    <s v="13288R"/>
    <s v="TFS Sta/P&amp;C MISO/PJM West"/>
    <x v="2"/>
    <s v="120"/>
    <s v="13761"/>
    <s v="Nonsal"/>
    <n v="7796.7672000000002"/>
    <n v="259892.24"/>
  </r>
  <r>
    <m/>
    <n v="0"/>
    <n v="1984375000"/>
    <n v="1992126464"/>
    <n v="1992156982"/>
    <n v="1992164611"/>
    <s v="12916R"/>
    <s v="AEP Transmission"/>
    <s v="12904R"/>
    <s v="Trans Field Services"/>
    <s v="13696R"/>
    <s v="Trans Field Services East"/>
    <s v="13288R"/>
    <s v="TFS Sta/P&amp;C MISO/PJM West"/>
    <x v="2"/>
    <s v="120"/>
    <s v="13761"/>
    <s v="SP20 / 006"/>
    <n v="9243.7248600000003"/>
    <n v="102708.054"/>
  </r>
  <r>
    <m/>
    <n v="0"/>
    <n v="1984375000"/>
    <n v="1992126464"/>
    <n v="1992156982"/>
    <n v="1992164611"/>
    <s v="12916R"/>
    <s v="AEP Transmission"/>
    <s v="12904R"/>
    <s v="Trans Field Services"/>
    <s v="13696R"/>
    <s v="Trans Field Services East"/>
    <s v="13288R"/>
    <s v="TFS Sta/P&amp;C MISO/PJM West"/>
    <x v="2"/>
    <s v="120"/>
    <s v="13761"/>
    <s v="SP20 / 007"/>
    <n v="12338.34"/>
    <n v="123383.4"/>
  </r>
  <r>
    <m/>
    <n v="0"/>
    <n v="1984375000"/>
    <n v="1992126464"/>
    <n v="1992156982"/>
    <n v="1992164611"/>
    <s v="12916R"/>
    <s v="AEP Transmission"/>
    <s v="12904R"/>
    <s v="Trans Field Services"/>
    <s v="13696R"/>
    <s v="Trans Field Services East"/>
    <s v="13288R"/>
    <s v="TFS Sta/P&amp;C MISO/PJM West"/>
    <x v="2"/>
    <s v="120"/>
    <s v="13761"/>
    <s v="SP20 / 009"/>
    <n v="20667.217730769298"/>
    <n v="137781.45153846199"/>
  </r>
  <r>
    <m/>
    <n v="0"/>
    <n v="1984375000"/>
    <n v="1992126464"/>
    <n v="1992156982"/>
    <n v="1992168426"/>
    <s v="12916R"/>
    <s v="AEP Transmission"/>
    <s v="12904R"/>
    <s v="Trans Field Services"/>
    <s v="13696R"/>
    <s v="Trans Field Services East"/>
    <s v="13277R"/>
    <s v="TFS Sta/P&amp;C PJM South"/>
    <x v="2"/>
    <s v="103"/>
    <s v="10022"/>
    <s v="SP20 / 002"/>
    <n v="2288"/>
    <n v="45760"/>
  </r>
  <r>
    <m/>
    <n v="0"/>
    <n v="1984375000"/>
    <n v="1992126464"/>
    <n v="1992156982"/>
    <n v="1992168426"/>
    <s v="12916R"/>
    <s v="AEP Transmission"/>
    <s v="12904R"/>
    <s v="Trans Field Services"/>
    <s v="13696R"/>
    <s v="Trans Field Services East"/>
    <s v="13277R"/>
    <s v="TFS Sta/P&amp;C PJM South"/>
    <x v="2"/>
    <s v="103"/>
    <s v="10022"/>
    <s v="SP20 / 004"/>
    <n v="3379.9228223076898"/>
    <n v="56332.047038461496"/>
  </r>
  <r>
    <m/>
    <n v="0"/>
    <n v="1984375000"/>
    <n v="1992126464"/>
    <n v="1992156982"/>
    <n v="1992168426"/>
    <s v="12916R"/>
    <s v="AEP Transmission"/>
    <s v="12904R"/>
    <s v="Trans Field Services"/>
    <s v="13696R"/>
    <s v="Trans Field Services East"/>
    <s v="13277R"/>
    <s v="TFS Sta/P&amp;C PJM South"/>
    <x v="2"/>
    <s v="103"/>
    <s v="10022"/>
    <s v="SP20 / 007"/>
    <n v="18363.1744615385"/>
    <n v="183631.74461538499"/>
  </r>
  <r>
    <m/>
    <n v="0"/>
    <n v="1984375000"/>
    <n v="1992126464"/>
    <n v="1992156982"/>
    <n v="1992168426"/>
    <s v="12916R"/>
    <s v="AEP Transmission"/>
    <s v="12904R"/>
    <s v="Trans Field Services"/>
    <s v="13696R"/>
    <s v="Trans Field Services East"/>
    <s v="13277R"/>
    <s v="TFS Sta/P&amp;C PJM South"/>
    <x v="2"/>
    <s v="103"/>
    <s v="10022"/>
    <s v="SP20 / 008"/>
    <n v="60087.475230769298"/>
    <n v="600874.75230769196"/>
  </r>
  <r>
    <m/>
    <n v="0"/>
    <n v="1984375000"/>
    <n v="1992126464"/>
    <n v="1992156982"/>
    <n v="1992168426"/>
    <s v="12916R"/>
    <s v="AEP Transmission"/>
    <s v="12904R"/>
    <s v="Trans Field Services"/>
    <s v="13696R"/>
    <s v="Trans Field Services East"/>
    <s v="13277R"/>
    <s v="TFS Sta/P&amp;C PJM South"/>
    <x v="2"/>
    <s v="103"/>
    <s v="10022"/>
    <s v="SP20 / 010"/>
    <n v="31290.804461538399"/>
    <n v="156454.02230769201"/>
  </r>
  <r>
    <m/>
    <n v="0"/>
    <n v="1984375000"/>
    <n v="1992126464"/>
    <n v="1992156982"/>
    <n v="1992168426"/>
    <s v="12916R"/>
    <s v="AEP Transmission"/>
    <s v="12904R"/>
    <s v="Trans Field Services"/>
    <s v="13696R"/>
    <s v="Trans Field Services East"/>
    <s v="13277R"/>
    <s v="TFS Sta/P&amp;C PJM South"/>
    <x v="2"/>
    <s v="103"/>
    <s v="10305"/>
    <s v="SP20 / 004"/>
    <n v="7705.7034853846098"/>
    <n v="128428.391423077"/>
  </r>
  <r>
    <m/>
    <n v="0"/>
    <n v="1984375000"/>
    <n v="1992126464"/>
    <n v="1992156982"/>
    <n v="1992168426"/>
    <s v="12916R"/>
    <s v="AEP Transmission"/>
    <s v="12904R"/>
    <s v="Trans Field Services"/>
    <s v="13696R"/>
    <s v="Trans Field Services East"/>
    <s v="13277R"/>
    <s v="TFS Sta/P&amp;C PJM South"/>
    <x v="2"/>
    <s v="103"/>
    <s v="10305"/>
    <s v="SP20 / 008"/>
    <n v="100996.096192308"/>
    <n v="1009960.96192308"/>
  </r>
  <r>
    <m/>
    <n v="0"/>
    <n v="1984375000"/>
    <n v="1992126464"/>
    <n v="1992156982"/>
    <n v="1992168426"/>
    <s v="12916R"/>
    <s v="AEP Transmission"/>
    <s v="12904R"/>
    <s v="Trans Field Services"/>
    <s v="13696R"/>
    <s v="Trans Field Services East"/>
    <s v="13277R"/>
    <s v="TFS Sta/P&amp;C PJM South"/>
    <x v="2"/>
    <s v="103"/>
    <s v="10305"/>
    <s v="SP20 / 010"/>
    <n v="31325.886153846201"/>
    <n v="156629.430769231"/>
  </r>
  <r>
    <m/>
    <n v="0"/>
    <n v="1984375000"/>
    <n v="1992126464"/>
    <n v="1992156982"/>
    <n v="1992168426"/>
    <s v="12916R"/>
    <s v="AEP Transmission"/>
    <s v="12904R"/>
    <s v="Trans Field Services"/>
    <s v="13696R"/>
    <s v="Trans Field Services East"/>
    <s v="13277R"/>
    <s v="TFS Sta/P&amp;C PJM South"/>
    <x v="2"/>
    <s v="103"/>
    <s v="10724"/>
    <s v="Nonsal"/>
    <n v="36629.616000000002"/>
    <n v="1220987.2"/>
  </r>
  <r>
    <m/>
    <n v="0"/>
    <n v="1984375000"/>
    <n v="1992126464"/>
    <n v="1992156982"/>
    <n v="1992168426"/>
    <s v="12916R"/>
    <s v="AEP Transmission"/>
    <s v="12904R"/>
    <s v="Trans Field Services"/>
    <s v="13696R"/>
    <s v="Trans Field Services East"/>
    <s v="13277R"/>
    <s v="TFS Sta/P&amp;C PJM South"/>
    <x v="2"/>
    <s v="103"/>
    <s v="10724"/>
    <s v="SP20 / 008"/>
    <n v="43060.2882807692"/>
    <n v="430602.88280769199"/>
  </r>
  <r>
    <m/>
    <n v="0"/>
    <n v="1984375000"/>
    <n v="1992126464"/>
    <n v="1992156982"/>
    <n v="1992168426"/>
    <s v="12916R"/>
    <s v="AEP Transmission"/>
    <s v="12904R"/>
    <s v="Trans Field Services"/>
    <s v="13696R"/>
    <s v="Trans Field Services East"/>
    <s v="13277R"/>
    <s v="TFS Sta/P&amp;C PJM South"/>
    <x v="2"/>
    <s v="103"/>
    <s v="10724"/>
    <s v="SP20 / 009"/>
    <n v="21458.700461538399"/>
    <n v="143058.00307692299"/>
  </r>
  <r>
    <m/>
    <n v="0"/>
    <n v="1984375000"/>
    <n v="1992126464"/>
    <n v="1992156982"/>
    <n v="1992168426"/>
    <s v="12916R"/>
    <s v="AEP Transmission"/>
    <s v="12904R"/>
    <s v="Trans Field Services"/>
    <s v="13696R"/>
    <s v="Trans Field Services East"/>
    <s v="13277R"/>
    <s v="TFS Sta/P&amp;C PJM South"/>
    <x v="2"/>
    <s v="103"/>
    <s v="13277"/>
    <s v="SP20 / 004"/>
    <n v="4199.5810384615397"/>
    <n v="69993.017307692295"/>
  </r>
  <r>
    <m/>
    <n v="0"/>
    <n v="1984375000"/>
    <n v="1992126464"/>
    <n v="1992156982"/>
    <n v="1992168426"/>
    <s v="12916R"/>
    <s v="AEP Transmission"/>
    <s v="12904R"/>
    <s v="Trans Field Services"/>
    <s v="13696R"/>
    <s v="Trans Field Services East"/>
    <s v="13277R"/>
    <s v="TFS Sta/P&amp;C PJM South"/>
    <x v="2"/>
    <s v="103"/>
    <s v="13277"/>
    <s v="SP20 / 010"/>
    <n v="64774.446307692197"/>
    <n v="323872.23153846199"/>
  </r>
  <r>
    <m/>
    <n v="0"/>
    <n v="1984375000"/>
    <n v="1992126464"/>
    <n v="1992156982"/>
    <n v="1992168426"/>
    <s v="12916R"/>
    <s v="AEP Transmission"/>
    <s v="12904R"/>
    <s v="Trans Field Services"/>
    <s v="13696R"/>
    <s v="Trans Field Services East"/>
    <s v="13277R"/>
    <s v="TFS Sta/P&amp;C PJM South"/>
    <x v="2"/>
    <s v="103"/>
    <s v="13277"/>
    <s v="SP20 / 012"/>
    <n v="65819.286692307607"/>
    <n v="219397.62230769201"/>
  </r>
  <r>
    <m/>
    <n v="0"/>
    <n v="1984375000"/>
    <n v="1992126464"/>
    <n v="1992156982"/>
    <n v="1992168426"/>
    <s v="12916R"/>
    <s v="AEP Transmission"/>
    <s v="12904R"/>
    <s v="Trans Field Services"/>
    <s v="13696R"/>
    <s v="Trans Field Services East"/>
    <s v="13277R"/>
    <s v="TFS Sta/P&amp;C PJM South"/>
    <x v="2"/>
    <s v="103"/>
    <s v="13289"/>
    <s v="SP20 / 004"/>
    <n v="3490.7203199999999"/>
    <n v="58178.671999999999"/>
  </r>
  <r>
    <m/>
    <n v="0"/>
    <n v="1984375000"/>
    <n v="1992126464"/>
    <n v="1992156982"/>
    <n v="1992168426"/>
    <s v="12916R"/>
    <s v="AEP Transmission"/>
    <s v="12904R"/>
    <s v="Trans Field Services"/>
    <s v="13696R"/>
    <s v="Trans Field Services East"/>
    <s v="13277R"/>
    <s v="TFS Sta/P&amp;C PJM South"/>
    <x v="2"/>
    <s v="103"/>
    <s v="13289"/>
    <s v="SP20 / 007"/>
    <n v="9398.5033461538496"/>
    <n v="93985.033461538507"/>
  </r>
  <r>
    <m/>
    <n v="0"/>
    <n v="1984375000"/>
    <n v="1992126464"/>
    <n v="1992156982"/>
    <n v="1992168426"/>
    <s v="12916R"/>
    <s v="AEP Transmission"/>
    <s v="12904R"/>
    <s v="Trans Field Services"/>
    <s v="13696R"/>
    <s v="Trans Field Services East"/>
    <s v="13277R"/>
    <s v="TFS Sta/P&amp;C PJM South"/>
    <x v="2"/>
    <s v="103"/>
    <s v="13289"/>
    <s v="SP20 / 008"/>
    <n v="97634.4791538461"/>
    <n v="976344.79153846204"/>
  </r>
  <r>
    <m/>
    <n v="0"/>
    <n v="1984375000"/>
    <n v="1992126464"/>
    <n v="1992156982"/>
    <n v="1992168426"/>
    <s v="12916R"/>
    <s v="AEP Transmission"/>
    <s v="12904R"/>
    <s v="Trans Field Services"/>
    <s v="13696R"/>
    <s v="Trans Field Services East"/>
    <s v="13277R"/>
    <s v="TFS Sta/P&amp;C PJM South"/>
    <x v="2"/>
    <s v="103"/>
    <s v="13289"/>
    <s v="SP20 / 009"/>
    <n v="20403.9018461538"/>
    <n v="136026.012307692"/>
  </r>
  <r>
    <m/>
    <n v="0"/>
    <n v="1984375000"/>
    <n v="1992126464"/>
    <n v="1992156982"/>
    <n v="1992168426"/>
    <s v="12916R"/>
    <s v="AEP Transmission"/>
    <s v="12904R"/>
    <s v="Trans Field Services"/>
    <s v="13696R"/>
    <s v="Trans Field Services East"/>
    <s v="13277R"/>
    <s v="TFS Sta/P&amp;C PJM South"/>
    <x v="2"/>
    <s v="103"/>
    <s v="13290"/>
    <s v="SP20 / 004"/>
    <n v="3540.9828000000002"/>
    <n v="59016.38"/>
  </r>
  <r>
    <m/>
    <n v="0"/>
    <n v="1984375000"/>
    <n v="1992126464"/>
    <n v="1992156982"/>
    <n v="1992168426"/>
    <s v="12916R"/>
    <s v="AEP Transmission"/>
    <s v="12904R"/>
    <s v="Trans Field Services"/>
    <s v="13696R"/>
    <s v="Trans Field Services East"/>
    <s v="13277R"/>
    <s v="TFS Sta/P&amp;C PJM South"/>
    <x v="2"/>
    <s v="103"/>
    <s v="13290"/>
    <s v="SP20 / 007"/>
    <n v="10515.123576923101"/>
    <n v="105151.235769231"/>
  </r>
  <r>
    <m/>
    <n v="0"/>
    <n v="1984375000"/>
    <n v="1992126464"/>
    <n v="1992156982"/>
    <n v="1992168426"/>
    <s v="12916R"/>
    <s v="AEP Transmission"/>
    <s v="12904R"/>
    <s v="Trans Field Services"/>
    <s v="13696R"/>
    <s v="Trans Field Services East"/>
    <s v="13277R"/>
    <s v="TFS Sta/P&amp;C PJM South"/>
    <x v="2"/>
    <s v="103"/>
    <s v="13290"/>
    <s v="SP20 / 008"/>
    <n v="84673.927807692293"/>
    <n v="846739.27807692299"/>
  </r>
  <r>
    <m/>
    <n v="0"/>
    <n v="1984375000"/>
    <n v="1992126464"/>
    <n v="1992156982"/>
    <n v="1992168426"/>
    <s v="12916R"/>
    <s v="AEP Transmission"/>
    <s v="12904R"/>
    <s v="Trans Field Services"/>
    <s v="13696R"/>
    <s v="Trans Field Services East"/>
    <s v="13277R"/>
    <s v="TFS Sta/P&amp;C PJM South"/>
    <x v="2"/>
    <s v="103"/>
    <s v="13290"/>
    <s v="SP20 / 009"/>
    <n v="20370.5589807693"/>
    <n v="135803.72653846201"/>
  </r>
  <r>
    <m/>
    <n v="0"/>
    <n v="1984375000"/>
    <n v="1992126464"/>
    <n v="1992156982"/>
    <n v="1992168426"/>
    <s v="12916R"/>
    <s v="AEP Transmission"/>
    <s v="12904R"/>
    <s v="Trans Field Services"/>
    <s v="13696R"/>
    <s v="Trans Field Services East"/>
    <s v="13277R"/>
    <s v="TFS Sta/P&amp;C PJM South"/>
    <x v="2"/>
    <s v="103"/>
    <s v="13303"/>
    <s v="Nonsal"/>
    <n v="40235.784"/>
    <n v="1341192.8"/>
  </r>
  <r>
    <m/>
    <n v="0"/>
    <n v="1984375000"/>
    <n v="1992126464"/>
    <n v="1992156982"/>
    <n v="1992168426"/>
    <s v="12916R"/>
    <s v="AEP Transmission"/>
    <s v="12904R"/>
    <s v="Trans Field Services"/>
    <s v="13696R"/>
    <s v="Trans Field Services East"/>
    <s v="13277R"/>
    <s v="TFS Sta/P&amp;C PJM South"/>
    <x v="2"/>
    <s v="103"/>
    <s v="13303"/>
    <s v="SP20 / 008"/>
    <n v="29184.241999999998"/>
    <n v="291842.42"/>
  </r>
  <r>
    <m/>
    <n v="0"/>
    <n v="1984375000"/>
    <n v="1992126464"/>
    <n v="1992156982"/>
    <n v="1992168426"/>
    <s v="12916R"/>
    <s v="AEP Transmission"/>
    <s v="12904R"/>
    <s v="Trans Field Services"/>
    <s v="13696R"/>
    <s v="Trans Field Services East"/>
    <s v="13277R"/>
    <s v="TFS Sta/P&amp;C PJM South"/>
    <x v="2"/>
    <s v="103"/>
    <s v="13303"/>
    <s v="SP20 / 009"/>
    <n v="19551.434538461599"/>
    <n v="130342.896923077"/>
  </r>
  <r>
    <m/>
    <n v="0"/>
    <n v="1984375000"/>
    <n v="1992126464"/>
    <n v="1992156982"/>
    <n v="1992168426"/>
    <s v="12916R"/>
    <s v="AEP Transmission"/>
    <s v="12904R"/>
    <s v="Trans Field Services"/>
    <s v="13696R"/>
    <s v="Trans Field Services East"/>
    <s v="13277R"/>
    <s v="TFS Sta/P&amp;C PJM South"/>
    <x v="2"/>
    <s v="103"/>
    <s v="13305"/>
    <s v="Nonsal"/>
    <n v="28664.088"/>
    <n v="955469.6"/>
  </r>
  <r>
    <m/>
    <n v="0"/>
    <n v="1984375000"/>
    <n v="1992126464"/>
    <n v="1992156982"/>
    <n v="1992168426"/>
    <s v="12916R"/>
    <s v="AEP Transmission"/>
    <s v="12904R"/>
    <s v="Trans Field Services"/>
    <s v="13696R"/>
    <s v="Trans Field Services East"/>
    <s v="13277R"/>
    <s v="TFS Sta/P&amp;C PJM South"/>
    <x v="2"/>
    <s v="103"/>
    <s v="13305"/>
    <s v="SP20 / 008"/>
    <n v="13054.1514115385"/>
    <n v="130541.514115385"/>
  </r>
  <r>
    <m/>
    <n v="0"/>
    <n v="1984375000"/>
    <n v="1992126464"/>
    <n v="1992156982"/>
    <n v="1992168426"/>
    <s v="12916R"/>
    <s v="AEP Transmission"/>
    <s v="12904R"/>
    <s v="Trans Field Services"/>
    <s v="13696R"/>
    <s v="Trans Field Services East"/>
    <s v="13277R"/>
    <s v="TFS Sta/P&amp;C PJM South"/>
    <x v="2"/>
    <s v="103"/>
    <s v="13305"/>
    <s v="SP20 / 009"/>
    <n v="19602.151384615401"/>
    <n v="130681.00923076901"/>
  </r>
  <r>
    <m/>
    <n v="0"/>
    <n v="1984375000"/>
    <n v="1992126464"/>
    <n v="1992156982"/>
    <n v="1992168426"/>
    <s v="12916R"/>
    <s v="AEP Transmission"/>
    <s v="12904R"/>
    <s v="Trans Field Services"/>
    <s v="13696R"/>
    <s v="Trans Field Services East"/>
    <s v="13277R"/>
    <s v="TFS Sta/P&amp;C PJM South"/>
    <x v="2"/>
    <s v="103"/>
    <s v="13306"/>
    <s v="Nonsal"/>
    <n v="68005.088399999993"/>
    <n v="2266836.2799999998"/>
  </r>
  <r>
    <m/>
    <n v="0"/>
    <n v="1984375000"/>
    <n v="1992126464"/>
    <n v="1992156982"/>
    <n v="1992168426"/>
    <s v="12916R"/>
    <s v="AEP Transmission"/>
    <s v="12904R"/>
    <s v="Trans Field Services"/>
    <s v="13696R"/>
    <s v="Trans Field Services East"/>
    <s v="13277R"/>
    <s v="TFS Sta/P&amp;C PJM South"/>
    <x v="2"/>
    <s v="103"/>
    <s v="13306"/>
    <s v="SP20 / 008"/>
    <n v="70993.099757692398"/>
    <n v="709930.99757692299"/>
  </r>
  <r>
    <m/>
    <n v="0"/>
    <n v="1984375000"/>
    <n v="1992126464"/>
    <n v="1992156982"/>
    <n v="1992168426"/>
    <s v="12916R"/>
    <s v="AEP Transmission"/>
    <s v="12904R"/>
    <s v="Trans Field Services"/>
    <s v="13696R"/>
    <s v="Trans Field Services East"/>
    <s v="13277R"/>
    <s v="TFS Sta/P&amp;C PJM South"/>
    <x v="2"/>
    <s v="103"/>
    <s v="13306"/>
    <s v="SP20 / 009"/>
    <n v="20370.1504615384"/>
    <n v="135801.00307692299"/>
  </r>
  <r>
    <m/>
    <n v="0"/>
    <n v="1984375000"/>
    <n v="1992126464"/>
    <n v="1992156982"/>
    <n v="1992168426"/>
    <s v="12916R"/>
    <s v="AEP Transmission"/>
    <s v="12904R"/>
    <s v="Trans Field Services"/>
    <s v="13696R"/>
    <s v="Trans Field Services East"/>
    <s v="13277R"/>
    <s v="TFS Sta/P&amp;C PJM South"/>
    <x v="2"/>
    <s v="103"/>
    <s v="13307"/>
    <s v="Nonsal"/>
    <n v="47992.049400000004"/>
    <n v="1599734.98"/>
  </r>
  <r>
    <m/>
    <n v="0"/>
    <n v="1984375000"/>
    <n v="1992126464"/>
    <n v="1992156982"/>
    <n v="1992168426"/>
    <s v="12916R"/>
    <s v="AEP Transmission"/>
    <s v="12904R"/>
    <s v="Trans Field Services"/>
    <s v="13696R"/>
    <s v="Trans Field Services East"/>
    <s v="13277R"/>
    <s v="TFS Sta/P&amp;C PJM South"/>
    <x v="2"/>
    <s v="103"/>
    <s v="13307"/>
    <s v="SP20 / 008"/>
    <n v="52437.0622192308"/>
    <n v="524370.62219230796"/>
  </r>
  <r>
    <m/>
    <n v="0"/>
    <n v="1984375000"/>
    <n v="1992126464"/>
    <n v="1992156982"/>
    <n v="1992168426"/>
    <s v="12916R"/>
    <s v="AEP Transmission"/>
    <s v="12904R"/>
    <s v="Trans Field Services"/>
    <s v="13696R"/>
    <s v="Trans Field Services East"/>
    <s v="13277R"/>
    <s v="TFS Sta/P&amp;C PJM South"/>
    <x v="2"/>
    <s v="103"/>
    <s v="13307"/>
    <s v="SP20 / 009"/>
    <n v="20158.399557692199"/>
    <n v="134389.33038461499"/>
  </r>
  <r>
    <m/>
    <n v="0"/>
    <n v="1984375000"/>
    <n v="1992126464"/>
    <n v="1992156982"/>
    <n v="1992168426"/>
    <s v="12916R"/>
    <s v="AEP Transmission"/>
    <s v="12904R"/>
    <s v="Trans Field Services"/>
    <s v="13696R"/>
    <s v="Trans Field Services East"/>
    <s v="13277R"/>
    <s v="TFS Sta/P&amp;C PJM South"/>
    <x v="2"/>
    <s v="103"/>
    <s v="13311"/>
    <s v="Nonsal"/>
    <n v="19509.884399999999"/>
    <n v="650329.48"/>
  </r>
  <r>
    <m/>
    <n v="0"/>
    <n v="1984375000"/>
    <n v="1992126464"/>
    <n v="1992156982"/>
    <n v="1992168426"/>
    <s v="12916R"/>
    <s v="AEP Transmission"/>
    <s v="12904R"/>
    <s v="Trans Field Services"/>
    <s v="13696R"/>
    <s v="Trans Field Services East"/>
    <s v="13277R"/>
    <s v="TFS Sta/P&amp;C PJM South"/>
    <x v="2"/>
    <s v="103"/>
    <s v="13311"/>
    <s v="SP20 / 007"/>
    <n v="30027.041976922999"/>
    <n v="300270.419769231"/>
  </r>
  <r>
    <m/>
    <n v="0"/>
    <n v="1984375000"/>
    <n v="1992126464"/>
    <n v="1992156982"/>
    <n v="1992168426"/>
    <s v="12916R"/>
    <s v="AEP Transmission"/>
    <s v="12904R"/>
    <s v="Trans Field Services"/>
    <s v="13696R"/>
    <s v="Trans Field Services East"/>
    <s v="13277R"/>
    <s v="TFS Sta/P&amp;C PJM South"/>
    <x v="2"/>
    <s v="103"/>
    <s v="13311"/>
    <s v="SP20 / 009"/>
    <n v="24487.213730769301"/>
    <n v="163248.091538462"/>
  </r>
  <r>
    <m/>
    <n v="0"/>
    <n v="1984375000"/>
    <n v="1992126464"/>
    <n v="1992156982"/>
    <n v="1992168426"/>
    <s v="12916R"/>
    <s v="AEP Transmission"/>
    <s v="12904R"/>
    <s v="Trans Field Services"/>
    <s v="13696R"/>
    <s v="Trans Field Services East"/>
    <s v="13277R"/>
    <s v="TFS Sta/P&amp;C PJM South"/>
    <x v="2"/>
    <s v="103"/>
    <s v="13312"/>
    <s v="Nonsal"/>
    <n v="13792.464"/>
    <n v="459748.8"/>
  </r>
  <r>
    <m/>
    <n v="0"/>
    <n v="1984375000"/>
    <n v="1992126464"/>
    <n v="1992156982"/>
    <n v="1992168426"/>
    <s v="12916R"/>
    <s v="AEP Transmission"/>
    <s v="12904R"/>
    <s v="Trans Field Services"/>
    <s v="13696R"/>
    <s v="Trans Field Services East"/>
    <s v="13277R"/>
    <s v="TFS Sta/P&amp;C PJM South"/>
    <x v="2"/>
    <s v="103"/>
    <s v="13312"/>
    <s v="SP20 / 007"/>
    <n v="13043.500461538501"/>
    <n v="130435.004615385"/>
  </r>
  <r>
    <m/>
    <n v="0"/>
    <n v="1984375000"/>
    <n v="1992126464"/>
    <n v="1992156982"/>
    <n v="1992168426"/>
    <s v="12916R"/>
    <s v="AEP Transmission"/>
    <s v="12904R"/>
    <s v="Trans Field Services"/>
    <s v="13696R"/>
    <s v="Trans Field Services East"/>
    <s v="13277R"/>
    <s v="TFS Sta/P&amp;C PJM South"/>
    <x v="2"/>
    <s v="103"/>
    <s v="13312"/>
    <s v="SP20 / 009"/>
    <n v="21720.013096153802"/>
    <n v="144800.08730769201"/>
  </r>
  <r>
    <m/>
    <n v="0"/>
    <n v="1984375000"/>
    <n v="1992126464"/>
    <n v="1992156982"/>
    <n v="1992168426"/>
    <s v="12916R"/>
    <s v="AEP Transmission"/>
    <s v="12904R"/>
    <s v="Trans Field Services"/>
    <s v="13696R"/>
    <s v="Trans Field Services East"/>
    <s v="13277R"/>
    <s v="TFS Sta/P&amp;C PJM South"/>
    <x v="2"/>
    <s v="103"/>
    <s v="13410"/>
    <s v="Nonsal"/>
    <n v="22061.058300000001"/>
    <n v="735368.61"/>
  </r>
  <r>
    <m/>
    <n v="0"/>
    <n v="1984375000"/>
    <n v="1992126464"/>
    <n v="1992156982"/>
    <n v="1992168426"/>
    <s v="12916R"/>
    <s v="AEP Transmission"/>
    <s v="12904R"/>
    <s v="Trans Field Services"/>
    <s v="13696R"/>
    <s v="Trans Field Services East"/>
    <s v="13277R"/>
    <s v="TFS Sta/P&amp;C PJM South"/>
    <x v="2"/>
    <s v="103"/>
    <s v="13410"/>
    <s v="SP20 / 006"/>
    <n v="11929.554"/>
    <n v="132550.6"/>
  </r>
  <r>
    <m/>
    <n v="0"/>
    <n v="1984375000"/>
    <n v="1992126464"/>
    <n v="1992156982"/>
    <n v="1992168426"/>
    <s v="12916R"/>
    <s v="AEP Transmission"/>
    <s v="12904R"/>
    <s v="Trans Field Services"/>
    <s v="13696R"/>
    <s v="Trans Field Services East"/>
    <s v="13277R"/>
    <s v="TFS Sta/P&amp;C PJM South"/>
    <x v="2"/>
    <s v="103"/>
    <s v="13410"/>
    <s v="SP20 / 007"/>
    <n v="13131.151988461501"/>
    <n v="131311.519884615"/>
  </r>
  <r>
    <m/>
    <n v="0"/>
    <n v="1984375000"/>
    <n v="1992126464"/>
    <n v="1992156982"/>
    <n v="1992168426"/>
    <s v="12916R"/>
    <s v="AEP Transmission"/>
    <s v="12904R"/>
    <s v="Trans Field Services"/>
    <s v="13696R"/>
    <s v="Trans Field Services East"/>
    <s v="13277R"/>
    <s v="TFS Sta/P&amp;C PJM South"/>
    <x v="2"/>
    <s v="103"/>
    <s v="13410"/>
    <s v="SP20 / 009"/>
    <n v="19500"/>
    <n v="130000"/>
  </r>
  <r>
    <m/>
    <n v="0"/>
    <n v="1984375000"/>
    <n v="1992126464"/>
    <n v="1992156982"/>
    <n v="1992168426"/>
    <s v="12916R"/>
    <s v="AEP Transmission"/>
    <s v="12904R"/>
    <s v="Trans Field Services"/>
    <s v="13696R"/>
    <s v="Trans Field Services East"/>
    <s v="13277R"/>
    <s v="TFS Sta/P&amp;C PJM South"/>
    <x v="2"/>
    <s v="103"/>
    <s v="13483"/>
    <s v="Nonsal"/>
    <n v="23026.868399999999"/>
    <n v="767562.28"/>
  </r>
  <r>
    <m/>
    <n v="0"/>
    <n v="1984375000"/>
    <n v="1992126464"/>
    <n v="1992156982"/>
    <n v="1992168426"/>
    <s v="12916R"/>
    <s v="AEP Transmission"/>
    <s v="12904R"/>
    <s v="Trans Field Services"/>
    <s v="13696R"/>
    <s v="Trans Field Services East"/>
    <s v="13277R"/>
    <s v="TFS Sta/P&amp;C PJM South"/>
    <x v="2"/>
    <s v="103"/>
    <s v="13483"/>
    <s v="SP20 / 006"/>
    <n v="10720.0737103846"/>
    <n v="119111.930115385"/>
  </r>
  <r>
    <m/>
    <n v="0"/>
    <n v="1984375000"/>
    <n v="1992126464"/>
    <n v="1992156982"/>
    <n v="1992168426"/>
    <s v="12916R"/>
    <s v="AEP Transmission"/>
    <s v="12904R"/>
    <s v="Trans Field Services"/>
    <s v="13696R"/>
    <s v="Trans Field Services East"/>
    <s v="13277R"/>
    <s v="TFS Sta/P&amp;C PJM South"/>
    <x v="2"/>
    <s v="103"/>
    <s v="13483"/>
    <s v="SP20 / 007"/>
    <n v="29229.905976923001"/>
    <n v="292299.05976923101"/>
  </r>
  <r>
    <m/>
    <n v="0"/>
    <n v="1984375000"/>
    <n v="1992126464"/>
    <n v="1992156982"/>
    <n v="1992168426"/>
    <s v="12916R"/>
    <s v="AEP Transmission"/>
    <s v="12904R"/>
    <s v="Trans Field Services"/>
    <s v="13696R"/>
    <s v="Trans Field Services East"/>
    <s v="13277R"/>
    <s v="TFS Sta/P&amp;C PJM South"/>
    <x v="2"/>
    <s v="103"/>
    <s v="13483"/>
    <s v="SP20 / 009"/>
    <n v="20314.4218846154"/>
    <n v="135429.47923076901"/>
  </r>
  <r>
    <m/>
    <n v="0"/>
    <n v="1984375000"/>
    <n v="1992126464"/>
    <n v="1992156982"/>
    <n v="1992168426"/>
    <s v="12916R"/>
    <s v="AEP Transmission"/>
    <s v="12904R"/>
    <s v="Trans Field Services"/>
    <s v="13696R"/>
    <s v="Trans Field Services East"/>
    <s v="13277R"/>
    <s v="TFS Sta/P&amp;C PJM South"/>
    <x v="2"/>
    <s v="103"/>
    <s v="13493"/>
    <s v="Nonsal"/>
    <n v="20072.46"/>
    <n v="669082"/>
  </r>
  <r>
    <m/>
    <n v="0"/>
    <n v="1984375000"/>
    <n v="1992126464"/>
    <n v="1992156982"/>
    <n v="1992168426"/>
    <s v="12916R"/>
    <s v="AEP Transmission"/>
    <s v="12904R"/>
    <s v="Trans Field Services"/>
    <s v="13696R"/>
    <s v="Trans Field Services East"/>
    <s v="13277R"/>
    <s v="TFS Sta/P&amp;C PJM South"/>
    <x v="2"/>
    <s v="103"/>
    <s v="13493"/>
    <s v="SP20 / 006"/>
    <n v="10758.3062296153"/>
    <n v="119536.735884615"/>
  </r>
  <r>
    <m/>
    <n v="0"/>
    <n v="1984375000"/>
    <n v="1992126464"/>
    <n v="1992156982"/>
    <n v="1992168426"/>
    <s v="12916R"/>
    <s v="AEP Transmission"/>
    <s v="12904R"/>
    <s v="Trans Field Services"/>
    <s v="13696R"/>
    <s v="Trans Field Services East"/>
    <s v="13277R"/>
    <s v="TFS Sta/P&amp;C PJM South"/>
    <x v="2"/>
    <s v="103"/>
    <s v="13493"/>
    <s v="SP20 / 007"/>
    <n v="25523.731334615401"/>
    <n v="255237.313346154"/>
  </r>
  <r>
    <m/>
    <n v="0"/>
    <n v="1984375000"/>
    <n v="1992126464"/>
    <n v="1992156982"/>
    <n v="1992168426"/>
    <s v="12916R"/>
    <s v="AEP Transmission"/>
    <s v="12904R"/>
    <s v="Trans Field Services"/>
    <s v="13696R"/>
    <s v="Trans Field Services East"/>
    <s v="13277R"/>
    <s v="TFS Sta/P&amp;C PJM South"/>
    <x v="2"/>
    <s v="103"/>
    <s v="13493"/>
    <s v="SP20 / 009"/>
    <n v="20273.0271346154"/>
    <n v="135153.51423076901"/>
  </r>
  <r>
    <m/>
    <n v="0"/>
    <n v="1984375000"/>
    <n v="1992126464"/>
    <n v="1992156982"/>
    <n v="1992168426"/>
    <s v="12916R"/>
    <s v="AEP Transmission"/>
    <s v="12904R"/>
    <s v="Trans Field Services"/>
    <s v="13696R"/>
    <s v="Trans Field Services East"/>
    <s v="13277R"/>
    <s v="TFS Sta/P&amp;C PJM South"/>
    <x v="2"/>
    <s v="103"/>
    <s v="13621"/>
    <s v="Nonsal"/>
    <n v="38486.375399999997"/>
    <n v="1282879.18"/>
  </r>
  <r>
    <m/>
    <n v="0"/>
    <n v="1984375000"/>
    <n v="1992126464"/>
    <n v="1992156982"/>
    <n v="1992168426"/>
    <s v="12916R"/>
    <s v="AEP Transmission"/>
    <s v="12904R"/>
    <s v="Trans Field Services"/>
    <s v="13696R"/>
    <s v="Trans Field Services East"/>
    <s v="13277R"/>
    <s v="TFS Sta/P&amp;C PJM South"/>
    <x v="2"/>
    <s v="103"/>
    <s v="13621"/>
    <s v="SP20 / 008"/>
    <n v="29261.970296153799"/>
    <n v="292619.70296153799"/>
  </r>
  <r>
    <m/>
    <n v="0"/>
    <n v="1984375000"/>
    <n v="1992126464"/>
    <n v="1992156982"/>
    <n v="1992168426"/>
    <s v="12916R"/>
    <s v="AEP Transmission"/>
    <s v="12904R"/>
    <s v="Trans Field Services"/>
    <s v="13696R"/>
    <s v="Trans Field Services East"/>
    <s v="13277R"/>
    <s v="TFS Sta/P&amp;C PJM South"/>
    <x v="2"/>
    <s v="103"/>
    <s v="13621"/>
    <s v="SP20 / 009"/>
    <n v="21314.850461538401"/>
    <n v="142099.00307692299"/>
  </r>
  <r>
    <m/>
    <n v="0"/>
    <n v="1984375000"/>
    <n v="1992126464"/>
    <n v="1992156982"/>
    <n v="1992168426"/>
    <s v="12916R"/>
    <s v="AEP Transmission"/>
    <s v="12904R"/>
    <s v="Trans Field Services"/>
    <s v="13696R"/>
    <s v="Trans Field Services East"/>
    <s v="13277R"/>
    <s v="TFS Sta/P&amp;C PJM South"/>
    <x v="2"/>
    <s v="103"/>
    <s v="13622"/>
    <s v="Nonsal"/>
    <n v="44342.609400000001"/>
    <n v="1478086.98"/>
  </r>
  <r>
    <m/>
    <n v="0"/>
    <n v="1984375000"/>
    <n v="1992126464"/>
    <n v="1992156982"/>
    <n v="1992168426"/>
    <s v="12916R"/>
    <s v="AEP Transmission"/>
    <s v="12904R"/>
    <s v="Trans Field Services"/>
    <s v="13696R"/>
    <s v="Trans Field Services East"/>
    <s v="13277R"/>
    <s v="TFS Sta/P&amp;C PJM South"/>
    <x v="2"/>
    <s v="103"/>
    <s v="13622"/>
    <s v="SP20 / 008"/>
    <n v="38707.279153846102"/>
    <n v="387072.79153846198"/>
  </r>
  <r>
    <m/>
    <n v="0"/>
    <n v="1984375000"/>
    <n v="1992126464"/>
    <n v="1992156982"/>
    <n v="1992168426"/>
    <s v="12916R"/>
    <s v="AEP Transmission"/>
    <s v="12904R"/>
    <s v="Trans Field Services"/>
    <s v="13696R"/>
    <s v="Trans Field Services East"/>
    <s v="13277R"/>
    <s v="TFS Sta/P&amp;C PJM South"/>
    <x v="2"/>
    <s v="103"/>
    <s v="13622"/>
    <s v="SP20 / 009"/>
    <n v="18918.298961538399"/>
    <n v="126121.993076923"/>
  </r>
  <r>
    <m/>
    <n v="0"/>
    <n v="1984375000"/>
    <n v="1992126464"/>
    <n v="1992156982"/>
    <n v="1992168426"/>
    <s v="12916R"/>
    <s v="AEP Transmission"/>
    <s v="12904R"/>
    <s v="Trans Field Services"/>
    <s v="13696R"/>
    <s v="Trans Field Services East"/>
    <s v="13277R"/>
    <s v="TFS Sta/P&amp;C PJM South"/>
    <x v="2"/>
    <s v="103"/>
    <s v="13632"/>
    <s v="Nonsal"/>
    <n v="36883.177199999998"/>
    <n v="1229439.24"/>
  </r>
  <r>
    <m/>
    <n v="0"/>
    <n v="1984375000"/>
    <n v="1992126464"/>
    <n v="1992156982"/>
    <n v="1992168426"/>
    <s v="12916R"/>
    <s v="AEP Transmission"/>
    <s v="12904R"/>
    <s v="Trans Field Services"/>
    <s v="13696R"/>
    <s v="Trans Field Services East"/>
    <s v="13277R"/>
    <s v="TFS Sta/P&amp;C PJM South"/>
    <x v="2"/>
    <s v="103"/>
    <s v="13632"/>
    <s v="SP20 / 005"/>
    <n v="15268.065046153801"/>
    <n v="190850.81307692299"/>
  </r>
  <r>
    <m/>
    <n v="0"/>
    <n v="1984375000"/>
    <n v="1992126464"/>
    <n v="1992156982"/>
    <n v="1992168426"/>
    <s v="12916R"/>
    <s v="AEP Transmission"/>
    <s v="12904R"/>
    <s v="Trans Field Services"/>
    <s v="13696R"/>
    <s v="Trans Field Services East"/>
    <s v="13277R"/>
    <s v="TFS Sta/P&amp;C PJM South"/>
    <x v="2"/>
    <s v="103"/>
    <s v="13632"/>
    <s v="SP20 / 009"/>
    <n v="20345.029442307801"/>
    <n v="135633.52961538499"/>
  </r>
  <r>
    <m/>
    <n v="0"/>
    <n v="1984375000"/>
    <n v="1992126464"/>
    <n v="1992156982"/>
    <n v="1992170333"/>
    <s v="12916R"/>
    <s v="AEP Transmission"/>
    <s v="12904R"/>
    <s v="Trans Field Services"/>
    <s v="13696R"/>
    <s v="Trans Field Services East"/>
    <s v="13276R"/>
    <s v="TFS Line MISO/PJM Central"/>
    <x v="2"/>
    <s v="103"/>
    <s v="10419"/>
    <s v="SP20 / 006"/>
    <n v="7153.2928730769199"/>
    <n v="79481.031923076895"/>
  </r>
  <r>
    <m/>
    <n v="0"/>
    <n v="1984375000"/>
    <n v="1992126464"/>
    <n v="1992156982"/>
    <n v="1992170333"/>
    <s v="12916R"/>
    <s v="AEP Transmission"/>
    <s v="12904R"/>
    <s v="Trans Field Services"/>
    <s v="13696R"/>
    <s v="Trans Field Services East"/>
    <s v="13276R"/>
    <s v="TFS Line MISO/PJM Central"/>
    <x v="2"/>
    <s v="103"/>
    <s v="10419"/>
    <s v="SP20 / 007"/>
    <n v="9675.3993846153808"/>
    <n v="96753.993846153797"/>
  </r>
  <r>
    <m/>
    <n v="0"/>
    <n v="1984375000"/>
    <n v="1992126464"/>
    <n v="1992156982"/>
    <n v="1992170333"/>
    <s v="12916R"/>
    <s v="AEP Transmission"/>
    <s v="12904R"/>
    <s v="Trans Field Services"/>
    <s v="13696R"/>
    <s v="Trans Field Services East"/>
    <s v="13276R"/>
    <s v="TFS Line MISO/PJM Central"/>
    <x v="2"/>
    <s v="103"/>
    <s v="10419"/>
    <s v="SP20 / 010"/>
    <n v="30934.0013846154"/>
    <n v="154670.00692307699"/>
  </r>
  <r>
    <m/>
    <n v="0"/>
    <n v="1984375000"/>
    <n v="1992126464"/>
    <n v="1992156982"/>
    <n v="1992170333"/>
    <s v="12916R"/>
    <s v="AEP Transmission"/>
    <s v="12904R"/>
    <s v="Trans Field Services"/>
    <s v="13696R"/>
    <s v="Trans Field Services East"/>
    <s v="13276R"/>
    <s v="TFS Line MISO/PJM Central"/>
    <x v="2"/>
    <s v="103"/>
    <s v="11406"/>
    <s v="SP20 / 007"/>
    <n v="23347.302769230799"/>
    <n v="233473.02769230801"/>
  </r>
  <r>
    <m/>
    <n v="0"/>
    <n v="1984375000"/>
    <n v="1992126464"/>
    <n v="1992156982"/>
    <n v="1992170333"/>
    <s v="12916R"/>
    <s v="AEP Transmission"/>
    <s v="12904R"/>
    <s v="Trans Field Services"/>
    <s v="13696R"/>
    <s v="Trans Field Services East"/>
    <s v="13276R"/>
    <s v="TFS Line MISO/PJM Central"/>
    <x v="2"/>
    <s v="103"/>
    <s v="11406"/>
    <s v="SP20 / 008"/>
    <n v="12692.170615384601"/>
    <n v="126921.706153846"/>
  </r>
  <r>
    <m/>
    <n v="0"/>
    <n v="1984375000"/>
    <n v="1992126464"/>
    <n v="1992156982"/>
    <n v="1992170333"/>
    <s v="12916R"/>
    <s v="AEP Transmission"/>
    <s v="12904R"/>
    <s v="Trans Field Services"/>
    <s v="13696R"/>
    <s v="Trans Field Services East"/>
    <s v="13276R"/>
    <s v="TFS Line MISO/PJM Central"/>
    <x v="2"/>
    <s v="103"/>
    <s v="11406"/>
    <s v="SP20 / 009"/>
    <n v="64635.921807692197"/>
    <n v="430906.145384615"/>
  </r>
  <r>
    <m/>
    <n v="0"/>
    <n v="1984375000"/>
    <n v="1992126464"/>
    <n v="1992156982"/>
    <n v="1992170333"/>
    <s v="12916R"/>
    <s v="AEP Transmission"/>
    <s v="12904R"/>
    <s v="Trans Field Services"/>
    <s v="13696R"/>
    <s v="Trans Field Services East"/>
    <s v="13276R"/>
    <s v="TFS Line MISO/PJM Central"/>
    <x v="2"/>
    <s v="103"/>
    <s v="11406"/>
    <s v="SP20 / 010"/>
    <n v="30741.4"/>
    <n v="153707"/>
  </r>
  <r>
    <m/>
    <n v="0"/>
    <n v="1984375000"/>
    <n v="1992126464"/>
    <n v="1992156982"/>
    <n v="1992170333"/>
    <s v="12916R"/>
    <s v="AEP Transmission"/>
    <s v="12904R"/>
    <s v="Trans Field Services"/>
    <s v="13696R"/>
    <s v="Trans Field Services East"/>
    <s v="13276R"/>
    <s v="TFS Line MISO/PJM Central"/>
    <x v="2"/>
    <s v="103"/>
    <s v="13276"/>
    <s v="SP20 / 004"/>
    <n v="3772.4228607692298"/>
    <n v="62873.714346153902"/>
  </r>
  <r>
    <m/>
    <n v="0"/>
    <n v="1984375000"/>
    <n v="1992126464"/>
    <n v="1992156982"/>
    <n v="1992170333"/>
    <s v="12916R"/>
    <s v="AEP Transmission"/>
    <s v="12904R"/>
    <s v="Trans Field Services"/>
    <s v="13696R"/>
    <s v="Trans Field Services East"/>
    <s v="13276R"/>
    <s v="TFS Line MISO/PJM Central"/>
    <x v="2"/>
    <s v="103"/>
    <s v="13276"/>
    <s v="SP20 / 010"/>
    <n v="35583.478769230802"/>
    <n v="177917.39384615401"/>
  </r>
  <r>
    <m/>
    <n v="0"/>
    <n v="1984375000"/>
    <n v="1992126464"/>
    <n v="1992156982"/>
    <n v="1992170333"/>
    <s v="12916R"/>
    <s v="AEP Transmission"/>
    <s v="12904R"/>
    <s v="Trans Field Services"/>
    <s v="13696R"/>
    <s v="Trans Field Services East"/>
    <s v="13276R"/>
    <s v="TFS Line MISO/PJM Central"/>
    <x v="2"/>
    <s v="103"/>
    <s v="13276"/>
    <s v="SP20 / 012"/>
    <n v="61500.001153846199"/>
    <n v="205000.003846154"/>
  </r>
  <r>
    <m/>
    <n v="0"/>
    <n v="1984375000"/>
    <n v="1992126464"/>
    <n v="1992156982"/>
    <n v="1992170333"/>
    <s v="12916R"/>
    <s v="AEP Transmission"/>
    <s v="12904R"/>
    <s v="Trans Field Services"/>
    <s v="13696R"/>
    <s v="Trans Field Services East"/>
    <s v="13276R"/>
    <s v="TFS Line MISO/PJM Central"/>
    <x v="2"/>
    <s v="103"/>
    <s v="13308"/>
    <s v="SP20 / 008"/>
    <n v="34987.486192307602"/>
    <n v="349874.86192307703"/>
  </r>
  <r>
    <m/>
    <n v="0"/>
    <n v="1984375000"/>
    <n v="1992126464"/>
    <n v="1992156982"/>
    <n v="1992170333"/>
    <s v="12916R"/>
    <s v="AEP Transmission"/>
    <s v="12904R"/>
    <s v="Trans Field Services"/>
    <s v="13696R"/>
    <s v="Trans Field Services East"/>
    <s v="13276R"/>
    <s v="TFS Line MISO/PJM Central"/>
    <x v="2"/>
    <s v="103"/>
    <s v="13308"/>
    <s v="SP20 / 009"/>
    <n v="41551.202192307799"/>
    <n v="277008.01461538498"/>
  </r>
  <r>
    <m/>
    <n v="0"/>
    <n v="1984375000"/>
    <n v="1992126464"/>
    <n v="1992156982"/>
    <n v="1992170333"/>
    <s v="12916R"/>
    <s v="AEP Transmission"/>
    <s v="12904R"/>
    <s v="Trans Field Services"/>
    <s v="13696R"/>
    <s v="Trans Field Services East"/>
    <s v="13276R"/>
    <s v="TFS Line MISO/PJM Central"/>
    <x v="2"/>
    <s v="103"/>
    <s v="13308"/>
    <s v="SP20 / 010"/>
    <n v="30384.799999999999"/>
    <n v="151924"/>
  </r>
  <r>
    <m/>
    <n v="0"/>
    <n v="1984375000"/>
    <n v="1992126464"/>
    <n v="1992156982"/>
    <n v="1992170333"/>
    <s v="12916R"/>
    <s v="AEP Transmission"/>
    <s v="12904R"/>
    <s v="Trans Field Services"/>
    <s v="13696R"/>
    <s v="Trans Field Services East"/>
    <s v="13276R"/>
    <s v="TFS Line MISO/PJM Central"/>
    <x v="2"/>
    <s v="103"/>
    <s v="13612"/>
    <s v="Nonsal"/>
    <n v="21489.188999999998"/>
    <n v="716306.3"/>
  </r>
  <r>
    <m/>
    <n v="0"/>
    <n v="1984375000"/>
    <n v="1992126464"/>
    <n v="1992156982"/>
    <n v="1992170333"/>
    <s v="12916R"/>
    <s v="AEP Transmission"/>
    <s v="12904R"/>
    <s v="Trans Field Services"/>
    <s v="13696R"/>
    <s v="Trans Field Services East"/>
    <s v="13276R"/>
    <s v="TFS Line MISO/PJM Central"/>
    <x v="2"/>
    <s v="103"/>
    <s v="13612"/>
    <s v="SP20 / 008"/>
    <n v="14624.644269230799"/>
    <n v="146246.44269230799"/>
  </r>
  <r>
    <m/>
    <n v="0"/>
    <n v="1984375000"/>
    <n v="1992126464"/>
    <n v="1992156982"/>
    <n v="1992170333"/>
    <s v="12916R"/>
    <s v="AEP Transmission"/>
    <s v="12904R"/>
    <s v="Trans Field Services"/>
    <s v="13696R"/>
    <s v="Trans Field Services East"/>
    <s v="13276R"/>
    <s v="TFS Line MISO/PJM Central"/>
    <x v="2"/>
    <s v="103"/>
    <s v="13613"/>
    <s v="Nonsal"/>
    <n v="27364.8894"/>
    <n v="912162.98"/>
  </r>
  <r>
    <m/>
    <n v="0"/>
    <n v="1984375000"/>
    <n v="1992126464"/>
    <n v="1992156982"/>
    <n v="1992170333"/>
    <s v="12916R"/>
    <s v="AEP Transmission"/>
    <s v="12904R"/>
    <s v="Trans Field Services"/>
    <s v="13696R"/>
    <s v="Trans Field Services East"/>
    <s v="13276R"/>
    <s v="TFS Line MISO/PJM Central"/>
    <x v="2"/>
    <s v="103"/>
    <s v="13613"/>
    <s v="SP20 / 008"/>
    <n v="27048.9086807692"/>
    <n v="270489.08680769202"/>
  </r>
  <r>
    <m/>
    <n v="0"/>
    <n v="1984375000"/>
    <n v="1992126464"/>
    <n v="1992156982"/>
    <n v="1992170333"/>
    <s v="12916R"/>
    <s v="AEP Transmission"/>
    <s v="12904R"/>
    <s v="Trans Field Services"/>
    <s v="13696R"/>
    <s v="Trans Field Services East"/>
    <s v="13276R"/>
    <s v="TFS Line MISO/PJM Central"/>
    <x v="2"/>
    <s v="103"/>
    <s v="13618"/>
    <s v="Nonsal"/>
    <n v="25995.0108"/>
    <n v="866500.36"/>
  </r>
  <r>
    <m/>
    <n v="0"/>
    <n v="1984375000"/>
    <n v="1992126464"/>
    <n v="1992156982"/>
    <n v="1992170333"/>
    <s v="12916R"/>
    <s v="AEP Transmission"/>
    <s v="12904R"/>
    <s v="Trans Field Services"/>
    <s v="13696R"/>
    <s v="Trans Field Services East"/>
    <s v="13276R"/>
    <s v="TFS Line MISO/PJM Central"/>
    <x v="2"/>
    <s v="103"/>
    <s v="13618"/>
    <s v="SP20 / 008"/>
    <n v="14628.3361153846"/>
    <n v="146283.361153846"/>
  </r>
  <r>
    <m/>
    <n v="0"/>
    <n v="1984375000"/>
    <n v="1992126464"/>
    <n v="1992156982"/>
    <n v="1992170333"/>
    <s v="12916R"/>
    <s v="AEP Transmission"/>
    <s v="12904R"/>
    <s v="Trans Field Services"/>
    <s v="13696R"/>
    <s v="Trans Field Services East"/>
    <s v="13276R"/>
    <s v="TFS Line MISO/PJM Central"/>
    <x v="2"/>
    <s v="103"/>
    <s v="13619"/>
    <s v="Nonsal"/>
    <n v="25128.2916"/>
    <n v="837609.72"/>
  </r>
  <r>
    <m/>
    <n v="0"/>
    <n v="1984375000"/>
    <n v="1992126464"/>
    <n v="1992156982"/>
    <n v="1992170333"/>
    <s v="12916R"/>
    <s v="AEP Transmission"/>
    <s v="12904R"/>
    <s v="Trans Field Services"/>
    <s v="13696R"/>
    <s v="Trans Field Services East"/>
    <s v="13276R"/>
    <s v="TFS Line MISO/PJM Central"/>
    <x v="2"/>
    <s v="103"/>
    <s v="13619"/>
    <s v="SP20 / 008"/>
    <n v="13530.3856923077"/>
    <n v="135303.85692307699"/>
  </r>
  <r>
    <m/>
    <n v="0"/>
    <n v="1984375000"/>
    <n v="1992126464"/>
    <n v="1992156982"/>
    <n v="1992170333"/>
    <s v="12916R"/>
    <s v="AEP Transmission"/>
    <s v="12904R"/>
    <s v="Trans Field Services"/>
    <s v="13696R"/>
    <s v="Trans Field Services East"/>
    <s v="13276R"/>
    <s v="TFS Line MISO/PJM Central"/>
    <x v="2"/>
    <s v="103"/>
    <s v="13636"/>
    <s v="Nonsal"/>
    <n v="7758.7380000000003"/>
    <n v="258624.6"/>
  </r>
  <r>
    <m/>
    <n v="0"/>
    <n v="1984375000"/>
    <n v="1992126464"/>
    <n v="1992156982"/>
    <n v="1992170333"/>
    <s v="12916R"/>
    <s v="AEP Transmission"/>
    <s v="12904R"/>
    <s v="Trans Field Services"/>
    <s v="13696R"/>
    <s v="Trans Field Services East"/>
    <s v="13276R"/>
    <s v="TFS Line MISO/PJM Central"/>
    <x v="2"/>
    <s v="103"/>
    <s v="13636"/>
    <s v="SP20 / 008"/>
    <n v="14105.61"/>
    <n v="141056.1"/>
  </r>
  <r>
    <m/>
    <n v="0"/>
    <n v="1984375000"/>
    <n v="1992126464"/>
    <n v="1992156982"/>
    <n v="1992170333"/>
    <s v="12916R"/>
    <s v="AEP Transmission"/>
    <s v="12904R"/>
    <s v="Trans Field Services"/>
    <s v="13696R"/>
    <s v="Trans Field Services East"/>
    <s v="13276R"/>
    <s v="TFS Line MISO/PJM Central"/>
    <x v="2"/>
    <s v="103"/>
    <s v="13637"/>
    <s v="Nonsal"/>
    <n v="3499.5839999999998"/>
    <n v="116652.8"/>
  </r>
  <r>
    <m/>
    <n v="0"/>
    <n v="1984375000"/>
    <n v="1992126464"/>
    <n v="1992156982"/>
    <n v="1992170333"/>
    <s v="12916R"/>
    <s v="AEP Transmission"/>
    <s v="12904R"/>
    <s v="Trans Field Services"/>
    <s v="13696R"/>
    <s v="Trans Field Services East"/>
    <s v="13276R"/>
    <s v="TFS Line MISO/PJM Central"/>
    <x v="2"/>
    <s v="103"/>
    <s v="13637"/>
    <s v="SP20 / 008"/>
    <n v="12475.8765384615"/>
    <n v="124758.76538461501"/>
  </r>
  <r>
    <m/>
    <n v="0"/>
    <n v="1984375000"/>
    <n v="1992126464"/>
    <n v="1992156982"/>
    <n v="1992170333"/>
    <s v="12916R"/>
    <s v="AEP Transmission"/>
    <s v="12904R"/>
    <s v="Trans Field Services"/>
    <s v="13696R"/>
    <s v="Trans Field Services East"/>
    <s v="13276R"/>
    <s v="TFS Line MISO/PJM Central"/>
    <x v="2"/>
    <s v="103"/>
    <s v="13642"/>
    <s v="Nonsal"/>
    <n v="6689.6819999999998"/>
    <n v="222989.4"/>
  </r>
  <r>
    <m/>
    <n v="0"/>
    <n v="1984375000"/>
    <n v="1992126464"/>
    <n v="1992156982"/>
    <n v="1992170333"/>
    <s v="12916R"/>
    <s v="AEP Transmission"/>
    <s v="12904R"/>
    <s v="Trans Field Services"/>
    <s v="13696R"/>
    <s v="Trans Field Services East"/>
    <s v="13276R"/>
    <s v="TFS Line MISO/PJM Central"/>
    <x v="2"/>
    <s v="103"/>
    <s v="13642"/>
    <s v="SP20 / 008"/>
    <n v="13649.602846153801"/>
    <n v="136496.02846153799"/>
  </r>
  <r>
    <m/>
    <n v="0"/>
    <n v="1984375000"/>
    <n v="1992126464"/>
    <n v="1992156982"/>
    <n v="1992170333"/>
    <s v="12916R"/>
    <s v="AEP Transmission"/>
    <s v="12904R"/>
    <s v="Trans Field Services"/>
    <s v="13696R"/>
    <s v="Trans Field Services East"/>
    <s v="13276R"/>
    <s v="TFS Line MISO/PJM Central"/>
    <x v="2"/>
    <s v="103"/>
    <s v="13643"/>
    <s v="Nonsal"/>
    <n v="7220.7780000000002"/>
    <n v="240692.6"/>
  </r>
  <r>
    <m/>
    <n v="0"/>
    <n v="1984375000"/>
    <n v="1992126464"/>
    <n v="1992156982"/>
    <n v="1992170333"/>
    <s v="12916R"/>
    <s v="AEP Transmission"/>
    <s v="12904R"/>
    <s v="Trans Field Services"/>
    <s v="13696R"/>
    <s v="Trans Field Services East"/>
    <s v="13276R"/>
    <s v="TFS Line MISO/PJM Central"/>
    <x v="2"/>
    <s v="103"/>
    <s v="14063"/>
    <s v="Nonsal"/>
    <n v="17612.207999999999"/>
    <n v="587073.6"/>
  </r>
  <r>
    <m/>
    <n v="0"/>
    <n v="1984375000"/>
    <n v="1992126464"/>
    <n v="1992156982"/>
    <n v="1992170333"/>
    <s v="12916R"/>
    <s v="AEP Transmission"/>
    <s v="12904R"/>
    <s v="Trans Field Services"/>
    <s v="13696R"/>
    <s v="Trans Field Services East"/>
    <s v="13276R"/>
    <s v="TFS Line MISO/PJM Central"/>
    <x v="2"/>
    <s v="103"/>
    <s v="14063"/>
    <s v="SP20 / 008"/>
    <n v="13614.617"/>
    <n v="136146.17000000001"/>
  </r>
  <r>
    <m/>
    <n v="0"/>
    <n v="1984375000"/>
    <n v="1992126464"/>
    <n v="1992156982"/>
    <n v="1992170333"/>
    <s v="12916R"/>
    <s v="AEP Transmission"/>
    <s v="12904R"/>
    <s v="Trans Field Services"/>
    <s v="13696R"/>
    <s v="Trans Field Services East"/>
    <s v="13276R"/>
    <s v="TFS Line MISO/PJM Central"/>
    <x v="2"/>
    <s v="103"/>
    <s v="14064"/>
    <s v="Nonsal"/>
    <n v="7954.3980000000001"/>
    <n v="265146.59999999998"/>
  </r>
  <r>
    <m/>
    <n v="0"/>
    <n v="1984375000"/>
    <n v="1992126464"/>
    <n v="1992156982"/>
    <n v="1992170333"/>
    <s v="12916R"/>
    <s v="AEP Transmission"/>
    <s v="12904R"/>
    <s v="Trans Field Services"/>
    <s v="13696R"/>
    <s v="Trans Field Services East"/>
    <s v="13276R"/>
    <s v="TFS Line MISO/PJM Central"/>
    <x v="2"/>
    <s v="103"/>
    <s v="14064"/>
    <s v="SP20 / 008"/>
    <n v="14714.7551153846"/>
    <n v="147147.551153846"/>
  </r>
  <r>
    <m/>
    <n v="0"/>
    <n v="1984375000"/>
    <n v="1992126464"/>
    <n v="1992156982"/>
    <n v="1992170333"/>
    <s v="12916R"/>
    <s v="AEP Transmission"/>
    <s v="12904R"/>
    <s v="Trans Field Services"/>
    <s v="13696R"/>
    <s v="Trans Field Services East"/>
    <s v="13276R"/>
    <s v="TFS Line MISO/PJM Central"/>
    <x v="2"/>
    <s v="120"/>
    <s v="10419"/>
    <s v="SP20 / 006"/>
    <n v="6846.1234615384601"/>
    <n v="76068.038461538497"/>
  </r>
  <r>
    <m/>
    <n v="0"/>
    <n v="1984375000"/>
    <n v="1992126464"/>
    <n v="1992156982"/>
    <n v="1992170333"/>
    <s v="12916R"/>
    <s v="AEP Transmission"/>
    <s v="12904R"/>
    <s v="Trans Field Services"/>
    <s v="13696R"/>
    <s v="Trans Field Services East"/>
    <s v="13276R"/>
    <s v="TFS Line MISO/PJM Central"/>
    <x v="2"/>
    <s v="120"/>
    <s v="10419"/>
    <s v="SP20 / 009"/>
    <n v="40511.100230769298"/>
    <n v="270074.00153846201"/>
  </r>
  <r>
    <m/>
    <n v="0"/>
    <n v="1984375000"/>
    <n v="1992126464"/>
    <n v="1992156982"/>
    <n v="1992170333"/>
    <s v="12916R"/>
    <s v="AEP Transmission"/>
    <s v="12904R"/>
    <s v="Trans Field Services"/>
    <s v="13696R"/>
    <s v="Trans Field Services East"/>
    <s v="13276R"/>
    <s v="TFS Line MISO/PJM Central"/>
    <x v="2"/>
    <s v="120"/>
    <s v="13486"/>
    <s v="Nonsal"/>
    <n v="6905.3771999999999"/>
    <n v="230179.24"/>
  </r>
  <r>
    <m/>
    <n v="0"/>
    <n v="1984375000"/>
    <n v="1992126464"/>
    <n v="1992156982"/>
    <n v="1992170333"/>
    <s v="12916R"/>
    <s v="AEP Transmission"/>
    <s v="12904R"/>
    <s v="Trans Field Services"/>
    <s v="13696R"/>
    <s v="Trans Field Services East"/>
    <s v="13276R"/>
    <s v="TFS Line MISO/PJM Central"/>
    <x v="2"/>
    <s v="120"/>
    <s v="13486"/>
    <s v="SP20 / 008"/>
    <n v="14541.66"/>
    <n v="145416.6"/>
  </r>
  <r>
    <m/>
    <n v="0"/>
    <n v="1984375000"/>
    <n v="1992126464"/>
    <n v="1992156982"/>
    <n v="1992170333"/>
    <s v="12916R"/>
    <s v="AEP Transmission"/>
    <s v="12904R"/>
    <s v="Trans Field Services"/>
    <s v="13696R"/>
    <s v="Trans Field Services East"/>
    <s v="13276R"/>
    <s v="TFS Line MISO/PJM Central"/>
    <x v="2"/>
    <s v="120"/>
    <s v="13610"/>
    <s v="Nonsal"/>
    <n v="10388.7588"/>
    <n v="346291.96"/>
  </r>
  <r>
    <m/>
    <n v="0"/>
    <n v="1984375000"/>
    <n v="1992126464"/>
    <n v="1992156982"/>
    <n v="1992170333"/>
    <s v="12916R"/>
    <s v="AEP Transmission"/>
    <s v="12904R"/>
    <s v="Trans Field Services"/>
    <s v="13696R"/>
    <s v="Trans Field Services East"/>
    <s v="13276R"/>
    <s v="TFS Line MISO/PJM Central"/>
    <x v="2"/>
    <s v="120"/>
    <s v="13610"/>
    <s v="SP20 / 008"/>
    <n v="13516.116"/>
    <n v="135161.16"/>
  </r>
  <r>
    <m/>
    <n v="0"/>
    <n v="1984375000"/>
    <n v="1992126464"/>
    <n v="1992156982"/>
    <n v="1992170333"/>
    <s v="12916R"/>
    <s v="AEP Transmission"/>
    <s v="12904R"/>
    <s v="Trans Field Services"/>
    <s v="13696R"/>
    <s v="Trans Field Services East"/>
    <s v="13276R"/>
    <s v="TFS Line MISO/PJM Central"/>
    <x v="2"/>
    <s v="120"/>
    <s v="13611"/>
    <s v="Nonsal"/>
    <n v="17710.242300000002"/>
    <n v="590341.41"/>
  </r>
  <r>
    <m/>
    <n v="0"/>
    <n v="1984375000"/>
    <n v="1992126464"/>
    <n v="1992156982"/>
    <n v="1992170333"/>
    <s v="12916R"/>
    <s v="AEP Transmission"/>
    <s v="12904R"/>
    <s v="Trans Field Services"/>
    <s v="13696R"/>
    <s v="Trans Field Services East"/>
    <s v="13276R"/>
    <s v="TFS Line MISO/PJM Central"/>
    <x v="2"/>
    <s v="120"/>
    <s v="13611"/>
    <s v="SP20 / 008"/>
    <n v="16186.8395653846"/>
    <n v="161868.395653846"/>
  </r>
  <r>
    <m/>
    <n v="0"/>
    <n v="1984375000"/>
    <n v="1992126464"/>
    <n v="1992156982"/>
    <n v="1992170333"/>
    <s v="12916R"/>
    <s v="AEP Transmission"/>
    <s v="12904R"/>
    <s v="Trans Field Services"/>
    <s v="13696R"/>
    <s v="Trans Field Services East"/>
    <s v="13276R"/>
    <s v="TFS Line MISO/PJM Central"/>
    <x v="2"/>
    <s v="120"/>
    <s v="13635"/>
    <s v="Nonsal"/>
    <n v="12311.628000000001"/>
    <n v="410387.6"/>
  </r>
  <r>
    <m/>
    <n v="0"/>
    <n v="1984375000"/>
    <n v="1992126464"/>
    <n v="1992156982"/>
    <n v="1992170333"/>
    <s v="12916R"/>
    <s v="AEP Transmission"/>
    <s v="12904R"/>
    <s v="Trans Field Services"/>
    <s v="13696R"/>
    <s v="Trans Field Services East"/>
    <s v="13276R"/>
    <s v="TFS Line MISO/PJM Central"/>
    <x v="2"/>
    <s v="120"/>
    <s v="13635"/>
    <s v="SP20 / 008"/>
    <n v="16462.9444615385"/>
    <n v="164629.444615385"/>
  </r>
  <r>
    <m/>
    <n v="0"/>
    <n v="1984375000"/>
    <n v="1992126464"/>
    <n v="1992156982"/>
    <n v="1992170333"/>
    <s v="12916R"/>
    <s v="AEP Transmission"/>
    <s v="12904R"/>
    <s v="Trans Field Services"/>
    <s v="13696R"/>
    <s v="Trans Field Services East"/>
    <s v="13276R"/>
    <s v="TFS Line MISO/PJM Central"/>
    <x v="2"/>
    <s v="120"/>
    <s v="14008"/>
    <s v="Nonsal"/>
    <n v="24651.2484"/>
    <n v="821708.28"/>
  </r>
  <r>
    <m/>
    <n v="0"/>
    <n v="1984375000"/>
    <n v="1992126464"/>
    <n v="1992156982"/>
    <n v="1992170333"/>
    <s v="12916R"/>
    <s v="AEP Transmission"/>
    <s v="12904R"/>
    <s v="Trans Field Services"/>
    <s v="13696R"/>
    <s v="Trans Field Services East"/>
    <s v="13276R"/>
    <s v="TFS Line MISO/PJM Central"/>
    <x v="2"/>
    <s v="120"/>
    <s v="14008"/>
    <s v="SP20 / 008"/>
    <n v="15638.124269230801"/>
    <n v="156381.24269230801"/>
  </r>
  <r>
    <m/>
    <n v="0"/>
    <n v="1984375000"/>
    <n v="1992126464"/>
    <n v="1992156982"/>
    <n v="1992170333"/>
    <s v="12916R"/>
    <s v="AEP Transmission"/>
    <s v="12904R"/>
    <s v="Trans Field Services"/>
    <s v="13696R"/>
    <s v="Trans Field Services East"/>
    <s v="13276R"/>
    <s v="TFS Line MISO/PJM Central"/>
    <x v="2"/>
    <s v="120"/>
    <s v="14009"/>
    <s v="Nonsal"/>
    <n v="6967.2762000000002"/>
    <n v="232242.54"/>
  </r>
  <r>
    <m/>
    <n v="0"/>
    <n v="1984375000"/>
    <n v="1992126464"/>
    <n v="1992156982"/>
    <n v="1992170333"/>
    <s v="12916R"/>
    <s v="AEP Transmission"/>
    <s v="12904R"/>
    <s v="Trans Field Services"/>
    <s v="13696R"/>
    <s v="Trans Field Services East"/>
    <s v="13276R"/>
    <s v="TFS Line MISO/PJM Central"/>
    <x v="2"/>
    <s v="120"/>
    <s v="14009"/>
    <s v="SP20 / 008"/>
    <n v="17085.237719230801"/>
    <n v="170852.37719230799"/>
  </r>
  <r>
    <m/>
    <n v="0"/>
    <n v="1984375000"/>
    <n v="1992126464"/>
    <n v="1992156982"/>
    <n v="1992171287"/>
    <s v="12916R"/>
    <s v="AEP Transmission"/>
    <s v="12904R"/>
    <s v="Trans Field Services"/>
    <s v="13696R"/>
    <s v="Trans Field Services East"/>
    <s v="10513R"/>
    <s v="TFS Station East"/>
    <x v="2"/>
    <s v="103"/>
    <s v="13625"/>
    <s v="SP20 / 006"/>
    <n v="7165.3842692307699"/>
    <n v="79615.380769230804"/>
  </r>
  <r>
    <m/>
    <n v="0"/>
    <n v="1984375000"/>
    <n v="1992126464"/>
    <n v="1992156982"/>
    <n v="1992171287"/>
    <s v="12916R"/>
    <s v="AEP Transmission"/>
    <s v="12904R"/>
    <s v="Trans Field Services"/>
    <s v="13696R"/>
    <s v="Trans Field Services East"/>
    <s v="10513R"/>
    <s v="TFS Station East"/>
    <x v="2"/>
    <s v="103"/>
    <s v="13625"/>
    <s v="SP20 / 008"/>
    <n v="37704.184038461499"/>
    <n v="377041.840384615"/>
  </r>
  <r>
    <m/>
    <n v="0"/>
    <n v="1984375000"/>
    <n v="1992126464"/>
    <n v="1992156982"/>
    <n v="1992171287"/>
    <s v="12916R"/>
    <s v="AEP Transmission"/>
    <s v="12904R"/>
    <s v="Trans Field Services"/>
    <s v="13696R"/>
    <s v="Trans Field Services East"/>
    <s v="10513R"/>
    <s v="TFS Station East"/>
    <x v="2"/>
    <s v="103"/>
    <s v="13625"/>
    <s v="SP20 / 009"/>
    <n v="20037.5915769231"/>
    <n v="133583.943846154"/>
  </r>
  <r>
    <m/>
    <n v="0"/>
    <n v="1984375000"/>
    <n v="1992126464"/>
    <n v="1992156982"/>
    <n v="1992171287"/>
    <s v="12916R"/>
    <s v="AEP Transmission"/>
    <s v="12904R"/>
    <s v="Trans Field Services"/>
    <s v="13696R"/>
    <s v="Trans Field Services East"/>
    <s v="10513R"/>
    <s v="TFS Station East"/>
    <x v="2"/>
    <s v="103"/>
    <s v="13627"/>
    <s v="SP20 / 008"/>
    <n v="13947.758076923101"/>
    <n v="139477.58076923099"/>
  </r>
  <r>
    <m/>
    <n v="0"/>
    <n v="1984375000"/>
    <n v="1992126464"/>
    <n v="1992156982"/>
    <n v="1992171287"/>
    <s v="12916R"/>
    <s v="AEP Transmission"/>
    <s v="12904R"/>
    <s v="Trans Field Services"/>
    <s v="13696R"/>
    <s v="Trans Field Services East"/>
    <s v="10513R"/>
    <s v="TFS Station East"/>
    <x v="2"/>
    <s v="103"/>
    <s v="13627"/>
    <s v="SP20 / 009"/>
    <n v="1520.8589999999999"/>
    <n v="10139.06"/>
  </r>
  <r>
    <m/>
    <n v="0"/>
    <n v="1984375000"/>
    <n v="1992126464"/>
    <n v="1992172241"/>
    <n v="1992172241"/>
    <s v="12916R"/>
    <s v="AEP Transmission"/>
    <s v="12904R"/>
    <s v="Trans Field Services"/>
    <s v="13695R"/>
    <s v="Trans Field Services West"/>
    <m/>
    <m/>
    <x v="2"/>
    <s v="103"/>
    <s v="13695"/>
    <s v="SP20 / 004"/>
    <n v="3522.60360692308"/>
    <n v="58710.0601153846"/>
  </r>
  <r>
    <m/>
    <n v="0"/>
    <n v="1984375000"/>
    <n v="1992126464"/>
    <n v="1992172241"/>
    <n v="1992172241"/>
    <s v="12916R"/>
    <s v="AEP Transmission"/>
    <s v="12904R"/>
    <s v="Trans Field Services"/>
    <s v="13695R"/>
    <s v="Trans Field Services West"/>
    <m/>
    <m/>
    <x v="2"/>
    <s v="103"/>
    <s v="13695"/>
    <s v="SP20 / 010"/>
    <n v="89925.184769230997"/>
    <n v="449625.92384615401"/>
  </r>
  <r>
    <m/>
    <n v="0"/>
    <n v="1984375000"/>
    <n v="1992126464"/>
    <n v="1992172241"/>
    <n v="1992172241"/>
    <s v="12916R"/>
    <s v="AEP Transmission"/>
    <s v="12904R"/>
    <s v="Trans Field Services"/>
    <s v="13695R"/>
    <s v="Trans Field Services West"/>
    <m/>
    <m/>
    <x v="2"/>
    <s v="103"/>
    <s v="13695"/>
    <s v="SP20 / 014"/>
    <n v="117420.006461538"/>
    <n v="293550.01615384599"/>
  </r>
  <r>
    <m/>
    <n v="0"/>
    <n v="1984375000"/>
    <n v="1992126464"/>
    <n v="1992172241"/>
    <n v="1992176055"/>
    <s v="12916R"/>
    <s v="AEP Transmission"/>
    <s v="12904R"/>
    <s v="Trans Field Services"/>
    <s v="13695R"/>
    <s v="Trans Field Services West"/>
    <s v="11117R"/>
    <s v="TFS Sta/P&amp;C PJM Central"/>
    <x v="2"/>
    <s v="103"/>
    <s v="10725"/>
    <s v="SP20 / 007"/>
    <n v="20755.449384615298"/>
    <n v="207554.49384615399"/>
  </r>
  <r>
    <m/>
    <n v="0"/>
    <n v="1984375000"/>
    <n v="1992126464"/>
    <n v="1992172241"/>
    <n v="1992176055"/>
    <s v="12916R"/>
    <s v="AEP Transmission"/>
    <s v="12904R"/>
    <s v="Trans Field Services"/>
    <s v="13695R"/>
    <s v="Trans Field Services West"/>
    <s v="11117R"/>
    <s v="TFS Sta/P&amp;C PJM Central"/>
    <x v="2"/>
    <s v="103"/>
    <s v="10725"/>
    <s v="SP20 / 008"/>
    <n v="85633.670038461598"/>
    <n v="856336.70038461499"/>
  </r>
  <r>
    <m/>
    <n v="0"/>
    <n v="1984375000"/>
    <n v="1992126464"/>
    <n v="1992172241"/>
    <n v="1992176055"/>
    <s v="12916R"/>
    <s v="AEP Transmission"/>
    <s v="12904R"/>
    <s v="Trans Field Services"/>
    <s v="13695R"/>
    <s v="Trans Field Services West"/>
    <s v="11117R"/>
    <s v="TFS Sta/P&amp;C PJM Central"/>
    <x v="2"/>
    <s v="103"/>
    <s v="10725"/>
    <s v="SP20 / 009"/>
    <n v="18765.0081923078"/>
    <n v="125100.054615385"/>
  </r>
  <r>
    <m/>
    <n v="0"/>
    <n v="1984375000"/>
    <n v="1992126464"/>
    <n v="1992172241"/>
    <n v="1992176055"/>
    <s v="12916R"/>
    <s v="AEP Transmission"/>
    <s v="12904R"/>
    <s v="Trans Field Services"/>
    <s v="13695R"/>
    <s v="Trans Field Services West"/>
    <s v="11117R"/>
    <s v="TFS Sta/P&amp;C PJM Central"/>
    <x v="2"/>
    <s v="103"/>
    <s v="11117"/>
    <s v="SP20 / 004"/>
    <n v="4087.1389615384601"/>
    <n v="68118.982692307705"/>
  </r>
  <r>
    <m/>
    <n v="0"/>
    <n v="1984375000"/>
    <n v="1992126464"/>
    <n v="1992172241"/>
    <n v="1992176055"/>
    <s v="12916R"/>
    <s v="AEP Transmission"/>
    <s v="12904R"/>
    <s v="Trans Field Services"/>
    <s v="13695R"/>
    <s v="Trans Field Services West"/>
    <s v="11117R"/>
    <s v="TFS Sta/P&amp;C PJM Central"/>
    <x v="2"/>
    <s v="103"/>
    <s v="11117"/>
    <s v="SP20 / 008"/>
    <n v="9917.5364615384606"/>
    <n v="99175.364615384606"/>
  </r>
  <r>
    <m/>
    <n v="0"/>
    <n v="1984375000"/>
    <n v="1992126464"/>
    <n v="1992172241"/>
    <n v="1992176055"/>
    <s v="12916R"/>
    <s v="AEP Transmission"/>
    <s v="12904R"/>
    <s v="Trans Field Services"/>
    <s v="13695R"/>
    <s v="Trans Field Services West"/>
    <s v="11117R"/>
    <s v="TFS Sta/P&amp;C PJM Central"/>
    <x v="2"/>
    <s v="103"/>
    <s v="11117"/>
    <s v="SP20 / 010"/>
    <n v="123280.94899999999"/>
    <n v="616404.745"/>
  </r>
  <r>
    <m/>
    <n v="0"/>
    <n v="1984375000"/>
    <n v="1992126464"/>
    <n v="1992172241"/>
    <n v="1992176055"/>
    <s v="12916R"/>
    <s v="AEP Transmission"/>
    <s v="12904R"/>
    <s v="Trans Field Services"/>
    <s v="13695R"/>
    <s v="Trans Field Services West"/>
    <s v="11117R"/>
    <s v="TFS Sta/P&amp;C PJM Central"/>
    <x v="2"/>
    <s v="103"/>
    <s v="11117"/>
    <s v="SP20 / 012"/>
    <n v="65999.983384615494"/>
    <n v="219999.944615385"/>
  </r>
  <r>
    <m/>
    <n v="0"/>
    <n v="1984375000"/>
    <n v="1992126464"/>
    <n v="1992172241"/>
    <n v="1992176055"/>
    <s v="12916R"/>
    <s v="AEP Transmission"/>
    <s v="12904R"/>
    <s v="Trans Field Services"/>
    <s v="13695R"/>
    <s v="Trans Field Services West"/>
    <s v="11117R"/>
    <s v="TFS Sta/P&amp;C PJM Central"/>
    <x v="2"/>
    <s v="103"/>
    <s v="11745"/>
    <s v="SP20 / 006"/>
    <n v="19027.127551153801"/>
    <n v="211412.52834615399"/>
  </r>
  <r>
    <m/>
    <n v="0"/>
    <n v="1984375000"/>
    <n v="1992126464"/>
    <n v="1992172241"/>
    <n v="1992176055"/>
    <s v="12916R"/>
    <s v="AEP Transmission"/>
    <s v="12904R"/>
    <s v="Trans Field Services"/>
    <s v="13695R"/>
    <s v="Trans Field Services West"/>
    <s v="11117R"/>
    <s v="TFS Sta/P&amp;C PJM Central"/>
    <x v="2"/>
    <s v="103"/>
    <s v="11745"/>
    <s v="SP20 / 007"/>
    <n v="28533.3708846154"/>
    <n v="285333.70884615398"/>
  </r>
  <r>
    <m/>
    <n v="0"/>
    <n v="1984375000"/>
    <n v="1992126464"/>
    <n v="1992172241"/>
    <n v="1992176055"/>
    <s v="12916R"/>
    <s v="AEP Transmission"/>
    <s v="12904R"/>
    <s v="Trans Field Services"/>
    <s v="13695R"/>
    <s v="Trans Field Services West"/>
    <s v="11117R"/>
    <s v="TFS Sta/P&amp;C PJM Central"/>
    <x v="2"/>
    <s v="103"/>
    <s v="11745"/>
    <s v="SP20 / 008"/>
    <n v="26032.465615384601"/>
    <n v="260324.65615384601"/>
  </r>
  <r>
    <m/>
    <n v="0"/>
    <n v="1984375000"/>
    <n v="1992126464"/>
    <n v="1992172241"/>
    <n v="1992176055"/>
    <s v="12916R"/>
    <s v="AEP Transmission"/>
    <s v="12904R"/>
    <s v="Trans Field Services"/>
    <s v="13695R"/>
    <s v="Trans Field Services West"/>
    <s v="11117R"/>
    <s v="TFS Sta/P&amp;C PJM Central"/>
    <x v="2"/>
    <s v="103"/>
    <s v="13280"/>
    <s v="SP20 / 004"/>
    <n v="7151.7042230769302"/>
    <n v="119195.070384615"/>
  </r>
  <r>
    <m/>
    <n v="0"/>
    <n v="1984375000"/>
    <n v="1992126464"/>
    <n v="1992172241"/>
    <n v="1992176055"/>
    <s v="12916R"/>
    <s v="AEP Transmission"/>
    <s v="12904R"/>
    <s v="Trans Field Services"/>
    <s v="13695R"/>
    <s v="Trans Field Services West"/>
    <s v="11117R"/>
    <s v="TFS Sta/P&amp;C PJM Central"/>
    <x v="2"/>
    <s v="103"/>
    <s v="13280"/>
    <s v="SP20 / 007"/>
    <n v="28111.863807692302"/>
    <n v="281118.63807692297"/>
  </r>
  <r>
    <m/>
    <n v="0"/>
    <n v="1984375000"/>
    <n v="1992126464"/>
    <n v="1992172241"/>
    <n v="1992176055"/>
    <s v="12916R"/>
    <s v="AEP Transmission"/>
    <s v="12904R"/>
    <s v="Trans Field Services"/>
    <s v="13695R"/>
    <s v="Trans Field Services West"/>
    <s v="11117R"/>
    <s v="TFS Sta/P&amp;C PJM Central"/>
    <x v="2"/>
    <s v="103"/>
    <s v="13280"/>
    <s v="SP20 / 008"/>
    <n v="31949.934038461499"/>
    <n v="319499.340384615"/>
  </r>
  <r>
    <m/>
    <n v="0"/>
    <n v="1984375000"/>
    <n v="1992126464"/>
    <n v="1992172241"/>
    <n v="1992176055"/>
    <s v="12916R"/>
    <s v="AEP Transmission"/>
    <s v="12904R"/>
    <s v="Trans Field Services"/>
    <s v="13695R"/>
    <s v="Trans Field Services West"/>
    <s v="11117R"/>
    <s v="TFS Sta/P&amp;C PJM Central"/>
    <x v="2"/>
    <s v="103"/>
    <s v="13280"/>
    <s v="SP20 / 009"/>
    <n v="75287.734846153995"/>
    <n v="501918.232307692"/>
  </r>
  <r>
    <m/>
    <n v="0"/>
    <n v="1984375000"/>
    <n v="1992126464"/>
    <n v="1992172241"/>
    <n v="1992176055"/>
    <s v="12916R"/>
    <s v="AEP Transmission"/>
    <s v="12904R"/>
    <s v="Trans Field Services"/>
    <s v="13695R"/>
    <s v="Trans Field Services West"/>
    <s v="11117R"/>
    <s v="TFS Sta/P&amp;C PJM Central"/>
    <x v="2"/>
    <s v="103"/>
    <s v="13280"/>
    <s v="SP20 / 010"/>
    <n v="30617.911076922999"/>
    <n v="153089.555384615"/>
  </r>
  <r>
    <m/>
    <n v="0"/>
    <n v="1984375000"/>
    <n v="1992126464"/>
    <n v="1992172241"/>
    <n v="1992176055"/>
    <s v="12916R"/>
    <s v="AEP Transmission"/>
    <s v="12904R"/>
    <s v="Trans Field Services"/>
    <s v="13695R"/>
    <s v="Trans Field Services West"/>
    <s v="11117R"/>
    <s v="TFS Sta/P&amp;C PJM Central"/>
    <x v="2"/>
    <s v="103"/>
    <s v="13282"/>
    <s v="SP20 / 005"/>
    <n v="6389.9860923077003"/>
    <n v="79874.826153846196"/>
  </r>
  <r>
    <m/>
    <n v="0"/>
    <n v="1984375000"/>
    <n v="1992126464"/>
    <n v="1992172241"/>
    <n v="1992176055"/>
    <s v="12916R"/>
    <s v="AEP Transmission"/>
    <s v="12904R"/>
    <s v="Trans Field Services"/>
    <s v="13695R"/>
    <s v="Trans Field Services West"/>
    <s v="11117R"/>
    <s v="TFS Sta/P&amp;C PJM Central"/>
    <x v="2"/>
    <s v="103"/>
    <s v="13282"/>
    <s v="SP20 / 006"/>
    <n v="6953.03965384616"/>
    <n v="77255.996153846194"/>
  </r>
  <r>
    <m/>
    <n v="0"/>
    <n v="1984375000"/>
    <n v="1992126464"/>
    <n v="1992172241"/>
    <n v="1992176055"/>
    <s v="12916R"/>
    <s v="AEP Transmission"/>
    <s v="12904R"/>
    <s v="Trans Field Services"/>
    <s v="13695R"/>
    <s v="Trans Field Services West"/>
    <s v="11117R"/>
    <s v="TFS Sta/P&amp;C PJM Central"/>
    <x v="2"/>
    <s v="103"/>
    <s v="13282"/>
    <s v="SP20 / 007"/>
    <n v="10595.143076923099"/>
    <n v="105951.430769231"/>
  </r>
  <r>
    <m/>
    <n v="0"/>
    <n v="1984375000"/>
    <n v="1992126464"/>
    <n v="1992172241"/>
    <n v="1992176055"/>
    <s v="12916R"/>
    <s v="AEP Transmission"/>
    <s v="12904R"/>
    <s v="Trans Field Services"/>
    <s v="13695R"/>
    <s v="Trans Field Services West"/>
    <s v="11117R"/>
    <s v="TFS Sta/P&amp;C PJM Central"/>
    <x v="2"/>
    <s v="103"/>
    <s v="13282"/>
    <s v="SP20 / 008"/>
    <n v="33691.2982692308"/>
    <n v="336912.98269230803"/>
  </r>
  <r>
    <m/>
    <n v="0"/>
    <n v="1984375000"/>
    <n v="1992126464"/>
    <n v="1992172241"/>
    <n v="1992176055"/>
    <s v="12916R"/>
    <s v="AEP Transmission"/>
    <s v="12904R"/>
    <s v="Trans Field Services"/>
    <s v="13695R"/>
    <s v="Trans Field Services West"/>
    <s v="11117R"/>
    <s v="TFS Sta/P&amp;C PJM Central"/>
    <x v="2"/>
    <s v="103"/>
    <s v="13282"/>
    <s v="SP20 / 010"/>
    <n v="59213.411692307804"/>
    <n v="296067.05846153898"/>
  </r>
  <r>
    <m/>
    <n v="0"/>
    <n v="1984375000"/>
    <n v="1992126464"/>
    <n v="1992172241"/>
    <n v="1992176055"/>
    <s v="12916R"/>
    <s v="AEP Transmission"/>
    <s v="12904R"/>
    <s v="Trans Field Services"/>
    <s v="13695R"/>
    <s v="Trans Field Services West"/>
    <s v="11117R"/>
    <s v="TFS Sta/P&amp;C PJM Central"/>
    <x v="2"/>
    <s v="103"/>
    <s v="13283"/>
    <s v="SP20 / 006"/>
    <n v="7550.0289692307697"/>
    <n v="83889.210769230805"/>
  </r>
  <r>
    <m/>
    <n v="0"/>
    <n v="1984375000"/>
    <n v="1992126464"/>
    <n v="1992172241"/>
    <n v="1992176055"/>
    <s v="12916R"/>
    <s v="AEP Transmission"/>
    <s v="12904R"/>
    <s v="Trans Field Services"/>
    <s v="13695R"/>
    <s v="Trans Field Services West"/>
    <s v="11117R"/>
    <s v="TFS Sta/P&amp;C PJM Central"/>
    <x v="2"/>
    <s v="103"/>
    <s v="13283"/>
    <s v="SP20 / 007"/>
    <n v="9299.0079615384602"/>
    <n v="92990.079615384602"/>
  </r>
  <r>
    <m/>
    <n v="0"/>
    <n v="1984375000"/>
    <n v="1992126464"/>
    <n v="1992172241"/>
    <n v="1992176055"/>
    <s v="12916R"/>
    <s v="AEP Transmission"/>
    <s v="12904R"/>
    <s v="Trans Field Services"/>
    <s v="13695R"/>
    <s v="Trans Field Services West"/>
    <s v="11117R"/>
    <s v="TFS Sta/P&amp;C PJM Central"/>
    <x v="2"/>
    <s v="103"/>
    <s v="13283"/>
    <s v="SP20 / 008"/>
    <n v="73720.044769230706"/>
    <n v="737200.44769230799"/>
  </r>
  <r>
    <m/>
    <n v="0"/>
    <n v="1984375000"/>
    <n v="1992126464"/>
    <n v="1992172241"/>
    <n v="1992176055"/>
    <s v="12916R"/>
    <s v="AEP Transmission"/>
    <s v="12904R"/>
    <s v="Trans Field Services"/>
    <s v="13695R"/>
    <s v="Trans Field Services West"/>
    <s v="11117R"/>
    <s v="TFS Sta/P&amp;C PJM Central"/>
    <x v="2"/>
    <s v="103"/>
    <s v="13283"/>
    <s v="SP20 / 009"/>
    <n v="40616.896730769098"/>
    <n v="270779.311538462"/>
  </r>
  <r>
    <m/>
    <n v="0"/>
    <n v="1984375000"/>
    <n v="1992126464"/>
    <n v="1992172241"/>
    <n v="1992176055"/>
    <s v="12916R"/>
    <s v="AEP Transmission"/>
    <s v="12904R"/>
    <s v="Trans Field Services"/>
    <s v="13695R"/>
    <s v="Trans Field Services West"/>
    <s v="11117R"/>
    <s v="TFS Sta/P&amp;C PJM Central"/>
    <x v="2"/>
    <s v="103"/>
    <s v="13283"/>
    <s v="SP20 / 010"/>
    <n v="29950.2"/>
    <n v="149751"/>
  </r>
  <r>
    <m/>
    <n v="0"/>
    <n v="1984375000"/>
    <n v="1992126464"/>
    <n v="1992172241"/>
    <n v="1992176055"/>
    <s v="12916R"/>
    <s v="AEP Transmission"/>
    <s v="12904R"/>
    <s v="Trans Field Services"/>
    <s v="13695R"/>
    <s v="Trans Field Services West"/>
    <s v="11117R"/>
    <s v="TFS Sta/P&amp;C PJM Central"/>
    <x v="2"/>
    <s v="103"/>
    <s v="13286"/>
    <s v="SP20 / 005"/>
    <n v="7457.28"/>
    <n v="93216"/>
  </r>
  <r>
    <m/>
    <n v="0"/>
    <n v="1984375000"/>
    <n v="1992126464"/>
    <n v="1992172241"/>
    <n v="1992176055"/>
    <s v="12916R"/>
    <s v="AEP Transmission"/>
    <s v="12904R"/>
    <s v="Trans Field Services"/>
    <s v="13695R"/>
    <s v="Trans Field Services West"/>
    <s v="11117R"/>
    <s v="TFS Sta/P&amp;C PJM Central"/>
    <x v="2"/>
    <s v="103"/>
    <s v="13286"/>
    <s v="SP20 / 007"/>
    <n v="63580.191565384601"/>
    <n v="635801.91565384599"/>
  </r>
  <r>
    <m/>
    <n v="0"/>
    <n v="1984375000"/>
    <n v="1992126464"/>
    <n v="1992172241"/>
    <n v="1992176055"/>
    <s v="12916R"/>
    <s v="AEP Transmission"/>
    <s v="12904R"/>
    <s v="Trans Field Services"/>
    <s v="13695R"/>
    <s v="Trans Field Services West"/>
    <s v="11117R"/>
    <s v="TFS Sta/P&amp;C PJM Central"/>
    <x v="2"/>
    <s v="103"/>
    <s v="13286"/>
    <s v="SP20 / 009"/>
    <n v="20918.7"/>
    <n v="139458"/>
  </r>
  <r>
    <m/>
    <n v="0"/>
    <n v="1984375000"/>
    <n v="1992126464"/>
    <n v="1992172241"/>
    <n v="1992176055"/>
    <s v="12916R"/>
    <s v="AEP Transmission"/>
    <s v="12904R"/>
    <s v="Trans Field Services"/>
    <s v="13695R"/>
    <s v="Trans Field Services West"/>
    <s v="11117R"/>
    <s v="TFS Sta/P&amp;C PJM Central"/>
    <x v="2"/>
    <s v="103"/>
    <s v="13286"/>
    <s v="SP20 / 010"/>
    <n v="31353.467307692401"/>
    <n v="156767.336538462"/>
  </r>
  <r>
    <m/>
    <n v="0"/>
    <n v="1984375000"/>
    <n v="1992126464"/>
    <n v="1992172241"/>
    <n v="1992176055"/>
    <s v="12916R"/>
    <s v="AEP Transmission"/>
    <s v="12904R"/>
    <s v="Trans Field Services"/>
    <s v="13695R"/>
    <s v="Trans Field Services West"/>
    <s v="11117R"/>
    <s v="TFS Sta/P&amp;C PJM Central"/>
    <x v="2"/>
    <s v="103"/>
    <s v="13292"/>
    <s v="SP20 / 004"/>
    <n v="3498.04407692308"/>
    <n v="58300.734615384601"/>
  </r>
  <r>
    <m/>
    <n v="0"/>
    <n v="1984375000"/>
    <n v="1992126464"/>
    <n v="1992172241"/>
    <n v="1992176055"/>
    <s v="12916R"/>
    <s v="AEP Transmission"/>
    <s v="12904R"/>
    <s v="Trans Field Services"/>
    <s v="13695R"/>
    <s v="Trans Field Services West"/>
    <s v="11117R"/>
    <s v="TFS Sta/P&amp;C PJM Central"/>
    <x v="2"/>
    <s v="103"/>
    <s v="13292"/>
    <s v="SP20 / 006"/>
    <n v="22745.254915384699"/>
    <n v="252725.05461538499"/>
  </r>
  <r>
    <m/>
    <n v="0"/>
    <n v="1984375000"/>
    <n v="1992126464"/>
    <n v="1992172241"/>
    <n v="1992176055"/>
    <s v="12916R"/>
    <s v="AEP Transmission"/>
    <s v="12904R"/>
    <s v="Trans Field Services"/>
    <s v="13695R"/>
    <s v="Trans Field Services West"/>
    <s v="11117R"/>
    <s v="TFS Sta/P&amp;C PJM Central"/>
    <x v="2"/>
    <s v="103"/>
    <s v="13292"/>
    <s v="SP20 / 008"/>
    <n v="96562.167115384495"/>
    <n v="965621.67115384596"/>
  </r>
  <r>
    <m/>
    <n v="0"/>
    <n v="1984375000"/>
    <n v="1992126464"/>
    <n v="1992172241"/>
    <n v="1992176055"/>
    <s v="12916R"/>
    <s v="AEP Transmission"/>
    <s v="12904R"/>
    <s v="Trans Field Services"/>
    <s v="13695R"/>
    <s v="Trans Field Services West"/>
    <s v="11117R"/>
    <s v="TFS Sta/P&amp;C PJM Central"/>
    <x v="2"/>
    <s v="103"/>
    <s v="13300"/>
    <s v="Nonsal"/>
    <n v="46250.565600000002"/>
    <n v="1466024.32"/>
  </r>
  <r>
    <m/>
    <n v="0"/>
    <n v="1984375000"/>
    <n v="1992126464"/>
    <n v="1992172241"/>
    <n v="1992176055"/>
    <s v="12916R"/>
    <s v="AEP Transmission"/>
    <s v="12904R"/>
    <s v="Trans Field Services"/>
    <s v="13695R"/>
    <s v="Trans Field Services West"/>
    <s v="11117R"/>
    <s v="TFS Sta/P&amp;C PJM Central"/>
    <x v="2"/>
    <s v="103"/>
    <s v="13300"/>
    <s v="SP20 / 008"/>
    <n v="53491.777088461597"/>
    <n v="534917.77088461502"/>
  </r>
  <r>
    <m/>
    <n v="0"/>
    <n v="1984375000"/>
    <n v="1992126464"/>
    <n v="1992172241"/>
    <n v="1992176055"/>
    <s v="12916R"/>
    <s v="AEP Transmission"/>
    <s v="12904R"/>
    <s v="Trans Field Services"/>
    <s v="13695R"/>
    <s v="Trans Field Services West"/>
    <s v="11117R"/>
    <s v="TFS Sta/P&amp;C PJM Central"/>
    <x v="2"/>
    <s v="103"/>
    <s v="13300"/>
    <s v="SP20 / 009"/>
    <n v="19561.2447692307"/>
    <n v="130408.298461538"/>
  </r>
  <r>
    <m/>
    <n v="0"/>
    <n v="1984375000"/>
    <n v="1992126464"/>
    <n v="1992172241"/>
    <n v="1992176055"/>
    <s v="12916R"/>
    <s v="AEP Transmission"/>
    <s v="12904R"/>
    <s v="Trans Field Services"/>
    <s v="13695R"/>
    <s v="Trans Field Services West"/>
    <s v="11117R"/>
    <s v="TFS Sta/P&amp;C PJM Central"/>
    <x v="2"/>
    <s v="103"/>
    <s v="13301"/>
    <s v="Nonsal"/>
    <n v="47744.436000000002"/>
    <n v="1591481.2"/>
  </r>
  <r>
    <m/>
    <n v="0"/>
    <n v="1984375000"/>
    <n v="1992126464"/>
    <n v="1992172241"/>
    <n v="1992176055"/>
    <s v="12916R"/>
    <s v="AEP Transmission"/>
    <s v="12904R"/>
    <s v="Trans Field Services"/>
    <s v="13695R"/>
    <s v="Trans Field Services West"/>
    <s v="11117R"/>
    <s v="TFS Sta/P&amp;C PJM Central"/>
    <x v="2"/>
    <s v="103"/>
    <s v="13301"/>
    <s v="SP20 / 008"/>
    <n v="50795.3458576923"/>
    <n v="507953.458576923"/>
  </r>
  <r>
    <m/>
    <n v="0"/>
    <n v="1984375000"/>
    <n v="1992126464"/>
    <n v="1992172241"/>
    <n v="1992176055"/>
    <s v="12916R"/>
    <s v="AEP Transmission"/>
    <s v="12904R"/>
    <s v="Trans Field Services"/>
    <s v="13695R"/>
    <s v="Trans Field Services West"/>
    <s v="11117R"/>
    <s v="TFS Sta/P&amp;C PJM Central"/>
    <x v="2"/>
    <s v="103"/>
    <s v="13301"/>
    <s v="SP20 / 009"/>
    <n v="19616.095211538399"/>
    <n v="130773.968076923"/>
  </r>
  <r>
    <m/>
    <n v="0"/>
    <n v="1984375000"/>
    <n v="1992126464"/>
    <n v="1992172241"/>
    <n v="1992176055"/>
    <s v="12916R"/>
    <s v="AEP Transmission"/>
    <s v="12904R"/>
    <s v="Trans Field Services"/>
    <s v="13695R"/>
    <s v="Trans Field Services West"/>
    <s v="11117R"/>
    <s v="TFS Sta/P&amp;C PJM Central"/>
    <x v="2"/>
    <s v="103"/>
    <s v="13302"/>
    <s v="Nonsal"/>
    <n v="55706.948400000001"/>
    <n v="1856898.28"/>
  </r>
  <r>
    <m/>
    <n v="0"/>
    <n v="1984375000"/>
    <n v="1992126464"/>
    <n v="1992172241"/>
    <n v="1992176055"/>
    <s v="12916R"/>
    <s v="AEP Transmission"/>
    <s v="12904R"/>
    <s v="Trans Field Services"/>
    <s v="13695R"/>
    <s v="Trans Field Services West"/>
    <s v="11117R"/>
    <s v="TFS Sta/P&amp;C PJM Central"/>
    <x v="2"/>
    <s v="103"/>
    <s v="13302"/>
    <s v="SP20 / 008"/>
    <n v="64635.947165384699"/>
    <n v="646359.47165384598"/>
  </r>
  <r>
    <m/>
    <n v="0"/>
    <n v="1984375000"/>
    <n v="1992126464"/>
    <n v="1992172241"/>
    <n v="1992176055"/>
    <s v="12916R"/>
    <s v="AEP Transmission"/>
    <s v="12904R"/>
    <s v="Trans Field Services"/>
    <s v="13695R"/>
    <s v="Trans Field Services West"/>
    <s v="11117R"/>
    <s v="TFS Sta/P&amp;C PJM Central"/>
    <x v="2"/>
    <s v="103"/>
    <s v="13302"/>
    <s v="SP20 / 009"/>
    <n v="19514.252769230701"/>
    <n v="130095.018461538"/>
  </r>
  <r>
    <m/>
    <n v="0"/>
    <n v="1984375000"/>
    <n v="1992126464"/>
    <n v="1992172241"/>
    <n v="1992176055"/>
    <s v="12916R"/>
    <s v="AEP Transmission"/>
    <s v="12904R"/>
    <s v="Trans Field Services"/>
    <s v="13695R"/>
    <s v="Trans Field Services West"/>
    <s v="11117R"/>
    <s v="TFS Sta/P&amp;C PJM Central"/>
    <x v="2"/>
    <s v="103"/>
    <s v="13310"/>
    <s v="Nonsal"/>
    <n v="13015.218000000001"/>
    <n v="433840.6"/>
  </r>
  <r>
    <m/>
    <n v="0"/>
    <n v="1984375000"/>
    <n v="1992126464"/>
    <n v="1992172241"/>
    <n v="1992176055"/>
    <s v="12916R"/>
    <s v="AEP Transmission"/>
    <s v="12904R"/>
    <s v="Trans Field Services"/>
    <s v="13695R"/>
    <s v="Trans Field Services West"/>
    <s v="11117R"/>
    <s v="TFS Sta/P&amp;C PJM Central"/>
    <x v="2"/>
    <s v="103"/>
    <s v="13310"/>
    <s v="SP20 / 007"/>
    <n v="36463.515611538503"/>
    <n v="364635.15611538501"/>
  </r>
  <r>
    <m/>
    <n v="0"/>
    <n v="1984375000"/>
    <n v="1992126464"/>
    <n v="1992172241"/>
    <n v="1992176055"/>
    <s v="12916R"/>
    <s v="AEP Transmission"/>
    <s v="12904R"/>
    <s v="Trans Field Services"/>
    <s v="13695R"/>
    <s v="Trans Field Services West"/>
    <s v="11117R"/>
    <s v="TFS Sta/P&amp;C PJM Central"/>
    <x v="2"/>
    <s v="103"/>
    <s v="13310"/>
    <s v="SP20 / 009"/>
    <n v="20187.4976538462"/>
    <n v="134583.31769230799"/>
  </r>
  <r>
    <m/>
    <n v="0"/>
    <n v="1984375000"/>
    <n v="1992126464"/>
    <n v="1992172241"/>
    <n v="1992176055"/>
    <s v="12916R"/>
    <s v="AEP Transmission"/>
    <s v="12904R"/>
    <s v="Trans Field Services"/>
    <s v="13695R"/>
    <s v="Trans Field Services West"/>
    <s v="11117R"/>
    <s v="TFS Sta/P&amp;C PJM Central"/>
    <x v="2"/>
    <s v="103"/>
    <s v="13444"/>
    <s v="Nonsal"/>
    <n v="24900.987300000001"/>
    <n v="830032.91"/>
  </r>
  <r>
    <m/>
    <n v="0"/>
    <n v="1984375000"/>
    <n v="1992126464"/>
    <n v="1992172241"/>
    <n v="1992176055"/>
    <s v="12916R"/>
    <s v="AEP Transmission"/>
    <s v="12904R"/>
    <s v="Trans Field Services"/>
    <s v="13695R"/>
    <s v="Trans Field Services West"/>
    <s v="11117R"/>
    <s v="TFS Sta/P&amp;C PJM Central"/>
    <x v="2"/>
    <s v="103"/>
    <s v="13444"/>
    <s v="SP20 / 008"/>
    <n v="24727.234550000001"/>
    <n v="247272.3455"/>
  </r>
  <r>
    <m/>
    <n v="0"/>
    <n v="1984375000"/>
    <n v="1992126464"/>
    <n v="1992172241"/>
    <n v="1992176055"/>
    <s v="12916R"/>
    <s v="AEP Transmission"/>
    <s v="12904R"/>
    <s v="Trans Field Services"/>
    <s v="13695R"/>
    <s v="Trans Field Services West"/>
    <s v="11117R"/>
    <s v="TFS Sta/P&amp;C PJM Central"/>
    <x v="2"/>
    <s v="103"/>
    <s v="13444"/>
    <s v="SP20 / 009"/>
    <n v="19329.379615384601"/>
    <n v="128862.530769231"/>
  </r>
  <r>
    <m/>
    <n v="0"/>
    <n v="1984375000"/>
    <n v="1992126464"/>
    <n v="1992172241"/>
    <n v="1992176055"/>
    <s v="12916R"/>
    <s v="AEP Transmission"/>
    <s v="12904R"/>
    <s v="Trans Field Services"/>
    <s v="13695R"/>
    <s v="Trans Field Services West"/>
    <s v="11117R"/>
    <s v="TFS Sta/P&amp;C PJM Central"/>
    <x v="2"/>
    <s v="103"/>
    <s v="13488"/>
    <s v="Nonsal"/>
    <n v="20415.39"/>
    <n v="680513"/>
  </r>
  <r>
    <m/>
    <n v="0"/>
    <n v="1984375000"/>
    <n v="1992126464"/>
    <n v="1992172241"/>
    <n v="1992176055"/>
    <s v="12916R"/>
    <s v="AEP Transmission"/>
    <s v="12904R"/>
    <s v="Trans Field Services"/>
    <s v="13695R"/>
    <s v="Trans Field Services West"/>
    <s v="11117R"/>
    <s v="TFS Sta/P&amp;C PJM Central"/>
    <x v="2"/>
    <s v="103"/>
    <s v="13488"/>
    <s v="SP20 / 007"/>
    <n v="49260.054192307703"/>
    <n v="492600.54192307702"/>
  </r>
  <r>
    <m/>
    <n v="0"/>
    <n v="1984375000"/>
    <n v="1992126464"/>
    <n v="1992172241"/>
    <n v="1992176055"/>
    <s v="12916R"/>
    <s v="AEP Transmission"/>
    <s v="12904R"/>
    <s v="Trans Field Services"/>
    <s v="13695R"/>
    <s v="Trans Field Services West"/>
    <s v="11117R"/>
    <s v="TFS Sta/P&amp;C PJM Central"/>
    <x v="2"/>
    <s v="103"/>
    <s v="13488"/>
    <s v="SP20 / 009"/>
    <n v="39663.434480769298"/>
    <n v="264422.89653846202"/>
  </r>
  <r>
    <m/>
    <n v="0"/>
    <n v="1984375000"/>
    <n v="1992126464"/>
    <n v="1992172241"/>
    <n v="1992176055"/>
    <s v="12916R"/>
    <s v="AEP Transmission"/>
    <s v="12904R"/>
    <s v="Trans Field Services"/>
    <s v="13695R"/>
    <s v="Trans Field Services West"/>
    <s v="11117R"/>
    <s v="TFS Sta/P&amp;C PJM Central"/>
    <x v="2"/>
    <s v="103"/>
    <s v="13489"/>
    <s v="Nonsal"/>
    <n v="17568.57"/>
    <n v="585619"/>
  </r>
  <r>
    <m/>
    <n v="0"/>
    <n v="1984375000"/>
    <n v="1992126464"/>
    <n v="1992172241"/>
    <n v="1992176055"/>
    <s v="12916R"/>
    <s v="AEP Transmission"/>
    <s v="12904R"/>
    <s v="Trans Field Services"/>
    <s v="13695R"/>
    <s v="Trans Field Services West"/>
    <s v="11117R"/>
    <s v="TFS Sta/P&amp;C PJM Central"/>
    <x v="2"/>
    <s v="103"/>
    <s v="13489"/>
    <s v="SP20 / 007"/>
    <n v="37740.406930769197"/>
    <n v="377404.069307692"/>
  </r>
  <r>
    <m/>
    <n v="0"/>
    <n v="1984375000"/>
    <n v="1992126464"/>
    <n v="1992172241"/>
    <n v="1992176055"/>
    <s v="12916R"/>
    <s v="AEP Transmission"/>
    <s v="12904R"/>
    <s v="Trans Field Services"/>
    <s v="13695R"/>
    <s v="Trans Field Services West"/>
    <s v="11117R"/>
    <s v="TFS Sta/P&amp;C PJM Central"/>
    <x v="2"/>
    <s v="103"/>
    <s v="13489"/>
    <s v="SP20 / 009"/>
    <n v="20214.565788461601"/>
    <n v="134763.771923077"/>
  </r>
  <r>
    <m/>
    <n v="0"/>
    <n v="1984375000"/>
    <n v="1992126464"/>
    <n v="1992172241"/>
    <n v="1992176055"/>
    <s v="12916R"/>
    <s v="AEP Transmission"/>
    <s v="12904R"/>
    <s v="Trans Field Services"/>
    <s v="13695R"/>
    <s v="Trans Field Services West"/>
    <s v="11117R"/>
    <s v="TFS Sta/P&amp;C PJM Central"/>
    <x v="2"/>
    <s v="103"/>
    <s v="13626"/>
    <s v="SP20 / 008"/>
    <n v="48918.500730769199"/>
    <n v="489185.00730769202"/>
  </r>
  <r>
    <m/>
    <n v="0"/>
    <n v="1984375000"/>
    <n v="1992126464"/>
    <n v="1992172241"/>
    <n v="1992176055"/>
    <s v="12916R"/>
    <s v="AEP Transmission"/>
    <s v="12904R"/>
    <s v="Trans Field Services"/>
    <s v="13695R"/>
    <s v="Trans Field Services West"/>
    <s v="11117R"/>
    <s v="TFS Sta/P&amp;C PJM Central"/>
    <x v="2"/>
    <s v="103"/>
    <s v="13626"/>
    <s v="SP20 / 009"/>
    <n v="19897.664423076902"/>
    <n v="132651.09615384601"/>
  </r>
  <r>
    <m/>
    <n v="0"/>
    <n v="1984375000"/>
    <n v="1992126464"/>
    <n v="1992172241"/>
    <n v="1992176055"/>
    <s v="12916R"/>
    <s v="AEP Transmission"/>
    <s v="12904R"/>
    <s v="Trans Field Services"/>
    <s v="13695R"/>
    <s v="Trans Field Services West"/>
    <s v="11117R"/>
    <s v="TFS Sta/P&amp;C PJM Central"/>
    <x v="2"/>
    <s v="103"/>
    <s v="13976"/>
    <s v="SP20 / 007"/>
    <n v="19201.936576922999"/>
    <n v="192019.36576923099"/>
  </r>
  <r>
    <m/>
    <n v="0"/>
    <n v="1984375000"/>
    <n v="1992126464"/>
    <n v="1992172241"/>
    <n v="1992176055"/>
    <s v="12916R"/>
    <s v="AEP Transmission"/>
    <s v="12904R"/>
    <s v="Trans Field Services"/>
    <s v="13695R"/>
    <s v="Trans Field Services West"/>
    <s v="11117R"/>
    <s v="TFS Sta/P&amp;C PJM Central"/>
    <x v="2"/>
    <s v="103"/>
    <s v="13976"/>
    <s v="SP20 / 008"/>
    <n v="10841.496153846199"/>
    <n v="108414.961538462"/>
  </r>
  <r>
    <m/>
    <n v="0"/>
    <n v="1984375000"/>
    <n v="1992126464"/>
    <n v="1992172241"/>
    <n v="1992177962"/>
    <s v="12916R"/>
    <s v="AEP Transmission"/>
    <s v="12904R"/>
    <s v="Trans Field Services"/>
    <s v="13695R"/>
    <s v="Trans Field Services West"/>
    <s v="13608R"/>
    <s v="TFS Sta/P&amp;C ERCOT"/>
    <x v="2"/>
    <s v="103"/>
    <s v="10917"/>
    <s v="SP20 / 005"/>
    <n v="6579.9745538461502"/>
    <n v="82249.681923076903"/>
  </r>
  <r>
    <m/>
    <n v="0"/>
    <n v="1984375000"/>
    <n v="1992126464"/>
    <n v="1992172241"/>
    <n v="1992177962"/>
    <s v="12916R"/>
    <s v="AEP Transmission"/>
    <s v="12904R"/>
    <s v="Trans Field Services"/>
    <s v="13695R"/>
    <s v="Trans Field Services West"/>
    <s v="13608R"/>
    <s v="TFS Sta/P&amp;C ERCOT"/>
    <x v="2"/>
    <s v="103"/>
    <s v="10917"/>
    <s v="SP20 / 006"/>
    <n v="8373.3502846153897"/>
    <n v="93037.225384615405"/>
  </r>
  <r>
    <m/>
    <n v="0"/>
    <n v="1984375000"/>
    <n v="1992126464"/>
    <n v="1992172241"/>
    <n v="1992177962"/>
    <s v="12916R"/>
    <s v="AEP Transmission"/>
    <s v="12904R"/>
    <s v="Trans Field Services"/>
    <s v="13695R"/>
    <s v="Trans Field Services West"/>
    <s v="13608R"/>
    <s v="TFS Sta/P&amp;C ERCOT"/>
    <x v="2"/>
    <s v="103"/>
    <s v="10917"/>
    <s v="SP20 / 009"/>
    <n v="19850.4842307693"/>
    <n v="132336.561538462"/>
  </r>
  <r>
    <m/>
    <n v="0"/>
    <n v="1984375000"/>
    <n v="1992126464"/>
    <n v="1992172241"/>
    <n v="1992177962"/>
    <s v="12916R"/>
    <s v="AEP Transmission"/>
    <s v="12904R"/>
    <s v="Trans Field Services"/>
    <s v="13695R"/>
    <s v="Trans Field Services West"/>
    <s v="13608R"/>
    <s v="TFS Sta/P&amp;C ERCOT"/>
    <x v="2"/>
    <s v="103"/>
    <s v="11744"/>
    <s v="SP20 / 005"/>
    <n v="6240"/>
    <n v="78000"/>
  </r>
  <r>
    <m/>
    <n v="0"/>
    <n v="1984375000"/>
    <n v="1992126464"/>
    <n v="1992172241"/>
    <n v="1992177962"/>
    <s v="12916R"/>
    <s v="AEP Transmission"/>
    <s v="12904R"/>
    <s v="Trans Field Services"/>
    <s v="13695R"/>
    <s v="Trans Field Services West"/>
    <s v="13608R"/>
    <s v="TFS Sta/P&amp;C ERCOT"/>
    <x v="2"/>
    <s v="103"/>
    <s v="11744"/>
    <s v="SP20 / 006"/>
    <n v="16551.605630769202"/>
    <n v="183906.72923076901"/>
  </r>
  <r>
    <m/>
    <n v="0"/>
    <n v="1984375000"/>
    <n v="1992126464"/>
    <n v="1992172241"/>
    <n v="1992177962"/>
    <s v="12916R"/>
    <s v="AEP Transmission"/>
    <s v="12904R"/>
    <s v="Trans Field Services"/>
    <s v="13695R"/>
    <s v="Trans Field Services West"/>
    <s v="13608R"/>
    <s v="TFS Sta/P&amp;C ERCOT"/>
    <x v="2"/>
    <s v="103"/>
    <s v="11744"/>
    <s v="SP20 / 009"/>
    <n v="19484.7415384616"/>
    <n v="129898.27692307701"/>
  </r>
  <r>
    <m/>
    <n v="0"/>
    <n v="1984375000"/>
    <n v="1992126464"/>
    <n v="1992172241"/>
    <n v="1992177962"/>
    <s v="12916R"/>
    <s v="AEP Transmission"/>
    <s v="12904R"/>
    <s v="Trans Field Services"/>
    <s v="13695R"/>
    <s v="Trans Field Services West"/>
    <s v="13608R"/>
    <s v="TFS Sta/P&amp;C ERCOT"/>
    <x v="2"/>
    <s v="103"/>
    <s v="13279"/>
    <s v="SP20 / 006"/>
    <n v="7768.8868153846097"/>
    <n v="86320.964615384597"/>
  </r>
  <r>
    <m/>
    <n v="0"/>
    <n v="1984375000"/>
    <n v="1992126464"/>
    <n v="1992172241"/>
    <n v="1992177962"/>
    <s v="12916R"/>
    <s v="AEP Transmission"/>
    <s v="12904R"/>
    <s v="Trans Field Services"/>
    <s v="13695R"/>
    <s v="Trans Field Services West"/>
    <s v="13608R"/>
    <s v="TFS Sta/P&amp;C ERCOT"/>
    <x v="2"/>
    <s v="103"/>
    <s v="13279"/>
    <s v="SP20 / 007"/>
    <n v="9278.9981538461598"/>
    <n v="92789.981538461594"/>
  </r>
  <r>
    <m/>
    <n v="0"/>
    <n v="1984375000"/>
    <n v="1992126464"/>
    <n v="1992172241"/>
    <n v="1992177962"/>
    <s v="12916R"/>
    <s v="AEP Transmission"/>
    <s v="12904R"/>
    <s v="Trans Field Services"/>
    <s v="13695R"/>
    <s v="Trans Field Services West"/>
    <s v="13608R"/>
    <s v="TFS Sta/P&amp;C ERCOT"/>
    <x v="2"/>
    <s v="103"/>
    <s v="13279"/>
    <s v="SP20 / 008"/>
    <n v="11750.2961538462"/>
    <n v="117502.961538462"/>
  </r>
  <r>
    <m/>
    <n v="0"/>
    <n v="1984375000"/>
    <n v="1992126464"/>
    <n v="1992172241"/>
    <n v="1992177962"/>
    <s v="12916R"/>
    <s v="AEP Transmission"/>
    <s v="12904R"/>
    <s v="Trans Field Services"/>
    <s v="13695R"/>
    <s v="Trans Field Services West"/>
    <s v="13608R"/>
    <s v="TFS Sta/P&amp;C ERCOT"/>
    <x v="2"/>
    <s v="103"/>
    <s v="13279"/>
    <s v="SP20 / 009"/>
    <n v="20136.754846153799"/>
    <n v="134245.03230769199"/>
  </r>
  <r>
    <m/>
    <n v="0"/>
    <n v="1984375000"/>
    <n v="1992126464"/>
    <n v="1992172241"/>
    <n v="1992177962"/>
    <s v="12916R"/>
    <s v="AEP Transmission"/>
    <s v="12904R"/>
    <s v="Trans Field Services"/>
    <s v="13695R"/>
    <s v="Trans Field Services West"/>
    <s v="13608R"/>
    <s v="TFS Sta/P&amp;C ERCOT"/>
    <x v="2"/>
    <s v="103"/>
    <s v="13279"/>
    <s v="SP20 / 010"/>
    <n v="29999.9935384616"/>
    <n v="149999.96769230801"/>
  </r>
  <r>
    <m/>
    <n v="0"/>
    <n v="1984375000"/>
    <n v="1992126464"/>
    <n v="1992172241"/>
    <n v="1992177962"/>
    <s v="12916R"/>
    <s v="AEP Transmission"/>
    <s v="12904R"/>
    <s v="Trans Field Services"/>
    <s v="13695R"/>
    <s v="Trans Field Services West"/>
    <s v="13608R"/>
    <s v="TFS Sta/P&amp;C ERCOT"/>
    <x v="2"/>
    <s v="103"/>
    <s v="13492"/>
    <s v="SP20 / 006"/>
    <n v="8001.8994461538396"/>
    <n v="88909.993846153797"/>
  </r>
  <r>
    <m/>
    <n v="0"/>
    <n v="1984375000"/>
    <n v="1992126464"/>
    <n v="1992172241"/>
    <n v="1992177962"/>
    <s v="12916R"/>
    <s v="AEP Transmission"/>
    <s v="12904R"/>
    <s v="Trans Field Services"/>
    <s v="13695R"/>
    <s v="Trans Field Services West"/>
    <s v="13608R"/>
    <s v="TFS Sta/P&amp;C ERCOT"/>
    <x v="2"/>
    <s v="103"/>
    <s v="13608"/>
    <s v="SP20 / 012"/>
    <n v="65193.333346153799"/>
    <n v="217311.111153846"/>
  </r>
  <r>
    <m/>
    <n v="0"/>
    <n v="1984375000"/>
    <n v="1992126464"/>
    <n v="1992172241"/>
    <n v="1992177962"/>
    <s v="12916R"/>
    <s v="AEP Transmission"/>
    <s v="12904R"/>
    <s v="Trans Field Services"/>
    <s v="13695R"/>
    <s v="Trans Field Services West"/>
    <s v="13608R"/>
    <s v="TFS Sta/P&amp;C ERCOT"/>
    <x v="2"/>
    <s v="103"/>
    <s v="13628"/>
    <s v="SP20 / 007"/>
    <n v="9443.8678076923097"/>
    <n v="94438.678076923097"/>
  </r>
  <r>
    <m/>
    <n v="0"/>
    <n v="1984375000"/>
    <n v="1992126464"/>
    <n v="1992172241"/>
    <n v="1992177962"/>
    <s v="12916R"/>
    <s v="AEP Transmission"/>
    <s v="12904R"/>
    <s v="Trans Field Services"/>
    <s v="13695R"/>
    <s v="Trans Field Services West"/>
    <s v="13608R"/>
    <s v="TFS Sta/P&amp;C ERCOT"/>
    <x v="2"/>
    <s v="103"/>
    <s v="13628"/>
    <s v="SP20 / 008"/>
    <n v="35265.902230769199"/>
    <n v="352659.02230769198"/>
  </r>
  <r>
    <m/>
    <n v="0"/>
    <n v="1984375000"/>
    <n v="1992126464"/>
    <n v="1992172241"/>
    <n v="1992177962"/>
    <s v="12916R"/>
    <s v="AEP Transmission"/>
    <s v="12904R"/>
    <s v="Trans Field Services"/>
    <s v="13695R"/>
    <s v="Trans Field Services West"/>
    <s v="13608R"/>
    <s v="TFS Sta/P&amp;C ERCOT"/>
    <x v="2"/>
    <s v="114"/>
    <s v="13279"/>
    <s v="SP20 / 005"/>
    <n v="6314.0028307692301"/>
    <n v="78925.035384615403"/>
  </r>
  <r>
    <m/>
    <n v="0"/>
    <n v="1984375000"/>
    <n v="1992126464"/>
    <n v="1992172241"/>
    <n v="1992177962"/>
    <s v="12916R"/>
    <s v="AEP Transmission"/>
    <s v="12904R"/>
    <s v="Trans Field Services"/>
    <s v="13695R"/>
    <s v="Trans Field Services West"/>
    <s v="13608R"/>
    <s v="TFS Sta/P&amp;C ERCOT"/>
    <x v="2"/>
    <s v="114"/>
    <s v="13279"/>
    <s v="SP20 / 006"/>
    <n v="7808.5470461538498"/>
    <n v="86761.633846153898"/>
  </r>
  <r>
    <m/>
    <n v="0"/>
    <n v="1984375000"/>
    <n v="1992126464"/>
    <n v="1992172241"/>
    <n v="1992177962"/>
    <s v="12916R"/>
    <s v="AEP Transmission"/>
    <s v="12904R"/>
    <s v="Trans Field Services"/>
    <s v="13695R"/>
    <s v="Trans Field Services West"/>
    <s v="13608R"/>
    <s v="TFS Sta/P&amp;C ERCOT"/>
    <x v="2"/>
    <s v="169"/>
    <s v="10028"/>
    <s v="Nonsal"/>
    <n v="52552.331298076999"/>
    <n v="1051046.62596154"/>
  </r>
  <r>
    <m/>
    <n v="0"/>
    <n v="1984375000"/>
    <n v="1992126464"/>
    <n v="1992172241"/>
    <n v="1992177962"/>
    <s v="12916R"/>
    <s v="AEP Transmission"/>
    <s v="12904R"/>
    <s v="Trans Field Services"/>
    <s v="13695R"/>
    <s v="Trans Field Services West"/>
    <s v="13608R"/>
    <s v="TFS Sta/P&amp;C ERCOT"/>
    <x v="2"/>
    <s v="169"/>
    <s v="10028"/>
    <s v="SP20 / 007"/>
    <n v="29712.3810269231"/>
    <n v="297123.81026923098"/>
  </r>
  <r>
    <m/>
    <n v="0"/>
    <n v="1984375000"/>
    <n v="1992126464"/>
    <n v="1992172241"/>
    <n v="1992177962"/>
    <s v="12916R"/>
    <s v="AEP Transmission"/>
    <s v="12904R"/>
    <s v="Trans Field Services"/>
    <s v="13695R"/>
    <s v="Trans Field Services West"/>
    <s v="13608R"/>
    <s v="TFS Sta/P&amp;C ERCOT"/>
    <x v="2"/>
    <s v="169"/>
    <s v="10028"/>
    <s v="SP20 / 009"/>
    <n v="21955.785865384601"/>
    <n v="146371.905769231"/>
  </r>
  <r>
    <m/>
    <n v="0"/>
    <n v="1984375000"/>
    <n v="1992126464"/>
    <n v="1992172241"/>
    <n v="1992177962"/>
    <s v="12916R"/>
    <s v="AEP Transmission"/>
    <s v="12904R"/>
    <s v="Trans Field Services"/>
    <s v="13695R"/>
    <s v="Trans Field Services West"/>
    <s v="13608R"/>
    <s v="TFS Sta/P&amp;C ERCOT"/>
    <x v="2"/>
    <s v="169"/>
    <s v="10723"/>
    <s v="Nonsal"/>
    <n v="57894.299148076803"/>
    <n v="1157885.9829615401"/>
  </r>
  <r>
    <m/>
    <n v="0"/>
    <n v="1984375000"/>
    <n v="1992126464"/>
    <n v="1992172241"/>
    <n v="1992177962"/>
    <s v="12916R"/>
    <s v="AEP Transmission"/>
    <s v="12904R"/>
    <s v="Trans Field Services"/>
    <s v="13695R"/>
    <s v="Trans Field Services West"/>
    <s v="13608R"/>
    <s v="TFS Sta/P&amp;C ERCOT"/>
    <x v="2"/>
    <s v="169"/>
    <s v="10723"/>
    <s v="SP20 / 009"/>
    <n v="20731.279096153801"/>
    <n v="138208.52730769201"/>
  </r>
  <r>
    <m/>
    <n v="0"/>
    <n v="1984375000"/>
    <n v="1992126464"/>
    <n v="1992172241"/>
    <n v="1992177962"/>
    <s v="12916R"/>
    <s v="AEP Transmission"/>
    <s v="12904R"/>
    <s v="Trans Field Services"/>
    <s v="13695R"/>
    <s v="Trans Field Services West"/>
    <s v="13608R"/>
    <s v="TFS Sta/P&amp;C ERCOT"/>
    <x v="2"/>
    <s v="169"/>
    <s v="10917"/>
    <s v="SP20 / 003"/>
    <n v="2670.2465000000002"/>
    <n v="53404.93"/>
  </r>
  <r>
    <m/>
    <n v="0"/>
    <n v="1984375000"/>
    <n v="1992126464"/>
    <n v="1992172241"/>
    <n v="1992177962"/>
    <s v="12916R"/>
    <s v="AEP Transmission"/>
    <s v="12904R"/>
    <s v="Trans Field Services"/>
    <s v="13695R"/>
    <s v="Trans Field Services West"/>
    <s v="13608R"/>
    <s v="TFS Sta/P&amp;C ERCOT"/>
    <x v="2"/>
    <s v="169"/>
    <s v="10917"/>
    <s v="SP20 / 007"/>
    <n v="11206.8433846154"/>
    <n v="112068.433846154"/>
  </r>
  <r>
    <m/>
    <n v="0"/>
    <n v="1984375000"/>
    <n v="1992126464"/>
    <n v="1992172241"/>
    <n v="1992177962"/>
    <s v="12916R"/>
    <s v="AEP Transmission"/>
    <s v="12904R"/>
    <s v="Trans Field Services"/>
    <s v="13695R"/>
    <s v="Trans Field Services West"/>
    <s v="13608R"/>
    <s v="TFS Sta/P&amp;C ERCOT"/>
    <x v="2"/>
    <s v="169"/>
    <s v="10917"/>
    <s v="SP20 / 008"/>
    <n v="48925.359038461502"/>
    <n v="489253.590384615"/>
  </r>
  <r>
    <m/>
    <n v="0"/>
    <n v="1984375000"/>
    <n v="1992126464"/>
    <n v="1992172241"/>
    <n v="1992177962"/>
    <s v="12916R"/>
    <s v="AEP Transmission"/>
    <s v="12904R"/>
    <s v="Trans Field Services"/>
    <s v="13695R"/>
    <s v="Trans Field Services West"/>
    <s v="13608R"/>
    <s v="TFS Sta/P&amp;C ERCOT"/>
    <x v="2"/>
    <s v="169"/>
    <s v="10917"/>
    <s v="SP20 / 010"/>
    <n v="30259.401999999998"/>
    <n v="151297.01"/>
  </r>
  <r>
    <m/>
    <n v="0"/>
    <n v="1984375000"/>
    <n v="1992126464"/>
    <n v="1992172241"/>
    <n v="1992177962"/>
    <s v="12916R"/>
    <s v="AEP Transmission"/>
    <s v="12904R"/>
    <s v="Trans Field Services"/>
    <s v="13695R"/>
    <s v="Trans Field Services West"/>
    <s v="13608R"/>
    <s v="TFS Sta/P&amp;C ERCOT"/>
    <x v="2"/>
    <s v="169"/>
    <s v="10975"/>
    <s v="Nonsal"/>
    <n v="60360.506994230796"/>
    <n v="1207210.13988462"/>
  </r>
  <r>
    <m/>
    <n v="0"/>
    <n v="1984375000"/>
    <n v="1992126464"/>
    <n v="1992172241"/>
    <n v="1992177962"/>
    <s v="12916R"/>
    <s v="AEP Transmission"/>
    <s v="12904R"/>
    <s v="Trans Field Services"/>
    <s v="13695R"/>
    <s v="Trans Field Services West"/>
    <s v="13608R"/>
    <s v="TFS Sta/P&amp;C ERCOT"/>
    <x v="2"/>
    <s v="169"/>
    <s v="10975"/>
    <s v="SP20 / 008"/>
    <n v="26713.6730115385"/>
    <n v="267136.73011538503"/>
  </r>
  <r>
    <m/>
    <n v="0"/>
    <n v="1984375000"/>
    <n v="1992126464"/>
    <n v="1992172241"/>
    <n v="1992177962"/>
    <s v="12916R"/>
    <s v="AEP Transmission"/>
    <s v="12904R"/>
    <s v="Trans Field Services"/>
    <s v="13695R"/>
    <s v="Trans Field Services West"/>
    <s v="13608R"/>
    <s v="TFS Sta/P&amp;C ERCOT"/>
    <x v="2"/>
    <s v="169"/>
    <s v="10975"/>
    <s v="SP20 / 009"/>
    <n v="20494.200461538399"/>
    <n v="136628.00307692299"/>
  </r>
  <r>
    <m/>
    <n v="0"/>
    <n v="1984375000"/>
    <n v="1992126464"/>
    <n v="1992172241"/>
    <n v="1992177962"/>
    <s v="12916R"/>
    <s v="AEP Transmission"/>
    <s v="12904R"/>
    <s v="Trans Field Services"/>
    <s v="13695R"/>
    <s v="Trans Field Services West"/>
    <s v="13608R"/>
    <s v="TFS Sta/P&amp;C ERCOT"/>
    <x v="2"/>
    <s v="169"/>
    <s v="11056"/>
    <s v="Nonsal"/>
    <n v="65934.776499999905"/>
    <n v="1318695.53"/>
  </r>
  <r>
    <m/>
    <n v="0"/>
    <n v="1984375000"/>
    <n v="1992126464"/>
    <n v="1992172241"/>
    <n v="1992177962"/>
    <s v="12916R"/>
    <s v="AEP Transmission"/>
    <s v="12904R"/>
    <s v="Trans Field Services"/>
    <s v="13695R"/>
    <s v="Trans Field Services West"/>
    <s v="13608R"/>
    <s v="TFS Sta/P&amp;C ERCOT"/>
    <x v="2"/>
    <s v="169"/>
    <s v="11056"/>
    <s v="SP20 / 008"/>
    <n v="30424.319"/>
    <n v="304243.19"/>
  </r>
  <r>
    <m/>
    <n v="0"/>
    <n v="1984375000"/>
    <n v="1992126464"/>
    <n v="1992172241"/>
    <n v="1992177962"/>
    <s v="12916R"/>
    <s v="AEP Transmission"/>
    <s v="12904R"/>
    <s v="Trans Field Services"/>
    <s v="13695R"/>
    <s v="Trans Field Services West"/>
    <s v="13608R"/>
    <s v="TFS Sta/P&amp;C ERCOT"/>
    <x v="2"/>
    <s v="169"/>
    <s v="11744"/>
    <s v="SP20 / 008"/>
    <n v="25851.895192307598"/>
    <n v="258518.95192307699"/>
  </r>
  <r>
    <m/>
    <n v="0"/>
    <n v="1984375000"/>
    <n v="1992126464"/>
    <n v="1992172241"/>
    <n v="1992177962"/>
    <s v="12916R"/>
    <s v="AEP Transmission"/>
    <s v="12904R"/>
    <s v="Trans Field Services"/>
    <s v="13695R"/>
    <s v="Trans Field Services West"/>
    <s v="13608R"/>
    <s v="TFS Sta/P&amp;C ERCOT"/>
    <x v="2"/>
    <s v="169"/>
    <s v="11995"/>
    <s v="Nonsal"/>
    <n v="68508.390776922999"/>
    <n v="1370167.8155384599"/>
  </r>
  <r>
    <m/>
    <n v="0"/>
    <n v="1984375000"/>
    <n v="1992126464"/>
    <n v="1992172241"/>
    <n v="1992177962"/>
    <s v="12916R"/>
    <s v="AEP Transmission"/>
    <s v="12904R"/>
    <s v="Trans Field Services"/>
    <s v="13695R"/>
    <s v="Trans Field Services West"/>
    <s v="13608R"/>
    <s v="TFS Sta/P&amp;C ERCOT"/>
    <x v="2"/>
    <s v="169"/>
    <s v="11995"/>
    <s v="SP20 / 008"/>
    <n v="56475.747846153798"/>
    <n v="564757.47846153798"/>
  </r>
  <r>
    <m/>
    <n v="0"/>
    <n v="1984375000"/>
    <n v="1992126464"/>
    <n v="1992172241"/>
    <n v="1992177962"/>
    <s v="12916R"/>
    <s v="AEP Transmission"/>
    <s v="12904R"/>
    <s v="Trans Field Services"/>
    <s v="13695R"/>
    <s v="Trans Field Services West"/>
    <s v="13608R"/>
    <s v="TFS Sta/P&amp;C ERCOT"/>
    <x v="2"/>
    <s v="169"/>
    <s v="11995"/>
    <s v="SP20 / 009"/>
    <n v="21522.418903846199"/>
    <n v="143482.79269230799"/>
  </r>
  <r>
    <m/>
    <n v="0"/>
    <n v="1984375000"/>
    <n v="1992126464"/>
    <n v="1992172241"/>
    <n v="1992177962"/>
    <s v="12916R"/>
    <s v="AEP Transmission"/>
    <s v="12904R"/>
    <s v="Trans Field Services"/>
    <s v="13695R"/>
    <s v="Trans Field Services West"/>
    <s v="13608R"/>
    <s v="TFS Sta/P&amp;C ERCOT"/>
    <x v="2"/>
    <s v="169"/>
    <s v="12644"/>
    <s v="Nonsal"/>
    <n v="37925.434363461398"/>
    <n v="758508.68726923096"/>
  </r>
  <r>
    <m/>
    <n v="0"/>
    <n v="1984375000"/>
    <n v="1992126464"/>
    <n v="1992172241"/>
    <n v="1992177962"/>
    <s v="12916R"/>
    <s v="AEP Transmission"/>
    <s v="12904R"/>
    <s v="Trans Field Services"/>
    <s v="13695R"/>
    <s v="Trans Field Services West"/>
    <s v="13608R"/>
    <s v="TFS Sta/P&amp;C ERCOT"/>
    <x v="2"/>
    <s v="169"/>
    <s v="12644"/>
    <s v="SP20 / 009"/>
    <n v="20051.895865384598"/>
    <n v="133679.305769231"/>
  </r>
  <r>
    <m/>
    <n v="0"/>
    <n v="1984375000"/>
    <n v="1992126464"/>
    <n v="1992172241"/>
    <n v="1992177962"/>
    <s v="12916R"/>
    <s v="AEP Transmission"/>
    <s v="12904R"/>
    <s v="Trans Field Services"/>
    <s v="13695R"/>
    <s v="Trans Field Services West"/>
    <s v="13608R"/>
    <s v="TFS Sta/P&amp;C ERCOT"/>
    <x v="2"/>
    <s v="169"/>
    <s v="13315"/>
    <s v="Nonsal"/>
    <n v="48626.106505769203"/>
    <n v="972522.13011538505"/>
  </r>
  <r>
    <m/>
    <n v="0"/>
    <n v="1984375000"/>
    <n v="1992126464"/>
    <n v="1992172241"/>
    <n v="1992177962"/>
    <s v="12916R"/>
    <s v="AEP Transmission"/>
    <s v="12904R"/>
    <s v="Trans Field Services"/>
    <s v="13695R"/>
    <s v="Trans Field Services West"/>
    <s v="13608R"/>
    <s v="TFS Sta/P&amp;C ERCOT"/>
    <x v="2"/>
    <s v="169"/>
    <s v="13315"/>
    <s v="SP20 / 004"/>
    <n v="3504.1192799999999"/>
    <n v="58401.987999999998"/>
  </r>
  <r>
    <m/>
    <n v="0"/>
    <n v="1984375000"/>
    <n v="1992126464"/>
    <n v="1992172241"/>
    <n v="1992177962"/>
    <s v="12916R"/>
    <s v="AEP Transmission"/>
    <s v="12904R"/>
    <s v="Trans Field Services"/>
    <s v="13695R"/>
    <s v="Trans Field Services West"/>
    <s v="13608R"/>
    <s v="TFS Sta/P&amp;C ERCOT"/>
    <x v="2"/>
    <s v="169"/>
    <s v="13315"/>
    <s v="SP20 / 007"/>
    <n v="25804.327869230699"/>
    <n v="258043.278692308"/>
  </r>
  <r>
    <m/>
    <n v="0"/>
    <n v="1984375000"/>
    <n v="1992126464"/>
    <n v="1992172241"/>
    <n v="1992177962"/>
    <s v="12916R"/>
    <s v="AEP Transmission"/>
    <s v="12904R"/>
    <s v="Trans Field Services"/>
    <s v="13695R"/>
    <s v="Trans Field Services West"/>
    <s v="13608R"/>
    <s v="TFS Sta/P&amp;C ERCOT"/>
    <x v="2"/>
    <s v="169"/>
    <s v="13315"/>
    <s v="SP20 / 009"/>
    <n v="20146.2"/>
    <n v="134308"/>
  </r>
  <r>
    <m/>
    <n v="0"/>
    <n v="1984375000"/>
    <n v="1992126464"/>
    <n v="1992172241"/>
    <n v="1992177962"/>
    <s v="12916R"/>
    <s v="AEP Transmission"/>
    <s v="12904R"/>
    <s v="Trans Field Services"/>
    <s v="13695R"/>
    <s v="Trans Field Services West"/>
    <s v="13608R"/>
    <s v="TFS Sta/P&amp;C ERCOT"/>
    <x v="2"/>
    <s v="169"/>
    <s v="13325"/>
    <s v="Nonsal"/>
    <n v="56466.181903846198"/>
    <n v="1129323.6380769201"/>
  </r>
  <r>
    <m/>
    <n v="0"/>
    <n v="1984375000"/>
    <n v="1992126464"/>
    <n v="1992172241"/>
    <n v="1992177962"/>
    <s v="12916R"/>
    <s v="AEP Transmission"/>
    <s v="12904R"/>
    <s v="Trans Field Services"/>
    <s v="13695R"/>
    <s v="Trans Field Services West"/>
    <s v="13608R"/>
    <s v="TFS Sta/P&amp;C ERCOT"/>
    <x v="2"/>
    <s v="169"/>
    <s v="13325"/>
    <s v="SP20 / 008"/>
    <n v="40032.217230769304"/>
    <n v="400322.172307692"/>
  </r>
  <r>
    <m/>
    <n v="0"/>
    <n v="1984375000"/>
    <n v="1992126464"/>
    <n v="1992172241"/>
    <n v="1992177962"/>
    <s v="12916R"/>
    <s v="AEP Transmission"/>
    <s v="12904R"/>
    <s v="Trans Field Services"/>
    <s v="13695R"/>
    <s v="Trans Field Services West"/>
    <s v="13608R"/>
    <s v="TFS Sta/P&amp;C ERCOT"/>
    <x v="2"/>
    <s v="169"/>
    <s v="13325"/>
    <s v="SP20 / 009"/>
    <n v="20397.2634230769"/>
    <n v="135981.75615384601"/>
  </r>
  <r>
    <m/>
    <n v="0"/>
    <n v="1984375000"/>
    <n v="1992126464"/>
    <n v="1992172241"/>
    <n v="1992177962"/>
    <s v="12916R"/>
    <s v="AEP Transmission"/>
    <s v="12904R"/>
    <s v="Trans Field Services"/>
    <s v="13695R"/>
    <s v="Trans Field Services West"/>
    <s v="13608R"/>
    <s v="TFS Sta/P&amp;C ERCOT"/>
    <x v="2"/>
    <s v="169"/>
    <s v="13492"/>
    <s v="SP20 / 008"/>
    <n v="28290.863423076898"/>
    <n v="282908.63423076901"/>
  </r>
  <r>
    <m/>
    <n v="0"/>
    <n v="1984375000"/>
    <n v="1992126464"/>
    <n v="1992172241"/>
    <n v="1992177962"/>
    <s v="12916R"/>
    <s v="AEP Transmission"/>
    <s v="12904R"/>
    <s v="Trans Field Services"/>
    <s v="13695R"/>
    <s v="Trans Field Services West"/>
    <s v="13608R"/>
    <s v="TFS Sta/P&amp;C ERCOT"/>
    <x v="2"/>
    <s v="169"/>
    <s v="13492"/>
    <s v="SP20 / 009"/>
    <n v="20377.754596153802"/>
    <n v="135851.697307692"/>
  </r>
  <r>
    <m/>
    <n v="0"/>
    <n v="1984375000"/>
    <n v="1992126464"/>
    <n v="1992172241"/>
    <n v="1992177962"/>
    <s v="12916R"/>
    <s v="AEP Transmission"/>
    <s v="12904R"/>
    <s v="Trans Field Services"/>
    <s v="13695R"/>
    <s v="Trans Field Services West"/>
    <s v="13608R"/>
    <s v="TFS Sta/P&amp;C ERCOT"/>
    <x v="2"/>
    <s v="169"/>
    <s v="13608"/>
    <s v="SP20 / 004"/>
    <n v="3446.6789146153901"/>
    <n v="57444.6485769231"/>
  </r>
  <r>
    <m/>
    <n v="0"/>
    <n v="1984375000"/>
    <n v="1992126464"/>
    <n v="1992172241"/>
    <n v="1992177962"/>
    <s v="12916R"/>
    <s v="AEP Transmission"/>
    <s v="12904R"/>
    <s v="Trans Field Services"/>
    <s v="13695R"/>
    <s v="Trans Field Services West"/>
    <s v="13608R"/>
    <s v="TFS Sta/P&amp;C ERCOT"/>
    <x v="2"/>
    <s v="169"/>
    <s v="13628"/>
    <s v="SP20 / 004"/>
    <n v="3463.8272607692302"/>
    <n v="57730.454346153798"/>
  </r>
  <r>
    <m/>
    <n v="0"/>
    <n v="1984375000"/>
    <n v="1992126464"/>
    <n v="1992172241"/>
    <n v="1992177962"/>
    <s v="12916R"/>
    <s v="AEP Transmission"/>
    <s v="12904R"/>
    <s v="Trans Field Services"/>
    <s v="13695R"/>
    <s v="Trans Field Services West"/>
    <s v="13608R"/>
    <s v="TFS Sta/P&amp;C ERCOT"/>
    <x v="2"/>
    <s v="169"/>
    <s v="13628"/>
    <s v="SP20 / 006"/>
    <n v="15989.3076461539"/>
    <n v="177658.973846154"/>
  </r>
  <r>
    <m/>
    <n v="0"/>
    <n v="1984375000"/>
    <n v="1992126464"/>
    <n v="1992172241"/>
    <n v="1992177962"/>
    <s v="12916R"/>
    <s v="AEP Transmission"/>
    <s v="12904R"/>
    <s v="Trans Field Services"/>
    <s v="13695R"/>
    <s v="Trans Field Services West"/>
    <s v="13608R"/>
    <s v="TFS Sta/P&amp;C ERCOT"/>
    <x v="2"/>
    <s v="169"/>
    <s v="13628"/>
    <s v="SP20 / 007"/>
    <n v="10068.1117692308"/>
    <n v="100681.11769230801"/>
  </r>
  <r>
    <m/>
    <n v="0"/>
    <n v="1984375000"/>
    <n v="1992126464"/>
    <n v="1992172241"/>
    <n v="1992177962"/>
    <s v="12916R"/>
    <s v="AEP Transmission"/>
    <s v="12904R"/>
    <s v="Trans Field Services"/>
    <s v="13695R"/>
    <s v="Trans Field Services West"/>
    <s v="13608R"/>
    <s v="TFS Sta/P&amp;C ERCOT"/>
    <x v="2"/>
    <s v="169"/>
    <s v="13628"/>
    <s v="SP20 / 008"/>
    <n v="11816.248538461499"/>
    <n v="118162.48538461501"/>
  </r>
  <r>
    <m/>
    <n v="0"/>
    <n v="1984375000"/>
    <n v="1992126464"/>
    <n v="1992172241"/>
    <n v="1992177962"/>
    <s v="12916R"/>
    <s v="AEP Transmission"/>
    <s v="12904R"/>
    <s v="Trans Field Services"/>
    <s v="13695R"/>
    <s v="Trans Field Services West"/>
    <s v="13608R"/>
    <s v="TFS Sta/P&amp;C ERCOT"/>
    <x v="2"/>
    <s v="169"/>
    <s v="13628"/>
    <s v="SP20 / 010"/>
    <n v="33233.655846153801"/>
    <n v="166168.279230769"/>
  </r>
  <r>
    <m/>
    <n v="0"/>
    <n v="1984375000"/>
    <n v="1992126464"/>
    <n v="1992172241"/>
    <n v="1992177962"/>
    <s v="12916R"/>
    <s v="AEP Transmission"/>
    <s v="12904R"/>
    <s v="Trans Field Services"/>
    <s v="13695R"/>
    <s v="Trans Field Services West"/>
    <s v="13608R"/>
    <s v="TFS Sta/P&amp;C ERCOT"/>
    <x v="2"/>
    <s v="192"/>
    <s v="10912"/>
    <s v="Nonsal"/>
    <n v="51050.340499999998"/>
    <n v="1021006.81"/>
  </r>
  <r>
    <m/>
    <n v="0"/>
    <n v="1984375000"/>
    <n v="1992126464"/>
    <n v="1992172241"/>
    <n v="1992177962"/>
    <s v="12916R"/>
    <s v="AEP Transmission"/>
    <s v="12904R"/>
    <s v="Trans Field Services"/>
    <s v="13695R"/>
    <s v="Trans Field Services West"/>
    <s v="13608R"/>
    <s v="TFS Sta/P&amp;C ERCOT"/>
    <x v="2"/>
    <s v="192"/>
    <s v="10912"/>
    <s v="SP20 / 008"/>
    <n v="27244.730115384598"/>
    <n v="272447.30115384603"/>
  </r>
  <r>
    <m/>
    <n v="0"/>
    <n v="1984375000"/>
    <n v="1992126464"/>
    <n v="1992172241"/>
    <n v="1992177962"/>
    <s v="12916R"/>
    <s v="AEP Transmission"/>
    <s v="12904R"/>
    <s v="Trans Field Services"/>
    <s v="13695R"/>
    <s v="Trans Field Services West"/>
    <s v="13608R"/>
    <s v="TFS Sta/P&amp;C ERCOT"/>
    <x v="2"/>
    <s v="192"/>
    <s v="10912"/>
    <s v="SP20 / 009"/>
    <n v="19763.930596153801"/>
    <n v="131759.53730769199"/>
  </r>
  <r>
    <m/>
    <n v="0"/>
    <n v="1984375000"/>
    <n v="1992126464"/>
    <n v="1992172241"/>
    <n v="1992177962"/>
    <s v="12916R"/>
    <s v="AEP Transmission"/>
    <s v="12904R"/>
    <s v="Trans Field Services"/>
    <s v="13695R"/>
    <s v="Trans Field Services West"/>
    <s v="13608R"/>
    <s v="TFS Sta/P&amp;C ERCOT"/>
    <x v="2"/>
    <s v="192"/>
    <s v="11744"/>
    <s v="SP20 / 004"/>
    <n v="4707.4170000000004"/>
    <n v="78456.95"/>
  </r>
  <r>
    <m/>
    <n v="0"/>
    <n v="1984375000"/>
    <n v="1992126464"/>
    <n v="1992172241"/>
    <n v="1992177962"/>
    <s v="12916R"/>
    <s v="AEP Transmission"/>
    <s v="12904R"/>
    <s v="Trans Field Services"/>
    <s v="13695R"/>
    <s v="Trans Field Services West"/>
    <s v="13608R"/>
    <s v="TFS Sta/P&amp;C ERCOT"/>
    <x v="2"/>
    <s v="192"/>
    <s v="11744"/>
    <s v="SP20 / 008"/>
    <n v="49731.845230769301"/>
    <n v="497318.45230769197"/>
  </r>
  <r>
    <m/>
    <n v="0"/>
    <n v="1984375000"/>
    <n v="1992126464"/>
    <n v="1992172241"/>
    <n v="1992177962"/>
    <s v="12916R"/>
    <s v="AEP Transmission"/>
    <s v="12904R"/>
    <s v="Trans Field Services"/>
    <s v="13695R"/>
    <s v="Trans Field Services West"/>
    <s v="13608R"/>
    <s v="TFS Sta/P&amp;C ERCOT"/>
    <x v="2"/>
    <s v="192"/>
    <s v="11744"/>
    <s v="SP20 / 010"/>
    <n v="32127.969230769198"/>
    <n v="160639.84615384601"/>
  </r>
  <r>
    <m/>
    <n v="0"/>
    <n v="1984375000"/>
    <n v="1992126464"/>
    <n v="1992172241"/>
    <n v="1992177962"/>
    <s v="12916R"/>
    <s v="AEP Transmission"/>
    <s v="12904R"/>
    <s v="Trans Field Services"/>
    <s v="13695R"/>
    <s v="Trans Field Services West"/>
    <s v="13608R"/>
    <s v="TFS Sta/P&amp;C ERCOT"/>
    <x v="2"/>
    <s v="192"/>
    <s v="12927"/>
    <s v="Nonsal"/>
    <n v="55611.182288461503"/>
    <n v="1112223.6457692301"/>
  </r>
  <r>
    <m/>
    <n v="0"/>
    <n v="1984375000"/>
    <n v="1992126464"/>
    <n v="1992172241"/>
    <n v="1992177962"/>
    <s v="12916R"/>
    <s v="AEP Transmission"/>
    <s v="12904R"/>
    <s v="Trans Field Services"/>
    <s v="13695R"/>
    <s v="Trans Field Services West"/>
    <s v="13608R"/>
    <s v="TFS Sta/P&amp;C ERCOT"/>
    <x v="2"/>
    <s v="192"/>
    <s v="12927"/>
    <s v="SP20 / 009"/>
    <n v="19621.5042692307"/>
    <n v="130810.02846153799"/>
  </r>
  <r>
    <m/>
    <n v="0"/>
    <n v="1984375000"/>
    <n v="1992126464"/>
    <n v="1992172241"/>
    <n v="1992177962"/>
    <s v="12916R"/>
    <s v="AEP Transmission"/>
    <s v="12904R"/>
    <s v="Trans Field Services"/>
    <s v="13695R"/>
    <s v="Trans Field Services West"/>
    <s v="13608R"/>
    <s v="TFS Sta/P&amp;C ERCOT"/>
    <x v="2"/>
    <s v="192"/>
    <s v="12928"/>
    <s v="Nonsal"/>
    <n v="56784.852678846197"/>
    <n v="1135697.0535769199"/>
  </r>
  <r>
    <m/>
    <n v="0"/>
    <n v="1984375000"/>
    <n v="1992126464"/>
    <n v="1992172241"/>
    <n v="1992177962"/>
    <s v="12916R"/>
    <s v="AEP Transmission"/>
    <s v="12904R"/>
    <s v="Trans Field Services"/>
    <s v="13695R"/>
    <s v="Trans Field Services West"/>
    <s v="13608R"/>
    <s v="TFS Sta/P&amp;C ERCOT"/>
    <x v="2"/>
    <s v="192"/>
    <s v="12928"/>
    <s v="SP20 / 009"/>
    <n v="20306.882942307799"/>
    <n v="135379.21961538499"/>
  </r>
  <r>
    <m/>
    <n v="0"/>
    <n v="1984375000"/>
    <n v="1992126464"/>
    <n v="1992172241"/>
    <n v="1992177962"/>
    <s v="12916R"/>
    <s v="AEP Transmission"/>
    <s v="12904R"/>
    <s v="Trans Field Services"/>
    <s v="13695R"/>
    <s v="Trans Field Services West"/>
    <s v="13608R"/>
    <s v="TFS Sta/P&amp;C ERCOT"/>
    <x v="2"/>
    <s v="192"/>
    <s v="13314"/>
    <s v="Nonsal"/>
    <n v="70405.727286538604"/>
    <n v="1408114.5457307701"/>
  </r>
  <r>
    <m/>
    <n v="0"/>
    <n v="1984375000"/>
    <n v="1992126464"/>
    <n v="1992172241"/>
    <n v="1992177962"/>
    <s v="12916R"/>
    <s v="AEP Transmission"/>
    <s v="12904R"/>
    <s v="Trans Field Services"/>
    <s v="13695R"/>
    <s v="Trans Field Services West"/>
    <s v="13608R"/>
    <s v="TFS Sta/P&amp;C ERCOT"/>
    <x v="2"/>
    <s v="192"/>
    <s v="13314"/>
    <s v="SP20 / 008"/>
    <n v="55235.265130769199"/>
    <n v="552352.65130769205"/>
  </r>
  <r>
    <m/>
    <n v="0"/>
    <n v="1984375000"/>
    <n v="1992126464"/>
    <n v="1992172241"/>
    <n v="1992177962"/>
    <s v="12916R"/>
    <s v="AEP Transmission"/>
    <s v="12904R"/>
    <s v="Trans Field Services"/>
    <s v="13695R"/>
    <s v="Trans Field Services West"/>
    <s v="13608R"/>
    <s v="TFS Sta/P&amp;C ERCOT"/>
    <x v="2"/>
    <s v="192"/>
    <s v="13314"/>
    <s v="SP20 / 009"/>
    <n v="19120.7489423078"/>
    <n v="127471.659615385"/>
  </r>
  <r>
    <m/>
    <n v="0"/>
    <n v="1984375000"/>
    <n v="1992126464"/>
    <n v="1992172241"/>
    <n v="1992177962"/>
    <s v="12916R"/>
    <s v="AEP Transmission"/>
    <s v="12904R"/>
    <s v="Trans Field Services"/>
    <s v="13695R"/>
    <s v="Trans Field Services West"/>
    <s v="13608R"/>
    <s v="TFS Sta/P&amp;C ERCOT"/>
    <x v="2"/>
    <s v="192"/>
    <s v="13492"/>
    <s v="SP20 / 004"/>
    <n v="7639.4464799999996"/>
    <n v="127324.10799999999"/>
  </r>
  <r>
    <m/>
    <n v="0"/>
    <n v="1984375000"/>
    <n v="1992126464"/>
    <n v="1992172241"/>
    <n v="1992177962"/>
    <s v="12916R"/>
    <s v="AEP Transmission"/>
    <s v="12904R"/>
    <s v="Trans Field Services"/>
    <s v="13695R"/>
    <s v="Trans Field Services West"/>
    <s v="13608R"/>
    <s v="TFS Sta/P&amp;C ERCOT"/>
    <x v="2"/>
    <s v="192"/>
    <s v="13492"/>
    <s v="SP20 / 005"/>
    <n v="12466.0431384615"/>
    <n v="155825.53923076901"/>
  </r>
  <r>
    <m/>
    <n v="0"/>
    <n v="1984375000"/>
    <n v="1992126464"/>
    <n v="1992172241"/>
    <n v="1992177962"/>
    <s v="12916R"/>
    <s v="AEP Transmission"/>
    <s v="12904R"/>
    <s v="Trans Field Services"/>
    <s v="13695R"/>
    <s v="Trans Field Services West"/>
    <s v="13608R"/>
    <s v="TFS Sta/P&amp;C ERCOT"/>
    <x v="2"/>
    <s v="192"/>
    <s v="13492"/>
    <s v="SP20 / 008"/>
    <n v="11531.5003846154"/>
    <n v="115315.003846154"/>
  </r>
  <r>
    <m/>
    <n v="0"/>
    <n v="1984375000"/>
    <n v="1992126464"/>
    <n v="1992172241"/>
    <n v="1992177962"/>
    <s v="12916R"/>
    <s v="AEP Transmission"/>
    <s v="12904R"/>
    <s v="Trans Field Services"/>
    <s v="13695R"/>
    <s v="Trans Field Services West"/>
    <s v="13608R"/>
    <s v="TFS Sta/P&amp;C ERCOT"/>
    <x v="2"/>
    <s v="192"/>
    <s v="13492"/>
    <s v="SP20 / 010"/>
    <n v="31564.998846153801"/>
    <n v="157824.99423076899"/>
  </r>
  <r>
    <m/>
    <n v="0"/>
    <n v="1984375000"/>
    <n v="1992126464"/>
    <n v="1992172241"/>
    <n v="1992177962"/>
    <s v="12916R"/>
    <s v="AEP Transmission"/>
    <s v="12904R"/>
    <s v="Trans Field Services"/>
    <s v="13695R"/>
    <s v="Trans Field Services West"/>
    <s v="13608R"/>
    <s v="TFS Sta/P&amp;C ERCOT"/>
    <x v="2"/>
    <s v="192"/>
    <s v="14106"/>
    <s v="Nonsal"/>
    <n v="16632.052648076999"/>
    <n v="332641.05296153802"/>
  </r>
  <r>
    <m/>
    <n v="0"/>
    <n v="1984375000"/>
    <n v="1992126464"/>
    <n v="1992172241"/>
    <n v="1992177962"/>
    <s v="12916R"/>
    <s v="AEP Transmission"/>
    <s v="12904R"/>
    <s v="Trans Field Services"/>
    <s v="13695R"/>
    <s v="Trans Field Services West"/>
    <s v="13608R"/>
    <s v="TFS Sta/P&amp;C ERCOT"/>
    <x v="2"/>
    <s v="192"/>
    <s v="14106"/>
    <s v="SP20 / 008"/>
    <n v="12274.38"/>
    <n v="122743.8"/>
  </r>
  <r>
    <m/>
    <n v="0"/>
    <n v="1984375000"/>
    <n v="1992126464"/>
    <n v="1992172241"/>
    <n v="1992177962"/>
    <s v="12916R"/>
    <s v="AEP Transmission"/>
    <s v="12904R"/>
    <s v="Trans Field Services"/>
    <s v="13695R"/>
    <s v="Trans Field Services West"/>
    <s v="13608R"/>
    <s v="TFS Sta/P&amp;C ERCOT"/>
    <x v="2"/>
    <s v="194"/>
    <s v="13279"/>
    <s v="SP20 / 006"/>
    <n v="7997.1191653846099"/>
    <n v="88856.879615384605"/>
  </r>
  <r>
    <m/>
    <n v="0"/>
    <n v="1984375000"/>
    <n v="1992126464"/>
    <n v="1992172241"/>
    <n v="1992178916"/>
    <s v="12916R"/>
    <s v="AEP Transmission"/>
    <s v="12904R"/>
    <s v="Trans Field Services"/>
    <s v="13695R"/>
    <s v="Trans Field Services West"/>
    <s v="13324R"/>
    <s v="TFS Line West"/>
    <x v="2"/>
    <s v="103"/>
    <s v="13151"/>
    <s v="SP20 / 004"/>
    <n v="3777.4731230769198"/>
    <n v="62957.885384615402"/>
  </r>
  <r>
    <m/>
    <n v="0"/>
    <n v="1984375000"/>
    <n v="1992126464"/>
    <n v="1992172241"/>
    <n v="1992178916"/>
    <s v="12916R"/>
    <s v="AEP Transmission"/>
    <s v="12904R"/>
    <s v="Trans Field Services"/>
    <s v="13695R"/>
    <s v="Trans Field Services West"/>
    <s v="13324R"/>
    <s v="TFS Line West"/>
    <x v="2"/>
    <s v="103"/>
    <s v="13151"/>
    <s v="SP20 / 006"/>
    <n v="8087.94"/>
    <n v="89866"/>
  </r>
  <r>
    <m/>
    <n v="0"/>
    <n v="1984375000"/>
    <n v="1992126464"/>
    <n v="1992172241"/>
    <n v="1992178916"/>
    <s v="12916R"/>
    <s v="AEP Transmission"/>
    <s v="12904R"/>
    <s v="Trans Field Services"/>
    <s v="13695R"/>
    <s v="Trans Field Services West"/>
    <s v="13324R"/>
    <s v="TFS Line West"/>
    <x v="2"/>
    <s v="103"/>
    <s v="13151"/>
    <s v="SP20 / 010"/>
    <n v="36001.599999999999"/>
    <n v="180008"/>
  </r>
  <r>
    <m/>
    <n v="0"/>
    <n v="1984375000"/>
    <n v="1992126464"/>
    <n v="1992172241"/>
    <n v="1992178916"/>
    <s v="12916R"/>
    <s v="AEP Transmission"/>
    <s v="12904R"/>
    <s v="Trans Field Services"/>
    <s v="13695R"/>
    <s v="Trans Field Services West"/>
    <s v="13324R"/>
    <s v="TFS Line West"/>
    <x v="2"/>
    <s v="103"/>
    <s v="13151"/>
    <s v="SP20 / 012"/>
    <n v="61933.798153846197"/>
    <n v="206445.99384615399"/>
  </r>
  <r>
    <m/>
    <n v="0"/>
    <n v="1984375000"/>
    <n v="1992126464"/>
    <n v="1992172241"/>
    <n v="1992178916"/>
    <s v="12916R"/>
    <s v="AEP Transmission"/>
    <s v="12904R"/>
    <s v="Trans Field Services"/>
    <s v="13695R"/>
    <s v="Trans Field Services West"/>
    <s v="13324R"/>
    <s v="TFS Line West"/>
    <x v="2"/>
    <s v="103"/>
    <s v="13153"/>
    <s v="SP20 / 010"/>
    <n v="33040.330230769199"/>
    <n v="165201.651153846"/>
  </r>
  <r>
    <m/>
    <n v="0"/>
    <n v="1984375000"/>
    <n v="1992126464"/>
    <n v="1992172241"/>
    <n v="1992178916"/>
    <s v="12916R"/>
    <s v="AEP Transmission"/>
    <s v="12904R"/>
    <s v="Trans Field Services"/>
    <s v="13695R"/>
    <s v="Trans Field Services West"/>
    <s v="13324R"/>
    <s v="TFS Line West"/>
    <x v="2"/>
    <s v="114"/>
    <s v="13151"/>
    <s v="SP20 / 004"/>
    <n v="3639.1680000000001"/>
    <n v="60652.800000000003"/>
  </r>
  <r>
    <m/>
    <n v="0"/>
    <n v="1984375000"/>
    <n v="1992126464"/>
    <n v="1992172241"/>
    <n v="1992178916"/>
    <s v="12916R"/>
    <s v="AEP Transmission"/>
    <s v="12904R"/>
    <s v="Trans Field Services"/>
    <s v="13695R"/>
    <s v="Trans Field Services West"/>
    <s v="13324R"/>
    <s v="TFS Line West"/>
    <x v="2"/>
    <s v="114"/>
    <s v="13151"/>
    <s v="SP20 / 007"/>
    <n v="14165.2"/>
    <n v="141652"/>
  </r>
  <r>
    <m/>
    <n v="0"/>
    <n v="1984375000"/>
    <n v="1992126464"/>
    <n v="1992172241"/>
    <n v="1992178916"/>
    <s v="12916R"/>
    <s v="AEP Transmission"/>
    <s v="12904R"/>
    <s v="Trans Field Services"/>
    <s v="13695R"/>
    <s v="Trans Field Services West"/>
    <s v="13324R"/>
    <s v="TFS Line West"/>
    <x v="2"/>
    <s v="114"/>
    <s v="13151"/>
    <s v="SP20 / 008"/>
    <n v="14954.191461538499"/>
    <n v="149541.914615385"/>
  </r>
  <r>
    <m/>
    <n v="0"/>
    <n v="1984375000"/>
    <n v="1992126464"/>
    <n v="1992172241"/>
    <n v="1992178916"/>
    <s v="12916R"/>
    <s v="AEP Transmission"/>
    <s v="12904R"/>
    <s v="Trans Field Services"/>
    <s v="13695R"/>
    <s v="Trans Field Services West"/>
    <s v="13324R"/>
    <s v="TFS Line West"/>
    <x v="2"/>
    <s v="114"/>
    <s v="13151"/>
    <s v="SP20 / 009"/>
    <n v="28876.35"/>
    <n v="192509"/>
  </r>
  <r>
    <m/>
    <n v="0"/>
    <n v="1984375000"/>
    <n v="1992126464"/>
    <n v="1992172241"/>
    <n v="1992178916"/>
    <s v="12916R"/>
    <s v="AEP Transmission"/>
    <s v="12904R"/>
    <s v="Trans Field Services"/>
    <s v="13695R"/>
    <s v="Trans Field Services West"/>
    <s v="13324R"/>
    <s v="TFS Line West"/>
    <x v="2"/>
    <s v="114"/>
    <s v="13616"/>
    <s v="Nonsal"/>
    <n v="80722.613400000002"/>
    <n v="2690753.78"/>
  </r>
  <r>
    <m/>
    <n v="0"/>
    <n v="1984375000"/>
    <n v="1992126464"/>
    <n v="1992172241"/>
    <n v="1992178916"/>
    <s v="12916R"/>
    <s v="AEP Transmission"/>
    <s v="12904R"/>
    <s v="Trans Field Services"/>
    <s v="13695R"/>
    <s v="Trans Field Services West"/>
    <s v="13324R"/>
    <s v="TFS Line West"/>
    <x v="2"/>
    <s v="114"/>
    <s v="13616"/>
    <s v="SP20 / 008"/>
    <n v="62064.5291423077"/>
    <n v="620645.291423077"/>
  </r>
  <r>
    <m/>
    <n v="0"/>
    <n v="1984375000"/>
    <n v="1992126464"/>
    <n v="1992172241"/>
    <n v="1992178916"/>
    <s v="12916R"/>
    <s v="AEP Transmission"/>
    <s v="12904R"/>
    <s v="Trans Field Services"/>
    <s v="13695R"/>
    <s v="Trans Field Services West"/>
    <s v="13324R"/>
    <s v="TFS Line West"/>
    <x v="2"/>
    <s v="114"/>
    <s v="13651"/>
    <s v="Nonsal"/>
    <n v="4526.0640000000003"/>
    <n v="150868.79999999999"/>
  </r>
  <r>
    <m/>
    <n v="0"/>
    <n v="1984375000"/>
    <n v="1992126464"/>
    <n v="1992172241"/>
    <n v="1992178916"/>
    <s v="12916R"/>
    <s v="AEP Transmission"/>
    <s v="12904R"/>
    <s v="Trans Field Services"/>
    <s v="13695R"/>
    <s v="Trans Field Services West"/>
    <s v="13324R"/>
    <s v="TFS Line West"/>
    <x v="2"/>
    <s v="114"/>
    <s v="13651"/>
    <s v="SP20 / 008"/>
    <n v="14938.1721423077"/>
    <n v="149381.72142307699"/>
  </r>
  <r>
    <m/>
    <n v="0"/>
    <n v="1984375000"/>
    <n v="1992126464"/>
    <n v="1992172241"/>
    <n v="1992178916"/>
    <s v="12916R"/>
    <s v="AEP Transmission"/>
    <s v="12904R"/>
    <s v="Trans Field Services"/>
    <s v="13695R"/>
    <s v="Trans Field Services West"/>
    <s v="13324R"/>
    <s v="TFS Line West"/>
    <x v="2"/>
    <s v="169"/>
    <s v="10711"/>
    <s v="SP20 / 002"/>
    <n v="2366"/>
    <n v="47320"/>
  </r>
  <r>
    <m/>
    <n v="0"/>
    <n v="1984375000"/>
    <n v="1992126464"/>
    <n v="1992172241"/>
    <n v="1992178916"/>
    <s v="12916R"/>
    <s v="AEP Transmission"/>
    <s v="12904R"/>
    <s v="Trans Field Services"/>
    <s v="13695R"/>
    <s v="Trans Field Services West"/>
    <s v="13324R"/>
    <s v="TFS Line West"/>
    <x v="2"/>
    <s v="169"/>
    <s v="10711"/>
    <s v="SP20 / 004"/>
    <n v="3900.3714692307699"/>
    <n v="65006.191153846201"/>
  </r>
  <r>
    <m/>
    <n v="0"/>
    <n v="1984375000"/>
    <n v="1992126464"/>
    <n v="1992172241"/>
    <n v="1992178916"/>
    <s v="12916R"/>
    <s v="AEP Transmission"/>
    <s v="12904R"/>
    <s v="Trans Field Services"/>
    <s v="13695R"/>
    <s v="Trans Field Services West"/>
    <s v="13324R"/>
    <s v="TFS Line West"/>
    <x v="2"/>
    <s v="169"/>
    <s v="10711"/>
    <s v="SP20 / 006"/>
    <n v="7364.4293769230799"/>
    <n v="81826.9930769231"/>
  </r>
  <r>
    <m/>
    <n v="0"/>
    <n v="1984375000"/>
    <n v="1992126464"/>
    <n v="1992172241"/>
    <n v="1992178916"/>
    <s v="12916R"/>
    <s v="AEP Transmission"/>
    <s v="12904R"/>
    <s v="Trans Field Services"/>
    <s v="13695R"/>
    <s v="Trans Field Services West"/>
    <s v="13324R"/>
    <s v="TFS Line West"/>
    <x v="2"/>
    <s v="169"/>
    <s v="10711"/>
    <s v="SP20 / 007"/>
    <n v="21633.1445384615"/>
    <n v="216331.44538461501"/>
  </r>
  <r>
    <m/>
    <n v="0"/>
    <n v="1984375000"/>
    <n v="1992126464"/>
    <n v="1992172241"/>
    <n v="1992178916"/>
    <s v="12916R"/>
    <s v="AEP Transmission"/>
    <s v="12904R"/>
    <s v="Trans Field Services"/>
    <s v="13695R"/>
    <s v="Trans Field Services West"/>
    <s v="13324R"/>
    <s v="TFS Line West"/>
    <x v="2"/>
    <s v="169"/>
    <s v="10711"/>
    <s v="SP20 / 008"/>
    <n v="11688.6423461538"/>
    <n v="116886.423461538"/>
  </r>
  <r>
    <m/>
    <n v="0"/>
    <n v="1984375000"/>
    <n v="1992126464"/>
    <n v="1992172241"/>
    <n v="1992178916"/>
    <s v="12916R"/>
    <s v="AEP Transmission"/>
    <s v="12904R"/>
    <s v="Trans Field Services"/>
    <s v="13695R"/>
    <s v="Trans Field Services West"/>
    <s v="13324R"/>
    <s v="TFS Line West"/>
    <x v="2"/>
    <s v="169"/>
    <s v="10711"/>
    <s v="SP20 / 009"/>
    <n v="21269.585538461601"/>
    <n v="141797.236923077"/>
  </r>
  <r>
    <m/>
    <n v="0"/>
    <n v="1984375000"/>
    <n v="1992126464"/>
    <n v="1992172241"/>
    <n v="1992178916"/>
    <s v="12916R"/>
    <s v="AEP Transmission"/>
    <s v="12904R"/>
    <s v="Trans Field Services"/>
    <s v="13695R"/>
    <s v="Trans Field Services West"/>
    <s v="13324R"/>
    <s v="TFS Line West"/>
    <x v="2"/>
    <s v="169"/>
    <s v="10711"/>
    <s v="SP20 / 010"/>
    <n v="33857.612692307601"/>
    <n v="169288.063461538"/>
  </r>
  <r>
    <m/>
    <n v="0"/>
    <n v="1984375000"/>
    <n v="1992126464"/>
    <n v="1992172241"/>
    <n v="1992178916"/>
    <s v="12916R"/>
    <s v="AEP Transmission"/>
    <s v="12904R"/>
    <s v="Trans Field Services"/>
    <s v="13695R"/>
    <s v="Trans Field Services West"/>
    <s v="13324R"/>
    <s v="TFS Line West"/>
    <x v="2"/>
    <s v="169"/>
    <s v="13323"/>
    <s v="Nonsal"/>
    <n v="99270.161051923205"/>
    <n v="1985403.22103846"/>
  </r>
  <r>
    <m/>
    <n v="0"/>
    <n v="1984375000"/>
    <n v="1992126464"/>
    <n v="1992172241"/>
    <n v="1992178916"/>
    <s v="12916R"/>
    <s v="AEP Transmission"/>
    <s v="12904R"/>
    <s v="Trans Field Services"/>
    <s v="13695R"/>
    <s v="Trans Field Services West"/>
    <s v="13324R"/>
    <s v="TFS Line West"/>
    <x v="2"/>
    <s v="169"/>
    <s v="13323"/>
    <s v="SP20 / 008"/>
    <n v="77925.278999999995"/>
    <n v="779252.79"/>
  </r>
  <r>
    <m/>
    <n v="0"/>
    <n v="1984375000"/>
    <n v="1992126464"/>
    <n v="1992172241"/>
    <n v="1992178916"/>
    <s v="12916R"/>
    <s v="AEP Transmission"/>
    <s v="12904R"/>
    <s v="Trans Field Services"/>
    <s v="13695R"/>
    <s v="Trans Field Services West"/>
    <s v="13324R"/>
    <s v="TFS Line West"/>
    <x v="2"/>
    <s v="169"/>
    <s v="13653"/>
    <s v="Nonsal"/>
    <n v="18746.364198077001"/>
    <n v="374927.28396153799"/>
  </r>
  <r>
    <m/>
    <n v="0"/>
    <n v="1984375000"/>
    <n v="1992126464"/>
    <n v="1992172241"/>
    <n v="1992178916"/>
    <s v="12916R"/>
    <s v="AEP Transmission"/>
    <s v="12904R"/>
    <s v="Trans Field Services"/>
    <s v="13695R"/>
    <s v="Trans Field Services West"/>
    <s v="13324R"/>
    <s v="TFS Line West"/>
    <x v="2"/>
    <s v="169"/>
    <s v="13653"/>
    <s v="SP20 / 008"/>
    <n v="14966.254588461499"/>
    <n v="149662.54588461501"/>
  </r>
  <r>
    <m/>
    <n v="0"/>
    <n v="1984375000"/>
    <n v="1992126464"/>
    <n v="1992172241"/>
    <n v="1992178916"/>
    <s v="12916R"/>
    <s v="AEP Transmission"/>
    <s v="12904R"/>
    <s v="Trans Field Services"/>
    <s v="13695R"/>
    <s v="Trans Field Services West"/>
    <s v="13324R"/>
    <s v="TFS Line West"/>
    <x v="2"/>
    <s v="192"/>
    <s v="10933"/>
    <s v="SP20 / 002"/>
    <n v="2348.6"/>
    <n v="46972"/>
  </r>
  <r>
    <m/>
    <n v="0"/>
    <n v="1984375000"/>
    <n v="1992126464"/>
    <n v="1992172241"/>
    <n v="1992178916"/>
    <s v="12916R"/>
    <s v="AEP Transmission"/>
    <s v="12904R"/>
    <s v="Trans Field Services"/>
    <s v="13695R"/>
    <s v="Trans Field Services West"/>
    <s v="13324R"/>
    <s v="TFS Line West"/>
    <x v="2"/>
    <s v="192"/>
    <s v="10933"/>
    <s v="SP20 / 007"/>
    <n v="44630.237153846203"/>
    <n v="446302.371538462"/>
  </r>
  <r>
    <m/>
    <n v="0"/>
    <n v="1984375000"/>
    <n v="1992126464"/>
    <n v="1992172241"/>
    <n v="1992178916"/>
    <s v="12916R"/>
    <s v="AEP Transmission"/>
    <s v="12904R"/>
    <s v="Trans Field Services"/>
    <s v="13695R"/>
    <s v="Trans Field Services West"/>
    <s v="13324R"/>
    <s v="TFS Line West"/>
    <x v="2"/>
    <s v="192"/>
    <s v="10933"/>
    <s v="SP20 / 009"/>
    <n v="20574.6385961538"/>
    <n v="137164.25730769199"/>
  </r>
  <r>
    <m/>
    <n v="0"/>
    <n v="1984375000"/>
    <n v="1992126464"/>
    <n v="1992172241"/>
    <n v="1992178916"/>
    <s v="12916R"/>
    <s v="AEP Transmission"/>
    <s v="12904R"/>
    <s v="Trans Field Services"/>
    <s v="13695R"/>
    <s v="Trans Field Services West"/>
    <s v="13324R"/>
    <s v="TFS Line West"/>
    <x v="2"/>
    <s v="192"/>
    <s v="10933"/>
    <s v="SP20 / 010"/>
    <n v="32000.315846153801"/>
    <n v="160001.57923076901"/>
  </r>
  <r>
    <m/>
    <n v="0"/>
    <n v="1984375000"/>
    <n v="1992126464"/>
    <n v="1992172241"/>
    <n v="1992178916"/>
    <s v="12916R"/>
    <s v="AEP Transmission"/>
    <s v="12904R"/>
    <s v="Trans Field Services"/>
    <s v="13695R"/>
    <s v="Trans Field Services West"/>
    <s v="13324R"/>
    <s v="TFS Line West"/>
    <x v="2"/>
    <s v="192"/>
    <s v="13320"/>
    <s v="Nonsal"/>
    <n v="47295.695286538503"/>
    <n v="945913.90573076904"/>
  </r>
  <r>
    <m/>
    <n v="0"/>
    <n v="1984375000"/>
    <n v="1992126464"/>
    <n v="1992172241"/>
    <n v="1992178916"/>
    <s v="12916R"/>
    <s v="AEP Transmission"/>
    <s v="12904R"/>
    <s v="Trans Field Services"/>
    <s v="13695R"/>
    <s v="Trans Field Services West"/>
    <s v="13324R"/>
    <s v="TFS Line West"/>
    <x v="2"/>
    <s v="192"/>
    <s v="13320"/>
    <s v="SP20 / 008"/>
    <n v="30211.395961538401"/>
    <n v="302113.95961538499"/>
  </r>
  <r>
    <m/>
    <n v="0"/>
    <n v="1984375000"/>
    <n v="1992126464"/>
    <n v="1992172241"/>
    <n v="1992178916"/>
    <s v="12916R"/>
    <s v="AEP Transmission"/>
    <s v="12904R"/>
    <s v="Trans Field Services"/>
    <s v="13695R"/>
    <s v="Trans Field Services West"/>
    <s v="13324R"/>
    <s v="TFS Line West"/>
    <x v="2"/>
    <s v="192"/>
    <s v="13321"/>
    <s v="Nonsal"/>
    <n v="61675.166167307601"/>
    <n v="1233503.3233461501"/>
  </r>
  <r>
    <m/>
    <n v="0"/>
    <n v="1984375000"/>
    <n v="1992126464"/>
    <n v="1992172241"/>
    <n v="1992178916"/>
    <s v="12916R"/>
    <s v="AEP Transmission"/>
    <s v="12904R"/>
    <s v="Trans Field Services"/>
    <s v="13695R"/>
    <s v="Trans Field Services West"/>
    <s v="13324R"/>
    <s v="TFS Line West"/>
    <x v="2"/>
    <s v="192"/>
    <s v="13321"/>
    <s v="SP20 / 008"/>
    <n v="28811.9465884616"/>
    <n v="288119.46588461503"/>
  </r>
  <r>
    <m/>
    <n v="0"/>
    <n v="1984375000"/>
    <n v="1992126464"/>
    <n v="1992172241"/>
    <n v="1992178916"/>
    <s v="12916R"/>
    <s v="AEP Transmission"/>
    <s v="12904R"/>
    <s v="Trans Field Services"/>
    <s v="13695R"/>
    <s v="Trans Field Services West"/>
    <s v="13324R"/>
    <s v="TFS Line West"/>
    <x v="2"/>
    <s v="192"/>
    <s v="13322"/>
    <s v="Nonsal"/>
    <n v="19071.688769230801"/>
    <n v="381433.775384615"/>
  </r>
  <r>
    <m/>
    <n v="0"/>
    <n v="1984375000"/>
    <n v="1992126464"/>
    <n v="1992172241"/>
    <n v="1992178916"/>
    <s v="12916R"/>
    <s v="AEP Transmission"/>
    <s v="12904R"/>
    <s v="Trans Field Services"/>
    <s v="13695R"/>
    <s v="Trans Field Services West"/>
    <s v="13324R"/>
    <s v="TFS Line West"/>
    <x v="2"/>
    <s v="192"/>
    <s v="13322"/>
    <s v="SP20 / 008"/>
    <n v="14131.3969884615"/>
    <n v="141313.96988461501"/>
  </r>
  <r>
    <m/>
    <n v="0"/>
    <n v="1984375000"/>
    <n v="1992126464"/>
    <n v="1992172241"/>
    <n v="1992178916"/>
    <s v="12916R"/>
    <s v="AEP Transmission"/>
    <s v="12904R"/>
    <s v="Trans Field Services"/>
    <s v="13695R"/>
    <s v="Trans Field Services West"/>
    <s v="13324R"/>
    <s v="TFS Line West"/>
    <x v="2"/>
    <s v="194"/>
    <s v="13153"/>
    <s v="SP20 / 004"/>
    <n v="3830.9045999999998"/>
    <n v="63848.41"/>
  </r>
  <r>
    <m/>
    <n v="0"/>
    <n v="1984375000"/>
    <n v="1992126464"/>
    <n v="1992172241"/>
    <n v="1992178916"/>
    <s v="12916R"/>
    <s v="AEP Transmission"/>
    <s v="12904R"/>
    <s v="Trans Field Services"/>
    <s v="13695R"/>
    <s v="Trans Field Services West"/>
    <s v="13324R"/>
    <s v="TFS Line West"/>
    <x v="2"/>
    <s v="194"/>
    <s v="13153"/>
    <s v="SP20 / 007"/>
    <n v="10322.9977692308"/>
    <n v="103229.97769230801"/>
  </r>
  <r>
    <m/>
    <n v="0"/>
    <n v="1984375000"/>
    <n v="1992126464"/>
    <n v="1992172241"/>
    <n v="1992178916"/>
    <s v="12916R"/>
    <s v="AEP Transmission"/>
    <s v="12904R"/>
    <s v="Trans Field Services"/>
    <s v="13695R"/>
    <s v="Trans Field Services West"/>
    <s v="13324R"/>
    <s v="TFS Line West"/>
    <x v="2"/>
    <s v="194"/>
    <s v="13153"/>
    <s v="SP20 / 008"/>
    <n v="14017.5974615385"/>
    <n v="140175.974615385"/>
  </r>
  <r>
    <m/>
    <n v="0"/>
    <n v="1984375000"/>
    <n v="1992126464"/>
    <n v="1992172241"/>
    <n v="1992178916"/>
    <s v="12916R"/>
    <s v="AEP Transmission"/>
    <s v="12904R"/>
    <s v="Trans Field Services"/>
    <s v="13695R"/>
    <s v="Trans Field Services West"/>
    <s v="13324R"/>
    <s v="TFS Line West"/>
    <x v="2"/>
    <s v="194"/>
    <s v="13153"/>
    <s v="SP20 / 009"/>
    <n v="25250.778576923101"/>
    <n v="168338.52384615401"/>
  </r>
  <r>
    <m/>
    <n v="0"/>
    <n v="1984375000"/>
    <n v="1992126464"/>
    <n v="1992172241"/>
    <n v="1992178916"/>
    <s v="12916R"/>
    <s v="AEP Transmission"/>
    <s v="12904R"/>
    <s v="Trans Field Services"/>
    <s v="13695R"/>
    <s v="Trans Field Services West"/>
    <s v="13324R"/>
    <s v="TFS Line West"/>
    <x v="2"/>
    <s v="194"/>
    <s v="13329"/>
    <s v="Nonsal"/>
    <n v="46861.116000000002"/>
    <n v="1562037.2"/>
  </r>
  <r>
    <m/>
    <n v="0"/>
    <n v="1984375000"/>
    <n v="1992126464"/>
    <n v="1992172241"/>
    <n v="1992178916"/>
    <s v="12916R"/>
    <s v="AEP Transmission"/>
    <s v="12904R"/>
    <s v="Trans Field Services"/>
    <s v="13695R"/>
    <s v="Trans Field Services West"/>
    <s v="13324R"/>
    <s v="TFS Line West"/>
    <x v="2"/>
    <s v="194"/>
    <s v="13329"/>
    <s v="SP20 / 008"/>
    <n v="55202.854169230799"/>
    <n v="552028.54169230803"/>
  </r>
  <r>
    <m/>
    <n v="0"/>
    <n v="1984375000"/>
    <n v="1992126464"/>
    <n v="1992172241"/>
    <n v="1992178916"/>
    <s v="12916R"/>
    <s v="AEP Transmission"/>
    <s v="12904R"/>
    <s v="Trans Field Services"/>
    <s v="13695R"/>
    <s v="Trans Field Services West"/>
    <s v="13324R"/>
    <s v="TFS Line West"/>
    <x v="2"/>
    <s v="194"/>
    <s v="13330"/>
    <s v="Nonsal"/>
    <n v="13142.28"/>
    <n v="438076"/>
  </r>
  <r>
    <m/>
    <n v="0"/>
    <n v="1984375000"/>
    <n v="1992126464"/>
    <n v="1992172241"/>
    <n v="1992178916"/>
    <s v="12916R"/>
    <s v="AEP Transmission"/>
    <s v="12904R"/>
    <s v="Trans Field Services"/>
    <s v="13695R"/>
    <s v="Trans Field Services West"/>
    <s v="13324R"/>
    <s v="TFS Line West"/>
    <x v="2"/>
    <s v="194"/>
    <s v="13330"/>
    <s v="SP20 / 008"/>
    <n v="15118.434411538499"/>
    <n v="151184.344115385"/>
  </r>
  <r>
    <m/>
    <n v="0"/>
    <n v="1984375000"/>
    <n v="1992126464"/>
    <n v="1992172241"/>
    <n v="1992179393"/>
    <s v="12916R"/>
    <s v="AEP Transmission"/>
    <s v="12904R"/>
    <s v="Trans Field Services"/>
    <s v="13695R"/>
    <s v="Trans Field Services West"/>
    <s v="10685R"/>
    <s v="TFS Sta/P&amp;C SPP"/>
    <x v="2"/>
    <s v="103"/>
    <s v="10685"/>
    <s v="SP20 / 004"/>
    <n v="3719.9424923076899"/>
    <n v="61999.041538461497"/>
  </r>
  <r>
    <m/>
    <n v="0"/>
    <n v="1984375000"/>
    <n v="1992126464"/>
    <n v="1992172241"/>
    <n v="1992179393"/>
    <s v="12916R"/>
    <s v="AEP Transmission"/>
    <s v="12904R"/>
    <s v="Trans Field Services"/>
    <s v="13695R"/>
    <s v="Trans Field Services West"/>
    <s v="10685R"/>
    <s v="TFS Sta/P&amp;C SPP"/>
    <x v="2"/>
    <s v="103"/>
    <s v="10685"/>
    <s v="SP20 / 010"/>
    <n v="30599.998769230799"/>
    <n v="152999.99384615399"/>
  </r>
  <r>
    <m/>
    <n v="0"/>
    <n v="1984375000"/>
    <n v="1992126464"/>
    <n v="1992172241"/>
    <n v="1992179393"/>
    <s v="12916R"/>
    <s v="AEP Transmission"/>
    <s v="12904R"/>
    <s v="Trans Field Services"/>
    <s v="13695R"/>
    <s v="Trans Field Services West"/>
    <s v="10685R"/>
    <s v="TFS Sta/P&amp;C SPP"/>
    <x v="2"/>
    <s v="103"/>
    <s v="10685"/>
    <s v="SP20 / 012"/>
    <n v="65469.219346153797"/>
    <n v="218230.73115384599"/>
  </r>
  <r>
    <m/>
    <n v="0"/>
    <n v="1984375000"/>
    <n v="1992126464"/>
    <n v="1992172241"/>
    <n v="1992179393"/>
    <s v="12916R"/>
    <s v="AEP Transmission"/>
    <s v="12904R"/>
    <s v="Trans Field Services"/>
    <s v="13695R"/>
    <s v="Trans Field Services West"/>
    <s v="10685R"/>
    <s v="TFS Sta/P&amp;C SPP"/>
    <x v="2"/>
    <s v="103"/>
    <s v="12355"/>
    <s v="SP20 / 008"/>
    <n v="12359.6878076923"/>
    <n v="123596.87807692301"/>
  </r>
  <r>
    <m/>
    <n v="0"/>
    <n v="1984375000"/>
    <n v="1992126464"/>
    <n v="1992172241"/>
    <n v="1992179393"/>
    <s v="12916R"/>
    <s v="AEP Transmission"/>
    <s v="12904R"/>
    <s v="Trans Field Services"/>
    <s v="13695R"/>
    <s v="Trans Field Services West"/>
    <s v="10685R"/>
    <s v="TFS Sta/P&amp;C SPP"/>
    <x v="2"/>
    <s v="103"/>
    <s v="13152"/>
    <s v="SP20 / 005"/>
    <n v="6103.4393230769201"/>
    <n v="76292.991538461501"/>
  </r>
  <r>
    <m/>
    <n v="0"/>
    <n v="1984375000"/>
    <n v="1992126464"/>
    <n v="1992172241"/>
    <n v="1992179393"/>
    <s v="12916R"/>
    <s v="AEP Transmission"/>
    <s v="12904R"/>
    <s v="Trans Field Services"/>
    <s v="13695R"/>
    <s v="Trans Field Services West"/>
    <s v="10685R"/>
    <s v="TFS Sta/P&amp;C SPP"/>
    <x v="2"/>
    <s v="103"/>
    <s v="13152"/>
    <s v="SP20 / 007"/>
    <n v="9265.2586923076906"/>
    <n v="92652.586923076902"/>
  </r>
  <r>
    <m/>
    <n v="0"/>
    <n v="1984375000"/>
    <n v="1992126464"/>
    <n v="1992172241"/>
    <n v="1992179393"/>
    <s v="12916R"/>
    <s v="AEP Transmission"/>
    <s v="12904R"/>
    <s v="Trans Field Services"/>
    <s v="13695R"/>
    <s v="Trans Field Services West"/>
    <s v="10685R"/>
    <s v="TFS Sta/P&amp;C SPP"/>
    <x v="2"/>
    <s v="103"/>
    <s v="13152"/>
    <s v="SP20 / 008"/>
    <n v="11257.4407307692"/>
    <n v="112574.407307692"/>
  </r>
  <r>
    <m/>
    <n v="0"/>
    <n v="1984375000"/>
    <n v="1992126464"/>
    <n v="1992172241"/>
    <n v="1992179393"/>
    <s v="12916R"/>
    <s v="AEP Transmission"/>
    <s v="12904R"/>
    <s v="Trans Field Services"/>
    <s v="13695R"/>
    <s v="Trans Field Services West"/>
    <s v="10685R"/>
    <s v="TFS Sta/P&amp;C SPP"/>
    <x v="2"/>
    <s v="103"/>
    <s v="13152"/>
    <s v="SP20 / 010"/>
    <n v="29276.2323076924"/>
    <n v="146381.16153846201"/>
  </r>
  <r>
    <m/>
    <n v="0"/>
    <n v="1984375000"/>
    <n v="1992126464"/>
    <n v="1992172241"/>
    <n v="1992179393"/>
    <s v="12916R"/>
    <s v="AEP Transmission"/>
    <s v="12904R"/>
    <s v="Trans Field Services"/>
    <s v="13695R"/>
    <s v="Trans Field Services West"/>
    <s v="10685R"/>
    <s v="TFS Sta/P&amp;C SPP"/>
    <x v="2"/>
    <s v="103"/>
    <s v="13154"/>
    <s v="SP20 / 007"/>
    <n v="9834.5689230769203"/>
    <n v="98345.689230769203"/>
  </r>
  <r>
    <m/>
    <n v="0"/>
    <n v="1984375000"/>
    <n v="1992126464"/>
    <n v="1992172241"/>
    <n v="1992179393"/>
    <s v="12916R"/>
    <s v="AEP Transmission"/>
    <s v="12904R"/>
    <s v="Trans Field Services"/>
    <s v="13695R"/>
    <s v="Trans Field Services West"/>
    <s v="10685R"/>
    <s v="TFS Sta/P&amp;C SPP"/>
    <x v="2"/>
    <s v="103"/>
    <s v="13154"/>
    <s v="SP20 / 008"/>
    <n v="11735.2401923077"/>
    <n v="117352.40192307701"/>
  </r>
  <r>
    <m/>
    <n v="0"/>
    <n v="1984375000"/>
    <n v="1992126464"/>
    <n v="1992172241"/>
    <n v="1992179393"/>
    <s v="12916R"/>
    <s v="AEP Transmission"/>
    <s v="12904R"/>
    <s v="Trans Field Services"/>
    <s v="13695R"/>
    <s v="Trans Field Services West"/>
    <s v="10685R"/>
    <s v="TFS Sta/P&amp;C SPP"/>
    <x v="2"/>
    <s v="103"/>
    <s v="13318"/>
    <s v="SP20 / 004"/>
    <n v="3529.0684799999999"/>
    <n v="58817.807999999997"/>
  </r>
  <r>
    <m/>
    <n v="0"/>
    <n v="1984375000"/>
    <n v="1992126464"/>
    <n v="1992172241"/>
    <n v="1992179393"/>
    <s v="12916R"/>
    <s v="AEP Transmission"/>
    <s v="12904R"/>
    <s v="Trans Field Services"/>
    <s v="13695R"/>
    <s v="Trans Field Services West"/>
    <s v="10685R"/>
    <s v="TFS Sta/P&amp;C SPP"/>
    <x v="2"/>
    <s v="114"/>
    <s v="12355"/>
    <s v="Nonsal"/>
    <n v="18260.849999999999"/>
    <n v="608695"/>
  </r>
  <r>
    <m/>
    <n v="0"/>
    <n v="1984375000"/>
    <n v="1992126464"/>
    <n v="1992172241"/>
    <n v="1992179393"/>
    <s v="12916R"/>
    <s v="AEP Transmission"/>
    <s v="12904R"/>
    <s v="Trans Field Services"/>
    <s v="13695R"/>
    <s v="Trans Field Services West"/>
    <s v="10685R"/>
    <s v="TFS Sta/P&amp;C SPP"/>
    <x v="2"/>
    <s v="114"/>
    <s v="12355"/>
    <s v="SP20 / 009"/>
    <n v="19982.8023461538"/>
    <n v="133218.68230769201"/>
  </r>
  <r>
    <m/>
    <n v="0"/>
    <n v="1984375000"/>
    <n v="1992126464"/>
    <n v="1992172241"/>
    <n v="1992179393"/>
    <s v="12916R"/>
    <s v="AEP Transmission"/>
    <s v="12904R"/>
    <s v="Trans Field Services"/>
    <s v="13695R"/>
    <s v="Trans Field Services West"/>
    <s v="10685R"/>
    <s v="TFS Sta/P&amp;C SPP"/>
    <x v="2"/>
    <s v="114"/>
    <s v="13152"/>
    <s v="SP20 / 004"/>
    <n v="7020"/>
    <n v="117000"/>
  </r>
  <r>
    <m/>
    <n v="0"/>
    <n v="1984375000"/>
    <n v="1992126464"/>
    <n v="1992172241"/>
    <n v="1992179393"/>
    <s v="12916R"/>
    <s v="AEP Transmission"/>
    <s v="12904R"/>
    <s v="Trans Field Services"/>
    <s v="13695R"/>
    <s v="Trans Field Services West"/>
    <s v="10685R"/>
    <s v="TFS Sta/P&amp;C SPP"/>
    <x v="2"/>
    <s v="114"/>
    <s v="13152"/>
    <s v="SP20 / 007"/>
    <n v="9474.6069230769208"/>
    <n v="94746.069230769193"/>
  </r>
  <r>
    <m/>
    <n v="0"/>
    <n v="1984375000"/>
    <n v="1992126464"/>
    <n v="1992172241"/>
    <n v="1992179393"/>
    <s v="12916R"/>
    <s v="AEP Transmission"/>
    <s v="12904R"/>
    <s v="Trans Field Services"/>
    <s v="13695R"/>
    <s v="Trans Field Services West"/>
    <s v="10685R"/>
    <s v="TFS Sta/P&amp;C SPP"/>
    <x v="2"/>
    <s v="114"/>
    <s v="13152"/>
    <s v="SP20 / 008"/>
    <n v="38197.159692307701"/>
    <n v="381971.59692307701"/>
  </r>
  <r>
    <m/>
    <n v="0"/>
    <n v="1984375000"/>
    <n v="1992126464"/>
    <n v="1992172241"/>
    <n v="1992179393"/>
    <s v="12916R"/>
    <s v="AEP Transmission"/>
    <s v="12904R"/>
    <s v="Trans Field Services"/>
    <s v="13695R"/>
    <s v="Trans Field Services West"/>
    <s v="10685R"/>
    <s v="TFS Sta/P&amp;C SPP"/>
    <x v="2"/>
    <s v="114"/>
    <s v="13317"/>
    <s v="Nonsal"/>
    <n v="52514.4588"/>
    <n v="1750481.96"/>
  </r>
  <r>
    <m/>
    <n v="0"/>
    <n v="1984375000"/>
    <n v="1992126464"/>
    <n v="1992172241"/>
    <n v="1992179393"/>
    <s v="12916R"/>
    <s v="AEP Transmission"/>
    <s v="12904R"/>
    <s v="Trans Field Services"/>
    <s v="13695R"/>
    <s v="Trans Field Services West"/>
    <s v="10685R"/>
    <s v="TFS Sta/P&amp;C SPP"/>
    <x v="2"/>
    <s v="114"/>
    <s v="13317"/>
    <s v="SP20 / 008"/>
    <n v="53373.704703846197"/>
    <n v="533737.04703846201"/>
  </r>
  <r>
    <m/>
    <n v="0"/>
    <n v="1984375000"/>
    <n v="1992126464"/>
    <n v="1992172241"/>
    <n v="1992179393"/>
    <s v="12916R"/>
    <s v="AEP Transmission"/>
    <s v="12904R"/>
    <s v="Trans Field Services"/>
    <s v="13695R"/>
    <s v="Trans Field Services West"/>
    <s v="10685R"/>
    <s v="TFS Sta/P&amp;C SPP"/>
    <x v="2"/>
    <s v="114"/>
    <s v="13317"/>
    <s v="SP20 / 009"/>
    <n v="21309.459288461599"/>
    <n v="142063.06192307701"/>
  </r>
  <r>
    <m/>
    <n v="0"/>
    <n v="1984375000"/>
    <n v="1992126464"/>
    <n v="1992172241"/>
    <n v="1992179393"/>
    <s v="12916R"/>
    <s v="AEP Transmission"/>
    <s v="12904R"/>
    <s v="Trans Field Services"/>
    <s v="13695R"/>
    <s v="Trans Field Services West"/>
    <s v="10685R"/>
    <s v="TFS Sta/P&amp;C SPP"/>
    <x v="2"/>
    <s v="114"/>
    <s v="13319"/>
    <s v="Nonsal"/>
    <n v="28131.080399999999"/>
    <n v="937702.68"/>
  </r>
  <r>
    <m/>
    <n v="0"/>
    <n v="1984375000"/>
    <n v="1992126464"/>
    <n v="1992172241"/>
    <n v="1992179393"/>
    <s v="12916R"/>
    <s v="AEP Transmission"/>
    <s v="12904R"/>
    <s v="Trans Field Services"/>
    <s v="13695R"/>
    <s v="Trans Field Services West"/>
    <s v="10685R"/>
    <s v="TFS Sta/P&amp;C SPP"/>
    <x v="2"/>
    <s v="114"/>
    <s v="13319"/>
    <s v="SP20 / 005"/>
    <n v="5575.3612307692301"/>
    <n v="69692.015384615399"/>
  </r>
  <r>
    <m/>
    <n v="0"/>
    <n v="1984375000"/>
    <n v="1992126464"/>
    <n v="1992172241"/>
    <n v="1992179393"/>
    <s v="12916R"/>
    <s v="AEP Transmission"/>
    <s v="12904R"/>
    <s v="Trans Field Services"/>
    <s v="13695R"/>
    <s v="Trans Field Services West"/>
    <s v="10685R"/>
    <s v="TFS Sta/P&amp;C SPP"/>
    <x v="2"/>
    <s v="114"/>
    <s v="13319"/>
    <s v="SP20 / 010"/>
    <n v="34388.605692307603"/>
    <n v="171943.02846153799"/>
  </r>
  <r>
    <m/>
    <n v="0"/>
    <n v="1984375000"/>
    <n v="1992126464"/>
    <n v="1992172241"/>
    <n v="1992179393"/>
    <s v="12916R"/>
    <s v="AEP Transmission"/>
    <s v="12904R"/>
    <s v="Trans Field Services"/>
    <s v="13695R"/>
    <s v="Trans Field Services West"/>
    <s v="10685R"/>
    <s v="TFS Sta/P&amp;C SPP"/>
    <x v="2"/>
    <s v="114"/>
    <s v="13326"/>
    <s v="Nonsal"/>
    <n v="21798.4863"/>
    <n v="726616.21"/>
  </r>
  <r>
    <m/>
    <n v="0"/>
    <n v="1984375000"/>
    <n v="1992126464"/>
    <n v="1992172241"/>
    <n v="1992179393"/>
    <s v="12916R"/>
    <s v="AEP Transmission"/>
    <s v="12904R"/>
    <s v="Trans Field Services"/>
    <s v="13695R"/>
    <s v="Trans Field Services West"/>
    <s v="10685R"/>
    <s v="TFS Sta/P&amp;C SPP"/>
    <x v="2"/>
    <s v="114"/>
    <s v="13326"/>
    <s v="SP20 / 008"/>
    <n v="30691.206769230801"/>
    <n v="306912.06769230799"/>
  </r>
  <r>
    <m/>
    <n v="0"/>
    <n v="1984375000"/>
    <n v="1992126464"/>
    <n v="1992172241"/>
    <n v="1992179393"/>
    <s v="12916R"/>
    <s v="AEP Transmission"/>
    <s v="12904R"/>
    <s v="Trans Field Services"/>
    <s v="13695R"/>
    <s v="Trans Field Services West"/>
    <s v="10685R"/>
    <s v="TFS Sta/P&amp;C SPP"/>
    <x v="2"/>
    <s v="114"/>
    <s v="13326"/>
    <s v="SP20 / 009"/>
    <n v="21406.133423076899"/>
    <n v="142707.556153846"/>
  </r>
  <r>
    <m/>
    <n v="0"/>
    <n v="1984375000"/>
    <n v="1992126464"/>
    <n v="1992172241"/>
    <n v="1992179393"/>
    <s v="12916R"/>
    <s v="AEP Transmission"/>
    <s v="12904R"/>
    <s v="Trans Field Services"/>
    <s v="13695R"/>
    <s v="Trans Field Services West"/>
    <s v="10685R"/>
    <s v="TFS Sta/P&amp;C SPP"/>
    <x v="2"/>
    <s v="114"/>
    <s v="13328"/>
    <s v="Nonsal"/>
    <n v="17471.513999999999"/>
    <n v="582383.80000000005"/>
  </r>
  <r>
    <m/>
    <n v="0"/>
    <n v="1984375000"/>
    <n v="1992126464"/>
    <n v="1992172241"/>
    <n v="1992179393"/>
    <s v="12916R"/>
    <s v="AEP Transmission"/>
    <s v="12904R"/>
    <s v="Trans Field Services"/>
    <s v="13695R"/>
    <s v="Trans Field Services West"/>
    <s v="10685R"/>
    <s v="TFS Sta/P&amp;C SPP"/>
    <x v="2"/>
    <s v="114"/>
    <s v="13328"/>
    <s v="SP20 / 008"/>
    <n v="14512.696988461499"/>
    <n v="145126.96988461501"/>
  </r>
  <r>
    <m/>
    <n v="0"/>
    <n v="1984375000"/>
    <n v="1992126464"/>
    <n v="1992172241"/>
    <n v="1992179393"/>
    <s v="12916R"/>
    <s v="AEP Transmission"/>
    <s v="12904R"/>
    <s v="Trans Field Services"/>
    <s v="13695R"/>
    <s v="Trans Field Services West"/>
    <s v="10685R"/>
    <s v="TFS Sta/P&amp;C SPP"/>
    <x v="2"/>
    <s v="114"/>
    <s v="13328"/>
    <s v="SP20 / 009"/>
    <n v="19597.646653846201"/>
    <n v="130650.97769230801"/>
  </r>
  <r>
    <m/>
    <n v="0"/>
    <n v="1984375000"/>
    <n v="1992126464"/>
    <n v="1992172241"/>
    <n v="1992179393"/>
    <s v="12916R"/>
    <s v="AEP Transmission"/>
    <s v="12904R"/>
    <s v="Trans Field Services"/>
    <s v="13695R"/>
    <s v="Trans Field Services West"/>
    <s v="10685R"/>
    <s v="TFS Sta/P&amp;C SPP"/>
    <x v="2"/>
    <s v="114"/>
    <s v="13657"/>
    <s v="Nonsal"/>
    <n v="20710.069500000001"/>
    <n v="690335.65"/>
  </r>
  <r>
    <m/>
    <n v="0"/>
    <n v="1984375000"/>
    <n v="1992126464"/>
    <n v="1992172241"/>
    <n v="1992179393"/>
    <s v="12916R"/>
    <s v="AEP Transmission"/>
    <s v="12904R"/>
    <s v="Trans Field Services"/>
    <s v="13695R"/>
    <s v="Trans Field Services West"/>
    <s v="10685R"/>
    <s v="TFS Sta/P&amp;C SPP"/>
    <x v="2"/>
    <s v="114"/>
    <s v="13657"/>
    <s v="SP20 / 009"/>
    <n v="20016.951173076901"/>
    <n v="133446.34115384601"/>
  </r>
  <r>
    <m/>
    <n v="0"/>
    <n v="1984375000"/>
    <n v="1992126464"/>
    <n v="1992172241"/>
    <n v="1992179393"/>
    <s v="12916R"/>
    <s v="AEP Transmission"/>
    <s v="12904R"/>
    <s v="Trans Field Services"/>
    <s v="13695R"/>
    <s v="Trans Field Services West"/>
    <s v="10685R"/>
    <s v="TFS Sta/P&amp;C SPP"/>
    <x v="2"/>
    <s v="114"/>
    <s v="14037"/>
    <s v="Nonsal"/>
    <n v="15755.980799999999"/>
    <n v="525199.35999999999"/>
  </r>
  <r>
    <m/>
    <n v="0"/>
    <n v="1984375000"/>
    <n v="1992126464"/>
    <n v="1992172241"/>
    <n v="1992179393"/>
    <s v="12916R"/>
    <s v="AEP Transmission"/>
    <s v="12904R"/>
    <s v="Trans Field Services"/>
    <s v="13695R"/>
    <s v="Trans Field Services West"/>
    <s v="10685R"/>
    <s v="TFS Sta/P&amp;C SPP"/>
    <x v="2"/>
    <s v="114"/>
    <s v="14037"/>
    <s v="SP20 / 009"/>
    <n v="19623.9167884616"/>
    <n v="130826.111923077"/>
  </r>
  <r>
    <m/>
    <n v="0"/>
    <n v="1984375000"/>
    <n v="1992126464"/>
    <n v="1992172241"/>
    <n v="1992179393"/>
    <s v="12916R"/>
    <s v="AEP Transmission"/>
    <s v="12904R"/>
    <s v="Trans Field Services"/>
    <s v="13695R"/>
    <s v="Trans Field Services West"/>
    <s v="10685R"/>
    <s v="TFS Sta/P&amp;C SPP"/>
    <x v="2"/>
    <s v="194"/>
    <s v="10906"/>
    <s v="Nonsal"/>
    <n v="40114.675199999998"/>
    <n v="1337155.8400000001"/>
  </r>
  <r>
    <m/>
    <n v="0"/>
    <n v="1984375000"/>
    <n v="1992126464"/>
    <n v="1992172241"/>
    <n v="1992179393"/>
    <s v="12916R"/>
    <s v="AEP Transmission"/>
    <s v="12904R"/>
    <s v="Trans Field Services"/>
    <s v="13695R"/>
    <s v="Trans Field Services West"/>
    <s v="10685R"/>
    <s v="TFS Sta/P&amp;C SPP"/>
    <x v="2"/>
    <s v="194"/>
    <s v="10906"/>
    <s v="SP20 / 008"/>
    <n v="37106.226846153797"/>
    <n v="371062.26846153801"/>
  </r>
  <r>
    <m/>
    <n v="0"/>
    <n v="1984375000"/>
    <n v="1992126464"/>
    <n v="1992172241"/>
    <n v="1992179393"/>
    <s v="12916R"/>
    <s v="AEP Transmission"/>
    <s v="12904R"/>
    <s v="Trans Field Services"/>
    <s v="13695R"/>
    <s v="Trans Field Services West"/>
    <s v="10685R"/>
    <s v="TFS Sta/P&amp;C SPP"/>
    <x v="2"/>
    <s v="194"/>
    <s v="10906"/>
    <s v="SP20 / 009"/>
    <n v="20058.250673076898"/>
    <n v="133721.67115384599"/>
  </r>
  <r>
    <m/>
    <n v="0"/>
    <n v="1984375000"/>
    <n v="1992126464"/>
    <n v="1992172241"/>
    <n v="1992179393"/>
    <s v="12916R"/>
    <s v="AEP Transmission"/>
    <s v="12904R"/>
    <s v="Trans Field Services"/>
    <s v="13695R"/>
    <s v="Trans Field Services West"/>
    <s v="10685R"/>
    <s v="TFS Sta/P&amp;C SPP"/>
    <x v="2"/>
    <s v="194"/>
    <s v="10915"/>
    <s v="Nonsal"/>
    <n v="27336.150600000001"/>
    <n v="911205.02"/>
  </r>
  <r>
    <m/>
    <n v="0"/>
    <n v="1984375000"/>
    <n v="1992126464"/>
    <n v="1992172241"/>
    <n v="1992179393"/>
    <s v="12916R"/>
    <s v="AEP Transmission"/>
    <s v="12904R"/>
    <s v="Trans Field Services"/>
    <s v="13695R"/>
    <s v="Trans Field Services West"/>
    <s v="10685R"/>
    <s v="TFS Sta/P&amp;C SPP"/>
    <x v="2"/>
    <s v="194"/>
    <s v="10915"/>
    <s v="SP20 / 008"/>
    <n v="35844.071076923101"/>
    <n v="358440.71076923102"/>
  </r>
  <r>
    <m/>
    <n v="0"/>
    <n v="1984375000"/>
    <n v="1992126464"/>
    <n v="1992172241"/>
    <n v="1992179393"/>
    <s v="12916R"/>
    <s v="AEP Transmission"/>
    <s v="12904R"/>
    <s v="Trans Field Services"/>
    <s v="13695R"/>
    <s v="Trans Field Services West"/>
    <s v="10685R"/>
    <s v="TFS Sta/P&amp;C SPP"/>
    <x v="2"/>
    <s v="194"/>
    <s v="10915"/>
    <s v="SP20 / 009"/>
    <n v="20785.463423076901"/>
    <n v="138569.75615384601"/>
  </r>
  <r>
    <m/>
    <n v="0"/>
    <n v="1984375000"/>
    <n v="1992126464"/>
    <n v="1992172241"/>
    <n v="1992179393"/>
    <s v="12916R"/>
    <s v="AEP Transmission"/>
    <s v="12904R"/>
    <s v="Trans Field Services"/>
    <s v="13695R"/>
    <s v="Trans Field Services West"/>
    <s v="10685R"/>
    <s v="TFS Sta/P&amp;C SPP"/>
    <x v="2"/>
    <s v="194"/>
    <s v="11158"/>
    <s v="Nonsal"/>
    <n v="19845.864000000001"/>
    <n v="661528.80000000005"/>
  </r>
  <r>
    <m/>
    <n v="0"/>
    <n v="1984375000"/>
    <n v="1992126464"/>
    <n v="1992172241"/>
    <n v="1992179393"/>
    <s v="12916R"/>
    <s v="AEP Transmission"/>
    <s v="12904R"/>
    <s v="Trans Field Services"/>
    <s v="13695R"/>
    <s v="Trans Field Services West"/>
    <s v="10685R"/>
    <s v="TFS Sta/P&amp;C SPP"/>
    <x v="2"/>
    <s v="194"/>
    <s v="11158"/>
    <s v="SP20 / 004"/>
    <n v="3118.92"/>
    <n v="51982"/>
  </r>
  <r>
    <m/>
    <n v="0"/>
    <n v="1984375000"/>
    <n v="1992126464"/>
    <n v="1992172241"/>
    <n v="1992179393"/>
    <s v="12916R"/>
    <s v="AEP Transmission"/>
    <s v="12904R"/>
    <s v="Trans Field Services"/>
    <s v="13695R"/>
    <s v="Trans Field Services West"/>
    <s v="10685R"/>
    <s v="TFS Sta/P&amp;C SPP"/>
    <x v="2"/>
    <s v="194"/>
    <s v="11158"/>
    <s v="SP20 / 009"/>
    <n v="21029.605153846202"/>
    <n v="140197.36769230801"/>
  </r>
  <r>
    <m/>
    <n v="0"/>
    <n v="1984375000"/>
    <n v="1992126464"/>
    <n v="1992172241"/>
    <n v="1992179393"/>
    <s v="12916R"/>
    <s v="AEP Transmission"/>
    <s v="12904R"/>
    <s v="Trans Field Services"/>
    <s v="13695R"/>
    <s v="Trans Field Services West"/>
    <s v="10685R"/>
    <s v="TFS Sta/P&amp;C SPP"/>
    <x v="2"/>
    <s v="194"/>
    <s v="11316"/>
    <s v="Nonsal"/>
    <n v="17212.677599999999"/>
    <n v="573755.92000000004"/>
  </r>
  <r>
    <m/>
    <n v="0"/>
    <n v="1984375000"/>
    <n v="1992126464"/>
    <n v="1992172241"/>
    <n v="1992179393"/>
    <s v="12916R"/>
    <s v="AEP Transmission"/>
    <s v="12904R"/>
    <s v="Trans Field Services"/>
    <s v="13695R"/>
    <s v="Trans Field Services West"/>
    <s v="10685R"/>
    <s v="TFS Sta/P&amp;C SPP"/>
    <x v="2"/>
    <s v="194"/>
    <s v="11316"/>
    <s v="SP20 / 009"/>
    <n v="21905.5896923078"/>
    <n v="146037.26461538501"/>
  </r>
  <r>
    <m/>
    <n v="0"/>
    <n v="1984375000"/>
    <n v="1992126464"/>
    <n v="1992172241"/>
    <n v="1992179393"/>
    <s v="12916R"/>
    <s v="AEP Transmission"/>
    <s v="12904R"/>
    <s v="Trans Field Services"/>
    <s v="13695R"/>
    <s v="Trans Field Services West"/>
    <s v="10685R"/>
    <s v="TFS Sta/P&amp;C SPP"/>
    <x v="2"/>
    <s v="194"/>
    <s v="13154"/>
    <s v="SP20 / 004"/>
    <n v="4097.6705930769203"/>
    <n v="68294.5098846154"/>
  </r>
  <r>
    <m/>
    <n v="0"/>
    <n v="1984375000"/>
    <n v="1992126464"/>
    <n v="1992172241"/>
    <n v="1992179393"/>
    <s v="12916R"/>
    <s v="AEP Transmission"/>
    <s v="12904R"/>
    <s v="Trans Field Services"/>
    <s v="13695R"/>
    <s v="Trans Field Services West"/>
    <s v="10685R"/>
    <s v="TFS Sta/P&amp;C SPP"/>
    <x v="2"/>
    <s v="194"/>
    <s v="13154"/>
    <s v="SP20 / 010"/>
    <n v="31050.007692307601"/>
    <n v="155250.038461538"/>
  </r>
  <r>
    <m/>
    <n v="0"/>
    <n v="1984375000"/>
    <n v="1992126464"/>
    <n v="1992172241"/>
    <n v="1992179393"/>
    <s v="12916R"/>
    <s v="AEP Transmission"/>
    <s v="12904R"/>
    <s v="Trans Field Services"/>
    <s v="13695R"/>
    <s v="Trans Field Services West"/>
    <s v="10685R"/>
    <s v="TFS Sta/P&amp;C SPP"/>
    <x v="2"/>
    <s v="194"/>
    <s v="13318"/>
    <s v="Nonsal"/>
    <n v="20493.477900000002"/>
    <n v="683115.93"/>
  </r>
  <r>
    <m/>
    <n v="0"/>
    <n v="1984375000"/>
    <n v="1992126464"/>
    <n v="1992172241"/>
    <n v="1992179393"/>
    <s v="12916R"/>
    <s v="AEP Transmission"/>
    <s v="12904R"/>
    <s v="Trans Field Services"/>
    <s v="13695R"/>
    <s v="Trans Field Services West"/>
    <s v="10685R"/>
    <s v="TFS Sta/P&amp;C SPP"/>
    <x v="2"/>
    <s v="194"/>
    <s v="13318"/>
    <s v="SP20 / 009"/>
    <n v="20416.223653846198"/>
    <n v="136108.15769230801"/>
  </r>
  <r>
    <m/>
    <n v="0"/>
    <n v="1984375000"/>
    <n v="1992126464"/>
    <n v="1992172241"/>
    <n v="1992179393"/>
    <s v="12916R"/>
    <s v="AEP Transmission"/>
    <s v="12904R"/>
    <s v="Trans Field Services"/>
    <s v="13695R"/>
    <s v="Trans Field Services West"/>
    <s v="10685R"/>
    <s v="TFS Sta/P&amp;C SPP"/>
    <x v="2"/>
    <s v="194"/>
    <s v="13490"/>
    <s v="Nonsal"/>
    <n v="19235.7363"/>
    <n v="641191.21"/>
  </r>
  <r>
    <m/>
    <n v="0"/>
    <n v="1984375000"/>
    <n v="1992126464"/>
    <n v="1992172241"/>
    <n v="1992179393"/>
    <s v="12916R"/>
    <s v="AEP Transmission"/>
    <s v="12904R"/>
    <s v="Trans Field Services"/>
    <s v="13695R"/>
    <s v="Trans Field Services West"/>
    <s v="10685R"/>
    <s v="TFS Sta/P&amp;C SPP"/>
    <x v="2"/>
    <s v="194"/>
    <s v="13490"/>
    <s v="SP20 / 009"/>
    <n v="21130.545750000001"/>
    <n v="140870.30499999999"/>
  </r>
  <r>
    <m/>
    <n v="0"/>
    <n v="1984375000"/>
    <n v="1992126464"/>
    <n v="1992172241"/>
    <n v="1992179393"/>
    <s v="12916R"/>
    <s v="AEP Transmission"/>
    <s v="12904R"/>
    <s v="Trans Field Services"/>
    <s v="13695R"/>
    <s v="Trans Field Services West"/>
    <s v="10685R"/>
    <s v="TFS Sta/P&amp;C SPP"/>
    <x v="2"/>
    <s v="194"/>
    <s v="13565"/>
    <s v="Nonsal"/>
    <n v="17720.642400000001"/>
    <n v="590688.07999999996"/>
  </r>
  <r>
    <m/>
    <n v="0"/>
    <n v="1984375000"/>
    <n v="1992126464"/>
    <n v="1992172241"/>
    <n v="1992179393"/>
    <s v="12916R"/>
    <s v="AEP Transmission"/>
    <s v="12904R"/>
    <s v="Trans Field Services"/>
    <s v="13695R"/>
    <s v="Trans Field Services West"/>
    <s v="10685R"/>
    <s v="TFS Sta/P&amp;C SPP"/>
    <x v="2"/>
    <s v="194"/>
    <s v="13565"/>
    <s v="SP20 / 008"/>
    <n v="25446.5388576923"/>
    <n v="254465.388576923"/>
  </r>
  <r>
    <m/>
    <n v="0"/>
    <n v="1984375000"/>
    <n v="1992126464"/>
    <n v="1992172241"/>
    <n v="1992179393"/>
    <s v="12916R"/>
    <s v="AEP Transmission"/>
    <s v="12904R"/>
    <s v="Trans Field Services"/>
    <s v="13695R"/>
    <s v="Trans Field Services West"/>
    <s v="10685R"/>
    <s v="TFS Sta/P&amp;C SPP"/>
    <x v="2"/>
    <s v="194"/>
    <s v="13851"/>
    <s v="Nonsal"/>
    <n v="26594.364000000001"/>
    <n v="886478.8"/>
  </r>
  <r>
    <m/>
    <n v="0"/>
    <n v="1984375000"/>
    <n v="1992126464"/>
    <n v="1992172241"/>
    <n v="1992179393"/>
    <s v="12916R"/>
    <s v="AEP Transmission"/>
    <s v="12904R"/>
    <s v="Trans Field Services"/>
    <s v="13695R"/>
    <s v="Trans Field Services West"/>
    <s v="10685R"/>
    <s v="TFS Sta/P&amp;C SPP"/>
    <x v="2"/>
    <s v="194"/>
    <s v="13851"/>
    <s v="SP20 / 008"/>
    <n v="25088.4574346154"/>
    <n v="250884.574346154"/>
  </r>
  <r>
    <m/>
    <n v="0"/>
    <n v="1984375000"/>
    <n v="1992126464"/>
    <n v="1992172241"/>
    <n v="1992179393"/>
    <s v="12916R"/>
    <s v="AEP Transmission"/>
    <s v="12904R"/>
    <s v="Trans Field Services"/>
    <s v="13695R"/>
    <s v="Trans Field Services West"/>
    <s v="10685R"/>
    <s v="TFS Sta/P&amp;C SPP"/>
    <x v="2"/>
    <s v="194"/>
    <s v="13851"/>
    <s v="SP20 / 009"/>
    <n v="19981.755288461602"/>
    <n v="133211.70192307699"/>
  </r>
  <r>
    <m/>
    <n v="0"/>
    <n v="1992187500"/>
    <n v="1995605468"/>
    <n v="1995727538"/>
    <n v="1995727538"/>
    <s v="13263R"/>
    <s v="Utilities"/>
    <s v="12397XR"/>
    <s v="Utility Operations Texas"/>
    <s v="12397R"/>
    <s v="Utility Operations Texas"/>
    <m/>
    <m/>
    <x v="4"/>
    <s v="211"/>
    <s v="12397"/>
    <s v="SP20 / 005"/>
    <n v="5206.6400000000003"/>
    <n v="65083"/>
  </r>
  <r>
    <m/>
    <n v="0"/>
    <n v="1992187500"/>
    <n v="1995605468"/>
    <n v="1995727538"/>
    <n v="1995773314"/>
    <s v="13263R"/>
    <s v="Utilities"/>
    <s v="12397XR"/>
    <s v="Utility Operations Texas"/>
    <s v="12397R"/>
    <s v="Utility Operations Texas"/>
    <s v="13823R"/>
    <s v="S&amp;H TX Region"/>
    <x v="4"/>
    <s v="119"/>
    <s v="13824"/>
    <s v="SP20 / 007"/>
    <n v="22611.395923077001"/>
    <n v="226113.95923076899"/>
  </r>
  <r>
    <m/>
    <n v="0"/>
    <n v="1992187500"/>
    <n v="1995605468"/>
    <n v="1995727538"/>
    <n v="1995773314"/>
    <s v="13263R"/>
    <s v="Utilities"/>
    <s v="12397XR"/>
    <s v="Utility Operations Texas"/>
    <s v="12397R"/>
    <s v="Utility Operations Texas"/>
    <s v="13823R"/>
    <s v="S&amp;H TX Region"/>
    <x v="4"/>
    <s v="119"/>
    <s v="13824"/>
    <s v="SP20 / 009"/>
    <n v="20383.652423076899"/>
    <n v="135891.01615384599"/>
  </r>
  <r>
    <m/>
    <n v="0"/>
    <n v="1992187500"/>
    <n v="1995605468"/>
    <n v="1995727538"/>
    <n v="1995773314"/>
    <s v="13263R"/>
    <s v="Utilities"/>
    <s v="12397XR"/>
    <s v="Utility Operations Texas"/>
    <s v="12397R"/>
    <s v="Utility Operations Texas"/>
    <s v="13823R"/>
    <s v="S&amp;H TX Region"/>
    <x v="4"/>
    <s v="211"/>
    <s v="13823"/>
    <s v="SP20 / 006"/>
    <n v="9121.2674192307895"/>
    <n v="101347.415769231"/>
  </r>
  <r>
    <m/>
    <n v="0"/>
    <n v="1992187500"/>
    <n v="1995605468"/>
    <n v="1995727538"/>
    <n v="1995773314"/>
    <s v="13263R"/>
    <s v="Utilities"/>
    <s v="12397XR"/>
    <s v="Utility Operations Texas"/>
    <s v="12397R"/>
    <s v="Utility Operations Texas"/>
    <s v="13823R"/>
    <s v="S&amp;H TX Region"/>
    <x v="4"/>
    <s v="211"/>
    <s v="13823"/>
    <s v="SP20 / 007"/>
    <n v="24863.0838846154"/>
    <n v="248630.83884615399"/>
  </r>
  <r>
    <m/>
    <n v="0"/>
    <n v="1992187500"/>
    <n v="1995605468"/>
    <n v="1995727538"/>
    <n v="1995773314"/>
    <s v="13263R"/>
    <s v="Utilities"/>
    <s v="12397XR"/>
    <s v="Utility Operations Texas"/>
    <s v="12397R"/>
    <s v="Utility Operations Texas"/>
    <s v="13823R"/>
    <s v="S&amp;H TX Region"/>
    <x v="4"/>
    <s v="211"/>
    <s v="13823"/>
    <s v="SP20 / 008"/>
    <n v="13692.6932692308"/>
    <n v="136926.93269230801"/>
  </r>
  <r>
    <m/>
    <n v="0"/>
    <n v="1992187500"/>
    <n v="1995605468"/>
    <n v="1995727538"/>
    <n v="1995773314"/>
    <s v="13263R"/>
    <s v="Utilities"/>
    <s v="12397XR"/>
    <s v="Utility Operations Texas"/>
    <s v="12397R"/>
    <s v="Utility Operations Texas"/>
    <s v="13823R"/>
    <s v="S&amp;H TX Region"/>
    <x v="4"/>
    <s v="211"/>
    <s v="13823"/>
    <s v="SP20 / 009"/>
    <n v="21674.224788461601"/>
    <n v="144494.831923077"/>
  </r>
  <r>
    <m/>
    <n v="0"/>
    <n v="1992187500"/>
    <n v="1995605468"/>
    <n v="1995727538"/>
    <n v="1995773314"/>
    <s v="13263R"/>
    <s v="Utilities"/>
    <s v="12397XR"/>
    <s v="Utility Operations Texas"/>
    <s v="12397R"/>
    <s v="Utility Operations Texas"/>
    <s v="13823R"/>
    <s v="S&amp;H TX Region"/>
    <x v="4"/>
    <s v="211"/>
    <s v="13823"/>
    <s v="SP20 / 011"/>
    <n v="44532.512115384503"/>
    <n v="178130.04846153801"/>
  </r>
  <r>
    <m/>
    <n v="0"/>
    <n v="1992187500"/>
    <n v="1995605468"/>
    <n v="1995727538"/>
    <n v="1995819091"/>
    <s v="13263R"/>
    <s v="Utilities"/>
    <s v="12397XR"/>
    <s v="Utility Operations Texas"/>
    <s v="12397R"/>
    <s v="Utility Operations Texas"/>
    <s v="12398R"/>
    <s v="Texas Distr Reg Oper"/>
    <x v="4"/>
    <s v="119"/>
    <s v="10416"/>
    <s v="Nonsal"/>
    <n v="7128.4008519231002"/>
    <n v="142568.01703846201"/>
  </r>
  <r>
    <m/>
    <n v="0"/>
    <n v="1992187500"/>
    <n v="1995605468"/>
    <n v="1995727538"/>
    <n v="1995819091"/>
    <s v="13263R"/>
    <s v="Utilities"/>
    <s v="12397XR"/>
    <s v="Utility Operations Texas"/>
    <s v="12397R"/>
    <s v="Utility Operations Texas"/>
    <s v="12398R"/>
    <s v="Texas Distr Reg Oper"/>
    <x v="4"/>
    <s v="119"/>
    <s v="10416"/>
    <s v="SP20 / 004"/>
    <n v="4322.9971776923003"/>
    <n v="72049.952961538496"/>
  </r>
  <r>
    <m/>
    <n v="0"/>
    <n v="1992187500"/>
    <n v="1995605468"/>
    <n v="1995727538"/>
    <n v="1995819091"/>
    <s v="13263R"/>
    <s v="Utilities"/>
    <s v="12397XR"/>
    <s v="Utility Operations Texas"/>
    <s v="12397R"/>
    <s v="Utility Operations Texas"/>
    <s v="12398R"/>
    <s v="Texas Distr Reg Oper"/>
    <x v="4"/>
    <s v="119"/>
    <s v="10416"/>
    <s v="SP20 / 010"/>
    <n v="33199.996769230798"/>
    <n v="165999.98384615401"/>
  </r>
  <r>
    <m/>
    <n v="0"/>
    <n v="1992187500"/>
    <n v="1995605468"/>
    <n v="1995727538"/>
    <n v="1995819091"/>
    <s v="13263R"/>
    <s v="Utilities"/>
    <s v="12397XR"/>
    <s v="Utility Operations Texas"/>
    <s v="12397R"/>
    <s v="Utility Operations Texas"/>
    <s v="12398R"/>
    <s v="Texas Distr Reg Oper"/>
    <x v="4"/>
    <s v="119"/>
    <s v="10604"/>
    <s v="Nonsal"/>
    <n v="60079.594288461602"/>
    <n v="1201591.8857692301"/>
  </r>
  <r>
    <m/>
    <n v="0"/>
    <n v="1992187500"/>
    <n v="1995605468"/>
    <n v="1995727538"/>
    <n v="1995819091"/>
    <s v="13263R"/>
    <s v="Utilities"/>
    <s v="12397XR"/>
    <s v="Utility Operations Texas"/>
    <s v="12397R"/>
    <s v="Utility Operations Texas"/>
    <s v="12398R"/>
    <s v="Texas Distr Reg Oper"/>
    <x v="4"/>
    <s v="119"/>
    <s v="10604"/>
    <s v="SP20 / 007"/>
    <n v="12373.5514615385"/>
    <n v="123735.51461538499"/>
  </r>
  <r>
    <m/>
    <n v="0"/>
    <n v="1992187500"/>
    <n v="1995605468"/>
    <n v="1995727538"/>
    <n v="1995819091"/>
    <s v="13263R"/>
    <s v="Utilities"/>
    <s v="12397XR"/>
    <s v="Utility Operations Texas"/>
    <s v="12397R"/>
    <s v="Utility Operations Texas"/>
    <s v="12398R"/>
    <s v="Texas Distr Reg Oper"/>
    <x v="4"/>
    <s v="119"/>
    <s v="10670"/>
    <s v="SP20 / 005"/>
    <n v="6276.0959815384604"/>
    <n v="78451.199769230807"/>
  </r>
  <r>
    <m/>
    <n v="0"/>
    <n v="1992187500"/>
    <n v="1995605468"/>
    <n v="1995727538"/>
    <n v="1995819091"/>
    <s v="13263R"/>
    <s v="Utilities"/>
    <s v="12397XR"/>
    <s v="Utility Operations Texas"/>
    <s v="12397R"/>
    <s v="Utility Operations Texas"/>
    <s v="12398R"/>
    <s v="Texas Distr Reg Oper"/>
    <x v="4"/>
    <s v="119"/>
    <s v="10807"/>
    <s v="Nonsal"/>
    <n v="90535.180782692303"/>
    <n v="1810703.6156538499"/>
  </r>
  <r>
    <m/>
    <n v="0"/>
    <n v="1992187500"/>
    <n v="1995605468"/>
    <n v="1995727538"/>
    <n v="1995819091"/>
    <s v="13263R"/>
    <s v="Utilities"/>
    <s v="12397XR"/>
    <s v="Utility Operations Texas"/>
    <s v="12397R"/>
    <s v="Utility Operations Texas"/>
    <s v="12398R"/>
    <s v="Texas Distr Reg Oper"/>
    <x v="4"/>
    <s v="119"/>
    <s v="10807"/>
    <s v="SP20 / 009"/>
    <n v="19605.897692307801"/>
    <n v="130705.98461538499"/>
  </r>
  <r>
    <m/>
    <n v="0"/>
    <n v="1992187500"/>
    <n v="1995605468"/>
    <n v="1995727538"/>
    <n v="1995819091"/>
    <s v="13263R"/>
    <s v="Utilities"/>
    <s v="12397XR"/>
    <s v="Utility Operations Texas"/>
    <s v="12397R"/>
    <s v="Utility Operations Texas"/>
    <s v="12398R"/>
    <s v="Texas Distr Reg Oper"/>
    <x v="4"/>
    <s v="119"/>
    <s v="10829"/>
    <s v="SP20 / 010"/>
    <n v="34163.407076923002"/>
    <n v="170817.03538461501"/>
  </r>
  <r>
    <m/>
    <n v="0"/>
    <n v="1992187500"/>
    <n v="1995605468"/>
    <n v="1995727538"/>
    <n v="1995819091"/>
    <s v="13263R"/>
    <s v="Utilities"/>
    <s v="12397XR"/>
    <s v="Utility Operations Texas"/>
    <s v="12397R"/>
    <s v="Utility Operations Texas"/>
    <s v="12398R"/>
    <s v="Texas Distr Reg Oper"/>
    <x v="4"/>
    <s v="119"/>
    <s v="10935"/>
    <s v="SP20 / 004"/>
    <n v="15591.508638461501"/>
    <n v="259858.477307692"/>
  </r>
  <r>
    <m/>
    <n v="0"/>
    <n v="1992187500"/>
    <n v="1995605468"/>
    <n v="1995727538"/>
    <n v="1995819091"/>
    <s v="13263R"/>
    <s v="Utilities"/>
    <s v="12397XR"/>
    <s v="Utility Operations Texas"/>
    <s v="12397R"/>
    <s v="Utility Operations Texas"/>
    <s v="12398R"/>
    <s v="Texas Distr Reg Oper"/>
    <x v="4"/>
    <s v="119"/>
    <s v="10935"/>
    <s v="SP20 / 005"/>
    <n v="12866.556984615399"/>
    <n v="160831.96230769201"/>
  </r>
  <r>
    <m/>
    <n v="0"/>
    <n v="1992187500"/>
    <n v="1995605468"/>
    <n v="1995727538"/>
    <n v="1995819091"/>
    <s v="13263R"/>
    <s v="Utilities"/>
    <s v="12397XR"/>
    <s v="Utility Operations Texas"/>
    <s v="12397R"/>
    <s v="Utility Operations Texas"/>
    <s v="12398R"/>
    <s v="Texas Distr Reg Oper"/>
    <x v="4"/>
    <s v="119"/>
    <s v="10935"/>
    <s v="SP20 / 006"/>
    <n v="10029.4367192308"/>
    <n v="111438.185769231"/>
  </r>
  <r>
    <m/>
    <n v="0"/>
    <n v="1992187500"/>
    <n v="1995605468"/>
    <n v="1995727538"/>
    <n v="1995819091"/>
    <s v="13263R"/>
    <s v="Utilities"/>
    <s v="12397XR"/>
    <s v="Utility Operations Texas"/>
    <s v="12397R"/>
    <s v="Utility Operations Texas"/>
    <s v="12398R"/>
    <s v="Texas Distr Reg Oper"/>
    <x v="4"/>
    <s v="119"/>
    <s v="10935"/>
    <s v="SP20 / 009"/>
    <n v="19125.156576923098"/>
    <n v="127501.043846154"/>
  </r>
  <r>
    <m/>
    <n v="0"/>
    <n v="1992187500"/>
    <n v="1995605468"/>
    <n v="1995727538"/>
    <n v="1995819091"/>
    <s v="13263R"/>
    <s v="Utilities"/>
    <s v="12397XR"/>
    <s v="Utility Operations Texas"/>
    <s v="12397R"/>
    <s v="Utility Operations Texas"/>
    <s v="12398R"/>
    <s v="Texas Distr Reg Oper"/>
    <x v="4"/>
    <s v="119"/>
    <s v="11075"/>
    <s v="SP20 / 006"/>
    <n v="9742.41218076921"/>
    <n v="108249.02423076901"/>
  </r>
  <r>
    <m/>
    <n v="0"/>
    <n v="1992187500"/>
    <n v="1995605468"/>
    <n v="1995727538"/>
    <n v="1995819091"/>
    <s v="13263R"/>
    <s v="Utilities"/>
    <s v="12397XR"/>
    <s v="Utility Operations Texas"/>
    <s v="12397R"/>
    <s v="Utility Operations Texas"/>
    <s v="12398R"/>
    <s v="Texas Distr Reg Oper"/>
    <x v="4"/>
    <s v="119"/>
    <s v="11297"/>
    <s v="Nonsal"/>
    <n v="6441.1904230768996"/>
    <n v="128823.80846153801"/>
  </r>
  <r>
    <m/>
    <n v="0"/>
    <n v="1992187500"/>
    <n v="1995605468"/>
    <n v="1995727538"/>
    <n v="1995819091"/>
    <s v="13263R"/>
    <s v="Utilities"/>
    <s v="12397XR"/>
    <s v="Utility Operations Texas"/>
    <s v="12397R"/>
    <s v="Utility Operations Texas"/>
    <s v="12398R"/>
    <s v="Texas Distr Reg Oper"/>
    <x v="4"/>
    <s v="119"/>
    <s v="11297"/>
    <s v="SP20 / 006"/>
    <n v="8332.2839423076894"/>
    <n v="92580.932692307702"/>
  </r>
  <r>
    <m/>
    <n v="0"/>
    <n v="1992187500"/>
    <n v="1995605468"/>
    <n v="1995727538"/>
    <n v="1995819091"/>
    <s v="13263R"/>
    <s v="Utilities"/>
    <s v="12397XR"/>
    <s v="Utility Operations Texas"/>
    <s v="12397R"/>
    <s v="Utility Operations Texas"/>
    <s v="12398R"/>
    <s v="Texas Distr Reg Oper"/>
    <x v="4"/>
    <s v="119"/>
    <s v="11297"/>
    <s v="SP20 / 009"/>
    <n v="44478.673153846197"/>
    <n v="296524.48769230797"/>
  </r>
  <r>
    <m/>
    <n v="0"/>
    <n v="1992187500"/>
    <n v="1995605468"/>
    <n v="1995727538"/>
    <n v="1995819091"/>
    <s v="13263R"/>
    <s v="Utilities"/>
    <s v="12397XR"/>
    <s v="Utility Operations Texas"/>
    <s v="12397R"/>
    <s v="Utility Operations Texas"/>
    <s v="12398R"/>
    <s v="Texas Distr Reg Oper"/>
    <x v="4"/>
    <s v="119"/>
    <s v="11560"/>
    <s v="Nonsal"/>
    <n v="48785.943340384598"/>
    <n v="975718.86680769199"/>
  </r>
  <r>
    <m/>
    <n v="0"/>
    <n v="1992187500"/>
    <n v="1995605468"/>
    <n v="1995727538"/>
    <n v="1995819091"/>
    <s v="13263R"/>
    <s v="Utilities"/>
    <s v="12397XR"/>
    <s v="Utility Operations Texas"/>
    <s v="12397R"/>
    <s v="Utility Operations Texas"/>
    <s v="12398R"/>
    <s v="Texas Distr Reg Oper"/>
    <x v="4"/>
    <s v="119"/>
    <s v="11560"/>
    <s v="SP20 / 009"/>
    <n v="19948.799538461601"/>
    <n v="132991.99692307701"/>
  </r>
  <r>
    <m/>
    <n v="0"/>
    <n v="1992187500"/>
    <n v="1995605468"/>
    <n v="1995727538"/>
    <n v="1995819091"/>
    <s v="13263R"/>
    <s v="Utilities"/>
    <s v="12397XR"/>
    <s v="Utility Operations Texas"/>
    <s v="12397R"/>
    <s v="Utility Operations Texas"/>
    <s v="12398R"/>
    <s v="Texas Distr Reg Oper"/>
    <x v="4"/>
    <s v="119"/>
    <s v="11565"/>
    <s v="Nonsal"/>
    <n v="87296.691076923104"/>
    <n v="1745933.82153846"/>
  </r>
  <r>
    <m/>
    <n v="0"/>
    <n v="1992187500"/>
    <n v="1995605468"/>
    <n v="1995727538"/>
    <n v="1995819091"/>
    <s v="13263R"/>
    <s v="Utilities"/>
    <s v="12397XR"/>
    <s v="Utility Operations Texas"/>
    <s v="12397R"/>
    <s v="Utility Operations Texas"/>
    <s v="12398R"/>
    <s v="Texas Distr Reg Oper"/>
    <x v="4"/>
    <s v="119"/>
    <s v="11565"/>
    <s v="SP20 / 004"/>
    <n v="3302.3924769230798"/>
    <n v="55039.8746153846"/>
  </r>
  <r>
    <m/>
    <n v="0"/>
    <n v="1992187500"/>
    <n v="1995605468"/>
    <n v="1995727538"/>
    <n v="1995819091"/>
    <s v="13263R"/>
    <s v="Utilities"/>
    <s v="12397XR"/>
    <s v="Utility Operations Texas"/>
    <s v="12397R"/>
    <s v="Utility Operations Texas"/>
    <s v="12398R"/>
    <s v="Texas Distr Reg Oper"/>
    <x v="4"/>
    <s v="119"/>
    <s v="11565"/>
    <s v="SP20 / 009"/>
    <n v="23416.212346153799"/>
    <n v="156108.08230769201"/>
  </r>
  <r>
    <m/>
    <n v="0"/>
    <n v="1992187500"/>
    <n v="1995605468"/>
    <n v="1995727538"/>
    <n v="1995819091"/>
    <s v="13263R"/>
    <s v="Utilities"/>
    <s v="12397XR"/>
    <s v="Utility Operations Texas"/>
    <s v="12397R"/>
    <s v="Utility Operations Texas"/>
    <s v="12398R"/>
    <s v="Texas Distr Reg Oper"/>
    <x v="4"/>
    <s v="119"/>
    <s v="11566"/>
    <s v="Nonsal"/>
    <n v="52277.5446788462"/>
    <n v="1045550.89357692"/>
  </r>
  <r>
    <m/>
    <n v="0"/>
    <n v="1992187500"/>
    <n v="1995605468"/>
    <n v="1995727538"/>
    <n v="1995819091"/>
    <s v="13263R"/>
    <s v="Utilities"/>
    <s v="12397XR"/>
    <s v="Utility Operations Texas"/>
    <s v="12397R"/>
    <s v="Utility Operations Texas"/>
    <s v="12398R"/>
    <s v="Texas Distr Reg Oper"/>
    <x v="4"/>
    <s v="119"/>
    <s v="11566"/>
    <s v="SP20 / 009"/>
    <n v="19786.649884615399"/>
    <n v="131910.999230769"/>
  </r>
  <r>
    <m/>
    <n v="0"/>
    <n v="1992187500"/>
    <n v="1995605468"/>
    <n v="1995727538"/>
    <n v="1995819091"/>
    <s v="13263R"/>
    <s v="Utilities"/>
    <s v="12397XR"/>
    <s v="Utility Operations Texas"/>
    <s v="12397R"/>
    <s v="Utility Operations Texas"/>
    <s v="12398R"/>
    <s v="Texas Distr Reg Oper"/>
    <x v="4"/>
    <s v="119"/>
    <s v="11568"/>
    <s v="Nonsal"/>
    <n v="62022.301846153801"/>
    <n v="1240446.03692308"/>
  </r>
  <r>
    <m/>
    <n v="0"/>
    <n v="1992187500"/>
    <n v="1995605468"/>
    <n v="1995727538"/>
    <n v="1995819091"/>
    <s v="13263R"/>
    <s v="Utilities"/>
    <s v="12397XR"/>
    <s v="Utility Operations Texas"/>
    <s v="12397R"/>
    <s v="Utility Operations Texas"/>
    <s v="12398R"/>
    <s v="Texas Distr Reg Oper"/>
    <x v="4"/>
    <s v="119"/>
    <s v="11568"/>
    <s v="SP20 / 004"/>
    <n v="3993.24120692308"/>
    <n v="66554.020115384599"/>
  </r>
  <r>
    <m/>
    <n v="0"/>
    <n v="1992187500"/>
    <n v="1995605468"/>
    <n v="1995727538"/>
    <n v="1995819091"/>
    <s v="13263R"/>
    <s v="Utilities"/>
    <s v="12397XR"/>
    <s v="Utility Operations Texas"/>
    <s v="12397R"/>
    <s v="Utility Operations Texas"/>
    <s v="12398R"/>
    <s v="Texas Distr Reg Oper"/>
    <x v="4"/>
    <s v="119"/>
    <s v="11568"/>
    <s v="SP20 / 009"/>
    <n v="21059.396192307799"/>
    <n v="140395.974615385"/>
  </r>
  <r>
    <m/>
    <n v="0"/>
    <n v="1992187500"/>
    <n v="1995605468"/>
    <n v="1995727538"/>
    <n v="1995819091"/>
    <s v="13263R"/>
    <s v="Utilities"/>
    <s v="12397XR"/>
    <s v="Utility Operations Texas"/>
    <s v="12397R"/>
    <s v="Utility Operations Texas"/>
    <s v="12398R"/>
    <s v="Texas Distr Reg Oper"/>
    <x v="4"/>
    <s v="119"/>
    <s v="11569"/>
    <s v="Nonsal"/>
    <n v="39196.409455769302"/>
    <n v="783928.18911538494"/>
  </r>
  <r>
    <m/>
    <n v="0"/>
    <n v="1992187500"/>
    <n v="1995605468"/>
    <n v="1995727538"/>
    <n v="1995819091"/>
    <s v="13263R"/>
    <s v="Utilities"/>
    <s v="12397XR"/>
    <s v="Utility Operations Texas"/>
    <s v="12397R"/>
    <s v="Utility Operations Texas"/>
    <s v="12398R"/>
    <s v="Texas Distr Reg Oper"/>
    <x v="4"/>
    <s v="119"/>
    <s v="11569"/>
    <s v="SP20 / 009"/>
    <n v="21801.471173076901"/>
    <n v="145343.14115384599"/>
  </r>
  <r>
    <m/>
    <n v="0"/>
    <n v="1992187500"/>
    <n v="1995605468"/>
    <n v="1995727538"/>
    <n v="1995819091"/>
    <s v="13263R"/>
    <s v="Utilities"/>
    <s v="12397XR"/>
    <s v="Utility Operations Texas"/>
    <s v="12397R"/>
    <s v="Utility Operations Texas"/>
    <s v="12398R"/>
    <s v="Texas Distr Reg Oper"/>
    <x v="4"/>
    <s v="119"/>
    <s v="11723"/>
    <s v="Nonsal"/>
    <n v="112492.906501923"/>
    <n v="2249858.1300384598"/>
  </r>
  <r>
    <m/>
    <n v="0"/>
    <n v="1992187500"/>
    <n v="1995605468"/>
    <n v="1995727538"/>
    <n v="1995819091"/>
    <s v="13263R"/>
    <s v="Utilities"/>
    <s v="12397XR"/>
    <s v="Utility Operations Texas"/>
    <s v="12397R"/>
    <s v="Utility Operations Texas"/>
    <s v="12398R"/>
    <s v="Texas Distr Reg Oper"/>
    <x v="4"/>
    <s v="119"/>
    <s v="11723"/>
    <s v="SP20 / 009"/>
    <n v="23746.95"/>
    <n v="158313"/>
  </r>
  <r>
    <m/>
    <n v="0"/>
    <n v="1992187500"/>
    <n v="1995605468"/>
    <n v="1995727538"/>
    <n v="1995819091"/>
    <s v="13263R"/>
    <s v="Utilities"/>
    <s v="12397XR"/>
    <s v="Utility Operations Texas"/>
    <s v="12397R"/>
    <s v="Utility Operations Texas"/>
    <s v="12398R"/>
    <s v="Texas Distr Reg Oper"/>
    <x v="4"/>
    <s v="119"/>
    <s v="11726"/>
    <s v="Nonsal"/>
    <n v="49774.841648077003"/>
    <n v="995496.83296153799"/>
  </r>
  <r>
    <m/>
    <n v="0"/>
    <n v="1992187500"/>
    <n v="1995605468"/>
    <n v="1995727538"/>
    <n v="1995819091"/>
    <s v="13263R"/>
    <s v="Utilities"/>
    <s v="12397XR"/>
    <s v="Utility Operations Texas"/>
    <s v="12397R"/>
    <s v="Utility Operations Texas"/>
    <s v="12398R"/>
    <s v="Texas Distr Reg Oper"/>
    <x v="4"/>
    <s v="119"/>
    <s v="11726"/>
    <s v="SP20 / 009"/>
    <n v="19704.766269230699"/>
    <n v="131365.10846153801"/>
  </r>
  <r>
    <m/>
    <n v="0"/>
    <n v="1992187500"/>
    <n v="1995605468"/>
    <n v="1995727538"/>
    <n v="1995819091"/>
    <s v="13263R"/>
    <s v="Utilities"/>
    <s v="12397XR"/>
    <s v="Utility Operations Texas"/>
    <s v="12397R"/>
    <s v="Utility Operations Texas"/>
    <s v="12398R"/>
    <s v="Texas Distr Reg Oper"/>
    <x v="4"/>
    <s v="119"/>
    <s v="11730"/>
    <s v="Nonsal"/>
    <n v="104883.284934615"/>
    <n v="2097665.6986923101"/>
  </r>
  <r>
    <m/>
    <n v="0"/>
    <n v="1992187500"/>
    <n v="1995605468"/>
    <n v="1995727538"/>
    <n v="1995819091"/>
    <s v="13263R"/>
    <s v="Utilities"/>
    <s v="12397XR"/>
    <s v="Utility Operations Texas"/>
    <s v="12397R"/>
    <s v="Utility Operations Texas"/>
    <s v="12398R"/>
    <s v="Texas Distr Reg Oper"/>
    <x v="4"/>
    <s v="119"/>
    <s v="11730"/>
    <s v="SP20 / 002"/>
    <n v="3263.7541538461601"/>
    <n v="65275.083076923103"/>
  </r>
  <r>
    <m/>
    <n v="0"/>
    <n v="1992187500"/>
    <n v="1995605468"/>
    <n v="1995727538"/>
    <n v="1995819091"/>
    <s v="13263R"/>
    <s v="Utilities"/>
    <s v="12397XR"/>
    <s v="Utility Operations Texas"/>
    <s v="12397R"/>
    <s v="Utility Operations Texas"/>
    <s v="12398R"/>
    <s v="Texas Distr Reg Oper"/>
    <x v="4"/>
    <s v="119"/>
    <s v="11730"/>
    <s v="SP20 / 009"/>
    <n v="23428.32"/>
    <n v="156188.79999999999"/>
  </r>
  <r>
    <m/>
    <n v="0"/>
    <n v="1992187500"/>
    <n v="1995605468"/>
    <n v="1995727538"/>
    <n v="1995819091"/>
    <s v="13263R"/>
    <s v="Utilities"/>
    <s v="12397XR"/>
    <s v="Utility Operations Texas"/>
    <s v="12397R"/>
    <s v="Utility Operations Texas"/>
    <s v="12398R"/>
    <s v="Texas Distr Reg Oper"/>
    <x v="4"/>
    <s v="119"/>
    <s v="11731"/>
    <s v="Nonsal"/>
    <n v="93652.789705769203"/>
    <n v="1873055.7941153799"/>
  </r>
  <r>
    <m/>
    <n v="0"/>
    <n v="1992187500"/>
    <n v="1995605468"/>
    <n v="1995727538"/>
    <n v="1995819091"/>
    <s v="13263R"/>
    <s v="Utilities"/>
    <s v="12397XR"/>
    <s v="Utility Operations Texas"/>
    <s v="12397R"/>
    <s v="Utility Operations Texas"/>
    <s v="12398R"/>
    <s v="Texas Distr Reg Oper"/>
    <x v="4"/>
    <s v="119"/>
    <s v="11731"/>
    <s v="SP20 / 003"/>
    <n v="2677.9566346153802"/>
    <n v="53559.132692307699"/>
  </r>
  <r>
    <m/>
    <n v="0"/>
    <n v="1992187500"/>
    <n v="1995605468"/>
    <n v="1995727538"/>
    <n v="1995819091"/>
    <s v="13263R"/>
    <s v="Utilities"/>
    <s v="12397XR"/>
    <s v="Utility Operations Texas"/>
    <s v="12397R"/>
    <s v="Utility Operations Texas"/>
    <s v="12398R"/>
    <s v="Texas Distr Reg Oper"/>
    <x v="4"/>
    <s v="119"/>
    <s v="11731"/>
    <s v="SP20 / 009"/>
    <n v="22150.47"/>
    <n v="147669.79999999999"/>
  </r>
  <r>
    <m/>
    <n v="0"/>
    <n v="1992187500"/>
    <n v="1995605468"/>
    <n v="1995727538"/>
    <n v="1995819091"/>
    <s v="13263R"/>
    <s v="Utilities"/>
    <s v="12397XR"/>
    <s v="Utility Operations Texas"/>
    <s v="12397R"/>
    <s v="Utility Operations Texas"/>
    <s v="12398R"/>
    <s v="Texas Distr Reg Oper"/>
    <x v="4"/>
    <s v="119"/>
    <s v="11732"/>
    <s v="Nonsal"/>
    <n v="56111.362865384603"/>
    <n v="1122227.2573076901"/>
  </r>
  <r>
    <m/>
    <n v="0"/>
    <n v="1992187500"/>
    <n v="1995605468"/>
    <n v="1995727538"/>
    <n v="1995819091"/>
    <s v="13263R"/>
    <s v="Utilities"/>
    <s v="12397XR"/>
    <s v="Utility Operations Texas"/>
    <s v="12397R"/>
    <s v="Utility Operations Texas"/>
    <s v="12398R"/>
    <s v="Texas Distr Reg Oper"/>
    <x v="4"/>
    <s v="119"/>
    <s v="11732"/>
    <s v="SP20 / 002"/>
    <n v="2543.4069230769201"/>
    <n v="50868.138461538503"/>
  </r>
  <r>
    <m/>
    <n v="0"/>
    <n v="1992187500"/>
    <n v="1995605468"/>
    <n v="1995727538"/>
    <n v="1995819091"/>
    <s v="13263R"/>
    <s v="Utilities"/>
    <s v="12397XR"/>
    <s v="Utility Operations Texas"/>
    <s v="12397R"/>
    <s v="Utility Operations Texas"/>
    <s v="12398R"/>
    <s v="Texas Distr Reg Oper"/>
    <x v="4"/>
    <s v="119"/>
    <s v="11732"/>
    <s v="SP20 / 009"/>
    <n v="21785.6976923078"/>
    <n v="145237.98461538501"/>
  </r>
  <r>
    <m/>
    <n v="0"/>
    <n v="1992187500"/>
    <n v="1995605468"/>
    <n v="1995727538"/>
    <n v="1995819091"/>
    <s v="13263R"/>
    <s v="Utilities"/>
    <s v="12397XR"/>
    <s v="Utility Operations Texas"/>
    <s v="12397R"/>
    <s v="Utility Operations Texas"/>
    <s v="12398R"/>
    <s v="Texas Distr Reg Oper"/>
    <x v="4"/>
    <s v="119"/>
    <s v="12299"/>
    <s v="SP20 / 006"/>
    <n v="6628.05"/>
    <n v="73645"/>
  </r>
  <r>
    <m/>
    <n v="0"/>
    <n v="1992187500"/>
    <n v="1995605468"/>
    <n v="1995727538"/>
    <n v="1995819091"/>
    <s v="13263R"/>
    <s v="Utilities"/>
    <s v="12397XR"/>
    <s v="Utility Operations Texas"/>
    <s v="12397R"/>
    <s v="Utility Operations Texas"/>
    <s v="12398R"/>
    <s v="Texas Distr Reg Oper"/>
    <x v="4"/>
    <s v="119"/>
    <s v="12299"/>
    <s v="SP20 / 007"/>
    <n v="10725.9588846154"/>
    <n v="107259.588846154"/>
  </r>
  <r>
    <m/>
    <n v="0"/>
    <n v="1992187500"/>
    <n v="1995605468"/>
    <n v="1995727538"/>
    <n v="1995819091"/>
    <s v="13263R"/>
    <s v="Utilities"/>
    <s v="12397XR"/>
    <s v="Utility Operations Texas"/>
    <s v="12397R"/>
    <s v="Utility Operations Texas"/>
    <s v="12398R"/>
    <s v="Texas Distr Reg Oper"/>
    <x v="4"/>
    <s v="119"/>
    <s v="12697"/>
    <s v="SP20 / 007"/>
    <n v="23793.203769230699"/>
    <n v="237932.03769230799"/>
  </r>
  <r>
    <m/>
    <n v="0"/>
    <n v="1992187500"/>
    <n v="1995605468"/>
    <n v="1995727538"/>
    <n v="1995819091"/>
    <s v="13263R"/>
    <s v="Utilities"/>
    <s v="12397XR"/>
    <s v="Utility Operations Texas"/>
    <s v="12397R"/>
    <s v="Utility Operations Texas"/>
    <s v="12398R"/>
    <s v="Texas Distr Reg Oper"/>
    <x v="4"/>
    <s v="119"/>
    <s v="12699"/>
    <s v="SP20 / 006"/>
    <n v="8126.7905769230802"/>
    <n v="90297.673076923107"/>
  </r>
  <r>
    <m/>
    <n v="0"/>
    <n v="1992187500"/>
    <n v="1995605468"/>
    <n v="1995727538"/>
    <n v="1995819091"/>
    <s v="13263R"/>
    <s v="Utilities"/>
    <s v="12397XR"/>
    <s v="Utility Operations Texas"/>
    <s v="12397R"/>
    <s v="Utility Operations Texas"/>
    <s v="12398R"/>
    <s v="Texas Distr Reg Oper"/>
    <x v="4"/>
    <s v="119"/>
    <s v="12699"/>
    <s v="SP20 / 007"/>
    <n v="10523.0984615385"/>
    <n v="105230.98461538499"/>
  </r>
  <r>
    <m/>
    <n v="0"/>
    <n v="1992187500"/>
    <n v="1995605468"/>
    <n v="1995727538"/>
    <n v="1995819091"/>
    <s v="13263R"/>
    <s v="Utilities"/>
    <s v="12397XR"/>
    <s v="Utility Operations Texas"/>
    <s v="12397R"/>
    <s v="Utility Operations Texas"/>
    <s v="12398R"/>
    <s v="Texas Distr Reg Oper"/>
    <x v="4"/>
    <s v="119"/>
    <s v="12699"/>
    <s v="SP20 / 008"/>
    <n v="13082.4290384615"/>
    <n v="130824.290384615"/>
  </r>
  <r>
    <m/>
    <n v="0"/>
    <n v="1992187500"/>
    <n v="1995605468"/>
    <n v="1995727538"/>
    <n v="1995819091"/>
    <s v="13263R"/>
    <s v="Utilities"/>
    <s v="12397XR"/>
    <s v="Utility Operations Texas"/>
    <s v="12397R"/>
    <s v="Utility Operations Texas"/>
    <s v="12398R"/>
    <s v="Texas Distr Reg Oper"/>
    <x v="4"/>
    <s v="119"/>
    <s v="13333"/>
    <s v="Nonsal"/>
    <n v="16937.4684788462"/>
    <n v="338749.36957692303"/>
  </r>
  <r>
    <m/>
    <n v="0"/>
    <n v="1992187500"/>
    <n v="1995605468"/>
    <n v="1995727538"/>
    <n v="1995819091"/>
    <s v="13263R"/>
    <s v="Utilities"/>
    <s v="12397XR"/>
    <s v="Utility Operations Texas"/>
    <s v="12397R"/>
    <s v="Utility Operations Texas"/>
    <s v="12398R"/>
    <s v="Texas Distr Reg Oper"/>
    <x v="4"/>
    <s v="119"/>
    <s v="13333"/>
    <s v="SP20 / 008"/>
    <n v="12666.5981538462"/>
    <n v="126665.981538462"/>
  </r>
  <r>
    <m/>
    <n v="0"/>
    <n v="1992187500"/>
    <n v="1995605468"/>
    <n v="1995727538"/>
    <n v="1995819091"/>
    <s v="13263R"/>
    <s v="Utilities"/>
    <s v="12397XR"/>
    <s v="Utility Operations Texas"/>
    <s v="12397R"/>
    <s v="Utility Operations Texas"/>
    <s v="12398R"/>
    <s v="Texas Distr Reg Oper"/>
    <x v="4"/>
    <s v="119"/>
    <s v="13334"/>
    <s v="Nonsal"/>
    <n v="20433.0914307692"/>
    <n v="408661.82861538499"/>
  </r>
  <r>
    <m/>
    <n v="0"/>
    <n v="1992187500"/>
    <n v="1995605468"/>
    <n v="1995727538"/>
    <n v="1995819091"/>
    <s v="13263R"/>
    <s v="Utilities"/>
    <s v="12397XR"/>
    <s v="Utility Operations Texas"/>
    <s v="12397R"/>
    <s v="Utility Operations Texas"/>
    <s v="12398R"/>
    <s v="Texas Distr Reg Oper"/>
    <x v="4"/>
    <s v="119"/>
    <s v="13334"/>
    <s v="SP20 / 007"/>
    <n v="12749.4955769231"/>
    <n v="127494.955769231"/>
  </r>
  <r>
    <m/>
    <n v="0"/>
    <n v="1992187500"/>
    <n v="1995605468"/>
    <n v="1995727538"/>
    <n v="1995819091"/>
    <s v="13263R"/>
    <s v="Utilities"/>
    <s v="12397XR"/>
    <s v="Utility Operations Texas"/>
    <s v="12397R"/>
    <s v="Utility Operations Texas"/>
    <s v="12398R"/>
    <s v="Texas Distr Reg Oper"/>
    <x v="4"/>
    <s v="119"/>
    <s v="13339"/>
    <s v="Nonsal"/>
    <n v="27014.319063461498"/>
    <n v="540286.38126923097"/>
  </r>
  <r>
    <m/>
    <n v="0"/>
    <n v="1992187500"/>
    <n v="1995605468"/>
    <n v="1995727538"/>
    <n v="1995819091"/>
    <s v="13263R"/>
    <s v="Utilities"/>
    <s v="12397XR"/>
    <s v="Utility Operations Texas"/>
    <s v="12397R"/>
    <s v="Utility Operations Texas"/>
    <s v="12398R"/>
    <s v="Texas Distr Reg Oper"/>
    <x v="4"/>
    <s v="119"/>
    <s v="13339"/>
    <s v="SP20 / 008"/>
    <n v="12188.398153846199"/>
    <n v="121883.981538462"/>
  </r>
  <r>
    <m/>
    <n v="0"/>
    <n v="1992187500"/>
    <n v="1995605468"/>
    <n v="1995727538"/>
    <n v="1995819091"/>
    <s v="13263R"/>
    <s v="Utilities"/>
    <s v="12397XR"/>
    <s v="Utility Operations Texas"/>
    <s v="12397R"/>
    <s v="Utility Operations Texas"/>
    <s v="12398R"/>
    <s v="Texas Distr Reg Oper"/>
    <x v="4"/>
    <s v="119"/>
    <s v="13340"/>
    <s v="Nonsal"/>
    <n v="20078.6838480769"/>
    <n v="401573.67696153797"/>
  </r>
  <r>
    <m/>
    <n v="0"/>
    <n v="1992187500"/>
    <n v="1995605468"/>
    <n v="1995727538"/>
    <n v="1995819091"/>
    <s v="13263R"/>
    <s v="Utilities"/>
    <s v="12397XR"/>
    <s v="Utility Operations Texas"/>
    <s v="12397R"/>
    <s v="Utility Operations Texas"/>
    <s v="12398R"/>
    <s v="Texas Distr Reg Oper"/>
    <x v="4"/>
    <s v="119"/>
    <s v="13445"/>
    <s v="SP20 / 005"/>
    <n v="20309.684676923102"/>
    <n v="253871.05846153799"/>
  </r>
  <r>
    <m/>
    <n v="0"/>
    <n v="1992187500"/>
    <n v="1995605468"/>
    <n v="1995727538"/>
    <n v="1995819091"/>
    <s v="13263R"/>
    <s v="Utilities"/>
    <s v="12397XR"/>
    <s v="Utility Operations Texas"/>
    <s v="12397R"/>
    <s v="Utility Operations Texas"/>
    <s v="12398R"/>
    <s v="Texas Distr Reg Oper"/>
    <x v="4"/>
    <s v="119"/>
    <s v="13445"/>
    <s v="SP20 / 006"/>
    <n v="58376.592702692302"/>
    <n v="648628.80780769198"/>
  </r>
  <r>
    <m/>
    <n v="0"/>
    <n v="1992187500"/>
    <n v="1995605468"/>
    <n v="1995727538"/>
    <n v="1995819091"/>
    <s v="13263R"/>
    <s v="Utilities"/>
    <s v="12397XR"/>
    <s v="Utility Operations Texas"/>
    <s v="12397R"/>
    <s v="Utility Operations Texas"/>
    <s v="12398R"/>
    <s v="Texas Distr Reg Oper"/>
    <x v="4"/>
    <s v="119"/>
    <s v="13445"/>
    <s v="SP20 / 009"/>
    <n v="19198.566288461599"/>
    <n v="127990.441923077"/>
  </r>
  <r>
    <m/>
    <n v="0"/>
    <n v="1992187500"/>
    <n v="1995605468"/>
    <n v="1995727538"/>
    <n v="1995819091"/>
    <s v="13263R"/>
    <s v="Utilities"/>
    <s v="12397XR"/>
    <s v="Utility Operations Texas"/>
    <s v="12397R"/>
    <s v="Utility Operations Texas"/>
    <s v="12398R"/>
    <s v="Texas Distr Reg Oper"/>
    <x v="4"/>
    <s v="211"/>
    <s v="10395"/>
    <s v="SP20 / 004"/>
    <n v="27149.780725384699"/>
    <n v="452496.345423077"/>
  </r>
  <r>
    <m/>
    <n v="0"/>
    <n v="1992187500"/>
    <n v="1995605468"/>
    <n v="1995727538"/>
    <n v="1995819091"/>
    <s v="13263R"/>
    <s v="Utilities"/>
    <s v="12397XR"/>
    <s v="Utility Operations Texas"/>
    <s v="12397R"/>
    <s v="Utility Operations Texas"/>
    <s v="12398R"/>
    <s v="Texas Distr Reg Oper"/>
    <x v="4"/>
    <s v="211"/>
    <s v="10395"/>
    <s v="SP20 / 005"/>
    <n v="31515.822123077"/>
    <n v="393947.77653846203"/>
  </r>
  <r>
    <m/>
    <n v="0"/>
    <n v="1992187500"/>
    <n v="1995605468"/>
    <n v="1995727538"/>
    <n v="1995819091"/>
    <s v="13263R"/>
    <s v="Utilities"/>
    <s v="12397XR"/>
    <s v="Utility Operations Texas"/>
    <s v="12397R"/>
    <s v="Utility Operations Texas"/>
    <s v="12398R"/>
    <s v="Texas Distr Reg Oper"/>
    <x v="4"/>
    <s v="211"/>
    <s v="10395"/>
    <s v="SP20 / 006"/>
    <n v="17437.2249461539"/>
    <n v="193746.943846154"/>
  </r>
  <r>
    <m/>
    <n v="0"/>
    <n v="1992187500"/>
    <n v="1995605468"/>
    <n v="1995727538"/>
    <n v="1995819091"/>
    <s v="13263R"/>
    <s v="Utilities"/>
    <s v="12397XR"/>
    <s v="Utility Operations Texas"/>
    <s v="12397R"/>
    <s v="Utility Operations Texas"/>
    <s v="12398R"/>
    <s v="Texas Distr Reg Oper"/>
    <x v="4"/>
    <s v="211"/>
    <s v="10395"/>
    <s v="SP20 / 007"/>
    <n v="32721.2442307692"/>
    <n v="327212.44230769202"/>
  </r>
  <r>
    <m/>
    <n v="0"/>
    <n v="1992187500"/>
    <n v="1995605468"/>
    <n v="1995727538"/>
    <n v="1995819091"/>
    <s v="13263R"/>
    <s v="Utilities"/>
    <s v="12397XR"/>
    <s v="Utility Operations Texas"/>
    <s v="12397R"/>
    <s v="Utility Operations Texas"/>
    <s v="12398R"/>
    <s v="Texas Distr Reg Oper"/>
    <x v="4"/>
    <s v="211"/>
    <s v="10395"/>
    <s v="SP20 / 009"/>
    <n v="19125.049384615399"/>
    <n v="127500.329230769"/>
  </r>
  <r>
    <m/>
    <n v="0"/>
    <n v="1992187500"/>
    <n v="1995605468"/>
    <n v="1995727538"/>
    <n v="1995819091"/>
    <s v="13263R"/>
    <s v="Utilities"/>
    <s v="12397XR"/>
    <s v="Utility Operations Texas"/>
    <s v="12397R"/>
    <s v="Utility Operations Texas"/>
    <s v="12398R"/>
    <s v="Texas Distr Reg Oper"/>
    <x v="4"/>
    <s v="211"/>
    <s v="10443"/>
    <s v="SP20 / 008"/>
    <n v="14699.5879769231"/>
    <n v="146995.87976923099"/>
  </r>
  <r>
    <m/>
    <n v="0"/>
    <n v="1992187500"/>
    <n v="1995605468"/>
    <n v="1995727538"/>
    <n v="1995819091"/>
    <s v="13263R"/>
    <s v="Utilities"/>
    <s v="12397XR"/>
    <s v="Utility Operations Texas"/>
    <s v="12397R"/>
    <s v="Utility Operations Texas"/>
    <s v="12398R"/>
    <s v="Texas Distr Reg Oper"/>
    <x v="4"/>
    <s v="211"/>
    <s v="10443"/>
    <s v="SP20 / 009"/>
    <n v="24047.704384615401"/>
    <n v="160318.029230769"/>
  </r>
  <r>
    <m/>
    <n v="0"/>
    <n v="1992187500"/>
    <n v="1995605468"/>
    <n v="1995727538"/>
    <n v="1995819091"/>
    <s v="13263R"/>
    <s v="Utilities"/>
    <s v="12397XR"/>
    <s v="Utility Operations Texas"/>
    <s v="12397R"/>
    <s v="Utility Operations Texas"/>
    <s v="12398R"/>
    <s v="Texas Distr Reg Oper"/>
    <x v="4"/>
    <s v="211"/>
    <s v="10443"/>
    <s v="SP20 / 010"/>
    <n v="33800"/>
    <n v="169000"/>
  </r>
  <r>
    <m/>
    <n v="0"/>
    <n v="1992187500"/>
    <n v="1995605468"/>
    <n v="1995727538"/>
    <n v="1995819091"/>
    <s v="13263R"/>
    <s v="Utilities"/>
    <s v="12397XR"/>
    <s v="Utility Operations Texas"/>
    <s v="12397R"/>
    <s v="Utility Operations Texas"/>
    <s v="12398R"/>
    <s v="Texas Distr Reg Oper"/>
    <x v="4"/>
    <s v="211"/>
    <s v="10660"/>
    <s v="SP20 / 013"/>
    <n v="92062.655057692202"/>
    <n v="263036.15730769199"/>
  </r>
  <r>
    <m/>
    <n v="0"/>
    <n v="1992187500"/>
    <n v="1995605468"/>
    <n v="1995727538"/>
    <n v="1995819091"/>
    <s v="13263R"/>
    <s v="Utilities"/>
    <s v="12397XR"/>
    <s v="Utility Operations Texas"/>
    <s v="12397R"/>
    <s v="Utility Operations Texas"/>
    <s v="12398R"/>
    <s v="Texas Distr Reg Oper"/>
    <x v="4"/>
    <s v="211"/>
    <s v="10668"/>
    <s v="SP20 / 011"/>
    <n v="48229.001538461504"/>
    <n v="192916.00615384601"/>
  </r>
  <r>
    <m/>
    <n v="0"/>
    <n v="1992187500"/>
    <n v="1995605468"/>
    <n v="1995727538"/>
    <n v="1995819091"/>
    <s v="13263R"/>
    <s v="Utilities"/>
    <s v="12397XR"/>
    <s v="Utility Operations Texas"/>
    <s v="12397R"/>
    <s v="Utility Operations Texas"/>
    <s v="12398R"/>
    <s v="Texas Distr Reg Oper"/>
    <x v="4"/>
    <s v="211"/>
    <s v="10669"/>
    <s v="SP20 / 004"/>
    <n v="4001.6566223077002"/>
    <n v="66694.2770384615"/>
  </r>
  <r>
    <m/>
    <n v="0"/>
    <n v="1992187500"/>
    <n v="1995605468"/>
    <n v="1995727538"/>
    <n v="1995819091"/>
    <s v="13263R"/>
    <s v="Utilities"/>
    <s v="12397XR"/>
    <s v="Utility Operations Texas"/>
    <s v="12397R"/>
    <s v="Utility Operations Texas"/>
    <s v="12398R"/>
    <s v="Texas Distr Reg Oper"/>
    <x v="4"/>
    <s v="211"/>
    <s v="10669"/>
    <s v="SP20 / 005"/>
    <n v="67861.837753846296"/>
    <n v="848272.97192307701"/>
  </r>
  <r>
    <m/>
    <n v="0"/>
    <n v="1992187500"/>
    <n v="1995605468"/>
    <n v="1995727538"/>
    <n v="1995819091"/>
    <s v="13263R"/>
    <s v="Utilities"/>
    <s v="12397XR"/>
    <s v="Utility Operations Texas"/>
    <s v="12397R"/>
    <s v="Utility Operations Texas"/>
    <s v="12398R"/>
    <s v="Texas Distr Reg Oper"/>
    <x v="4"/>
    <s v="211"/>
    <s v="10669"/>
    <s v="SP20 / 006"/>
    <n v="38474.868946153998"/>
    <n v="427498.543846154"/>
  </r>
  <r>
    <m/>
    <n v="0"/>
    <n v="1992187500"/>
    <n v="1995605468"/>
    <n v="1995727538"/>
    <n v="1995819091"/>
    <s v="13263R"/>
    <s v="Utilities"/>
    <s v="12397XR"/>
    <s v="Utility Operations Texas"/>
    <s v="12397R"/>
    <s v="Utility Operations Texas"/>
    <s v="12398R"/>
    <s v="Texas Distr Reg Oper"/>
    <x v="4"/>
    <s v="211"/>
    <s v="10669"/>
    <s v="SP20 / 007"/>
    <n v="89320.529346153999"/>
    <n v="893205.29346153897"/>
  </r>
  <r>
    <m/>
    <n v="0"/>
    <n v="1992187500"/>
    <n v="1995605468"/>
    <n v="1995727538"/>
    <n v="1995819091"/>
    <s v="13263R"/>
    <s v="Utilities"/>
    <s v="12397XR"/>
    <s v="Utility Operations Texas"/>
    <s v="12397R"/>
    <s v="Utility Operations Texas"/>
    <s v="12398R"/>
    <s v="Texas Distr Reg Oper"/>
    <x v="4"/>
    <s v="211"/>
    <s v="10669"/>
    <s v="SP20 / 008"/>
    <n v="104984.317230769"/>
    <n v="1049843.1723076899"/>
  </r>
  <r>
    <m/>
    <n v="0"/>
    <n v="1992187500"/>
    <n v="1995605468"/>
    <n v="1995727538"/>
    <n v="1995819091"/>
    <s v="13263R"/>
    <s v="Utilities"/>
    <s v="12397XR"/>
    <s v="Utility Operations Texas"/>
    <s v="12397R"/>
    <s v="Utility Operations Texas"/>
    <s v="12398R"/>
    <s v="Texas Distr Reg Oper"/>
    <x v="4"/>
    <s v="211"/>
    <s v="10669"/>
    <s v="SP20 / 009"/>
    <n v="44225.342192307799"/>
    <n v="294835.61461538501"/>
  </r>
  <r>
    <m/>
    <n v="0"/>
    <n v="1992187500"/>
    <n v="1995605468"/>
    <n v="1995727538"/>
    <n v="1995819091"/>
    <s v="13263R"/>
    <s v="Utilities"/>
    <s v="12397XR"/>
    <s v="Utility Operations Texas"/>
    <s v="12397R"/>
    <s v="Utility Operations Texas"/>
    <s v="12398R"/>
    <s v="Texas Distr Reg Oper"/>
    <x v="4"/>
    <s v="211"/>
    <s v="10669"/>
    <s v="SP20 / 010"/>
    <n v="36119.805846153802"/>
    <n v="180599.029230769"/>
  </r>
  <r>
    <m/>
    <n v="0"/>
    <n v="1992187500"/>
    <n v="1995605468"/>
    <n v="1995727538"/>
    <n v="1995819091"/>
    <s v="13263R"/>
    <s v="Utilities"/>
    <s v="12397XR"/>
    <s v="Utility Operations Texas"/>
    <s v="12397R"/>
    <s v="Utility Operations Texas"/>
    <s v="12398R"/>
    <s v="Texas Distr Reg Oper"/>
    <x v="4"/>
    <s v="211"/>
    <s v="10670"/>
    <s v="SP20 / 004"/>
    <n v="11221.4453630769"/>
    <n v="187024.08938461501"/>
  </r>
  <r>
    <m/>
    <n v="0"/>
    <n v="1992187500"/>
    <n v="1995605468"/>
    <n v="1995727538"/>
    <n v="1995819091"/>
    <s v="13263R"/>
    <s v="Utilities"/>
    <s v="12397XR"/>
    <s v="Utility Operations Texas"/>
    <s v="12397R"/>
    <s v="Utility Operations Texas"/>
    <s v="12398R"/>
    <s v="Texas Distr Reg Oper"/>
    <x v="4"/>
    <s v="211"/>
    <s v="10670"/>
    <s v="SP20 / 005"/>
    <n v="5395.84"/>
    <n v="67448"/>
  </r>
  <r>
    <m/>
    <n v="0"/>
    <n v="1992187500"/>
    <n v="1995605468"/>
    <n v="1995727538"/>
    <n v="1995819091"/>
    <s v="13263R"/>
    <s v="Utilities"/>
    <s v="12397XR"/>
    <s v="Utility Operations Texas"/>
    <s v="12397R"/>
    <s v="Utility Operations Texas"/>
    <s v="12398R"/>
    <s v="Texas Distr Reg Oper"/>
    <x v="4"/>
    <s v="211"/>
    <s v="10670"/>
    <s v="SP20 / 006"/>
    <n v="15081.047134615401"/>
    <n v="167567.19038461501"/>
  </r>
  <r>
    <m/>
    <n v="0"/>
    <n v="1992187500"/>
    <n v="1995605468"/>
    <n v="1995727538"/>
    <n v="1995819091"/>
    <s v="13263R"/>
    <s v="Utilities"/>
    <s v="12397XR"/>
    <s v="Utility Operations Texas"/>
    <s v="12397R"/>
    <s v="Utility Operations Texas"/>
    <s v="12398R"/>
    <s v="Texas Distr Reg Oper"/>
    <x v="4"/>
    <s v="211"/>
    <s v="10670"/>
    <s v="SP20 / 007"/>
    <n v="18082.865230769199"/>
    <n v="180828.65230769201"/>
  </r>
  <r>
    <m/>
    <n v="0"/>
    <n v="1992187500"/>
    <n v="1995605468"/>
    <n v="1995727538"/>
    <n v="1995819091"/>
    <s v="13263R"/>
    <s v="Utilities"/>
    <s v="12397XR"/>
    <s v="Utility Operations Texas"/>
    <s v="12397R"/>
    <s v="Utility Operations Texas"/>
    <s v="12398R"/>
    <s v="Texas Distr Reg Oper"/>
    <x v="4"/>
    <s v="211"/>
    <s v="10670"/>
    <s v="SP20 / 008"/>
    <n v="44714.412884615398"/>
    <n v="447144.12884615402"/>
  </r>
  <r>
    <m/>
    <n v="0"/>
    <n v="1992187500"/>
    <n v="1995605468"/>
    <n v="1995727538"/>
    <n v="1995819091"/>
    <s v="13263R"/>
    <s v="Utilities"/>
    <s v="12397XR"/>
    <s v="Utility Operations Texas"/>
    <s v="12397R"/>
    <s v="Utility Operations Texas"/>
    <s v="12398R"/>
    <s v="Texas Distr Reg Oper"/>
    <x v="4"/>
    <s v="211"/>
    <s v="10671"/>
    <s v="SP20 / 004"/>
    <n v="3517.9651615384601"/>
    <n v="58632.752692307702"/>
  </r>
  <r>
    <m/>
    <n v="0"/>
    <n v="1992187500"/>
    <n v="1995605468"/>
    <n v="1995727538"/>
    <n v="1995819091"/>
    <s v="13263R"/>
    <s v="Utilities"/>
    <s v="12397XR"/>
    <s v="Utility Operations Texas"/>
    <s v="12397R"/>
    <s v="Utility Operations Texas"/>
    <s v="12398R"/>
    <s v="Texas Distr Reg Oper"/>
    <x v="4"/>
    <s v="211"/>
    <s v="10671"/>
    <s v="SP20 / 006"/>
    <n v="21430.932888461499"/>
    <n v="238121.47653846201"/>
  </r>
  <r>
    <m/>
    <n v="0"/>
    <n v="1992187500"/>
    <n v="1995605468"/>
    <n v="1995727538"/>
    <n v="1995819091"/>
    <s v="13263R"/>
    <s v="Utilities"/>
    <s v="12397XR"/>
    <s v="Utility Operations Texas"/>
    <s v="12397R"/>
    <s v="Utility Operations Texas"/>
    <s v="12398R"/>
    <s v="Texas Distr Reg Oper"/>
    <x v="4"/>
    <s v="211"/>
    <s v="10671"/>
    <s v="SP20 / 007"/>
    <n v="8884.0429615384601"/>
    <n v="88840.429615384593"/>
  </r>
  <r>
    <m/>
    <n v="0"/>
    <n v="1992187500"/>
    <n v="1995605468"/>
    <n v="1995727538"/>
    <n v="1995819091"/>
    <s v="13263R"/>
    <s v="Utilities"/>
    <s v="12397XR"/>
    <s v="Utility Operations Texas"/>
    <s v="12397R"/>
    <s v="Utility Operations Texas"/>
    <s v="12398R"/>
    <s v="Texas Distr Reg Oper"/>
    <x v="4"/>
    <s v="211"/>
    <s v="11075"/>
    <s v="SP20 / 005"/>
    <n v="17754.736830769201"/>
    <n v="221934.210384615"/>
  </r>
  <r>
    <m/>
    <n v="0"/>
    <n v="1992187500"/>
    <n v="1995605468"/>
    <n v="1995727538"/>
    <n v="1995819091"/>
    <s v="13263R"/>
    <s v="Utilities"/>
    <s v="12397XR"/>
    <s v="Utility Operations Texas"/>
    <s v="12397R"/>
    <s v="Utility Operations Texas"/>
    <s v="12398R"/>
    <s v="Texas Distr Reg Oper"/>
    <x v="4"/>
    <s v="211"/>
    <s v="11075"/>
    <s v="SP20 / 007"/>
    <n v="9912.8425384615402"/>
    <n v="99128.425384615402"/>
  </r>
  <r>
    <m/>
    <n v="0"/>
    <n v="1992187500"/>
    <n v="1995605468"/>
    <n v="1995727538"/>
    <n v="1995819091"/>
    <s v="13263R"/>
    <s v="Utilities"/>
    <s v="12397XR"/>
    <s v="Utility Operations Texas"/>
    <s v="12397R"/>
    <s v="Utility Operations Texas"/>
    <s v="12398R"/>
    <s v="Texas Distr Reg Oper"/>
    <x v="4"/>
    <s v="211"/>
    <s v="11075"/>
    <s v="SP20 / 008"/>
    <n v="11690.645307692301"/>
    <n v="116906.453076923"/>
  </r>
  <r>
    <m/>
    <n v="0"/>
    <n v="1992187500"/>
    <n v="1995605468"/>
    <n v="1995727538"/>
    <n v="1995819091"/>
    <s v="13263R"/>
    <s v="Utilities"/>
    <s v="12397XR"/>
    <s v="Utility Operations Texas"/>
    <s v="12397R"/>
    <s v="Utility Operations Texas"/>
    <s v="12398R"/>
    <s v="Texas Distr Reg Oper"/>
    <x v="4"/>
    <s v="211"/>
    <s v="11166"/>
    <s v="Nonsal"/>
    <n v="139054.22695000001"/>
    <n v="2781084.5389999999"/>
  </r>
  <r>
    <m/>
    <n v="0"/>
    <n v="1992187500"/>
    <n v="1995605468"/>
    <n v="1995727538"/>
    <n v="1995819091"/>
    <s v="13263R"/>
    <s v="Utilities"/>
    <s v="12397XR"/>
    <s v="Utility Operations Texas"/>
    <s v="12397R"/>
    <s v="Utility Operations Texas"/>
    <s v="12398R"/>
    <s v="Texas Distr Reg Oper"/>
    <x v="4"/>
    <s v="211"/>
    <s v="11166"/>
    <s v="SP20 / 007"/>
    <n v="10948.2006153846"/>
    <n v="109482.006153846"/>
  </r>
  <r>
    <m/>
    <n v="0"/>
    <n v="1992187500"/>
    <n v="1995605468"/>
    <n v="1995727538"/>
    <n v="1995819091"/>
    <s v="13263R"/>
    <s v="Utilities"/>
    <s v="12397XR"/>
    <s v="Utility Operations Texas"/>
    <s v="12397R"/>
    <s v="Utility Operations Texas"/>
    <s v="12398R"/>
    <s v="Texas Distr Reg Oper"/>
    <x v="4"/>
    <s v="211"/>
    <s v="11166"/>
    <s v="SP20 / 009"/>
    <n v="22840.512346153799"/>
    <n v="152270.08230769201"/>
  </r>
  <r>
    <m/>
    <n v="0"/>
    <n v="1992187500"/>
    <n v="1995605468"/>
    <n v="1995727538"/>
    <n v="1995819091"/>
    <s v="13263R"/>
    <s v="Utilities"/>
    <s v="12397XR"/>
    <s v="Utility Operations Texas"/>
    <s v="12397R"/>
    <s v="Utility Operations Texas"/>
    <s v="12398R"/>
    <s v="Texas Distr Reg Oper"/>
    <x v="4"/>
    <s v="211"/>
    <s v="11195"/>
    <s v="SP20 / 006"/>
    <n v="6740.0097230769197"/>
    <n v="74888.996923076906"/>
  </r>
  <r>
    <m/>
    <n v="0"/>
    <n v="1992187500"/>
    <n v="1995605468"/>
    <n v="1995727538"/>
    <n v="1995819091"/>
    <s v="13263R"/>
    <s v="Utilities"/>
    <s v="12397XR"/>
    <s v="Utility Operations Texas"/>
    <s v="12397R"/>
    <s v="Utility Operations Texas"/>
    <s v="12398R"/>
    <s v="Texas Distr Reg Oper"/>
    <x v="4"/>
    <s v="211"/>
    <s v="11195"/>
    <s v="SP20 / 007"/>
    <n v="9916.90973076923"/>
    <n v="99169.097307692296"/>
  </r>
  <r>
    <m/>
    <n v="0"/>
    <n v="1992187500"/>
    <n v="1995605468"/>
    <n v="1995727538"/>
    <n v="1995819091"/>
    <s v="13263R"/>
    <s v="Utilities"/>
    <s v="12397XR"/>
    <s v="Utility Operations Texas"/>
    <s v="12397R"/>
    <s v="Utility Operations Texas"/>
    <s v="12398R"/>
    <s v="Texas Distr Reg Oper"/>
    <x v="4"/>
    <s v="211"/>
    <s v="11195"/>
    <s v="SP20 / 009"/>
    <n v="21194.399538461599"/>
    <n v="141295.99692307701"/>
  </r>
  <r>
    <m/>
    <n v="0"/>
    <n v="1992187500"/>
    <n v="1995605468"/>
    <n v="1995727538"/>
    <n v="1995819091"/>
    <s v="13263R"/>
    <s v="Utilities"/>
    <s v="12397XR"/>
    <s v="Utility Operations Texas"/>
    <s v="12397R"/>
    <s v="Utility Operations Texas"/>
    <s v="12398R"/>
    <s v="Texas Distr Reg Oper"/>
    <x v="4"/>
    <s v="211"/>
    <s v="11195"/>
    <s v="SP20 / 011"/>
    <n v="49999.999230769201"/>
    <n v="199999.99692307701"/>
  </r>
  <r>
    <m/>
    <n v="0"/>
    <n v="1992187500"/>
    <n v="1995605468"/>
    <n v="1995727538"/>
    <n v="1995819091"/>
    <s v="13263R"/>
    <s v="Utilities"/>
    <s v="12397XR"/>
    <s v="Utility Operations Texas"/>
    <s v="12397R"/>
    <s v="Utility Operations Texas"/>
    <s v="12398R"/>
    <s v="Texas Distr Reg Oper"/>
    <x v="4"/>
    <s v="211"/>
    <s v="11297"/>
    <s v="SP20 / 006"/>
    <n v="7301.69823461539"/>
    <n v="81129.980384615395"/>
  </r>
  <r>
    <m/>
    <n v="0"/>
    <n v="1992187500"/>
    <n v="1995605468"/>
    <n v="1995727538"/>
    <n v="1995819091"/>
    <s v="13263R"/>
    <s v="Utilities"/>
    <s v="12397XR"/>
    <s v="Utility Operations Texas"/>
    <s v="12397R"/>
    <s v="Utility Operations Texas"/>
    <s v="12398R"/>
    <s v="Texas Distr Reg Oper"/>
    <x v="4"/>
    <s v="211"/>
    <s v="11297"/>
    <s v="SP20 / 008"/>
    <n v="29337.462038461501"/>
    <n v="293374.62038461497"/>
  </r>
  <r>
    <m/>
    <n v="0"/>
    <n v="1992187500"/>
    <n v="1995605468"/>
    <n v="1995727538"/>
    <n v="1995819091"/>
    <s v="13263R"/>
    <s v="Utilities"/>
    <s v="12397XR"/>
    <s v="Utility Operations Texas"/>
    <s v="12397R"/>
    <s v="Utility Operations Texas"/>
    <s v="12398R"/>
    <s v="Texas Distr Reg Oper"/>
    <x v="4"/>
    <s v="211"/>
    <s v="11297"/>
    <s v="SP20 / 009"/>
    <n v="17978.743038461598"/>
    <n v="119858.286923077"/>
  </r>
  <r>
    <m/>
    <n v="0"/>
    <n v="1992187500"/>
    <n v="1995605468"/>
    <n v="1995727538"/>
    <n v="1995819091"/>
    <s v="13263R"/>
    <s v="Utilities"/>
    <s v="12397XR"/>
    <s v="Utility Operations Texas"/>
    <s v="12397R"/>
    <s v="Utility Operations Texas"/>
    <s v="12398R"/>
    <s v="Texas Distr Reg Oper"/>
    <x v="4"/>
    <s v="211"/>
    <s v="11299"/>
    <s v="SP20 / 007"/>
    <n v="10668.132538461499"/>
    <n v="106681.325384615"/>
  </r>
  <r>
    <m/>
    <n v="0"/>
    <n v="1992187500"/>
    <n v="1995605468"/>
    <n v="1995727538"/>
    <n v="1995819091"/>
    <s v="13263R"/>
    <s v="Utilities"/>
    <s v="12397XR"/>
    <s v="Utility Operations Texas"/>
    <s v="12397R"/>
    <s v="Utility Operations Texas"/>
    <s v="12398R"/>
    <s v="Texas Distr Reg Oper"/>
    <x v="4"/>
    <s v="211"/>
    <s v="11299"/>
    <s v="SP20 / 011"/>
    <n v="47750.007115384498"/>
    <n v="191000.02846153799"/>
  </r>
  <r>
    <m/>
    <n v="0"/>
    <n v="1992187500"/>
    <n v="1995605468"/>
    <n v="1995727538"/>
    <n v="1995819091"/>
    <s v="13263R"/>
    <s v="Utilities"/>
    <s v="12397XR"/>
    <s v="Utility Operations Texas"/>
    <s v="12397R"/>
    <s v="Utility Operations Texas"/>
    <s v="12398R"/>
    <s v="Texas Distr Reg Oper"/>
    <x v="4"/>
    <s v="211"/>
    <s v="11407"/>
    <s v="SP20 / 003"/>
    <n v="2617.6716403846199"/>
    <n v="52353.432807692298"/>
  </r>
  <r>
    <m/>
    <n v="0"/>
    <n v="1992187500"/>
    <n v="1995605468"/>
    <n v="1995727538"/>
    <n v="1995819091"/>
    <s v="13263R"/>
    <s v="Utilities"/>
    <s v="12397XR"/>
    <s v="Utility Operations Texas"/>
    <s v="12397R"/>
    <s v="Utility Operations Texas"/>
    <s v="12398R"/>
    <s v="Texas Distr Reg Oper"/>
    <x v="4"/>
    <s v="211"/>
    <s v="11407"/>
    <s v="SP20 / 005"/>
    <n v="44675.1764523077"/>
    <n v="558439.70565384603"/>
  </r>
  <r>
    <m/>
    <n v="0"/>
    <n v="1992187500"/>
    <n v="1995605468"/>
    <n v="1995727538"/>
    <n v="1995819091"/>
    <s v="13263R"/>
    <s v="Utilities"/>
    <s v="12397XR"/>
    <s v="Utility Operations Texas"/>
    <s v="12397R"/>
    <s v="Utility Operations Texas"/>
    <s v="12398R"/>
    <s v="Texas Distr Reg Oper"/>
    <x v="4"/>
    <s v="211"/>
    <s v="11407"/>
    <s v="SP20 / 006"/>
    <n v="38142.946879615403"/>
    <n v="423810.52088461502"/>
  </r>
  <r>
    <m/>
    <n v="0"/>
    <n v="1992187500"/>
    <n v="1995605468"/>
    <n v="1995727538"/>
    <n v="1995819091"/>
    <s v="13263R"/>
    <s v="Utilities"/>
    <s v="12397XR"/>
    <s v="Utility Operations Texas"/>
    <s v="12397R"/>
    <s v="Utility Operations Texas"/>
    <s v="12398R"/>
    <s v="Texas Distr Reg Oper"/>
    <x v="4"/>
    <s v="211"/>
    <s v="11407"/>
    <s v="SP20 / 007"/>
    <n v="32616.0296923077"/>
    <n v="326160.29692307702"/>
  </r>
  <r>
    <m/>
    <n v="0"/>
    <n v="1992187500"/>
    <n v="1995605468"/>
    <n v="1995727538"/>
    <n v="1995819091"/>
    <s v="13263R"/>
    <s v="Utilities"/>
    <s v="12397XR"/>
    <s v="Utility Operations Texas"/>
    <s v="12397R"/>
    <s v="Utility Operations Texas"/>
    <s v="12398R"/>
    <s v="Texas Distr Reg Oper"/>
    <x v="4"/>
    <s v="211"/>
    <s v="11407"/>
    <s v="SP20 / 009"/>
    <n v="19591.95"/>
    <n v="130613"/>
  </r>
  <r>
    <m/>
    <n v="0"/>
    <n v="1992187500"/>
    <n v="1995605468"/>
    <n v="1995727538"/>
    <n v="1995819091"/>
    <s v="13263R"/>
    <s v="Utilities"/>
    <s v="12397XR"/>
    <s v="Utility Operations Texas"/>
    <s v="12397R"/>
    <s v="Utility Operations Texas"/>
    <s v="12398R"/>
    <s v="Texas Distr Reg Oper"/>
    <x v="4"/>
    <s v="211"/>
    <s v="11705"/>
    <s v="SP20 / 007"/>
    <n v="43249.126923076903"/>
    <n v="432491.26923076902"/>
  </r>
  <r>
    <m/>
    <n v="0"/>
    <n v="1992187500"/>
    <n v="1995605468"/>
    <n v="1995727538"/>
    <n v="1995819091"/>
    <s v="13263R"/>
    <s v="Utilities"/>
    <s v="12397XR"/>
    <s v="Utility Operations Texas"/>
    <s v="12397R"/>
    <s v="Utility Operations Texas"/>
    <s v="12398R"/>
    <s v="Texas Distr Reg Oper"/>
    <x v="4"/>
    <s v="211"/>
    <s v="11705"/>
    <s v="SP20 / 008"/>
    <n v="12001.4974615385"/>
    <n v="120014.974615385"/>
  </r>
  <r>
    <m/>
    <n v="0"/>
    <n v="1992187500"/>
    <n v="1995605468"/>
    <n v="1995727538"/>
    <n v="1995819091"/>
    <s v="13263R"/>
    <s v="Utilities"/>
    <s v="12397XR"/>
    <s v="Utility Operations Texas"/>
    <s v="12397R"/>
    <s v="Utility Operations Texas"/>
    <s v="12398R"/>
    <s v="Texas Distr Reg Oper"/>
    <x v="4"/>
    <s v="211"/>
    <s v="11707"/>
    <s v="Nonsal"/>
    <n v="106359.824336538"/>
    <n v="2127196.4867307702"/>
  </r>
  <r>
    <m/>
    <n v="0"/>
    <n v="1992187500"/>
    <n v="1995605468"/>
    <n v="1995727538"/>
    <n v="1995819091"/>
    <s v="13263R"/>
    <s v="Utilities"/>
    <s v="12397XR"/>
    <s v="Utility Operations Texas"/>
    <s v="12397R"/>
    <s v="Utility Operations Texas"/>
    <s v="12398R"/>
    <s v="Texas Distr Reg Oper"/>
    <x v="4"/>
    <s v="211"/>
    <s v="11707"/>
    <s v="SP20 / 009"/>
    <n v="20021.9133461538"/>
    <n v="133479.422307692"/>
  </r>
  <r>
    <m/>
    <n v="0"/>
    <n v="1992187500"/>
    <n v="1995605468"/>
    <n v="1995727538"/>
    <n v="1995819091"/>
    <s v="13263R"/>
    <s v="Utilities"/>
    <s v="12397XR"/>
    <s v="Utility Operations Texas"/>
    <s v="12397R"/>
    <s v="Utility Operations Texas"/>
    <s v="12398R"/>
    <s v="Texas Distr Reg Oper"/>
    <x v="4"/>
    <s v="211"/>
    <s v="11708"/>
    <s v="Nonsal"/>
    <n v="86810.263076923002"/>
    <n v="1736205.2615384599"/>
  </r>
  <r>
    <m/>
    <n v="0"/>
    <n v="1992187500"/>
    <n v="1995605468"/>
    <n v="1995727538"/>
    <n v="1995819091"/>
    <s v="13263R"/>
    <s v="Utilities"/>
    <s v="12397XR"/>
    <s v="Utility Operations Texas"/>
    <s v="12397R"/>
    <s v="Utility Operations Texas"/>
    <s v="12398R"/>
    <s v="Texas Distr Reg Oper"/>
    <x v="4"/>
    <s v="211"/>
    <s v="11708"/>
    <s v="SP20 / 009"/>
    <n v="22411.4704615384"/>
    <n v="149409.80307692301"/>
  </r>
  <r>
    <m/>
    <n v="0"/>
    <n v="1992187500"/>
    <n v="1995605468"/>
    <n v="1995727538"/>
    <n v="1995819091"/>
    <s v="13263R"/>
    <s v="Utilities"/>
    <s v="12397XR"/>
    <s v="Utility Operations Texas"/>
    <s v="12397R"/>
    <s v="Utility Operations Texas"/>
    <s v="12398R"/>
    <s v="Texas Distr Reg Oper"/>
    <x v="4"/>
    <s v="211"/>
    <s v="11709"/>
    <s v="Nonsal"/>
    <n v="95058.498326923203"/>
    <n v="1901169.96653846"/>
  </r>
  <r>
    <m/>
    <n v="0"/>
    <n v="1992187500"/>
    <n v="1995605468"/>
    <n v="1995727538"/>
    <n v="1995819091"/>
    <s v="13263R"/>
    <s v="Utilities"/>
    <s v="12397XR"/>
    <s v="Utility Operations Texas"/>
    <s v="12397R"/>
    <s v="Utility Operations Texas"/>
    <s v="12398R"/>
    <s v="Texas Distr Reg Oper"/>
    <x v="4"/>
    <s v="211"/>
    <s v="11709"/>
    <s v="SP20 / 009"/>
    <n v="21738.530826923099"/>
    <n v="144923.538846154"/>
  </r>
  <r>
    <m/>
    <n v="0"/>
    <n v="1992187500"/>
    <n v="1995605468"/>
    <n v="1995727538"/>
    <n v="1995819091"/>
    <s v="13263R"/>
    <s v="Utilities"/>
    <s v="12397XR"/>
    <s v="Utility Operations Texas"/>
    <s v="12397R"/>
    <s v="Utility Operations Texas"/>
    <s v="12398R"/>
    <s v="Texas Distr Reg Oper"/>
    <x v="4"/>
    <s v="211"/>
    <s v="11710"/>
    <s v="Nonsal"/>
    <n v="95093.862569230798"/>
    <n v="1901877.2513846201"/>
  </r>
  <r>
    <m/>
    <n v="0"/>
    <n v="1992187500"/>
    <n v="1995605468"/>
    <n v="1995727538"/>
    <n v="1995819091"/>
    <s v="13263R"/>
    <s v="Utilities"/>
    <s v="12397XR"/>
    <s v="Utility Operations Texas"/>
    <s v="12397R"/>
    <s v="Utility Operations Texas"/>
    <s v="12398R"/>
    <s v="Texas Distr Reg Oper"/>
    <x v="4"/>
    <s v="211"/>
    <s v="11710"/>
    <s v="SP20 / 009"/>
    <n v="21694.262365384599"/>
    <n v="144628.41576923101"/>
  </r>
  <r>
    <m/>
    <n v="0"/>
    <n v="1992187500"/>
    <n v="1995605468"/>
    <n v="1995727538"/>
    <n v="1995819091"/>
    <s v="13263R"/>
    <s v="Utilities"/>
    <s v="12397XR"/>
    <s v="Utility Operations Texas"/>
    <s v="12397R"/>
    <s v="Utility Operations Texas"/>
    <s v="12398R"/>
    <s v="Texas Distr Reg Oper"/>
    <x v="4"/>
    <s v="211"/>
    <s v="11711"/>
    <s v="Nonsal"/>
    <n v="144557.61772499999"/>
    <n v="2891152.3544999999"/>
  </r>
  <r>
    <m/>
    <n v="0"/>
    <n v="1992187500"/>
    <n v="1995605468"/>
    <n v="1995727538"/>
    <n v="1995819091"/>
    <s v="13263R"/>
    <s v="Utilities"/>
    <s v="12397XR"/>
    <s v="Utility Operations Texas"/>
    <s v="12397R"/>
    <s v="Utility Operations Texas"/>
    <s v="12398R"/>
    <s v="Texas Distr Reg Oper"/>
    <x v="4"/>
    <s v="211"/>
    <s v="11711"/>
    <s v="SP20 / 009"/>
    <n v="21300.8946923078"/>
    <n v="142005.96461538499"/>
  </r>
  <r>
    <m/>
    <n v="0"/>
    <n v="1992187500"/>
    <n v="1995605468"/>
    <n v="1995727538"/>
    <n v="1995819091"/>
    <s v="13263R"/>
    <s v="Utilities"/>
    <s v="12397XR"/>
    <s v="Utility Operations Texas"/>
    <s v="12397R"/>
    <s v="Utility Operations Texas"/>
    <s v="12398R"/>
    <s v="Texas Distr Reg Oper"/>
    <x v="4"/>
    <s v="211"/>
    <s v="11712"/>
    <s v="Nonsal"/>
    <n v="152131.540471154"/>
    <n v="3042630.8094230802"/>
  </r>
  <r>
    <m/>
    <n v="0"/>
    <n v="1992187500"/>
    <n v="1995605468"/>
    <n v="1995727538"/>
    <n v="1995819091"/>
    <s v="13263R"/>
    <s v="Utilities"/>
    <s v="12397XR"/>
    <s v="Utility Operations Texas"/>
    <s v="12397R"/>
    <s v="Utility Operations Texas"/>
    <s v="12398R"/>
    <s v="Texas Distr Reg Oper"/>
    <x v="4"/>
    <s v="211"/>
    <s v="11712"/>
    <s v="SP20 / 009"/>
    <n v="20250.6701538462"/>
    <n v="135004.46769230801"/>
  </r>
  <r>
    <m/>
    <n v="0"/>
    <n v="1992187500"/>
    <n v="1995605468"/>
    <n v="1995727538"/>
    <n v="1995819091"/>
    <s v="13263R"/>
    <s v="Utilities"/>
    <s v="12397XR"/>
    <s v="Utility Operations Texas"/>
    <s v="12397R"/>
    <s v="Utility Operations Texas"/>
    <s v="12398R"/>
    <s v="Texas Distr Reg Oper"/>
    <x v="4"/>
    <s v="211"/>
    <s v="11713"/>
    <s v="Nonsal"/>
    <n v="119736.099705769"/>
    <n v="2394721.9941153899"/>
  </r>
  <r>
    <m/>
    <n v="0"/>
    <n v="1992187500"/>
    <n v="1995605468"/>
    <n v="1995727538"/>
    <n v="1995819091"/>
    <s v="13263R"/>
    <s v="Utilities"/>
    <s v="12397XR"/>
    <s v="Utility Operations Texas"/>
    <s v="12397R"/>
    <s v="Utility Operations Texas"/>
    <s v="12398R"/>
    <s v="Texas Distr Reg Oper"/>
    <x v="4"/>
    <s v="211"/>
    <s v="11713"/>
    <s v="SP20 / 009"/>
    <n v="21663.057865384599"/>
    <n v="144420.38576923101"/>
  </r>
  <r>
    <m/>
    <n v="0"/>
    <n v="1992187500"/>
    <n v="1995605468"/>
    <n v="1995727538"/>
    <n v="1995819091"/>
    <s v="13263R"/>
    <s v="Utilities"/>
    <s v="12397XR"/>
    <s v="Utility Operations Texas"/>
    <s v="12397R"/>
    <s v="Utility Operations Texas"/>
    <s v="12398R"/>
    <s v="Texas Distr Reg Oper"/>
    <x v="4"/>
    <s v="211"/>
    <s v="11714"/>
    <s v="Nonsal"/>
    <n v="92776.864640384607"/>
    <n v="1855537.2928076901"/>
  </r>
  <r>
    <m/>
    <n v="0"/>
    <n v="1992187500"/>
    <n v="1995605468"/>
    <n v="1995727538"/>
    <n v="1995819091"/>
    <s v="13263R"/>
    <s v="Utilities"/>
    <s v="12397XR"/>
    <s v="Utility Operations Texas"/>
    <s v="12397R"/>
    <s v="Utility Operations Texas"/>
    <s v="12398R"/>
    <s v="Texas Distr Reg Oper"/>
    <x v="4"/>
    <s v="211"/>
    <s v="11714"/>
    <s v="SP20 / 004"/>
    <n v="3664.3940607692298"/>
    <n v="61073.234346153797"/>
  </r>
  <r>
    <m/>
    <n v="0"/>
    <n v="1992187500"/>
    <n v="1995605468"/>
    <n v="1995727538"/>
    <n v="1995819091"/>
    <s v="13263R"/>
    <s v="Utilities"/>
    <s v="12397XR"/>
    <s v="Utility Operations Texas"/>
    <s v="12397R"/>
    <s v="Utility Operations Texas"/>
    <s v="12398R"/>
    <s v="Texas Distr Reg Oper"/>
    <x v="4"/>
    <s v="211"/>
    <s v="11714"/>
    <s v="SP20 / 009"/>
    <n v="23640.6246923078"/>
    <n v="157604.164615385"/>
  </r>
  <r>
    <m/>
    <n v="0"/>
    <n v="1992187500"/>
    <n v="1995605468"/>
    <n v="1995727538"/>
    <n v="1995819091"/>
    <s v="13263R"/>
    <s v="Utilities"/>
    <s v="12397XR"/>
    <s v="Utility Operations Texas"/>
    <s v="12397R"/>
    <s v="Utility Operations Texas"/>
    <s v="12398R"/>
    <s v="Texas Distr Reg Oper"/>
    <x v="4"/>
    <s v="211"/>
    <s v="11715"/>
    <s v="Nonsal"/>
    <n v="157265.75594807701"/>
    <n v="3145315.1189615401"/>
  </r>
  <r>
    <m/>
    <n v="0"/>
    <n v="1992187500"/>
    <n v="1995605468"/>
    <n v="1995727538"/>
    <n v="1995819091"/>
    <s v="13263R"/>
    <s v="Utilities"/>
    <s v="12397XR"/>
    <s v="Utility Operations Texas"/>
    <s v="12397R"/>
    <s v="Utility Operations Texas"/>
    <s v="12398R"/>
    <s v="Texas Distr Reg Oper"/>
    <x v="4"/>
    <s v="211"/>
    <s v="11715"/>
    <s v="SP20 / 004"/>
    <n v="3744.3364153846101"/>
    <n v="62405.606923076899"/>
  </r>
  <r>
    <m/>
    <n v="0"/>
    <n v="1992187500"/>
    <n v="1995605468"/>
    <n v="1995727538"/>
    <n v="1995819091"/>
    <s v="13263R"/>
    <s v="Utilities"/>
    <s v="12397XR"/>
    <s v="Utility Operations Texas"/>
    <s v="12397R"/>
    <s v="Utility Operations Texas"/>
    <s v="12398R"/>
    <s v="Texas Distr Reg Oper"/>
    <x v="4"/>
    <s v="211"/>
    <s v="11715"/>
    <s v="SP20 / 009"/>
    <n v="23752.826942307802"/>
    <n v="158352.17961538499"/>
  </r>
  <r>
    <m/>
    <n v="0"/>
    <n v="1992187500"/>
    <n v="1995605468"/>
    <n v="1995727538"/>
    <n v="1995819091"/>
    <s v="13263R"/>
    <s v="Utilities"/>
    <s v="12397XR"/>
    <s v="Utility Operations Texas"/>
    <s v="12397R"/>
    <s v="Utility Operations Texas"/>
    <s v="12398R"/>
    <s v="Texas Distr Reg Oper"/>
    <x v="4"/>
    <s v="211"/>
    <s v="11716"/>
    <s v="Nonsal"/>
    <n v="67142.040634615405"/>
    <n v="1342840.81269231"/>
  </r>
  <r>
    <m/>
    <n v="0"/>
    <n v="1992187500"/>
    <n v="1995605468"/>
    <n v="1995727538"/>
    <n v="1995819091"/>
    <s v="13263R"/>
    <s v="Utilities"/>
    <s v="12397XR"/>
    <s v="Utility Operations Texas"/>
    <s v="12397R"/>
    <s v="Utility Operations Texas"/>
    <s v="12398R"/>
    <s v="Texas Distr Reg Oper"/>
    <x v="4"/>
    <s v="211"/>
    <s v="11717"/>
    <s v="Nonsal"/>
    <n v="49267.289423076902"/>
    <n v="985345.78846153803"/>
  </r>
  <r>
    <m/>
    <n v="0"/>
    <n v="1992187500"/>
    <n v="1995605468"/>
    <n v="1995727538"/>
    <n v="1995819091"/>
    <s v="13263R"/>
    <s v="Utilities"/>
    <s v="12397XR"/>
    <s v="Utility Operations Texas"/>
    <s v="12397R"/>
    <s v="Utility Operations Texas"/>
    <s v="12398R"/>
    <s v="Texas Distr Reg Oper"/>
    <x v="4"/>
    <s v="211"/>
    <s v="11718"/>
    <s v="Nonsal"/>
    <n v="70792.8587115384"/>
    <n v="1415857.17423077"/>
  </r>
  <r>
    <m/>
    <n v="0"/>
    <n v="1992187500"/>
    <n v="1995605468"/>
    <n v="1995727538"/>
    <n v="1995819091"/>
    <s v="13263R"/>
    <s v="Utilities"/>
    <s v="12397XR"/>
    <s v="Utility Operations Texas"/>
    <s v="12397R"/>
    <s v="Utility Operations Texas"/>
    <s v="12398R"/>
    <s v="Texas Distr Reg Oper"/>
    <x v="4"/>
    <s v="211"/>
    <s v="11718"/>
    <s v="SP20 / 003"/>
    <n v="2580.5969942307702"/>
    <n v="51611.9398846154"/>
  </r>
  <r>
    <m/>
    <n v="0"/>
    <n v="1992187500"/>
    <n v="1995605468"/>
    <n v="1995727538"/>
    <n v="1995819091"/>
    <s v="13263R"/>
    <s v="Utilities"/>
    <s v="12397XR"/>
    <s v="Utility Operations Texas"/>
    <s v="12397R"/>
    <s v="Utility Operations Texas"/>
    <s v="12398R"/>
    <s v="Texas Distr Reg Oper"/>
    <x v="4"/>
    <s v="211"/>
    <s v="11718"/>
    <s v="SP20 / 009"/>
    <n v="22968.6"/>
    <n v="153124"/>
  </r>
  <r>
    <m/>
    <n v="0"/>
    <n v="1992187500"/>
    <n v="1995605468"/>
    <n v="1995727538"/>
    <n v="1995819091"/>
    <s v="13263R"/>
    <s v="Utilities"/>
    <s v="12397XR"/>
    <s v="Utility Operations Texas"/>
    <s v="12397R"/>
    <s v="Utility Operations Texas"/>
    <s v="12398R"/>
    <s v="Texas Distr Reg Oper"/>
    <x v="4"/>
    <s v="211"/>
    <s v="11719"/>
    <s v="Nonsal"/>
    <n v="70296.612353845994"/>
    <n v="1405932.24707692"/>
  </r>
  <r>
    <m/>
    <n v="0"/>
    <n v="1992187500"/>
    <n v="1995605468"/>
    <n v="1995727538"/>
    <n v="1995819091"/>
    <s v="13263R"/>
    <s v="Utilities"/>
    <s v="12397XR"/>
    <s v="Utility Operations Texas"/>
    <s v="12397R"/>
    <s v="Utility Operations Texas"/>
    <s v="12398R"/>
    <s v="Texas Distr Reg Oper"/>
    <x v="4"/>
    <s v="211"/>
    <s v="11719"/>
    <s v="SP20 / 009"/>
    <n v="20644.899576923101"/>
    <n v="137632.663846154"/>
  </r>
  <r>
    <m/>
    <n v="0"/>
    <n v="1992187500"/>
    <n v="1995605468"/>
    <n v="1995727538"/>
    <n v="1995819091"/>
    <s v="13263R"/>
    <s v="Utilities"/>
    <s v="12397XR"/>
    <s v="Utility Operations Texas"/>
    <s v="12397R"/>
    <s v="Utility Operations Texas"/>
    <s v="12398R"/>
    <s v="Texas Distr Reg Oper"/>
    <x v="4"/>
    <s v="211"/>
    <s v="11722"/>
    <s v="Nonsal"/>
    <n v="164416.67401346099"/>
    <n v="3288333.48026923"/>
  </r>
  <r>
    <m/>
    <n v="0"/>
    <n v="1992187500"/>
    <n v="1995605468"/>
    <n v="1995727538"/>
    <n v="1995819091"/>
    <s v="13263R"/>
    <s v="Utilities"/>
    <s v="12397XR"/>
    <s v="Utility Operations Texas"/>
    <s v="12397R"/>
    <s v="Utility Operations Texas"/>
    <s v="12398R"/>
    <s v="Texas Distr Reg Oper"/>
    <x v="4"/>
    <s v="211"/>
    <s v="11722"/>
    <s v="SP20 / 004"/>
    <n v="3735.4254853846101"/>
    <n v="62257.091423076898"/>
  </r>
  <r>
    <m/>
    <n v="0"/>
    <n v="1992187500"/>
    <n v="1995605468"/>
    <n v="1995727538"/>
    <n v="1995819091"/>
    <s v="13263R"/>
    <s v="Utilities"/>
    <s v="12397XR"/>
    <s v="Utility Operations Texas"/>
    <s v="12397R"/>
    <s v="Utility Operations Texas"/>
    <s v="12398R"/>
    <s v="Texas Distr Reg Oper"/>
    <x v="4"/>
    <s v="211"/>
    <s v="11722"/>
    <s v="SP20 / 009"/>
    <n v="20013.490615384599"/>
    <n v="133423.27076923099"/>
  </r>
  <r>
    <m/>
    <n v="0"/>
    <n v="1992187500"/>
    <n v="1995605468"/>
    <n v="1995727538"/>
    <n v="1995819091"/>
    <s v="13263R"/>
    <s v="Utilities"/>
    <s v="12397XR"/>
    <s v="Utility Operations Texas"/>
    <s v="12397R"/>
    <s v="Utility Operations Texas"/>
    <s v="12398R"/>
    <s v="Texas Distr Reg Oper"/>
    <x v="4"/>
    <s v="211"/>
    <s v="11734"/>
    <s v="SP20 / 006"/>
    <n v="8744.95142307692"/>
    <n v="97166.126923076896"/>
  </r>
  <r>
    <m/>
    <n v="0"/>
    <n v="1992187500"/>
    <n v="1995605468"/>
    <n v="1995727538"/>
    <n v="1995819091"/>
    <s v="13263R"/>
    <s v="Utilities"/>
    <s v="12397XR"/>
    <s v="Utility Operations Texas"/>
    <s v="12397R"/>
    <s v="Utility Operations Texas"/>
    <s v="12398R"/>
    <s v="Texas Distr Reg Oper"/>
    <x v="4"/>
    <s v="211"/>
    <s v="11734"/>
    <s v="SP20 / 007"/>
    <n v="35289.583961538498"/>
    <n v="352895.83961538499"/>
  </r>
  <r>
    <m/>
    <n v="0"/>
    <n v="1992187500"/>
    <n v="1995605468"/>
    <n v="1995727538"/>
    <n v="1995819091"/>
    <s v="13263R"/>
    <s v="Utilities"/>
    <s v="12397XR"/>
    <s v="Utility Operations Texas"/>
    <s v="12397R"/>
    <s v="Utility Operations Texas"/>
    <s v="12398R"/>
    <s v="Texas Distr Reg Oper"/>
    <x v="4"/>
    <s v="211"/>
    <s v="11734"/>
    <s v="SP20 / 008"/>
    <n v="12498.341769230799"/>
    <n v="124983.41769230799"/>
  </r>
  <r>
    <m/>
    <n v="0"/>
    <n v="1992187500"/>
    <n v="1995605468"/>
    <n v="1995727538"/>
    <n v="1995819091"/>
    <s v="13263R"/>
    <s v="Utilities"/>
    <s v="12397XR"/>
    <s v="Utility Operations Texas"/>
    <s v="12397R"/>
    <s v="Utility Operations Texas"/>
    <s v="12398R"/>
    <s v="Texas Distr Reg Oper"/>
    <x v="4"/>
    <s v="211"/>
    <s v="11735"/>
    <s v="Nonsal"/>
    <n v="148702.427678846"/>
    <n v="2974048.5535769202"/>
  </r>
  <r>
    <m/>
    <n v="0"/>
    <n v="1992187500"/>
    <n v="1995605468"/>
    <n v="1995727538"/>
    <n v="1995819091"/>
    <s v="13263R"/>
    <s v="Utilities"/>
    <s v="12397XR"/>
    <s v="Utility Operations Texas"/>
    <s v="12397R"/>
    <s v="Utility Operations Texas"/>
    <s v="12398R"/>
    <s v="Texas Distr Reg Oper"/>
    <x v="4"/>
    <s v="211"/>
    <s v="11735"/>
    <s v="SP20 / 009"/>
    <n v="23780.9741538462"/>
    <n v="158539.827692308"/>
  </r>
  <r>
    <m/>
    <n v="0"/>
    <n v="1992187500"/>
    <n v="1995605468"/>
    <n v="1995727538"/>
    <n v="1995819091"/>
    <s v="13263R"/>
    <s v="Utilities"/>
    <s v="12397XR"/>
    <s v="Utility Operations Texas"/>
    <s v="12397R"/>
    <s v="Utility Operations Texas"/>
    <s v="12398R"/>
    <s v="Texas Distr Reg Oper"/>
    <x v="4"/>
    <s v="211"/>
    <s v="11736"/>
    <s v="Nonsal"/>
    <n v="171440.905057692"/>
    <n v="3428818.1011538501"/>
  </r>
  <r>
    <m/>
    <n v="0"/>
    <n v="1992187500"/>
    <n v="1995605468"/>
    <n v="1995727538"/>
    <n v="1995819091"/>
    <s v="13263R"/>
    <s v="Utilities"/>
    <s v="12397XR"/>
    <s v="Utility Operations Texas"/>
    <s v="12397R"/>
    <s v="Utility Operations Texas"/>
    <s v="12398R"/>
    <s v="Texas Distr Reg Oper"/>
    <x v="4"/>
    <s v="211"/>
    <s v="11736"/>
    <s v="SP20 / 009"/>
    <n v="26400.897692307801"/>
    <n v="176005.98461538501"/>
  </r>
  <r>
    <m/>
    <n v="0"/>
    <n v="1992187500"/>
    <n v="1995605468"/>
    <n v="1995727538"/>
    <n v="1995819091"/>
    <s v="13263R"/>
    <s v="Utilities"/>
    <s v="12397XR"/>
    <s v="Utility Operations Texas"/>
    <s v="12397R"/>
    <s v="Utility Operations Texas"/>
    <s v="12398R"/>
    <s v="Texas Distr Reg Oper"/>
    <x v="4"/>
    <s v="211"/>
    <s v="11737"/>
    <s v="Nonsal"/>
    <n v="124666.363953846"/>
    <n v="2493327.2790769199"/>
  </r>
  <r>
    <m/>
    <n v="0"/>
    <n v="1992187500"/>
    <n v="1995605468"/>
    <n v="1995727538"/>
    <n v="1995819091"/>
    <s v="13263R"/>
    <s v="Utilities"/>
    <s v="12397XR"/>
    <s v="Utility Operations Texas"/>
    <s v="12397R"/>
    <s v="Utility Operations Texas"/>
    <s v="12398R"/>
    <s v="Texas Distr Reg Oper"/>
    <x v="4"/>
    <s v="211"/>
    <s v="11737"/>
    <s v="SP20 / 007"/>
    <n v="13280.0985384615"/>
    <n v="132800.98538461499"/>
  </r>
  <r>
    <m/>
    <n v="0"/>
    <n v="1992187500"/>
    <n v="1995605468"/>
    <n v="1995727538"/>
    <n v="1995819091"/>
    <s v="13263R"/>
    <s v="Utilities"/>
    <s v="12397XR"/>
    <s v="Utility Operations Texas"/>
    <s v="12397R"/>
    <s v="Utility Operations Texas"/>
    <s v="12398R"/>
    <s v="Texas Distr Reg Oper"/>
    <x v="4"/>
    <s v="211"/>
    <s v="11737"/>
    <s v="SP20 / 009"/>
    <n v="22054.65"/>
    <n v="147031"/>
  </r>
  <r>
    <m/>
    <n v="0"/>
    <n v="1992187500"/>
    <n v="1995605468"/>
    <n v="1995727538"/>
    <n v="1995819091"/>
    <s v="13263R"/>
    <s v="Utilities"/>
    <s v="12397XR"/>
    <s v="Utility Operations Texas"/>
    <s v="12397R"/>
    <s v="Utility Operations Texas"/>
    <s v="12398R"/>
    <s v="Texas Distr Reg Oper"/>
    <x v="4"/>
    <s v="211"/>
    <s v="11738"/>
    <s v="Nonsal"/>
    <n v="127916.875884615"/>
    <n v="2558337.5176923098"/>
  </r>
  <r>
    <m/>
    <n v="0"/>
    <n v="1992187500"/>
    <n v="1995605468"/>
    <n v="1995727538"/>
    <n v="1995819091"/>
    <s v="13263R"/>
    <s v="Utilities"/>
    <s v="12397XR"/>
    <s v="Utility Operations Texas"/>
    <s v="12397R"/>
    <s v="Utility Operations Texas"/>
    <s v="12398R"/>
    <s v="Texas Distr Reg Oper"/>
    <x v="4"/>
    <s v="211"/>
    <s v="11738"/>
    <s v="SP20 / 004"/>
    <n v="4150.7149776923097"/>
    <n v="69178.582961538501"/>
  </r>
  <r>
    <m/>
    <n v="0"/>
    <n v="1992187500"/>
    <n v="1995605468"/>
    <n v="1995727538"/>
    <n v="1995819091"/>
    <s v="13263R"/>
    <s v="Utilities"/>
    <s v="12397XR"/>
    <s v="Utility Operations Texas"/>
    <s v="12397R"/>
    <s v="Utility Operations Texas"/>
    <s v="12398R"/>
    <s v="Texas Distr Reg Oper"/>
    <x v="4"/>
    <s v="211"/>
    <s v="11738"/>
    <s v="SP20 / 007"/>
    <n v="11295.4529230769"/>
    <n v="112954.529230769"/>
  </r>
  <r>
    <m/>
    <n v="0"/>
    <n v="1992187500"/>
    <n v="1995605468"/>
    <n v="1995727538"/>
    <n v="1995819091"/>
    <s v="13263R"/>
    <s v="Utilities"/>
    <s v="12397XR"/>
    <s v="Utility Operations Texas"/>
    <s v="12397R"/>
    <s v="Utility Operations Texas"/>
    <s v="12398R"/>
    <s v="Texas Distr Reg Oper"/>
    <x v="4"/>
    <s v="211"/>
    <s v="11738"/>
    <s v="SP20 / 009"/>
    <n v="24912.747692307799"/>
    <n v="166084.98461538501"/>
  </r>
  <r>
    <m/>
    <n v="0"/>
    <n v="1992187500"/>
    <n v="1995605468"/>
    <n v="1995727538"/>
    <n v="1995819091"/>
    <s v="13263R"/>
    <s v="Utilities"/>
    <s v="12397XR"/>
    <s v="Utility Operations Texas"/>
    <s v="12397R"/>
    <s v="Utility Operations Texas"/>
    <s v="12398R"/>
    <s v="Texas Distr Reg Oper"/>
    <x v="4"/>
    <s v="211"/>
    <s v="11739"/>
    <s v="Nonsal"/>
    <n v="116479.204659615"/>
    <n v="2329584.0931923101"/>
  </r>
  <r>
    <m/>
    <n v="0"/>
    <n v="1992187500"/>
    <n v="1995605468"/>
    <n v="1995727538"/>
    <n v="1995819091"/>
    <s v="13263R"/>
    <s v="Utilities"/>
    <s v="12397XR"/>
    <s v="Utility Operations Texas"/>
    <s v="12397R"/>
    <s v="Utility Operations Texas"/>
    <s v="12398R"/>
    <s v="Texas Distr Reg Oper"/>
    <x v="4"/>
    <s v="211"/>
    <s v="11739"/>
    <s v="SP20 / 003"/>
    <n v="3269.6875711538401"/>
    <n v="65393.751423076901"/>
  </r>
  <r>
    <m/>
    <n v="0"/>
    <n v="1992187500"/>
    <n v="1995605468"/>
    <n v="1995727538"/>
    <n v="1995819091"/>
    <s v="13263R"/>
    <s v="Utilities"/>
    <s v="12397XR"/>
    <s v="Utility Operations Texas"/>
    <s v="12397R"/>
    <s v="Utility Operations Texas"/>
    <s v="12398R"/>
    <s v="Texas Distr Reg Oper"/>
    <x v="4"/>
    <s v="211"/>
    <s v="11739"/>
    <s v="SP20 / 009"/>
    <n v="28141.344692307801"/>
    <n v="187608.96461538499"/>
  </r>
  <r>
    <m/>
    <n v="0"/>
    <n v="1992187500"/>
    <n v="1995605468"/>
    <n v="1995727538"/>
    <n v="1995819091"/>
    <s v="13263R"/>
    <s v="Utilities"/>
    <s v="12397XR"/>
    <s v="Utility Operations Texas"/>
    <s v="12397R"/>
    <s v="Utility Operations Texas"/>
    <s v="12398R"/>
    <s v="Texas Distr Reg Oper"/>
    <x v="4"/>
    <s v="211"/>
    <s v="11740"/>
    <s v="Nonsal"/>
    <n v="129920.778782692"/>
    <n v="2598415.5756538501"/>
  </r>
  <r>
    <m/>
    <n v="0"/>
    <n v="1992187500"/>
    <n v="1995605468"/>
    <n v="1995727538"/>
    <n v="1995819091"/>
    <s v="13263R"/>
    <s v="Utilities"/>
    <s v="12397XR"/>
    <s v="Utility Operations Texas"/>
    <s v="12397R"/>
    <s v="Utility Operations Texas"/>
    <s v="12398R"/>
    <s v="Texas Distr Reg Oper"/>
    <x v="4"/>
    <s v="211"/>
    <s v="11740"/>
    <s v="SP20 / 004"/>
    <n v="4275.4000315384601"/>
    <n v="71256.667192307694"/>
  </r>
  <r>
    <m/>
    <n v="0"/>
    <n v="1992187500"/>
    <n v="1995605468"/>
    <n v="1995727538"/>
    <n v="1995819091"/>
    <s v="13263R"/>
    <s v="Utilities"/>
    <s v="12397XR"/>
    <s v="Utility Operations Texas"/>
    <s v="12397R"/>
    <s v="Utility Operations Texas"/>
    <s v="12398R"/>
    <s v="Texas Distr Reg Oper"/>
    <x v="4"/>
    <s v="211"/>
    <s v="11740"/>
    <s v="SP20 / 007"/>
    <n v="12698.3532307692"/>
    <n v="126983.532307692"/>
  </r>
  <r>
    <m/>
    <n v="0"/>
    <n v="1992187500"/>
    <n v="1995605468"/>
    <n v="1995727538"/>
    <n v="1995819091"/>
    <s v="13263R"/>
    <s v="Utilities"/>
    <s v="12397XR"/>
    <s v="Utility Operations Texas"/>
    <s v="12397R"/>
    <s v="Utility Operations Texas"/>
    <s v="12398R"/>
    <s v="Texas Distr Reg Oper"/>
    <x v="4"/>
    <s v="211"/>
    <s v="11740"/>
    <s v="SP20 / 009"/>
    <n v="28308.297692307799"/>
    <n v="188721.98461538501"/>
  </r>
  <r>
    <m/>
    <n v="0"/>
    <n v="1992187500"/>
    <n v="1995605468"/>
    <n v="1995727538"/>
    <n v="1995819091"/>
    <s v="13263R"/>
    <s v="Utilities"/>
    <s v="12397XR"/>
    <s v="Utility Operations Texas"/>
    <s v="12397R"/>
    <s v="Utility Operations Texas"/>
    <s v="12398R"/>
    <s v="Texas Distr Reg Oper"/>
    <x v="4"/>
    <s v="211"/>
    <s v="11741"/>
    <s v="Nonsal"/>
    <n v="120799.05818461601"/>
    <n v="2415981.16369231"/>
  </r>
  <r>
    <m/>
    <n v="0"/>
    <n v="1992187500"/>
    <n v="1995605468"/>
    <n v="1995727538"/>
    <n v="1995819091"/>
    <s v="13263R"/>
    <s v="Utilities"/>
    <s v="12397XR"/>
    <s v="Utility Operations Texas"/>
    <s v="12397R"/>
    <s v="Utility Operations Texas"/>
    <s v="12398R"/>
    <s v="Texas Distr Reg Oper"/>
    <x v="4"/>
    <s v="211"/>
    <s v="11741"/>
    <s v="SP20 / 004"/>
    <n v="4038.6456853846098"/>
    <n v="67310.761423076896"/>
  </r>
  <r>
    <m/>
    <n v="0"/>
    <n v="1992187500"/>
    <n v="1995605468"/>
    <n v="1995727538"/>
    <n v="1995819091"/>
    <s v="13263R"/>
    <s v="Utilities"/>
    <s v="12397XR"/>
    <s v="Utility Operations Texas"/>
    <s v="12397R"/>
    <s v="Utility Operations Texas"/>
    <s v="12398R"/>
    <s v="Texas Distr Reg Oper"/>
    <x v="4"/>
    <s v="211"/>
    <s v="11741"/>
    <s v="SP20 / 009"/>
    <n v="26512.7496923078"/>
    <n v="176751.664615385"/>
  </r>
  <r>
    <m/>
    <n v="0"/>
    <n v="1992187500"/>
    <n v="1995605468"/>
    <n v="1995727538"/>
    <n v="1995819091"/>
    <s v="13263R"/>
    <s v="Utilities"/>
    <s v="12397XR"/>
    <s v="Utility Operations Texas"/>
    <s v="12397R"/>
    <s v="Utility Operations Texas"/>
    <s v="12398R"/>
    <s v="Texas Distr Reg Oper"/>
    <x v="4"/>
    <s v="211"/>
    <s v="12297"/>
    <s v="SP20 / 004"/>
    <n v="4111.20291461539"/>
    <n v="68520.048576923102"/>
  </r>
  <r>
    <m/>
    <n v="0"/>
    <n v="1992187500"/>
    <n v="1995605468"/>
    <n v="1995727538"/>
    <n v="1995819091"/>
    <s v="13263R"/>
    <s v="Utilities"/>
    <s v="12397XR"/>
    <s v="Utility Operations Texas"/>
    <s v="12397R"/>
    <s v="Utility Operations Texas"/>
    <s v="12398R"/>
    <s v="Texas Distr Reg Oper"/>
    <x v="4"/>
    <s v="211"/>
    <s v="12297"/>
    <s v="SP20 / 010"/>
    <n v="32400.004461538399"/>
    <n v="162000.02230769201"/>
  </r>
  <r>
    <m/>
    <n v="0"/>
    <n v="1992187500"/>
    <n v="1995605468"/>
    <n v="1995727538"/>
    <n v="1995819091"/>
    <s v="13263R"/>
    <s v="Utilities"/>
    <s v="12397XR"/>
    <s v="Utility Operations Texas"/>
    <s v="12397R"/>
    <s v="Utility Operations Texas"/>
    <s v="12398R"/>
    <s v="Texas Distr Reg Oper"/>
    <x v="4"/>
    <s v="211"/>
    <s v="12297"/>
    <s v="SP20 / 011"/>
    <n v="53749.994423076998"/>
    <n v="214999.97769230799"/>
  </r>
  <r>
    <m/>
    <n v="0"/>
    <n v="1992187500"/>
    <n v="1995605468"/>
    <n v="1995727538"/>
    <n v="1995819091"/>
    <s v="13263R"/>
    <s v="Utilities"/>
    <s v="12397XR"/>
    <s v="Utility Operations Texas"/>
    <s v="12397R"/>
    <s v="Utility Operations Texas"/>
    <s v="12398R"/>
    <s v="Texas Distr Reg Oper"/>
    <x v="4"/>
    <s v="211"/>
    <s v="12298"/>
    <s v="SP20 / 002"/>
    <n v="12410.451300000001"/>
    <n v="248209.02600000001"/>
  </r>
  <r>
    <m/>
    <n v="0"/>
    <n v="1992187500"/>
    <n v="1995605468"/>
    <n v="1995727538"/>
    <n v="1995819091"/>
    <s v="13263R"/>
    <s v="Utilities"/>
    <s v="12397XR"/>
    <s v="Utility Operations Texas"/>
    <s v="12397R"/>
    <s v="Utility Operations Texas"/>
    <s v="12398R"/>
    <s v="Texas Distr Reg Oper"/>
    <x v="4"/>
    <s v="211"/>
    <s v="12298"/>
    <s v="SP20 / 003"/>
    <n v="4901.8010249999998"/>
    <n v="98036.020499999999"/>
  </r>
  <r>
    <m/>
    <n v="0"/>
    <n v="1992187500"/>
    <n v="1995605468"/>
    <n v="1995727538"/>
    <n v="1995819091"/>
    <s v="13263R"/>
    <s v="Utilities"/>
    <s v="12397XR"/>
    <s v="Utility Operations Texas"/>
    <s v="12397R"/>
    <s v="Utility Operations Texas"/>
    <s v="12398R"/>
    <s v="Texas Distr Reg Oper"/>
    <x v="4"/>
    <s v="211"/>
    <s v="12298"/>
    <s v="SP20 / 004"/>
    <n v="31792.329752307702"/>
    <n v="529872.16253846197"/>
  </r>
  <r>
    <m/>
    <n v="0"/>
    <n v="1992187500"/>
    <n v="1995605468"/>
    <n v="1995727538"/>
    <n v="1995819091"/>
    <s v="13263R"/>
    <s v="Utilities"/>
    <s v="12397XR"/>
    <s v="Utility Operations Texas"/>
    <s v="12397R"/>
    <s v="Utility Operations Texas"/>
    <s v="12398R"/>
    <s v="Texas Distr Reg Oper"/>
    <x v="4"/>
    <s v="211"/>
    <s v="12298"/>
    <s v="SP20 / 008"/>
    <n v="11763.6285384615"/>
    <n v="117636.285384615"/>
  </r>
  <r>
    <m/>
    <n v="0"/>
    <n v="1992187500"/>
    <n v="1995605468"/>
    <n v="1995727538"/>
    <n v="1995819091"/>
    <s v="13263R"/>
    <s v="Utilities"/>
    <s v="12397XR"/>
    <s v="Utility Operations Texas"/>
    <s v="12397R"/>
    <s v="Utility Operations Texas"/>
    <s v="12398R"/>
    <s v="Texas Distr Reg Oper"/>
    <x v="4"/>
    <s v="211"/>
    <s v="12299"/>
    <s v="SP20 / 007"/>
    <n v="68098.515346153697"/>
    <n v="680985.15346153802"/>
  </r>
  <r>
    <m/>
    <n v="0"/>
    <n v="1992187500"/>
    <n v="1995605468"/>
    <n v="1995727538"/>
    <n v="1995819091"/>
    <s v="13263R"/>
    <s v="Utilities"/>
    <s v="12397XR"/>
    <s v="Utility Operations Texas"/>
    <s v="12397R"/>
    <s v="Utility Operations Texas"/>
    <s v="12398R"/>
    <s v="Texas Distr Reg Oper"/>
    <x v="4"/>
    <s v="211"/>
    <s v="12299"/>
    <s v="SP20 / 008"/>
    <n v="10570.4003461538"/>
    <n v="105704.003461538"/>
  </r>
  <r>
    <m/>
    <n v="0"/>
    <n v="1992187500"/>
    <n v="1995605468"/>
    <n v="1995727538"/>
    <n v="1995819091"/>
    <s v="13263R"/>
    <s v="Utilities"/>
    <s v="12397XR"/>
    <s v="Utility Operations Texas"/>
    <s v="12397R"/>
    <s v="Utility Operations Texas"/>
    <s v="12398R"/>
    <s v="Texas Distr Reg Oper"/>
    <x v="4"/>
    <s v="211"/>
    <s v="12299"/>
    <s v="SP20 / 009"/>
    <n v="22249.5"/>
    <n v="148330"/>
  </r>
  <r>
    <m/>
    <n v="0"/>
    <n v="1992187500"/>
    <n v="1995605468"/>
    <n v="1995727538"/>
    <n v="1995819091"/>
    <s v="13263R"/>
    <s v="Utilities"/>
    <s v="12397XR"/>
    <s v="Utility Operations Texas"/>
    <s v="12397R"/>
    <s v="Utility Operations Texas"/>
    <s v="12398R"/>
    <s v="Texas Distr Reg Oper"/>
    <x v="4"/>
    <s v="211"/>
    <s v="12356"/>
    <s v="SP20 / 004"/>
    <n v="31796.889939230801"/>
    <n v="529948.16565384599"/>
  </r>
  <r>
    <m/>
    <n v="0"/>
    <n v="1992187500"/>
    <n v="1995605468"/>
    <n v="1995727538"/>
    <n v="1995819091"/>
    <s v="13263R"/>
    <s v="Utilities"/>
    <s v="12397XR"/>
    <s v="Utility Operations Texas"/>
    <s v="12397R"/>
    <s v="Utility Operations Texas"/>
    <s v="12398R"/>
    <s v="Texas Distr Reg Oper"/>
    <x v="4"/>
    <s v="211"/>
    <s v="12356"/>
    <s v="SP20 / 005"/>
    <n v="40819.551781538503"/>
    <n v="510244.39726923098"/>
  </r>
  <r>
    <m/>
    <n v="0"/>
    <n v="1992187500"/>
    <n v="1995605468"/>
    <n v="1995727538"/>
    <n v="1995819091"/>
    <s v="13263R"/>
    <s v="Utilities"/>
    <s v="12397XR"/>
    <s v="Utility Operations Texas"/>
    <s v="12397R"/>
    <s v="Utility Operations Texas"/>
    <s v="12398R"/>
    <s v="Texas Distr Reg Oper"/>
    <x v="4"/>
    <s v="211"/>
    <s v="12356"/>
    <s v="SP20 / 006"/>
    <n v="36277.896669230802"/>
    <n v="403087.74076923099"/>
  </r>
  <r>
    <m/>
    <n v="0"/>
    <n v="1992187500"/>
    <n v="1995605468"/>
    <n v="1995727538"/>
    <n v="1995819091"/>
    <s v="13263R"/>
    <s v="Utilities"/>
    <s v="12397XR"/>
    <s v="Utility Operations Texas"/>
    <s v="12397R"/>
    <s v="Utility Operations Texas"/>
    <s v="12398R"/>
    <s v="Texas Distr Reg Oper"/>
    <x v="4"/>
    <s v="211"/>
    <s v="12356"/>
    <s v="SP20 / 008"/>
    <n v="21493.193846153801"/>
    <n v="214931.938461538"/>
  </r>
  <r>
    <m/>
    <n v="0"/>
    <n v="1992187500"/>
    <n v="1995605468"/>
    <n v="1995727538"/>
    <n v="1995819091"/>
    <s v="13263R"/>
    <s v="Utilities"/>
    <s v="12397XR"/>
    <s v="Utility Operations Texas"/>
    <s v="12397R"/>
    <s v="Utility Operations Texas"/>
    <s v="12398R"/>
    <s v="Texas Distr Reg Oper"/>
    <x v="4"/>
    <s v="211"/>
    <s v="12356"/>
    <s v="SP20 / 009"/>
    <n v="20483.1377307693"/>
    <n v="136554.25153846201"/>
  </r>
  <r>
    <m/>
    <n v="0"/>
    <n v="1992187500"/>
    <n v="1995605468"/>
    <n v="1995727538"/>
    <n v="1995819091"/>
    <s v="13263R"/>
    <s v="Utilities"/>
    <s v="12397XR"/>
    <s v="Utility Operations Texas"/>
    <s v="12397R"/>
    <s v="Utility Operations Texas"/>
    <s v="12398R"/>
    <s v="Texas Distr Reg Oper"/>
    <x v="4"/>
    <s v="211"/>
    <s v="12698"/>
    <s v="SP20 / 007"/>
    <n v="49775.280500000001"/>
    <n v="497752.80499999999"/>
  </r>
  <r>
    <m/>
    <n v="0"/>
    <n v="1992187500"/>
    <n v="1995605468"/>
    <n v="1995727538"/>
    <n v="1995819091"/>
    <s v="13263R"/>
    <s v="Utilities"/>
    <s v="12397XR"/>
    <s v="Utility Operations Texas"/>
    <s v="12397R"/>
    <s v="Utility Operations Texas"/>
    <s v="12398R"/>
    <s v="Texas Distr Reg Oper"/>
    <x v="4"/>
    <s v="211"/>
    <s v="12698"/>
    <s v="SP20 / 008"/>
    <n v="12619.588730769199"/>
    <n v="126195.887307692"/>
  </r>
  <r>
    <m/>
    <n v="0"/>
    <n v="1992187500"/>
    <n v="1995605468"/>
    <n v="1995727538"/>
    <n v="1995819091"/>
    <s v="13263R"/>
    <s v="Utilities"/>
    <s v="12397XR"/>
    <s v="Utility Operations Texas"/>
    <s v="12397R"/>
    <s v="Utility Operations Texas"/>
    <s v="12398R"/>
    <s v="Texas Distr Reg Oper"/>
    <x v="4"/>
    <s v="211"/>
    <s v="12892"/>
    <s v="Nonsal"/>
    <n v="51210.7059480768"/>
    <n v="1024214.1189615401"/>
  </r>
  <r>
    <m/>
    <n v="0"/>
    <n v="1992187500"/>
    <n v="1995605468"/>
    <n v="1995727538"/>
    <n v="1995819091"/>
    <s v="13263R"/>
    <s v="Utilities"/>
    <s v="12397XR"/>
    <s v="Utility Operations Texas"/>
    <s v="12397R"/>
    <s v="Utility Operations Texas"/>
    <s v="12398R"/>
    <s v="Texas Distr Reg Oper"/>
    <x v="4"/>
    <s v="211"/>
    <s v="12892"/>
    <s v="SP20 / 009"/>
    <n v="20511.6027692307"/>
    <n v="136744.01846153801"/>
  </r>
  <r>
    <m/>
    <n v="0"/>
    <n v="1992187500"/>
    <n v="1995605468"/>
    <n v="1995727538"/>
    <n v="1995819091"/>
    <s v="13263R"/>
    <s v="Utilities"/>
    <s v="12397XR"/>
    <s v="Utility Operations Texas"/>
    <s v="12397R"/>
    <s v="Utility Operations Texas"/>
    <s v="12398R"/>
    <s v="Texas Distr Reg Oper"/>
    <x v="4"/>
    <s v="211"/>
    <s v="13060"/>
    <s v="Nonsal"/>
    <n v="43046.0534307692"/>
    <n v="860921.06861538498"/>
  </r>
  <r>
    <m/>
    <n v="0"/>
    <n v="1992187500"/>
    <n v="1995605468"/>
    <n v="1995727538"/>
    <n v="1995819091"/>
    <s v="13263R"/>
    <s v="Utilities"/>
    <s v="12397XR"/>
    <s v="Utility Operations Texas"/>
    <s v="12397R"/>
    <s v="Utility Operations Texas"/>
    <s v="12398R"/>
    <s v="Texas Distr Reg Oper"/>
    <x v="4"/>
    <s v="211"/>
    <s v="13335"/>
    <s v="Nonsal"/>
    <n v="41650.805071153802"/>
    <n v="833016.10142307705"/>
  </r>
  <r>
    <m/>
    <n v="0"/>
    <n v="1992187500"/>
    <n v="1995605468"/>
    <n v="1995727538"/>
    <n v="1995819091"/>
    <s v="13263R"/>
    <s v="Utilities"/>
    <s v="12397XR"/>
    <s v="Utility Operations Texas"/>
    <s v="12397R"/>
    <s v="Utility Operations Texas"/>
    <s v="12398R"/>
    <s v="Texas Distr Reg Oper"/>
    <x v="4"/>
    <s v="211"/>
    <s v="13335"/>
    <s v="SP20 / 008"/>
    <n v="16090.4645384615"/>
    <n v="160904.645384615"/>
  </r>
  <r>
    <m/>
    <n v="0"/>
    <n v="1992187500"/>
    <n v="1995605468"/>
    <n v="1995727538"/>
    <n v="1995819091"/>
    <s v="13263R"/>
    <s v="Utilities"/>
    <s v="12397XR"/>
    <s v="Utility Operations Texas"/>
    <s v="12397R"/>
    <s v="Utility Operations Texas"/>
    <s v="12398R"/>
    <s v="Texas Distr Reg Oper"/>
    <x v="4"/>
    <s v="211"/>
    <s v="13336"/>
    <s v="Nonsal"/>
    <n v="27773.617288461599"/>
    <n v="555472.34576923097"/>
  </r>
  <r>
    <m/>
    <n v="0"/>
    <n v="1992187500"/>
    <n v="1995605468"/>
    <n v="1995727538"/>
    <n v="1995819091"/>
    <s v="13263R"/>
    <s v="Utilities"/>
    <s v="12397XR"/>
    <s v="Utility Operations Texas"/>
    <s v="12397R"/>
    <s v="Utility Operations Texas"/>
    <s v="12398R"/>
    <s v="Texas Distr Reg Oper"/>
    <x v="4"/>
    <s v="211"/>
    <s v="13336"/>
    <s v="SP20 / 007"/>
    <n v="11903.754153846199"/>
    <n v="119037.541538462"/>
  </r>
  <r>
    <m/>
    <n v="0"/>
    <n v="1992187500"/>
    <n v="1995605468"/>
    <n v="1995727538"/>
    <n v="1995819091"/>
    <s v="13263R"/>
    <s v="Utilities"/>
    <s v="12397XR"/>
    <s v="Utility Operations Texas"/>
    <s v="12397R"/>
    <s v="Utility Operations Texas"/>
    <s v="12398R"/>
    <s v="Texas Distr Reg Oper"/>
    <x v="4"/>
    <s v="211"/>
    <s v="13337"/>
    <s v="Nonsal"/>
    <n v="45552.301515384701"/>
    <n v="911046.03030769201"/>
  </r>
  <r>
    <m/>
    <n v="0"/>
    <n v="1992187500"/>
    <n v="1995605468"/>
    <n v="1995727538"/>
    <n v="1995819091"/>
    <s v="13263R"/>
    <s v="Utilities"/>
    <s v="12397XR"/>
    <s v="Utility Operations Texas"/>
    <s v="12397R"/>
    <s v="Utility Operations Texas"/>
    <s v="12398R"/>
    <s v="Texas Distr Reg Oper"/>
    <x v="4"/>
    <s v="211"/>
    <s v="13337"/>
    <s v="SP20 / 008"/>
    <n v="12709.0028461538"/>
    <n v="127090.02846153799"/>
  </r>
  <r>
    <m/>
    <n v="0"/>
    <n v="1992187500"/>
    <n v="1995605468"/>
    <n v="1995727538"/>
    <n v="1995819091"/>
    <s v="13263R"/>
    <s v="Utilities"/>
    <s v="12397XR"/>
    <s v="Utility Operations Texas"/>
    <s v="12397R"/>
    <s v="Utility Operations Texas"/>
    <s v="12398R"/>
    <s v="Texas Distr Reg Oper"/>
    <x v="4"/>
    <s v="211"/>
    <s v="13338"/>
    <s v="Nonsal"/>
    <n v="21727.312565384502"/>
    <n v="434546.25130769197"/>
  </r>
  <r>
    <m/>
    <n v="0"/>
    <n v="1992187500"/>
    <n v="1995605468"/>
    <n v="1995727538"/>
    <n v="1995819091"/>
    <s v="13263R"/>
    <s v="Utilities"/>
    <s v="12397XR"/>
    <s v="Utility Operations Texas"/>
    <s v="12397R"/>
    <s v="Utility Operations Texas"/>
    <s v="12398R"/>
    <s v="Texas Distr Reg Oper"/>
    <x v="4"/>
    <s v="211"/>
    <s v="13341"/>
    <s v="Nonsal"/>
    <n v="57031.091459615302"/>
    <n v="1140621.8291923101"/>
  </r>
  <r>
    <m/>
    <n v="0"/>
    <n v="1992187500"/>
    <n v="1995605468"/>
    <n v="1995727538"/>
    <n v="1995819091"/>
    <s v="13263R"/>
    <s v="Utilities"/>
    <s v="12397XR"/>
    <s v="Utility Operations Texas"/>
    <s v="12397R"/>
    <s v="Utility Operations Texas"/>
    <s v="12398R"/>
    <s v="Texas Distr Reg Oper"/>
    <x v="4"/>
    <s v="211"/>
    <s v="13341"/>
    <s v="SP20 / 008"/>
    <n v="13455.8308846154"/>
    <n v="134558.30884615399"/>
  </r>
  <r>
    <m/>
    <n v="0"/>
    <n v="1992187500"/>
    <n v="1995605468"/>
    <n v="1995727538"/>
    <n v="1995819091"/>
    <s v="13263R"/>
    <s v="Utilities"/>
    <s v="12397XR"/>
    <s v="Utility Operations Texas"/>
    <s v="12397R"/>
    <s v="Utility Operations Texas"/>
    <s v="12398R"/>
    <s v="Texas Distr Reg Oper"/>
    <x v="4"/>
    <s v="211"/>
    <s v="13342"/>
    <s v="Nonsal"/>
    <n v="31883.6024980769"/>
    <n v="637672.04996153899"/>
  </r>
  <r>
    <m/>
    <n v="0"/>
    <n v="1992187500"/>
    <n v="1995605468"/>
    <n v="1995727538"/>
    <n v="1995819091"/>
    <s v="13263R"/>
    <s v="Utilities"/>
    <s v="12397XR"/>
    <s v="Utility Operations Texas"/>
    <s v="12397R"/>
    <s v="Utility Operations Texas"/>
    <s v="12398R"/>
    <s v="Texas Distr Reg Oper"/>
    <x v="4"/>
    <s v="211"/>
    <s v="13345"/>
    <s v="Nonsal"/>
    <n v="21869.2317346153"/>
    <n v="437384.63469230803"/>
  </r>
  <r>
    <m/>
    <n v="0"/>
    <n v="1992187500"/>
    <n v="1995605468"/>
    <n v="1995727538"/>
    <n v="1995819091"/>
    <s v="13263R"/>
    <s v="Utilities"/>
    <s v="12397XR"/>
    <s v="Utility Operations Texas"/>
    <s v="12397R"/>
    <s v="Utility Operations Texas"/>
    <s v="12398R"/>
    <s v="Texas Distr Reg Oper"/>
    <x v="4"/>
    <s v="211"/>
    <s v="13345"/>
    <s v="SP20 / 008"/>
    <n v="14890.346384615401"/>
    <n v="148903.46384615399"/>
  </r>
  <r>
    <m/>
    <n v="0"/>
    <n v="1992187500"/>
    <n v="1995605468"/>
    <n v="1995727538"/>
    <n v="1995819091"/>
    <s v="13263R"/>
    <s v="Utilities"/>
    <s v="12397XR"/>
    <s v="Utility Operations Texas"/>
    <s v="12397R"/>
    <s v="Utility Operations Texas"/>
    <s v="12398R"/>
    <s v="Texas Distr Reg Oper"/>
    <x v="4"/>
    <s v="211"/>
    <s v="13346"/>
    <s v="Nonsal"/>
    <n v="20535.608296153801"/>
    <n v="410712.16592307697"/>
  </r>
  <r>
    <m/>
    <n v="0"/>
    <n v="1992187500"/>
    <n v="1995605468"/>
    <n v="1995727538"/>
    <n v="1995819091"/>
    <s v="13263R"/>
    <s v="Utilities"/>
    <s v="12397XR"/>
    <s v="Utility Operations Texas"/>
    <s v="12397R"/>
    <s v="Utility Operations Texas"/>
    <s v="12398R"/>
    <s v="Texas Distr Reg Oper"/>
    <x v="4"/>
    <s v="211"/>
    <s v="13346"/>
    <s v="SP20 / 007"/>
    <n v="11637.188461538501"/>
    <n v="116371.884615385"/>
  </r>
  <r>
    <m/>
    <n v="0"/>
    <n v="1992187500"/>
    <n v="1995605468"/>
    <n v="1995727538"/>
    <n v="1995819091"/>
    <s v="13263R"/>
    <s v="Utilities"/>
    <s v="12397XR"/>
    <s v="Utility Operations Texas"/>
    <s v="12397R"/>
    <s v="Utility Operations Texas"/>
    <s v="12398R"/>
    <s v="Texas Distr Reg Oper"/>
    <x v="4"/>
    <s v="211"/>
    <s v="13405"/>
    <s v="SP20 / 004"/>
    <n v="12907.0895930769"/>
    <n v="215118.15988461499"/>
  </r>
  <r>
    <m/>
    <n v="0"/>
    <n v="1992187500"/>
    <n v="1995605468"/>
    <n v="1995727538"/>
    <n v="1995819091"/>
    <s v="13263R"/>
    <s v="Utilities"/>
    <s v="12397XR"/>
    <s v="Utility Operations Texas"/>
    <s v="12397R"/>
    <s v="Utility Operations Texas"/>
    <s v="12398R"/>
    <s v="Texas Distr Reg Oper"/>
    <x v="4"/>
    <s v="211"/>
    <s v="13405"/>
    <s v="SP20 / 005"/>
    <n v="5479.5519999999997"/>
    <n v="68494.399999999994"/>
  </r>
  <r>
    <m/>
    <n v="0"/>
    <n v="1992187500"/>
    <n v="1995605468"/>
    <n v="1995727538"/>
    <n v="1995819091"/>
    <s v="13263R"/>
    <s v="Utilities"/>
    <s v="12397XR"/>
    <s v="Utility Operations Texas"/>
    <s v="12397R"/>
    <s v="Utility Operations Texas"/>
    <s v="12398R"/>
    <s v="Texas Distr Reg Oper"/>
    <x v="4"/>
    <s v="211"/>
    <s v="13405"/>
    <s v="SP20 / 006"/>
    <n v="38857.103248846201"/>
    <n v="431745.59165384597"/>
  </r>
  <r>
    <m/>
    <n v="0"/>
    <n v="1992187500"/>
    <n v="1995605468"/>
    <n v="1995727538"/>
    <n v="1995819091"/>
    <s v="13263R"/>
    <s v="Utilities"/>
    <s v="12397XR"/>
    <s v="Utility Operations Texas"/>
    <s v="12397R"/>
    <s v="Utility Operations Texas"/>
    <s v="12398R"/>
    <s v="Texas Distr Reg Oper"/>
    <x v="4"/>
    <s v="211"/>
    <s v="13405"/>
    <s v="SP20 / 007"/>
    <n v="9216.6148846153901"/>
    <n v="92166.148846153897"/>
  </r>
  <r>
    <m/>
    <n v="0"/>
    <n v="1992187500"/>
    <n v="1995605468"/>
    <n v="1995727538"/>
    <n v="1995819091"/>
    <s v="13263R"/>
    <s v="Utilities"/>
    <s v="12397XR"/>
    <s v="Utility Operations Texas"/>
    <s v="12397R"/>
    <s v="Utility Operations Texas"/>
    <s v="12398R"/>
    <s v="Texas Distr Reg Oper"/>
    <x v="4"/>
    <s v="211"/>
    <s v="13405"/>
    <s v="SP20 / 009"/>
    <n v="19125.140134615402"/>
    <n v="127500.93423076899"/>
  </r>
  <r>
    <m/>
    <n v="0"/>
    <n v="1992187500"/>
    <n v="1995605468"/>
    <n v="1995727538"/>
    <n v="1995819091"/>
    <s v="13263R"/>
    <s v="Utilities"/>
    <s v="12397XR"/>
    <s v="Utility Operations Texas"/>
    <s v="12397R"/>
    <s v="Utility Operations Texas"/>
    <s v="12398R"/>
    <s v="Texas Distr Reg Oper"/>
    <x v="4"/>
    <s v="211"/>
    <s v="13804"/>
    <s v="Nonsal"/>
    <n v="24866.547244230798"/>
    <n v="497330.94488461502"/>
  </r>
  <r>
    <m/>
    <n v="0"/>
    <n v="1992187500"/>
    <n v="1995605468"/>
    <n v="1995727538"/>
    <n v="1995819091"/>
    <s v="13263R"/>
    <s v="Utilities"/>
    <s v="12397XR"/>
    <s v="Utility Operations Texas"/>
    <s v="12397R"/>
    <s v="Utility Operations Texas"/>
    <s v="12398R"/>
    <s v="Texas Distr Reg Oper"/>
    <x v="4"/>
    <s v="211"/>
    <s v="13804"/>
    <s v="SP20 / 008"/>
    <n v="14772.449434615401"/>
    <n v="147724.49434615401"/>
  </r>
  <r>
    <m/>
    <n v="0"/>
    <n v="1992187500"/>
    <n v="1995605468"/>
    <n v="1995727538"/>
    <n v="1995819091"/>
    <s v="13263R"/>
    <s v="Utilities"/>
    <s v="12397XR"/>
    <s v="Utility Operations Texas"/>
    <s v="12397R"/>
    <s v="Utility Operations Texas"/>
    <s v="12398R"/>
    <s v="Texas Distr Reg Oper"/>
    <x v="4"/>
    <s v="211"/>
    <s v="14028"/>
    <s v="SP20 / 004"/>
    <n v="15871.470369230799"/>
    <n v="264524.50615384598"/>
  </r>
  <r>
    <m/>
    <n v="0"/>
    <n v="1992187500"/>
    <n v="1995605468"/>
    <n v="1995727538"/>
    <n v="1995819091"/>
    <s v="13263R"/>
    <s v="Utilities"/>
    <s v="12397XR"/>
    <s v="Utility Operations Texas"/>
    <s v="12397R"/>
    <s v="Utility Operations Texas"/>
    <s v="12398R"/>
    <s v="Texas Distr Reg Oper"/>
    <x v="4"/>
    <s v="211"/>
    <s v="14028"/>
    <s v="SP20 / 005"/>
    <n v="14053.010830769201"/>
    <n v="175662.63538461499"/>
  </r>
  <r>
    <m/>
    <n v="0"/>
    <n v="1992187500"/>
    <n v="1995605468"/>
    <n v="1995727538"/>
    <n v="1995819091"/>
    <s v="13263R"/>
    <s v="Utilities"/>
    <s v="12397XR"/>
    <s v="Utility Operations Texas"/>
    <s v="12397R"/>
    <s v="Utility Operations Texas"/>
    <s v="12398R"/>
    <s v="Texas Distr Reg Oper"/>
    <x v="4"/>
    <s v="211"/>
    <s v="14028"/>
    <s v="SP20 / 006"/>
    <n v="36044.733267692303"/>
    <n v="400497.036307692"/>
  </r>
  <r>
    <m/>
    <n v="0"/>
    <n v="1992187500"/>
    <n v="1995605468"/>
    <n v="1995727538"/>
    <n v="1995819091"/>
    <s v="13263R"/>
    <s v="Utilities"/>
    <s v="12397XR"/>
    <s v="Utility Operations Texas"/>
    <s v="12397R"/>
    <s v="Utility Operations Texas"/>
    <s v="12398R"/>
    <s v="Texas Distr Reg Oper"/>
    <x v="4"/>
    <s v="211"/>
    <s v="14028"/>
    <s v="SP20 / 007"/>
    <n v="12236.188461538501"/>
    <n v="122361.884615385"/>
  </r>
  <r>
    <m/>
    <n v="0"/>
    <n v="1992187500"/>
    <n v="1995605468"/>
    <n v="1995727538"/>
    <n v="1995819091"/>
    <s v="13263R"/>
    <s v="Utilities"/>
    <s v="12397XR"/>
    <s v="Utility Operations Texas"/>
    <s v="12397R"/>
    <s v="Utility Operations Texas"/>
    <s v="12398R"/>
    <s v="Texas Distr Reg Oper"/>
    <x v="4"/>
    <s v="211"/>
    <s v="14028"/>
    <s v="SP20 / 008"/>
    <n v="11770.4032307692"/>
    <n v="117704.032307692"/>
  </r>
  <r>
    <m/>
    <n v="0"/>
    <n v="1992187500"/>
    <n v="1995605468"/>
    <n v="1995727538"/>
    <n v="1995834350"/>
    <s v="13263R"/>
    <s v="Utilities"/>
    <s v="12397XR"/>
    <s v="Utility Operations Texas"/>
    <s v="12397R"/>
    <s v="Utility Operations Texas"/>
    <s v="12399R"/>
    <s v="TX Cust Experience &amp; UTS"/>
    <x v="4"/>
    <s v="119"/>
    <s v="13125"/>
    <s v="SP20 / 009"/>
    <n v="17432.404384615402"/>
    <n v="116216.029230769"/>
  </r>
  <r>
    <m/>
    <n v="0"/>
    <n v="1992187500"/>
    <n v="1995605468"/>
    <n v="1995727538"/>
    <n v="1995834350"/>
    <s v="13263R"/>
    <s v="Utilities"/>
    <s v="12397XR"/>
    <s v="Utility Operations Texas"/>
    <s v="12397R"/>
    <s v="Utility Operations Texas"/>
    <s v="12399R"/>
    <s v="TX Cust Experience &amp; UTS"/>
    <x v="4"/>
    <s v="119"/>
    <s v="13446"/>
    <s v="SP20 / 008"/>
    <n v="13155.9974615385"/>
    <n v="131559.974615385"/>
  </r>
  <r>
    <m/>
    <n v="0"/>
    <n v="1992187500"/>
    <n v="1995605468"/>
    <n v="1995727538"/>
    <n v="1995834350"/>
    <s v="13263R"/>
    <s v="Utilities"/>
    <s v="12397XR"/>
    <s v="Utility Operations Texas"/>
    <s v="12397R"/>
    <s v="Utility Operations Texas"/>
    <s v="12399R"/>
    <s v="TX Cust Experience &amp; UTS"/>
    <x v="4"/>
    <s v="119"/>
    <s v="13899"/>
    <s v="SP20 / 007"/>
    <n v="9637.8791538461592"/>
    <n v="96378.791538461504"/>
  </r>
  <r>
    <m/>
    <n v="0"/>
    <n v="1992187500"/>
    <n v="1995605468"/>
    <n v="1995727538"/>
    <n v="1995834350"/>
    <s v="13263R"/>
    <s v="Utilities"/>
    <s v="12397XR"/>
    <s v="Utility Operations Texas"/>
    <s v="12397R"/>
    <s v="Utility Operations Texas"/>
    <s v="12399R"/>
    <s v="TX Cust Experience &amp; UTS"/>
    <x v="4"/>
    <s v="119"/>
    <s v="13899"/>
    <s v="SP20 / 010"/>
    <n v="28533.681307692401"/>
    <n v="142668.406538462"/>
  </r>
  <r>
    <m/>
    <n v="0"/>
    <n v="1992187500"/>
    <n v="1995605468"/>
    <n v="1995727538"/>
    <n v="1995834350"/>
    <s v="13263R"/>
    <s v="Utilities"/>
    <s v="12397XR"/>
    <s v="Utility Operations Texas"/>
    <s v="12397R"/>
    <s v="Utility Operations Texas"/>
    <s v="12399R"/>
    <s v="TX Cust Experience &amp; UTS"/>
    <x v="4"/>
    <s v="119"/>
    <s v="14018"/>
    <s v="SP20 / 005"/>
    <n v="5927.17021538462"/>
    <n v="74089.627692307695"/>
  </r>
  <r>
    <m/>
    <n v="0"/>
    <n v="1992187500"/>
    <n v="1995605468"/>
    <n v="1995727538"/>
    <n v="1995834350"/>
    <s v="13263R"/>
    <s v="Utilities"/>
    <s v="12397XR"/>
    <s v="Utility Operations Texas"/>
    <s v="12397R"/>
    <s v="Utility Operations Texas"/>
    <s v="12399R"/>
    <s v="TX Cust Experience &amp; UTS"/>
    <x v="4"/>
    <s v="119"/>
    <s v="14018"/>
    <s v="SP20 / 006"/>
    <n v="8843.2942500000008"/>
    <n v="98258.824999999997"/>
  </r>
  <r>
    <m/>
    <n v="0"/>
    <n v="1992187500"/>
    <n v="1995605468"/>
    <n v="1995727538"/>
    <n v="1995834350"/>
    <s v="13263R"/>
    <s v="Utilities"/>
    <s v="12397XR"/>
    <s v="Utility Operations Texas"/>
    <s v="12397R"/>
    <s v="Utility Operations Texas"/>
    <s v="12399R"/>
    <s v="TX Cust Experience &amp; UTS"/>
    <x v="4"/>
    <s v="119"/>
    <s v="14018"/>
    <s v="SP20 / 008"/>
    <n v="11945.945730769199"/>
    <n v="119459.45730769201"/>
  </r>
  <r>
    <m/>
    <n v="0"/>
    <n v="1992187500"/>
    <n v="1995605468"/>
    <n v="1995727538"/>
    <n v="1995834350"/>
    <s v="13263R"/>
    <s v="Utilities"/>
    <s v="12397XR"/>
    <s v="Utility Operations Texas"/>
    <s v="12397R"/>
    <s v="Utility Operations Texas"/>
    <s v="12399R"/>
    <s v="TX Cust Experience &amp; UTS"/>
    <x v="4"/>
    <s v="211"/>
    <s v="11404"/>
    <s v="SP20 / 013"/>
    <n v="84000.011307692199"/>
    <n v="240000.03230769199"/>
  </r>
  <r>
    <m/>
    <n v="0"/>
    <n v="1992187500"/>
    <n v="1995605468"/>
    <n v="1995727538"/>
    <n v="1995834350"/>
    <s v="13263R"/>
    <s v="Utilities"/>
    <s v="12397XR"/>
    <s v="Utility Operations Texas"/>
    <s v="12397R"/>
    <s v="Utility Operations Texas"/>
    <s v="12399R"/>
    <s v="TX Cust Experience &amp; UTS"/>
    <x v="4"/>
    <s v="211"/>
    <s v="12896"/>
    <s v="SP20 / 004"/>
    <n v="4082.4012692307701"/>
    <n v="68040.021153846101"/>
  </r>
  <r>
    <m/>
    <n v="0"/>
    <n v="1992187500"/>
    <n v="1995605468"/>
    <n v="1995727538"/>
    <n v="1995834350"/>
    <s v="13263R"/>
    <s v="Utilities"/>
    <s v="12397XR"/>
    <s v="Utility Operations Texas"/>
    <s v="12397R"/>
    <s v="Utility Operations Texas"/>
    <s v="12399R"/>
    <s v="TX Cust Experience &amp; UTS"/>
    <x v="4"/>
    <s v="211"/>
    <s v="12896"/>
    <s v="SP20 / 007"/>
    <n v="47154.797115384601"/>
    <n v="471547.97115384601"/>
  </r>
  <r>
    <m/>
    <n v="0"/>
    <n v="1992187500"/>
    <n v="1995605468"/>
    <n v="1995727538"/>
    <n v="1995834350"/>
    <s v="13263R"/>
    <s v="Utilities"/>
    <s v="12397XR"/>
    <s v="Utility Operations Texas"/>
    <s v="12397R"/>
    <s v="Utility Operations Texas"/>
    <s v="12399R"/>
    <s v="TX Cust Experience &amp; UTS"/>
    <x v="4"/>
    <s v="211"/>
    <s v="12896"/>
    <s v="SP20 / 008"/>
    <n v="13017.4682307692"/>
    <n v="130174.682307692"/>
  </r>
  <r>
    <m/>
    <n v="0"/>
    <n v="1992187500"/>
    <n v="1995605468"/>
    <n v="1995727538"/>
    <n v="1995834350"/>
    <s v="13263R"/>
    <s v="Utilities"/>
    <s v="12397XR"/>
    <s v="Utility Operations Texas"/>
    <s v="12397R"/>
    <s v="Utility Operations Texas"/>
    <s v="12399R"/>
    <s v="TX Cust Experience &amp; UTS"/>
    <x v="4"/>
    <s v="211"/>
    <s v="12896"/>
    <s v="SP20 / 010"/>
    <n v="32922.604692307599"/>
    <n v="164613.02346153799"/>
  </r>
  <r>
    <m/>
    <n v="0"/>
    <n v="1992187500"/>
    <n v="1995605468"/>
    <n v="1995727538"/>
    <n v="1995834350"/>
    <s v="13263R"/>
    <s v="Utilities"/>
    <s v="12397XR"/>
    <s v="Utility Operations Texas"/>
    <s v="12397R"/>
    <s v="Utility Operations Texas"/>
    <s v="12399R"/>
    <s v="TX Cust Experience &amp; UTS"/>
    <x v="4"/>
    <s v="211"/>
    <s v="13028"/>
    <s v="SP20 / 005"/>
    <n v="11483.973507692301"/>
    <n v="143549.668846154"/>
  </r>
  <r>
    <m/>
    <n v="0"/>
    <n v="1992187500"/>
    <n v="1995605468"/>
    <n v="1995727538"/>
    <n v="1995834350"/>
    <s v="13263R"/>
    <s v="Utilities"/>
    <s v="12397XR"/>
    <s v="Utility Operations Texas"/>
    <s v="12397R"/>
    <s v="Utility Operations Texas"/>
    <s v="12399R"/>
    <s v="TX Cust Experience &amp; UTS"/>
    <x v="4"/>
    <s v="211"/>
    <s v="13028"/>
    <s v="SP20 / 006"/>
    <n v="41175.1946076924"/>
    <n v="457502.16230769199"/>
  </r>
  <r>
    <m/>
    <n v="0"/>
    <n v="1992187500"/>
    <n v="1995605468"/>
    <n v="1995727538"/>
    <n v="1995834350"/>
    <s v="13263R"/>
    <s v="Utilities"/>
    <s v="12397XR"/>
    <s v="Utility Operations Texas"/>
    <s v="12397R"/>
    <s v="Utility Operations Texas"/>
    <s v="12399R"/>
    <s v="TX Cust Experience &amp; UTS"/>
    <x v="4"/>
    <s v="211"/>
    <s v="13028"/>
    <s v="SP20 / 007"/>
    <n v="10667.372038461501"/>
    <n v="106673.72038461499"/>
  </r>
  <r>
    <m/>
    <n v="0"/>
    <n v="1992187500"/>
    <n v="1995605468"/>
    <n v="1995727538"/>
    <n v="1995834350"/>
    <s v="13263R"/>
    <s v="Utilities"/>
    <s v="12397XR"/>
    <s v="Utility Operations Texas"/>
    <s v="12397R"/>
    <s v="Utility Operations Texas"/>
    <s v="12399R"/>
    <s v="TX Cust Experience &amp; UTS"/>
    <x v="4"/>
    <s v="211"/>
    <s v="13028"/>
    <s v="SP20 / 008"/>
    <n v="11297.3333461538"/>
    <n v="112973.333461538"/>
  </r>
  <r>
    <m/>
    <n v="0"/>
    <n v="1992187500"/>
    <n v="1995605468"/>
    <n v="1995727538"/>
    <n v="1995834350"/>
    <s v="13263R"/>
    <s v="Utilities"/>
    <s v="12397XR"/>
    <s v="Utility Operations Texas"/>
    <s v="12397R"/>
    <s v="Utility Operations Texas"/>
    <s v="12399R"/>
    <s v="TX Cust Experience &amp; UTS"/>
    <x v="4"/>
    <s v="211"/>
    <s v="13042"/>
    <s v="SP20 / 005"/>
    <n v="5606.8797538461504"/>
    <n v="70085.996923076906"/>
  </r>
  <r>
    <m/>
    <n v="0"/>
    <n v="1992187500"/>
    <n v="1995605468"/>
    <n v="1995727538"/>
    <n v="1995834350"/>
    <s v="13263R"/>
    <s v="Utilities"/>
    <s v="12397XR"/>
    <s v="Utility Operations Texas"/>
    <s v="12397R"/>
    <s v="Utility Operations Texas"/>
    <s v="12399R"/>
    <s v="TX Cust Experience &amp; UTS"/>
    <x v="4"/>
    <s v="211"/>
    <s v="13042"/>
    <s v="SP20 / 010"/>
    <n v="28980.003846153799"/>
    <n v="144900.01923076899"/>
  </r>
  <r>
    <m/>
    <n v="0"/>
    <n v="1992187500"/>
    <n v="1995605468"/>
    <n v="1995727538"/>
    <n v="1995834350"/>
    <s v="13263R"/>
    <s v="Utilities"/>
    <s v="12397XR"/>
    <s v="Utility Operations Texas"/>
    <s v="12397R"/>
    <s v="Utility Operations Texas"/>
    <s v="12399R"/>
    <s v="TX Cust Experience &amp; UTS"/>
    <x v="4"/>
    <s v="211"/>
    <s v="13042"/>
    <s v="SP20 / 011"/>
    <n v="47092.5"/>
    <n v="188370"/>
  </r>
  <r>
    <m/>
    <n v="0"/>
    <n v="1992187500"/>
    <n v="1995605468"/>
    <n v="1995727538"/>
    <n v="1995834350"/>
    <s v="13263R"/>
    <s v="Utilities"/>
    <s v="12397XR"/>
    <s v="Utility Operations Texas"/>
    <s v="12397R"/>
    <s v="Utility Operations Texas"/>
    <s v="12399R"/>
    <s v="TX Cust Experience &amp; UTS"/>
    <x v="4"/>
    <s v="211"/>
    <s v="13063"/>
    <s v="SP20 / 005"/>
    <n v="21121.5010153847"/>
    <n v="264018.762692308"/>
  </r>
  <r>
    <m/>
    <n v="0"/>
    <n v="1992187500"/>
    <n v="1995605468"/>
    <n v="1995727538"/>
    <n v="1995834350"/>
    <s v="13263R"/>
    <s v="Utilities"/>
    <s v="12397XR"/>
    <s v="Utility Operations Texas"/>
    <s v="12397R"/>
    <s v="Utility Operations Texas"/>
    <s v="12399R"/>
    <s v="TX Cust Experience &amp; UTS"/>
    <x v="4"/>
    <s v="211"/>
    <s v="13063"/>
    <s v="SP20 / 007"/>
    <n v="21333.402269230799"/>
    <n v="213334.022692308"/>
  </r>
  <r>
    <m/>
    <n v="0"/>
    <n v="1992187500"/>
    <n v="1995605468"/>
    <n v="1995727538"/>
    <n v="1995834350"/>
    <s v="13263R"/>
    <s v="Utilities"/>
    <s v="12397XR"/>
    <s v="Utility Operations Texas"/>
    <s v="12397R"/>
    <s v="Utility Operations Texas"/>
    <s v="12399R"/>
    <s v="TX Cust Experience &amp; UTS"/>
    <x v="4"/>
    <s v="211"/>
    <s v="13124"/>
    <s v="SP20 / 009"/>
    <n v="99217.383923076894"/>
    <n v="661449.22615384602"/>
  </r>
  <r>
    <m/>
    <n v="0"/>
    <n v="1992187500"/>
    <n v="1995605468"/>
    <n v="1995727538"/>
    <n v="1995834350"/>
    <s v="13263R"/>
    <s v="Utilities"/>
    <s v="12397XR"/>
    <s v="Utility Operations Texas"/>
    <s v="12397R"/>
    <s v="Utility Operations Texas"/>
    <s v="12399R"/>
    <s v="TX Cust Experience &amp; UTS"/>
    <x v="4"/>
    <s v="211"/>
    <s v="13124"/>
    <s v="SP20 / 010"/>
    <n v="32913"/>
    <n v="164565"/>
  </r>
  <r>
    <m/>
    <n v="0"/>
    <n v="1992187500"/>
    <n v="1995605468"/>
    <n v="1995727538"/>
    <n v="1995834350"/>
    <s v="13263R"/>
    <s v="Utilities"/>
    <s v="12397XR"/>
    <s v="Utility Operations Texas"/>
    <s v="12397R"/>
    <s v="Utility Operations Texas"/>
    <s v="12399R"/>
    <s v="TX Cust Experience &amp; UTS"/>
    <x v="4"/>
    <s v="211"/>
    <s v="13446"/>
    <s v="SP20 / 008"/>
    <n v="13707.9967692308"/>
    <n v="137079.96769230801"/>
  </r>
  <r>
    <m/>
    <n v="0"/>
    <n v="1992187500"/>
    <n v="1995605468"/>
    <n v="1995727538"/>
    <n v="1995834350"/>
    <s v="13263R"/>
    <s v="Utilities"/>
    <s v="12397XR"/>
    <s v="Utility Operations Texas"/>
    <s v="12397R"/>
    <s v="Utility Operations Texas"/>
    <s v="12399R"/>
    <s v="TX Cust Experience &amp; UTS"/>
    <x v="4"/>
    <s v="211"/>
    <s v="13446"/>
    <s v="SP20 / 009"/>
    <n v="41182.065403846202"/>
    <n v="274547.10269230802"/>
  </r>
  <r>
    <m/>
    <n v="0"/>
    <n v="1992187500"/>
    <n v="1995605468"/>
    <n v="1995727538"/>
    <n v="1995834350"/>
    <s v="13263R"/>
    <s v="Utilities"/>
    <s v="12397XR"/>
    <s v="Utility Operations Texas"/>
    <s v="12397R"/>
    <s v="Utility Operations Texas"/>
    <s v="12399R"/>
    <s v="TX Cust Experience &amp; UTS"/>
    <x v="4"/>
    <s v="211"/>
    <s v="13446"/>
    <s v="SP20 / 010"/>
    <n v="34017.508769230801"/>
    <n v="170087.543846154"/>
  </r>
  <r>
    <m/>
    <n v="0"/>
    <n v="1992187500"/>
    <n v="1995605468"/>
    <n v="1995727538"/>
    <n v="1995834350"/>
    <s v="13263R"/>
    <s v="Utilities"/>
    <s v="12397XR"/>
    <s v="Utility Operations Texas"/>
    <s v="12397R"/>
    <s v="Utility Operations Texas"/>
    <s v="12399R"/>
    <s v="TX Cust Experience &amp; UTS"/>
    <x v="4"/>
    <s v="211"/>
    <s v="13533"/>
    <s v="SP20 / 007"/>
    <n v="10102.160423076901"/>
    <n v="101021.60423076899"/>
  </r>
  <r>
    <m/>
    <n v="0"/>
    <n v="1992187500"/>
    <n v="1995605468"/>
    <n v="1995727538"/>
    <n v="1995834350"/>
    <s v="13263R"/>
    <s v="Utilities"/>
    <s v="12397XR"/>
    <s v="Utility Operations Texas"/>
    <s v="12397R"/>
    <s v="Utility Operations Texas"/>
    <s v="12399R"/>
    <s v="TX Cust Experience &amp; UTS"/>
    <x v="4"/>
    <s v="211"/>
    <s v="13533"/>
    <s v="SP20 / 008"/>
    <n v="10997.9901153846"/>
    <n v="109979.901153846"/>
  </r>
  <r>
    <m/>
    <n v="0"/>
    <n v="1992187500"/>
    <n v="1995605468"/>
    <n v="1995727538"/>
    <n v="1995834350"/>
    <s v="13263R"/>
    <s v="Utilities"/>
    <s v="12397XR"/>
    <s v="Utility Operations Texas"/>
    <s v="12397R"/>
    <s v="Utility Operations Texas"/>
    <s v="12399R"/>
    <s v="TX Cust Experience &amp; UTS"/>
    <x v="4"/>
    <s v="211"/>
    <s v="13550"/>
    <s v="SP20 / 009"/>
    <n v="21230.631173076901"/>
    <n v="141537.54115384599"/>
  </r>
  <r>
    <m/>
    <n v="0"/>
    <n v="1992187500"/>
    <n v="1995605468"/>
    <n v="1995727538"/>
    <n v="1995834350"/>
    <s v="13263R"/>
    <s v="Utilities"/>
    <s v="12397XR"/>
    <s v="Utility Operations Texas"/>
    <s v="12397R"/>
    <s v="Utility Operations Texas"/>
    <s v="12399R"/>
    <s v="TX Cust Experience &amp; UTS"/>
    <x v="4"/>
    <s v="211"/>
    <s v="13899"/>
    <s v="SP20 / 006"/>
    <n v="7610.8870384615402"/>
    <n v="84565.4115384615"/>
  </r>
  <r>
    <m/>
    <n v="0"/>
    <n v="1992187500"/>
    <n v="1995605468"/>
    <n v="1995727538"/>
    <n v="1995834350"/>
    <s v="13263R"/>
    <s v="Utilities"/>
    <s v="12397XR"/>
    <s v="Utility Operations Texas"/>
    <s v="12397R"/>
    <s v="Utility Operations Texas"/>
    <s v="12399R"/>
    <s v="TX Cust Experience &amp; UTS"/>
    <x v="4"/>
    <s v="211"/>
    <s v="13899"/>
    <s v="SP20 / 008"/>
    <n v="10691.536923076899"/>
    <n v="106915.36923076901"/>
  </r>
  <r>
    <m/>
    <n v="0"/>
    <n v="1992187500"/>
    <n v="1995605468"/>
    <n v="1995727538"/>
    <n v="1995834350"/>
    <s v="13263R"/>
    <s v="Utilities"/>
    <s v="12397XR"/>
    <s v="Utility Operations Texas"/>
    <s v="12397R"/>
    <s v="Utility Operations Texas"/>
    <s v="12399R"/>
    <s v="TX Cust Experience &amp; UTS"/>
    <x v="4"/>
    <s v="211"/>
    <s v="14017"/>
    <s v="SP20 / 009"/>
    <n v="22777.446"/>
    <n v="151849.64000000001"/>
  </r>
  <r>
    <m/>
    <n v="0"/>
    <n v="1992187500"/>
    <n v="1995605468"/>
    <n v="1995727538"/>
    <n v="1995834350"/>
    <s v="13263R"/>
    <s v="Utilities"/>
    <s v="12397XR"/>
    <s v="Utility Operations Texas"/>
    <s v="12397R"/>
    <s v="Utility Operations Texas"/>
    <s v="12399R"/>
    <s v="TX Cust Experience &amp; UTS"/>
    <x v="4"/>
    <s v="211"/>
    <s v="14017"/>
    <s v="SP20 / 010"/>
    <n v="38856.317384615402"/>
    <n v="194281.586923077"/>
  </r>
  <r>
    <m/>
    <n v="0"/>
    <n v="1992187500"/>
    <n v="1995605468"/>
    <n v="1995727538"/>
    <n v="1995834350"/>
    <s v="13263R"/>
    <s v="Utilities"/>
    <s v="12397XR"/>
    <s v="Utility Operations Texas"/>
    <s v="12397R"/>
    <s v="Utility Operations Texas"/>
    <s v="12399R"/>
    <s v="TX Cust Experience &amp; UTS"/>
    <x v="4"/>
    <s v="211"/>
    <s v="14017"/>
    <s v="SP20 / 011"/>
    <n v="51129"/>
    <n v="204516"/>
  </r>
  <r>
    <m/>
    <n v="0"/>
    <n v="1992187500"/>
    <n v="1995605468"/>
    <n v="1995727538"/>
    <n v="1995834350"/>
    <s v="13263R"/>
    <s v="Utilities"/>
    <s v="12397XR"/>
    <s v="Utility Operations Texas"/>
    <s v="12397R"/>
    <s v="Utility Operations Texas"/>
    <s v="12399R"/>
    <s v="TX Cust Experience &amp; UTS"/>
    <x v="4"/>
    <s v="211"/>
    <s v="14018"/>
    <s v="SP20 / 006"/>
    <n v="7562.9691692307697"/>
    <n v="84032.990769230804"/>
  </r>
  <r>
    <m/>
    <n v="0"/>
    <n v="1992187500"/>
    <n v="1995605468"/>
    <n v="1995727538"/>
    <n v="1995834350"/>
    <s v="13263R"/>
    <s v="Utilities"/>
    <s v="12397XR"/>
    <s v="Utility Operations Texas"/>
    <s v="12397R"/>
    <s v="Utility Operations Texas"/>
    <s v="12399R"/>
    <s v="TX Cust Experience &amp; UTS"/>
    <x v="4"/>
    <s v="211"/>
    <s v="14018"/>
    <s v="SP20 / 007"/>
    <n v="30553.459653846101"/>
    <n v="305534.59653846198"/>
  </r>
  <r>
    <m/>
    <n v="0"/>
    <n v="1992187500"/>
    <n v="1995605468"/>
    <n v="1995727538"/>
    <n v="1995834350"/>
    <s v="13263R"/>
    <s v="Utilities"/>
    <s v="12397XR"/>
    <s v="Utility Operations Texas"/>
    <s v="12397R"/>
    <s v="Utility Operations Texas"/>
    <s v="12399R"/>
    <s v="TX Cust Experience &amp; UTS"/>
    <x v="4"/>
    <s v="211"/>
    <s v="14018"/>
    <s v="SP20 / 009"/>
    <n v="22368.596192307799"/>
    <n v="149123.974615385"/>
  </r>
  <r>
    <m/>
    <n v="0"/>
    <n v="1992187500"/>
    <n v="1995605468"/>
    <n v="1995727538"/>
    <n v="1995834350"/>
    <s v="13263R"/>
    <s v="Utilities"/>
    <s v="12397XR"/>
    <s v="Utility Operations Texas"/>
    <s v="12397R"/>
    <s v="Utility Operations Texas"/>
    <s v="12399R"/>
    <s v="TX Cust Experience &amp; UTS"/>
    <x v="4"/>
    <s v="211"/>
    <s v="14019"/>
    <s v="SP20 / 006"/>
    <n v="15742.166261538499"/>
    <n v="174912.95846153799"/>
  </r>
  <r>
    <m/>
    <n v="0"/>
    <n v="1992187500"/>
    <n v="1995605468"/>
    <n v="1995727538"/>
    <n v="1995834350"/>
    <s v="13263R"/>
    <s v="Utilities"/>
    <s v="12397XR"/>
    <s v="Utility Operations Texas"/>
    <s v="12397R"/>
    <s v="Utility Operations Texas"/>
    <s v="12399R"/>
    <s v="TX Cust Experience &amp; UTS"/>
    <x v="4"/>
    <s v="211"/>
    <s v="14019"/>
    <s v="SP20 / 007"/>
    <n v="41206.505384615397"/>
    <n v="412065.05384615401"/>
  </r>
  <r>
    <m/>
    <n v="0"/>
    <n v="1992187500"/>
    <n v="1995605468"/>
    <n v="1995727538"/>
    <n v="1995834350"/>
    <s v="13263R"/>
    <s v="Utilities"/>
    <s v="12397XR"/>
    <s v="Utility Operations Texas"/>
    <s v="12397R"/>
    <s v="Utility Operations Texas"/>
    <s v="12399R"/>
    <s v="TX Cust Experience &amp; UTS"/>
    <x v="4"/>
    <s v="211"/>
    <s v="14019"/>
    <s v="SP20 / 008"/>
    <n v="12596.169884615399"/>
    <n v="125961.698846154"/>
  </r>
  <r>
    <m/>
    <n v="0"/>
    <n v="1992187500"/>
    <n v="1995605468"/>
    <n v="1995727538"/>
    <n v="1995834350"/>
    <s v="13263R"/>
    <s v="Utilities"/>
    <s v="12397XR"/>
    <s v="Utility Operations Texas"/>
    <s v="12397R"/>
    <s v="Utility Operations Texas"/>
    <s v="12399R"/>
    <s v="TX Cust Experience &amp; UTS"/>
    <x v="4"/>
    <s v="211"/>
    <s v="14019"/>
    <s v="SP20 / 009"/>
    <n v="60440.708480769397"/>
    <n v="402938.056538462"/>
  </r>
  <r>
    <m/>
    <n v="0"/>
    <n v="1992187500"/>
    <n v="1995605468"/>
    <n v="1995727538"/>
    <n v="1995834350"/>
    <s v="13263R"/>
    <s v="Utilities"/>
    <s v="12397XR"/>
    <s v="Utility Operations Texas"/>
    <s v="12397R"/>
    <s v="Utility Operations Texas"/>
    <s v="12399R"/>
    <s v="TX Cust Experience &amp; UTS"/>
    <x v="4"/>
    <s v="211"/>
    <s v="14020"/>
    <s v="SP20 / 005"/>
    <n v="28831.279999999999"/>
    <n v="360391"/>
  </r>
  <r>
    <m/>
    <n v="0"/>
    <n v="1992187500"/>
    <n v="1995605468"/>
    <n v="1995727538"/>
    <n v="1995834350"/>
    <s v="13263R"/>
    <s v="Utilities"/>
    <s v="12397XR"/>
    <s v="Utility Operations Texas"/>
    <s v="12397R"/>
    <s v="Utility Operations Texas"/>
    <s v="12399R"/>
    <s v="TX Cust Experience &amp; UTS"/>
    <x v="4"/>
    <s v="211"/>
    <s v="14020"/>
    <s v="SP20 / 007"/>
    <n v="10889.6763076923"/>
    <n v="108896.763076923"/>
  </r>
  <r>
    <m/>
    <n v="0"/>
    <n v="1992187500"/>
    <n v="1995605468"/>
    <n v="1995727538"/>
    <n v="1995834350"/>
    <s v="13263R"/>
    <s v="Utilities"/>
    <s v="12397XR"/>
    <s v="Utility Operations Texas"/>
    <s v="12397R"/>
    <s v="Utility Operations Texas"/>
    <s v="12399R"/>
    <s v="TX Cust Experience &amp; UTS"/>
    <x v="4"/>
    <s v="211"/>
    <s v="14020"/>
    <s v="SP20 / 009"/>
    <n v="19363.782807692201"/>
    <n v="129091.885384615"/>
  </r>
  <r>
    <m/>
    <n v="0"/>
    <n v="1992187500"/>
    <n v="1995605468"/>
    <n v="1995727538"/>
    <n v="1995841979"/>
    <s v="13263R"/>
    <s v="Utilities"/>
    <s v="12397XR"/>
    <s v="Utility Operations Texas"/>
    <s v="12397R"/>
    <s v="Utility Operations Texas"/>
    <s v="12400R"/>
    <s v="Regulatory &amp; Finance-TX"/>
    <x v="4"/>
    <s v="119"/>
    <s v="12741"/>
    <s v="SP20 / 004"/>
    <n v="3760.7971846153901"/>
    <n v="62679.953076923099"/>
  </r>
  <r>
    <m/>
    <n v="0"/>
    <n v="1992187500"/>
    <n v="1995605468"/>
    <n v="1995727538"/>
    <n v="1995841979"/>
    <s v="13263R"/>
    <s v="Utilities"/>
    <s v="12397XR"/>
    <s v="Utility Operations Texas"/>
    <s v="12397R"/>
    <s v="Utility Operations Texas"/>
    <s v="12400R"/>
    <s v="Regulatory &amp; Finance-TX"/>
    <x v="4"/>
    <s v="119"/>
    <s v="12741"/>
    <s v="SP20 / 005"/>
    <n v="11591.277824615399"/>
    <n v="144890.97280769199"/>
  </r>
  <r>
    <m/>
    <n v="0"/>
    <n v="1992187500"/>
    <n v="1995605468"/>
    <n v="1995727538"/>
    <n v="1995841979"/>
    <s v="13263R"/>
    <s v="Utilities"/>
    <s v="12397XR"/>
    <s v="Utility Operations Texas"/>
    <s v="12397R"/>
    <s v="Utility Operations Texas"/>
    <s v="12400R"/>
    <s v="Regulatory &amp; Finance-TX"/>
    <x v="4"/>
    <s v="119"/>
    <s v="12741"/>
    <s v="SP20 / 008"/>
    <n v="11050"/>
    <n v="110500"/>
  </r>
  <r>
    <m/>
    <n v="0"/>
    <n v="1992187500"/>
    <n v="1995605468"/>
    <n v="1995727538"/>
    <n v="1995841979"/>
    <s v="13263R"/>
    <s v="Utilities"/>
    <s v="12397XR"/>
    <s v="Utility Operations Texas"/>
    <s v="12397R"/>
    <s v="Utility Operations Texas"/>
    <s v="12400R"/>
    <s v="Regulatory &amp; Finance-TX"/>
    <x v="4"/>
    <s v="211"/>
    <s v="10329"/>
    <s v="SP20 / 006"/>
    <n v="22880.595357692298"/>
    <n v="254228.83730769201"/>
  </r>
  <r>
    <m/>
    <n v="0"/>
    <n v="1992187500"/>
    <n v="1995605468"/>
    <n v="1995727538"/>
    <n v="1995841979"/>
    <s v="13263R"/>
    <s v="Utilities"/>
    <s v="12397XR"/>
    <s v="Utility Operations Texas"/>
    <s v="12397R"/>
    <s v="Utility Operations Texas"/>
    <s v="12400R"/>
    <s v="Regulatory &amp; Finance-TX"/>
    <x v="4"/>
    <s v="211"/>
    <s v="10329"/>
    <s v="SP20 / 007"/>
    <n v="10695.071923076899"/>
    <n v="106950.719230769"/>
  </r>
  <r>
    <m/>
    <n v="0"/>
    <n v="1992187500"/>
    <n v="1995605468"/>
    <n v="1995727538"/>
    <n v="1995841979"/>
    <s v="13263R"/>
    <s v="Utilities"/>
    <s v="12397XR"/>
    <s v="Utility Operations Texas"/>
    <s v="12397R"/>
    <s v="Utility Operations Texas"/>
    <s v="12400R"/>
    <s v="Regulatory &amp; Finance-TX"/>
    <x v="4"/>
    <s v="211"/>
    <s v="10329"/>
    <s v="SP20 / 008"/>
    <n v="13641.9144230769"/>
    <n v="136419.14423076899"/>
  </r>
  <r>
    <m/>
    <n v="0"/>
    <n v="1992187500"/>
    <n v="1995605468"/>
    <n v="1995727538"/>
    <n v="1995841979"/>
    <s v="13263R"/>
    <s v="Utilities"/>
    <s v="12397XR"/>
    <s v="Utility Operations Texas"/>
    <s v="12397R"/>
    <s v="Utility Operations Texas"/>
    <s v="12400R"/>
    <s v="Regulatory &amp; Finance-TX"/>
    <x v="4"/>
    <s v="211"/>
    <s v="10329"/>
    <s v="SP20 / 010"/>
    <n v="33232.421769230801"/>
    <n v="166162.10884615401"/>
  </r>
  <r>
    <m/>
    <n v="0"/>
    <n v="1992187500"/>
    <n v="1995605468"/>
    <n v="1995727538"/>
    <n v="1995841979"/>
    <s v="13263R"/>
    <s v="Utilities"/>
    <s v="12397XR"/>
    <s v="Utility Operations Texas"/>
    <s v="12397R"/>
    <s v="Utility Operations Texas"/>
    <s v="12400R"/>
    <s v="Regulatory &amp; Finance-TX"/>
    <x v="4"/>
    <s v="211"/>
    <s v="11524"/>
    <s v="SP20 / 003"/>
    <n v="2463.9499999999998"/>
    <n v="49279"/>
  </r>
  <r>
    <m/>
    <n v="0"/>
    <n v="1992187500"/>
    <n v="1995605468"/>
    <n v="1995727538"/>
    <n v="1995841979"/>
    <s v="13263R"/>
    <s v="Utilities"/>
    <s v="12397XR"/>
    <s v="Utility Operations Texas"/>
    <s v="12397R"/>
    <s v="Utility Operations Texas"/>
    <s v="12400R"/>
    <s v="Regulatory &amp; Finance-TX"/>
    <x v="4"/>
    <s v="211"/>
    <s v="11524"/>
    <s v="SP20 / 005"/>
    <n v="5069.2803076923001"/>
    <n v="63366.003846153799"/>
  </r>
  <r>
    <m/>
    <n v="0"/>
    <n v="1992187500"/>
    <n v="1995605468"/>
    <n v="1995727538"/>
    <n v="1995841979"/>
    <s v="13263R"/>
    <s v="Utilities"/>
    <s v="12397XR"/>
    <s v="Utility Operations Texas"/>
    <s v="12397R"/>
    <s v="Utility Operations Texas"/>
    <s v="12400R"/>
    <s v="Regulatory &amp; Finance-TX"/>
    <x v="4"/>
    <s v="211"/>
    <s v="11524"/>
    <s v="SP20 / 006"/>
    <n v="8342.9996538461601"/>
    <n v="92699.996153846194"/>
  </r>
  <r>
    <m/>
    <n v="0"/>
    <n v="1992187500"/>
    <n v="1995605468"/>
    <n v="1995727538"/>
    <n v="1995841979"/>
    <s v="13263R"/>
    <s v="Utilities"/>
    <s v="12397XR"/>
    <s v="Utility Operations Texas"/>
    <s v="12397R"/>
    <s v="Utility Operations Texas"/>
    <s v="12400R"/>
    <s v="Regulatory &amp; Finance-TX"/>
    <x v="4"/>
    <s v="211"/>
    <s v="11524"/>
    <s v="SP20 / 007"/>
    <n v="10302.578884615399"/>
    <n v="103025.788846154"/>
  </r>
  <r>
    <m/>
    <n v="0"/>
    <n v="1992187500"/>
    <n v="1995605468"/>
    <n v="1995727538"/>
    <n v="1995841979"/>
    <s v="13263R"/>
    <s v="Utilities"/>
    <s v="12397XR"/>
    <s v="Utility Operations Texas"/>
    <s v="12397R"/>
    <s v="Utility Operations Texas"/>
    <s v="12400R"/>
    <s v="Regulatory &amp; Finance-TX"/>
    <x v="4"/>
    <s v="211"/>
    <s v="11524"/>
    <s v="SP20 / 009"/>
    <n v="59147.887961538501"/>
    <n v="394319.25307692302"/>
  </r>
  <r>
    <m/>
    <n v="0"/>
    <n v="1992187500"/>
    <n v="1995605468"/>
    <n v="1995727538"/>
    <n v="1995841979"/>
    <s v="13263R"/>
    <s v="Utilities"/>
    <s v="12397XR"/>
    <s v="Utility Operations Texas"/>
    <s v="12397R"/>
    <s v="Utility Operations Texas"/>
    <s v="12400R"/>
    <s v="Regulatory &amp; Finance-TX"/>
    <x v="4"/>
    <s v="211"/>
    <s v="11524"/>
    <s v="SP20 / 010"/>
    <n v="121741.283230769"/>
    <n v="608706.41615384596"/>
  </r>
  <r>
    <m/>
    <n v="0"/>
    <n v="1992187500"/>
    <n v="1995605468"/>
    <n v="1995727538"/>
    <n v="1995841979"/>
    <s v="13263R"/>
    <s v="Utilities"/>
    <s v="12397XR"/>
    <s v="Utility Operations Texas"/>
    <s v="12397R"/>
    <s v="Utility Operations Texas"/>
    <s v="12400R"/>
    <s v="Regulatory &amp; Finance-TX"/>
    <x v="4"/>
    <s v="211"/>
    <s v="11524"/>
    <s v="SP20 / 011"/>
    <n v="50000.001730769203"/>
    <n v="200000.00692307699"/>
  </r>
  <r>
    <m/>
    <n v="0"/>
    <n v="1992187500"/>
    <n v="1995605468"/>
    <n v="1995727538"/>
    <n v="1995841979"/>
    <s v="13263R"/>
    <s v="Utilities"/>
    <s v="12397XR"/>
    <s v="Utility Operations Texas"/>
    <s v="12397R"/>
    <s v="Utility Operations Texas"/>
    <s v="12400R"/>
    <s v="Regulatory &amp; Finance-TX"/>
    <x v="4"/>
    <s v="211"/>
    <s v="12150"/>
    <s v="SP20 / 004"/>
    <n v="6847.4299384615297"/>
    <n v="114123.83230769201"/>
  </r>
  <r>
    <m/>
    <n v="0"/>
    <n v="1992187500"/>
    <n v="1995605468"/>
    <n v="1995727538"/>
    <n v="1995841979"/>
    <s v="13263R"/>
    <s v="Utilities"/>
    <s v="12397XR"/>
    <s v="Utility Operations Texas"/>
    <s v="12397R"/>
    <s v="Utility Operations Texas"/>
    <s v="12400R"/>
    <s v="Regulatory &amp; Finance-TX"/>
    <x v="4"/>
    <s v="211"/>
    <s v="12150"/>
    <s v="SP20 / 005"/>
    <n v="10674.977415384599"/>
    <n v="133437.21769230801"/>
  </r>
  <r>
    <m/>
    <n v="0"/>
    <n v="1992187500"/>
    <n v="1995605468"/>
    <n v="1995727538"/>
    <n v="1995841979"/>
    <s v="13263R"/>
    <s v="Utilities"/>
    <s v="12397XR"/>
    <s v="Utility Operations Texas"/>
    <s v="12397R"/>
    <s v="Utility Operations Texas"/>
    <s v="12400R"/>
    <s v="Regulatory &amp; Finance-TX"/>
    <x v="4"/>
    <s v="211"/>
    <s v="12150"/>
    <s v="SP20 / 006"/>
    <n v="6767.0991692307698"/>
    <n v="75189.990769230804"/>
  </r>
  <r>
    <m/>
    <n v="0"/>
    <n v="1992187500"/>
    <n v="1995605468"/>
    <n v="1995727538"/>
    <n v="1995841979"/>
    <s v="13263R"/>
    <s v="Utilities"/>
    <s v="12397XR"/>
    <s v="Utility Operations Texas"/>
    <s v="12397R"/>
    <s v="Utility Operations Texas"/>
    <s v="12400R"/>
    <s v="Regulatory &amp; Finance-TX"/>
    <x v="4"/>
    <s v="211"/>
    <s v="12150"/>
    <s v="SP20 / 008"/>
    <n v="32022.286961538401"/>
    <n v="320222.86961538502"/>
  </r>
  <r>
    <m/>
    <n v="0"/>
    <n v="1992187500"/>
    <n v="1995605468"/>
    <n v="1995727538"/>
    <n v="1995841979"/>
    <s v="13263R"/>
    <s v="Utilities"/>
    <s v="12397XR"/>
    <s v="Utility Operations Texas"/>
    <s v="12397R"/>
    <s v="Utility Operations Texas"/>
    <s v="12400R"/>
    <s v="Regulatory &amp; Finance-TX"/>
    <x v="4"/>
    <s v="211"/>
    <s v="12150"/>
    <s v="SP20 / 009"/>
    <n v="57152.031519230797"/>
    <n v="381013.54346153903"/>
  </r>
  <r>
    <m/>
    <n v="0"/>
    <n v="1992187500"/>
    <n v="1995605468"/>
    <n v="1995727538"/>
    <n v="1995841979"/>
    <s v="13263R"/>
    <s v="Utilities"/>
    <s v="12397XR"/>
    <s v="Utility Operations Texas"/>
    <s v="12397R"/>
    <s v="Utility Operations Texas"/>
    <s v="12400R"/>
    <s v="Regulatory &amp; Finance-TX"/>
    <x v="4"/>
    <s v="211"/>
    <s v="12150"/>
    <s v="SP20 / 010"/>
    <n v="30109.767769230799"/>
    <n v="150548.83884615399"/>
  </r>
  <r>
    <m/>
    <n v="0"/>
    <n v="1992187500"/>
    <n v="1995605468"/>
    <n v="1995727538"/>
    <n v="1995841979"/>
    <s v="13263R"/>
    <s v="Utilities"/>
    <s v="12397XR"/>
    <s v="Utility Operations Texas"/>
    <s v="12397R"/>
    <s v="Utility Operations Texas"/>
    <s v="12400R"/>
    <s v="Regulatory &amp; Finance-TX"/>
    <x v="4"/>
    <s v="211"/>
    <s v="12401"/>
    <s v="SP20 / 007"/>
    <n v="8292.6053076923108"/>
    <n v="82926.053076923097"/>
  </r>
  <r>
    <m/>
    <n v="0"/>
    <n v="1992187500"/>
    <n v="1995605468"/>
    <n v="1995727538"/>
    <n v="1995841979"/>
    <s v="13263R"/>
    <s v="Utilities"/>
    <s v="12397XR"/>
    <s v="Utility Operations Texas"/>
    <s v="12397R"/>
    <s v="Utility Operations Texas"/>
    <s v="12400R"/>
    <s v="Regulatory &amp; Finance-TX"/>
    <x v="4"/>
    <s v="211"/>
    <s v="12401"/>
    <s v="SP20 / 009"/>
    <n v="20131.810615384598"/>
    <n v="134212.07076923101"/>
  </r>
  <r>
    <m/>
    <n v="0"/>
    <n v="1992187500"/>
    <n v="1995605468"/>
    <n v="1995727538"/>
    <n v="1995841979"/>
    <s v="13263R"/>
    <s v="Utilities"/>
    <s v="12397XR"/>
    <s v="Utility Operations Texas"/>
    <s v="12397R"/>
    <s v="Utility Operations Texas"/>
    <s v="12400R"/>
    <s v="Regulatory &amp; Finance-TX"/>
    <x v="4"/>
    <s v="211"/>
    <s v="12401"/>
    <s v="SP20 / 011"/>
    <n v="39999.990384615499"/>
    <n v="159999.961538462"/>
  </r>
  <r>
    <m/>
    <n v="0"/>
    <n v="1992187500"/>
    <n v="1995605468"/>
    <n v="1995727538"/>
    <n v="1995841979"/>
    <s v="13263R"/>
    <s v="Utilities"/>
    <s v="12397XR"/>
    <s v="Utility Operations Texas"/>
    <s v="12397R"/>
    <s v="Utility Operations Texas"/>
    <s v="12400R"/>
    <s v="Regulatory &amp; Finance-TX"/>
    <x v="4"/>
    <s v="211"/>
    <s v="12401"/>
    <s v="SP20 / 013"/>
    <n v="88429.397134615298"/>
    <n v="252655.42038461499"/>
  </r>
  <r>
    <m/>
    <n v="0"/>
    <n v="1992187500"/>
    <n v="1995605468"/>
    <n v="1995727538"/>
    <n v="1995841979"/>
    <s v="13263R"/>
    <s v="Utilities"/>
    <s v="12397XR"/>
    <s v="Utility Operations Texas"/>
    <s v="12397R"/>
    <s v="Utility Operations Texas"/>
    <s v="12400R"/>
    <s v="Regulatory &amp; Finance-TX"/>
    <x v="4"/>
    <s v="211"/>
    <s v="12741"/>
    <s v="SP20 / 003"/>
    <n v="5270.8020653846197"/>
    <n v="105416.04130769199"/>
  </r>
  <r>
    <m/>
    <n v="0"/>
    <n v="1992187500"/>
    <n v="1995605468"/>
    <n v="1995727538"/>
    <n v="1995841979"/>
    <s v="13263R"/>
    <s v="Utilities"/>
    <s v="12397XR"/>
    <s v="Utility Operations Texas"/>
    <s v="12397R"/>
    <s v="Utility Operations Texas"/>
    <s v="12400R"/>
    <s v="Regulatory &amp; Finance-TX"/>
    <x v="4"/>
    <s v="211"/>
    <s v="12741"/>
    <s v="SP20 / 004"/>
    <n v="29707.102467692301"/>
    <n v="495118.37446153798"/>
  </r>
  <r>
    <m/>
    <n v="0"/>
    <n v="1992187500"/>
    <n v="1995605468"/>
    <n v="1995727538"/>
    <n v="1995841979"/>
    <s v="13263R"/>
    <s v="Utilities"/>
    <s v="12397XR"/>
    <s v="Utility Operations Texas"/>
    <s v="12397R"/>
    <s v="Utility Operations Texas"/>
    <s v="12400R"/>
    <s v="Regulatory &amp; Finance-TX"/>
    <x v="4"/>
    <s v="211"/>
    <s v="12741"/>
    <s v="SP20 / 005"/>
    <n v="11220.962907692299"/>
    <n v="140262.036346154"/>
  </r>
  <r>
    <m/>
    <n v="0"/>
    <n v="1992187500"/>
    <n v="1995605468"/>
    <n v="1995727538"/>
    <n v="1995841979"/>
    <s v="13263R"/>
    <s v="Utilities"/>
    <s v="12397XR"/>
    <s v="Utility Operations Texas"/>
    <s v="12397R"/>
    <s v="Utility Operations Texas"/>
    <s v="12400R"/>
    <s v="Regulatory &amp; Finance-TX"/>
    <x v="4"/>
    <s v="211"/>
    <s v="12741"/>
    <s v="SP20 / 006"/>
    <n v="7390.0788230769203"/>
    <n v="82111.986923076896"/>
  </r>
  <r>
    <m/>
    <n v="0"/>
    <n v="1992187500"/>
    <n v="1995605468"/>
    <n v="1995727538"/>
    <n v="1995841979"/>
    <s v="13263R"/>
    <s v="Utilities"/>
    <s v="12397XR"/>
    <s v="Utility Operations Texas"/>
    <s v="12397R"/>
    <s v="Utility Operations Texas"/>
    <s v="12400R"/>
    <s v="Regulatory &amp; Finance-TX"/>
    <x v="4"/>
    <s v="211"/>
    <s v="12741"/>
    <s v="SP20 / 007"/>
    <n v="17829.142076923101"/>
    <n v="178291.42076923099"/>
  </r>
  <r>
    <m/>
    <n v="0"/>
    <n v="1992187500"/>
    <n v="1995605468"/>
    <n v="1995727538"/>
    <n v="1995841979"/>
    <s v="13263R"/>
    <s v="Utilities"/>
    <s v="12397XR"/>
    <s v="Utility Operations Texas"/>
    <s v="12397R"/>
    <s v="Utility Operations Texas"/>
    <s v="12400R"/>
    <s v="Regulatory &amp; Finance-TX"/>
    <x v="4"/>
    <s v="211"/>
    <s v="12741"/>
    <s v="SP20 / 008"/>
    <n v="21981.130769230698"/>
    <n v="219811.30769230801"/>
  </r>
  <r>
    <m/>
    <n v="0"/>
    <n v="1992187500"/>
    <n v="1995605468"/>
    <n v="1995727538"/>
    <n v="1995841979"/>
    <s v="13263R"/>
    <s v="Utilities"/>
    <s v="12397XR"/>
    <s v="Utility Operations Texas"/>
    <s v="12397R"/>
    <s v="Utility Operations Texas"/>
    <s v="12400R"/>
    <s v="Regulatory &amp; Finance-TX"/>
    <x v="4"/>
    <s v="211"/>
    <s v="12741"/>
    <s v="SP20 / 010"/>
    <n v="35981.163923077002"/>
    <n v="179905.819615385"/>
  </r>
  <r>
    <m/>
    <n v="0"/>
    <n v="1992187500"/>
    <n v="1995605468"/>
    <n v="1995727538"/>
    <n v="1995841979"/>
    <s v="13263R"/>
    <s v="Utilities"/>
    <s v="12397XR"/>
    <s v="Utility Operations Texas"/>
    <s v="12397R"/>
    <s v="Utility Operations Texas"/>
    <s v="12400R"/>
    <s v="Regulatory &amp; Finance-TX"/>
    <x v="4"/>
    <s v="211"/>
    <s v="12926"/>
    <s v="SP20 / 003"/>
    <n v="23116.999717307699"/>
    <n v="462339.99434615398"/>
  </r>
  <r>
    <m/>
    <n v="0"/>
    <n v="1992187500"/>
    <n v="1995605468"/>
    <n v="1995727538"/>
    <n v="1995841979"/>
    <s v="13263R"/>
    <s v="Utilities"/>
    <s v="12397XR"/>
    <s v="Utility Operations Texas"/>
    <s v="12397R"/>
    <s v="Utility Operations Texas"/>
    <s v="12400R"/>
    <s v="Regulatory &amp; Finance-TX"/>
    <x v="4"/>
    <s v="211"/>
    <s v="12926"/>
    <s v="SP20 / 004"/>
    <n v="14390.5703838462"/>
    <n v="239842.83973076899"/>
  </r>
  <r>
    <m/>
    <n v="0"/>
    <n v="1992187500"/>
    <n v="1995605468"/>
    <n v="1995727538"/>
    <n v="1995841979"/>
    <s v="13263R"/>
    <s v="Utilities"/>
    <s v="12397XR"/>
    <s v="Utility Operations Texas"/>
    <s v="12397R"/>
    <s v="Utility Operations Texas"/>
    <s v="12400R"/>
    <s v="Regulatory &amp; Finance-TX"/>
    <x v="4"/>
    <s v="211"/>
    <s v="12926"/>
    <s v="SP20 / 005"/>
    <n v="17120.6208307692"/>
    <n v="214007.76038461499"/>
  </r>
  <r>
    <m/>
    <n v="0"/>
    <n v="1992187500"/>
    <n v="1995605468"/>
    <n v="1995727538"/>
    <n v="1995841979"/>
    <s v="13263R"/>
    <s v="Utilities"/>
    <s v="12397XR"/>
    <s v="Utility Operations Texas"/>
    <s v="12397R"/>
    <s v="Utility Operations Texas"/>
    <s v="12400R"/>
    <s v="Regulatory &amp; Finance-TX"/>
    <x v="4"/>
    <s v="211"/>
    <s v="12926"/>
    <s v="SP20 / 007"/>
    <n v="9346.8081538461593"/>
    <n v="93468.0815384616"/>
  </r>
  <r>
    <m/>
    <n v="0"/>
    <n v="1992187500"/>
    <n v="1995605468"/>
    <n v="1995727538"/>
    <n v="1995847701"/>
    <s v="13263R"/>
    <s v="Utilities"/>
    <s v="12397XR"/>
    <s v="Utility Operations Texas"/>
    <s v="12397R"/>
    <s v="Utility Operations Texas"/>
    <s v="12403R"/>
    <s v="Texas Corp Comm"/>
    <x v="4"/>
    <s v="211"/>
    <s v="12091"/>
    <s v="SP20 / 005"/>
    <n v="6266.3133230769199"/>
    <n v="78328.916538461504"/>
  </r>
  <r>
    <m/>
    <n v="0"/>
    <n v="1992187500"/>
    <n v="1995605468"/>
    <n v="1995727538"/>
    <n v="1995847701"/>
    <s v="13263R"/>
    <s v="Utilities"/>
    <s v="12397XR"/>
    <s v="Utility Operations Texas"/>
    <s v="12397R"/>
    <s v="Utility Operations Texas"/>
    <s v="12403R"/>
    <s v="Texas Corp Comm"/>
    <x v="4"/>
    <s v="211"/>
    <s v="12091"/>
    <s v="SP20 / 009"/>
    <n v="19903.2"/>
    <n v="132688"/>
  </r>
  <r>
    <m/>
    <n v="0"/>
    <n v="1992187500"/>
    <n v="1995605468"/>
    <n v="1995727538"/>
    <n v="1995847701"/>
    <s v="13263R"/>
    <s v="Utilities"/>
    <s v="12397XR"/>
    <s v="Utility Operations Texas"/>
    <s v="12397R"/>
    <s v="Utility Operations Texas"/>
    <s v="12403R"/>
    <s v="Texas Corp Comm"/>
    <x v="4"/>
    <s v="211"/>
    <s v="12091"/>
    <s v="SP20 / 010"/>
    <n v="31883.4966153846"/>
    <n v="159417.483076923"/>
  </r>
  <r>
    <m/>
    <n v="0"/>
    <n v="1992187500"/>
    <n v="1995849609"/>
    <n v="1995857238"/>
    <n v="1995857238"/>
    <s v="13263R"/>
    <s v="Utilities"/>
    <s v="12406XR"/>
    <s v="Utility Operations Oklahoma"/>
    <s v="14157R"/>
    <s v="PSO Gen Renewables"/>
    <m/>
    <m/>
    <x v="1"/>
    <s v="198"/>
    <s v="14041"/>
    <s v="SP20 / 004"/>
    <n v="5437.3248000000003"/>
    <n v="90622.080000000002"/>
  </r>
  <r>
    <m/>
    <n v="0"/>
    <n v="1992187500"/>
    <n v="1995849609"/>
    <n v="1995857238"/>
    <n v="1995857238"/>
    <s v="13263R"/>
    <s v="Utilities"/>
    <s v="12406XR"/>
    <s v="Utility Operations Oklahoma"/>
    <s v="14157R"/>
    <s v="PSO Gen Renewables"/>
    <m/>
    <m/>
    <x v="1"/>
    <s v="198"/>
    <s v="14041"/>
    <s v="SP20 / 005"/>
    <n v="13674.316009230801"/>
    <n v="170928.950115385"/>
  </r>
  <r>
    <m/>
    <n v="0"/>
    <n v="1992187500"/>
    <n v="1995849609"/>
    <n v="1995857238"/>
    <n v="1995857238"/>
    <s v="13263R"/>
    <s v="Utilities"/>
    <s v="12406XR"/>
    <s v="Utility Operations Oklahoma"/>
    <s v="14157R"/>
    <s v="PSO Gen Renewables"/>
    <m/>
    <m/>
    <x v="1"/>
    <s v="198"/>
    <s v="14041"/>
    <s v="SP20 / 006"/>
    <n v="30255.908033076899"/>
    <n v="336176.755923077"/>
  </r>
  <r>
    <m/>
    <n v="0"/>
    <n v="1992187500"/>
    <n v="1995849609"/>
    <n v="1995857238"/>
    <n v="1995857238"/>
    <s v="13263R"/>
    <s v="Utilities"/>
    <s v="12406XR"/>
    <s v="Utility Operations Oklahoma"/>
    <s v="14157R"/>
    <s v="PSO Gen Renewables"/>
    <m/>
    <m/>
    <x v="1"/>
    <s v="198"/>
    <s v="14041"/>
    <s v="SP20 / 009"/>
    <n v="21749.997115384602"/>
    <n v="144999.98076923101"/>
  </r>
  <r>
    <m/>
    <n v="0"/>
    <n v="1992187500"/>
    <n v="1995849609"/>
    <n v="1995857238"/>
    <n v="1995857238"/>
    <s v="13263R"/>
    <s v="Utilities"/>
    <s v="12406XR"/>
    <s v="Utility Operations Oklahoma"/>
    <s v="14157R"/>
    <s v="PSO Gen Renewables"/>
    <m/>
    <m/>
    <x v="1"/>
    <s v="198"/>
    <s v="14079"/>
    <s v="SP20 / 006"/>
    <n v="8581.32"/>
    <n v="95348"/>
  </r>
  <r>
    <m/>
    <n v="0"/>
    <n v="1992187500"/>
    <n v="1995849609"/>
    <n v="1995857238"/>
    <n v="1995857238"/>
    <s v="13263R"/>
    <s v="Utilities"/>
    <s v="12406XR"/>
    <s v="Utility Operations Oklahoma"/>
    <s v="14157R"/>
    <s v="PSO Gen Renewables"/>
    <m/>
    <m/>
    <x v="1"/>
    <s v="198"/>
    <s v="14079"/>
    <s v="SP20 / 009"/>
    <n v="20770.7957307693"/>
    <n v="138471.97153846201"/>
  </r>
  <r>
    <m/>
    <n v="0"/>
    <n v="1992187500"/>
    <n v="1995849609"/>
    <n v="1995857238"/>
    <n v="1995857238"/>
    <s v="13263R"/>
    <s v="Utilities"/>
    <s v="12406XR"/>
    <s v="Utility Operations Oklahoma"/>
    <s v="14157R"/>
    <s v="PSO Gen Renewables"/>
    <m/>
    <m/>
    <x v="1"/>
    <s v="474"/>
    <s v="13765"/>
    <s v="SP20 / 007"/>
    <n v="11423.9971538462"/>
    <n v="114239.97153846201"/>
  </r>
  <r>
    <m/>
    <n v="0"/>
    <n v="1992187500"/>
    <n v="1995849609"/>
    <n v="1995857238"/>
    <n v="1995857238"/>
    <s v="13263R"/>
    <s v="Utilities"/>
    <s v="12406XR"/>
    <s v="Utility Operations Oklahoma"/>
    <s v="14157R"/>
    <s v="PSO Gen Renewables"/>
    <m/>
    <m/>
    <x v="1"/>
    <s v="474"/>
    <s v="13765"/>
    <s v="SP20 / 008"/>
    <n v="14589.376923076899"/>
    <n v="145893.76923076899"/>
  </r>
  <r>
    <m/>
    <n v="0"/>
    <n v="1992187500"/>
    <n v="1995849609"/>
    <n v="1995857238"/>
    <n v="1995857238"/>
    <s v="13263R"/>
    <s v="Utilities"/>
    <s v="12406XR"/>
    <s v="Utility Operations Oklahoma"/>
    <s v="14157R"/>
    <s v="PSO Gen Renewables"/>
    <m/>
    <m/>
    <x v="1"/>
    <s v="474"/>
    <s v="13765"/>
    <s v="SP20 / 011"/>
    <n v="48281.888269230803"/>
    <n v="193127.55307692301"/>
  </r>
  <r>
    <m/>
    <n v="0"/>
    <n v="1992187500"/>
    <n v="1995849609"/>
    <n v="1995857238"/>
    <n v="1995857238"/>
    <s v="13263R"/>
    <s v="Utilities"/>
    <s v="12406XR"/>
    <s v="Utility Operations Oklahoma"/>
    <s v="14157R"/>
    <s v="PSO Gen Renewables"/>
    <m/>
    <m/>
    <x v="1"/>
    <s v="474"/>
    <s v="13766"/>
    <s v="SP20 / 006"/>
    <n v="19692.36"/>
    <n v="218804"/>
  </r>
  <r>
    <m/>
    <n v="0"/>
    <n v="1992187500"/>
    <n v="1995849609"/>
    <n v="1995857238"/>
    <n v="1995857238"/>
    <s v="13263R"/>
    <s v="Utilities"/>
    <s v="12406XR"/>
    <s v="Utility Operations Oklahoma"/>
    <s v="14157R"/>
    <s v="PSO Gen Renewables"/>
    <m/>
    <m/>
    <x v="1"/>
    <s v="474"/>
    <s v="13766"/>
    <s v="SP20 / 008"/>
    <n v="15242.8009230769"/>
    <n v="152428.00923076901"/>
  </r>
  <r>
    <m/>
    <n v="0"/>
    <n v="1992187500"/>
    <n v="1995849609"/>
    <n v="1995857238"/>
    <n v="1995857238"/>
    <s v="13263R"/>
    <s v="Utilities"/>
    <s v="12406XR"/>
    <s v="Utility Operations Oklahoma"/>
    <s v="14157R"/>
    <s v="PSO Gen Renewables"/>
    <m/>
    <m/>
    <x v="1"/>
    <s v="474"/>
    <s v="13767"/>
    <s v="SP20 / 005"/>
    <n v="9035.8240000000005"/>
    <n v="112947.8"/>
  </r>
  <r>
    <m/>
    <n v="0"/>
    <n v="1992187500"/>
    <n v="1995849609"/>
    <n v="1995857238"/>
    <n v="1995857238"/>
    <s v="13263R"/>
    <s v="Utilities"/>
    <s v="12406XR"/>
    <s v="Utility Operations Oklahoma"/>
    <s v="14157R"/>
    <s v="PSO Gen Renewables"/>
    <m/>
    <m/>
    <x v="1"/>
    <s v="474"/>
    <s v="13767"/>
    <s v="SP20 / 006"/>
    <n v="11572.38"/>
    <n v="128582"/>
  </r>
  <r>
    <m/>
    <n v="0"/>
    <n v="1992187500"/>
    <n v="1995849609"/>
    <n v="1995857238"/>
    <n v="1995857238"/>
    <s v="13263R"/>
    <s v="Utilities"/>
    <s v="12406XR"/>
    <s v="Utility Operations Oklahoma"/>
    <s v="14157R"/>
    <s v="PSO Gen Renewables"/>
    <m/>
    <m/>
    <x v="1"/>
    <s v="474"/>
    <s v="13767"/>
    <s v="SP20 / 008"/>
    <n v="14024.644615384599"/>
    <n v="140246.44615384599"/>
  </r>
  <r>
    <m/>
    <n v="0"/>
    <n v="1992187500"/>
    <n v="1995849609"/>
    <n v="1995857238"/>
    <n v="1995857238"/>
    <s v="13263R"/>
    <s v="Utilities"/>
    <s v="12406XR"/>
    <s v="Utility Operations Oklahoma"/>
    <s v="14157R"/>
    <s v="PSO Gen Renewables"/>
    <m/>
    <m/>
    <x v="5"/>
    <s v="474"/>
    <s v="13767"/>
    <s v="SP20 / 009"/>
    <n v="20723.7703846154"/>
    <n v="138158.469230769"/>
  </r>
  <r>
    <m/>
    <n v="0"/>
    <n v="1992187500"/>
    <n v="1995849609"/>
    <n v="1995857238"/>
    <n v="1995857238"/>
    <s v="13263R"/>
    <s v="Utilities"/>
    <s v="12406XR"/>
    <s v="Utility Operations Oklahoma"/>
    <s v="14157R"/>
    <s v="PSO Gen Renewables"/>
    <m/>
    <m/>
    <x v="5"/>
    <s v="474"/>
    <s v="13768"/>
    <s v="SP20 / 005"/>
    <n v="7594.64"/>
    <n v="94933"/>
  </r>
  <r>
    <m/>
    <n v="0"/>
    <n v="1992187500"/>
    <n v="1995849609"/>
    <n v="1995857238"/>
    <n v="1995857238"/>
    <s v="13263R"/>
    <s v="Utilities"/>
    <s v="12406XR"/>
    <s v="Utility Operations Oklahoma"/>
    <s v="14157R"/>
    <s v="PSO Gen Renewables"/>
    <m/>
    <m/>
    <x v="5"/>
    <s v="474"/>
    <s v="13768"/>
    <s v="SP20 / 006"/>
    <n v="9112.482"/>
    <n v="101249.8"/>
  </r>
  <r>
    <m/>
    <n v="0"/>
    <n v="1992187500"/>
    <n v="1995849609"/>
    <n v="1995857238"/>
    <n v="1995857238"/>
    <s v="13263R"/>
    <s v="Utilities"/>
    <s v="12406XR"/>
    <s v="Utility Operations Oklahoma"/>
    <s v="14157R"/>
    <s v="PSO Gen Renewables"/>
    <m/>
    <m/>
    <x v="5"/>
    <s v="474"/>
    <s v="13768"/>
    <s v="SP20 / 007"/>
    <n v="12785.234873076901"/>
    <n v="127852.34873076899"/>
  </r>
  <r>
    <m/>
    <n v="0"/>
    <n v="1992187500"/>
    <n v="1995849609"/>
    <n v="1995857238"/>
    <n v="1995857238"/>
    <s v="13263R"/>
    <s v="Utilities"/>
    <s v="12406XR"/>
    <s v="Utility Operations Oklahoma"/>
    <s v="14157R"/>
    <s v="PSO Gen Renewables"/>
    <m/>
    <m/>
    <x v="5"/>
    <s v="474"/>
    <s v="13768"/>
    <s v="SP20 / 008"/>
    <n v="25813.544884615399"/>
    <n v="258135.448846154"/>
  </r>
  <r>
    <m/>
    <n v="0"/>
    <n v="1992187500"/>
    <n v="1995849609"/>
    <n v="1995857238"/>
    <n v="1995857238"/>
    <s v="13263R"/>
    <s v="Utilities"/>
    <s v="12406XR"/>
    <s v="Utility Operations Oklahoma"/>
    <s v="14157R"/>
    <s v="PSO Gen Renewables"/>
    <m/>
    <m/>
    <x v="5"/>
    <s v="474"/>
    <s v="13768"/>
    <s v="SP20 / 010"/>
    <n v="32662.1293846154"/>
    <n v="163310.646923077"/>
  </r>
  <r>
    <m/>
    <n v="0"/>
    <n v="1992187500"/>
    <n v="1995849609"/>
    <n v="1995880126"/>
    <n v="1995880126"/>
    <s v="13263R"/>
    <s v="Utilities"/>
    <s v="12406XR"/>
    <s v="Utility Operations Oklahoma"/>
    <s v="10666R"/>
    <s v="Generating Assets PSO"/>
    <m/>
    <m/>
    <x v="5"/>
    <s v="198"/>
    <s v="10089"/>
    <s v="Nonsal"/>
    <n v="55138.6224"/>
    <n v="1837954.08"/>
  </r>
  <r>
    <m/>
    <n v="0"/>
    <n v="1992187500"/>
    <n v="1995849609"/>
    <n v="1995880126"/>
    <n v="1995880126"/>
    <s v="13263R"/>
    <s v="Utilities"/>
    <s v="12406XR"/>
    <s v="Utility Operations Oklahoma"/>
    <s v="10666R"/>
    <s v="Generating Assets PSO"/>
    <m/>
    <m/>
    <x v="5"/>
    <s v="198"/>
    <s v="10089"/>
    <s v="SP20 / 004"/>
    <n v="3326.4391846153899"/>
    <n v="55440.653076923103"/>
  </r>
  <r>
    <m/>
    <n v="0"/>
    <n v="1992187500"/>
    <n v="1995849609"/>
    <n v="1995880126"/>
    <n v="1995880126"/>
    <s v="13263R"/>
    <s v="Utilities"/>
    <s v="12406XR"/>
    <s v="Utility Operations Oklahoma"/>
    <s v="10666R"/>
    <s v="Generating Assets PSO"/>
    <m/>
    <m/>
    <x v="5"/>
    <s v="198"/>
    <s v="10089"/>
    <s v="SP20 / 006"/>
    <n v="8524.5193384615395"/>
    <n v="94716.881538461501"/>
  </r>
  <r>
    <m/>
    <n v="0"/>
    <n v="1992187500"/>
    <n v="1995849609"/>
    <n v="1995880126"/>
    <n v="1995880126"/>
    <s v="13263R"/>
    <s v="Utilities"/>
    <s v="12406XR"/>
    <s v="Utility Operations Oklahoma"/>
    <s v="10666R"/>
    <s v="Generating Assets PSO"/>
    <m/>
    <m/>
    <x v="5"/>
    <s v="198"/>
    <s v="10089"/>
    <s v="SP20 / 009"/>
    <n v="40902.249519230703"/>
    <n v="272681.66346153797"/>
  </r>
  <r>
    <m/>
    <n v="0"/>
    <n v="1992187500"/>
    <n v="1995849609"/>
    <n v="1995880126"/>
    <n v="1995880126"/>
    <s v="13263R"/>
    <s v="Utilities"/>
    <s v="12406XR"/>
    <s v="Utility Operations Oklahoma"/>
    <s v="10666R"/>
    <s v="Generating Assets PSO"/>
    <m/>
    <m/>
    <x v="5"/>
    <s v="198"/>
    <s v="10090"/>
    <s v="Nonsal"/>
    <n v="91793.649000000005"/>
    <n v="3059788.3"/>
  </r>
  <r>
    <m/>
    <n v="0"/>
    <n v="1992187500"/>
    <n v="1995849609"/>
    <n v="1995880126"/>
    <n v="1995880126"/>
    <s v="13263R"/>
    <s v="Utilities"/>
    <s v="12406XR"/>
    <s v="Utility Operations Oklahoma"/>
    <s v="10666R"/>
    <s v="Generating Assets PSO"/>
    <m/>
    <m/>
    <x v="5"/>
    <s v="198"/>
    <s v="10090"/>
    <s v="SP20 / 007"/>
    <n v="11405.3496923077"/>
    <n v="114053.49692307699"/>
  </r>
  <r>
    <m/>
    <n v="0"/>
    <n v="1992187500"/>
    <n v="1995849609"/>
    <n v="1995880126"/>
    <n v="1995880126"/>
    <s v="13263R"/>
    <s v="Utilities"/>
    <s v="12406XR"/>
    <s v="Utility Operations Oklahoma"/>
    <s v="10666R"/>
    <s v="Generating Assets PSO"/>
    <m/>
    <m/>
    <x v="5"/>
    <s v="198"/>
    <s v="10090"/>
    <s v="SP20 / 008"/>
    <n v="71980.053653846"/>
    <n v="719800.53653846204"/>
  </r>
  <r>
    <m/>
    <n v="0"/>
    <n v="1992187500"/>
    <n v="1995849609"/>
    <n v="1995880126"/>
    <n v="1995880126"/>
    <s v="13263R"/>
    <s v="Utilities"/>
    <s v="12406XR"/>
    <s v="Utility Operations Oklahoma"/>
    <s v="10666R"/>
    <s v="Generating Assets PSO"/>
    <m/>
    <m/>
    <x v="5"/>
    <s v="198"/>
    <s v="10090"/>
    <s v="SP20 / 009"/>
    <n v="42711.661038461498"/>
    <n v="284744.40692307701"/>
  </r>
  <r>
    <m/>
    <n v="0"/>
    <n v="1992187500"/>
    <n v="1995849609"/>
    <n v="1995880126"/>
    <n v="1995880126"/>
    <s v="13263R"/>
    <s v="Utilities"/>
    <s v="12406XR"/>
    <s v="Utility Operations Oklahoma"/>
    <s v="10666R"/>
    <s v="Generating Assets PSO"/>
    <m/>
    <m/>
    <x v="5"/>
    <s v="198"/>
    <s v="10090"/>
    <s v="SP20 / 011"/>
    <n v="46250.001538461504"/>
    <n v="185000.00615384601"/>
  </r>
  <r>
    <m/>
    <n v="0"/>
    <n v="1992187500"/>
    <n v="1995849609"/>
    <n v="1995880126"/>
    <n v="1995880126"/>
    <s v="13263R"/>
    <s v="Utilities"/>
    <s v="12406XR"/>
    <s v="Utility Operations Oklahoma"/>
    <s v="10666R"/>
    <s v="Generating Assets PSO"/>
    <m/>
    <m/>
    <x v="5"/>
    <s v="198"/>
    <s v="10422"/>
    <s v="Nonsal"/>
    <n v="75071.043600000005"/>
    <n v="2502368.12"/>
  </r>
  <r>
    <m/>
    <n v="0"/>
    <n v="1992187500"/>
    <n v="1995849609"/>
    <n v="1995880126"/>
    <n v="1995880126"/>
    <s v="13263R"/>
    <s v="Utilities"/>
    <s v="12406XR"/>
    <s v="Utility Operations Oklahoma"/>
    <s v="10666R"/>
    <s v="Generating Assets PSO"/>
    <m/>
    <m/>
    <x v="5"/>
    <s v="198"/>
    <s v="10422"/>
    <s v="SP20 / 004"/>
    <n v="3556.0268607692301"/>
    <n v="59267.114346153801"/>
  </r>
  <r>
    <m/>
    <n v="0"/>
    <n v="1992187500"/>
    <n v="1995849609"/>
    <n v="1995880126"/>
    <n v="1995880126"/>
    <s v="13263R"/>
    <s v="Utilities"/>
    <s v="12406XR"/>
    <s v="Utility Operations Oklahoma"/>
    <s v="10666R"/>
    <s v="Generating Assets PSO"/>
    <m/>
    <m/>
    <x v="5"/>
    <s v="198"/>
    <s v="10422"/>
    <s v="SP20 / 008"/>
    <n v="75662.576269230907"/>
    <n v="756625.76269230805"/>
  </r>
  <r>
    <m/>
    <n v="0"/>
    <n v="1992187500"/>
    <n v="1995849609"/>
    <n v="1995880126"/>
    <n v="1995880126"/>
    <s v="13263R"/>
    <s v="Utilities"/>
    <s v="12406XR"/>
    <s v="Utility Operations Oklahoma"/>
    <s v="10666R"/>
    <s v="Generating Assets PSO"/>
    <m/>
    <m/>
    <x v="5"/>
    <s v="198"/>
    <s v="10422"/>
    <s v="SP20 / 009"/>
    <n v="62900.808634615401"/>
    <n v="419338.72423076897"/>
  </r>
  <r>
    <m/>
    <n v="0"/>
    <n v="1992187500"/>
    <n v="1995849609"/>
    <n v="1995880126"/>
    <n v="1995880126"/>
    <s v="13263R"/>
    <s v="Utilities"/>
    <s v="12406XR"/>
    <s v="Utility Operations Oklahoma"/>
    <s v="10666R"/>
    <s v="Generating Assets PSO"/>
    <m/>
    <m/>
    <x v="5"/>
    <s v="198"/>
    <s v="10507"/>
    <s v="Nonsal"/>
    <n v="79729.541400000002"/>
    <n v="2657651.38"/>
  </r>
  <r>
    <m/>
    <n v="0"/>
    <n v="1992187500"/>
    <n v="1995849609"/>
    <n v="1995880126"/>
    <n v="1995880126"/>
    <s v="13263R"/>
    <s v="Utilities"/>
    <s v="12406XR"/>
    <s v="Utility Operations Oklahoma"/>
    <s v="10666R"/>
    <s v="Generating Assets PSO"/>
    <m/>
    <m/>
    <x v="5"/>
    <s v="198"/>
    <s v="10507"/>
    <s v="SP20 / 009"/>
    <n v="41384.140384615297"/>
    <n v="275894.26923076902"/>
  </r>
  <r>
    <m/>
    <n v="0"/>
    <n v="1992187500"/>
    <n v="1995849609"/>
    <n v="1995880126"/>
    <n v="1995880126"/>
    <s v="13263R"/>
    <s v="Utilities"/>
    <s v="12406XR"/>
    <s v="Utility Operations Oklahoma"/>
    <s v="10666R"/>
    <s v="Generating Assets PSO"/>
    <m/>
    <m/>
    <x v="5"/>
    <s v="198"/>
    <s v="10507"/>
    <s v="SP20 / 011"/>
    <n v="45999.992692307802"/>
    <n v="183999.970769231"/>
  </r>
  <r>
    <m/>
    <n v="0"/>
    <n v="1992187500"/>
    <n v="1995849609"/>
    <n v="1995880126"/>
    <n v="1995880126"/>
    <s v="13263R"/>
    <s v="Utilities"/>
    <s v="12406XR"/>
    <s v="Utility Operations Oklahoma"/>
    <s v="10666R"/>
    <s v="Generating Assets PSO"/>
    <m/>
    <m/>
    <x v="5"/>
    <s v="198"/>
    <s v="11152"/>
    <s v="Nonsal"/>
    <n v="8285.1"/>
    <n v="276170"/>
  </r>
  <r>
    <m/>
    <n v="0"/>
    <n v="1992187500"/>
    <n v="1995849609"/>
    <n v="1995880126"/>
    <n v="1995880126"/>
    <s v="13263R"/>
    <s v="Utilities"/>
    <s v="12406XR"/>
    <s v="Utility Operations Oklahoma"/>
    <s v="10666R"/>
    <s v="Generating Assets PSO"/>
    <m/>
    <m/>
    <x v="5"/>
    <s v="198"/>
    <s v="11384"/>
    <s v="Nonsal"/>
    <n v="172667.5692"/>
    <n v="5755585.6399999997"/>
  </r>
  <r>
    <m/>
    <n v="0"/>
    <n v="1992187500"/>
    <n v="1995849609"/>
    <n v="1995880126"/>
    <n v="1995880126"/>
    <s v="13263R"/>
    <s v="Utilities"/>
    <s v="12406XR"/>
    <s v="Utility Operations Oklahoma"/>
    <s v="10666R"/>
    <s v="Generating Assets PSO"/>
    <m/>
    <m/>
    <x v="5"/>
    <s v="198"/>
    <s v="11384"/>
    <s v="SP20 / 004"/>
    <n v="7350.6142153846104"/>
    <n v="122510.236923077"/>
  </r>
  <r>
    <m/>
    <n v="0"/>
    <n v="1992187500"/>
    <n v="1995849609"/>
    <n v="1995880126"/>
    <n v="1995880126"/>
    <s v="13263R"/>
    <s v="Utilities"/>
    <s v="12406XR"/>
    <s v="Utility Operations Oklahoma"/>
    <s v="10666R"/>
    <s v="Generating Assets PSO"/>
    <m/>
    <m/>
    <x v="5"/>
    <s v="198"/>
    <s v="11384"/>
    <s v="SP20 / 007"/>
    <n v="34115.435923076897"/>
    <n v="341154.35923076898"/>
  </r>
  <r>
    <m/>
    <n v="0"/>
    <n v="1992187500"/>
    <n v="1995849609"/>
    <n v="1995880126"/>
    <n v="1995880126"/>
    <s v="13263R"/>
    <s v="Utilities"/>
    <s v="12406XR"/>
    <s v="Utility Operations Oklahoma"/>
    <s v="10666R"/>
    <s v="Generating Assets PSO"/>
    <m/>
    <m/>
    <x v="5"/>
    <s v="198"/>
    <s v="11384"/>
    <s v="SP20 / 008"/>
    <n v="55522.041230769297"/>
    <n v="555220.41230769199"/>
  </r>
  <r>
    <m/>
    <n v="0"/>
    <n v="1992187500"/>
    <n v="1995849609"/>
    <n v="1995880126"/>
    <n v="1995880126"/>
    <s v="13263R"/>
    <s v="Utilities"/>
    <s v="12406XR"/>
    <s v="Utility Operations Oklahoma"/>
    <s v="10666R"/>
    <s v="Generating Assets PSO"/>
    <m/>
    <m/>
    <x v="5"/>
    <s v="198"/>
    <s v="11384"/>
    <s v="SP20 / 009"/>
    <n v="20538.96"/>
    <n v="136926.39999999999"/>
  </r>
  <r>
    <m/>
    <n v="0"/>
    <n v="1992187500"/>
    <n v="1995849609"/>
    <n v="1995880126"/>
    <n v="1995880126"/>
    <s v="13263R"/>
    <s v="Utilities"/>
    <s v="12406XR"/>
    <s v="Utility Operations Oklahoma"/>
    <s v="10666R"/>
    <s v="Generating Assets PSO"/>
    <m/>
    <m/>
    <x v="5"/>
    <s v="198"/>
    <s v="11384"/>
    <s v="SP20 / 010"/>
    <n v="31400.005076923"/>
    <n v="157000.025384615"/>
  </r>
  <r>
    <m/>
    <n v="0"/>
    <n v="1992187500"/>
    <n v="1995849609"/>
    <n v="1995880126"/>
    <n v="1995880126"/>
    <s v="13263R"/>
    <s v="Utilities"/>
    <s v="12406XR"/>
    <s v="Utility Operations Oklahoma"/>
    <s v="10666R"/>
    <s v="Generating Assets PSO"/>
    <m/>
    <m/>
    <x v="5"/>
    <s v="198"/>
    <s v="11506"/>
    <s v="Nonsal"/>
    <n v="77555.722800000003"/>
    <n v="2585190.7599999998"/>
  </r>
  <r>
    <m/>
    <n v="0"/>
    <n v="1992187500"/>
    <n v="1995849609"/>
    <n v="1995880126"/>
    <n v="1995880126"/>
    <s v="13263R"/>
    <s v="Utilities"/>
    <s v="12406XR"/>
    <s v="Utility Operations Oklahoma"/>
    <s v="10666R"/>
    <s v="Generating Assets PSO"/>
    <m/>
    <m/>
    <x v="5"/>
    <s v="198"/>
    <s v="11506"/>
    <s v="SP20 / 004"/>
    <n v="3622.9750153846098"/>
    <n v="60382.916923076897"/>
  </r>
  <r>
    <m/>
    <n v="0"/>
    <n v="1992187500"/>
    <n v="1995849609"/>
    <n v="1995880126"/>
    <n v="1995880126"/>
    <s v="13263R"/>
    <s v="Utilities"/>
    <s v="12406XR"/>
    <s v="Utility Operations Oklahoma"/>
    <s v="10666R"/>
    <s v="Generating Assets PSO"/>
    <m/>
    <m/>
    <x v="5"/>
    <s v="198"/>
    <s v="11506"/>
    <s v="SP20 / 008"/>
    <n v="62594.202076923"/>
    <n v="625942.02076923102"/>
  </r>
  <r>
    <m/>
    <n v="0"/>
    <n v="1992187500"/>
    <n v="1995849609"/>
    <n v="1995880126"/>
    <n v="1995880126"/>
    <s v="13263R"/>
    <s v="Utilities"/>
    <s v="12406XR"/>
    <s v="Utility Operations Oklahoma"/>
    <s v="10666R"/>
    <s v="Generating Assets PSO"/>
    <m/>
    <m/>
    <x v="5"/>
    <s v="198"/>
    <s v="11506"/>
    <s v="SP20 / 009"/>
    <n v="41351.784692307803"/>
    <n v="275678.56461538502"/>
  </r>
  <r>
    <m/>
    <n v="0"/>
    <n v="1992187500"/>
    <n v="1995849609"/>
    <n v="1995880126"/>
    <n v="1995880126"/>
    <s v="13263R"/>
    <s v="Utilities"/>
    <s v="12406XR"/>
    <s v="Utility Operations Oklahoma"/>
    <s v="10666R"/>
    <s v="Generating Assets PSO"/>
    <m/>
    <m/>
    <x v="5"/>
    <s v="198"/>
    <s v="11506"/>
    <s v="SP20 / 011"/>
    <n v="46250.004038461499"/>
    <n v="185000.01615384599"/>
  </r>
  <r>
    <m/>
    <n v="0"/>
    <n v="1992187500"/>
    <n v="1995849609"/>
    <n v="1995910644"/>
    <n v="1995910644"/>
    <s v="13263R"/>
    <s v="Utilities"/>
    <s v="12406XR"/>
    <s v="Utility Operations Oklahoma"/>
    <s v="12406R"/>
    <s v="Utility Operations Oklahoma"/>
    <m/>
    <m/>
    <x v="5"/>
    <s v="167"/>
    <s v="12406"/>
    <s v="SP20 / 005"/>
    <n v="5543.4579999999996"/>
    <n v="69293.225000000006"/>
  </r>
  <r>
    <m/>
    <n v="0"/>
    <n v="1992187500"/>
    <n v="1995849609"/>
    <n v="1995910644"/>
    <n v="1995910644"/>
    <s v="13263R"/>
    <s v="Utilities"/>
    <s v="12406XR"/>
    <s v="Utility Operations Oklahoma"/>
    <s v="12406R"/>
    <s v="Utility Operations Oklahoma"/>
    <m/>
    <m/>
    <x v="5"/>
    <s v="167"/>
    <s v="12406"/>
    <s v="SP20 / 011"/>
    <n v="41250.007115384498"/>
    <n v="165000.02846153799"/>
  </r>
  <r>
    <m/>
    <n v="0"/>
    <n v="1992187500"/>
    <n v="1995849609"/>
    <n v="1995910644"/>
    <n v="1995918273"/>
    <s v="13263R"/>
    <s v="Utilities"/>
    <s v="12406XR"/>
    <s v="Utility Operations Oklahoma"/>
    <s v="12406R"/>
    <s v="Utility Operations Oklahoma"/>
    <s v="14182R"/>
    <s v="PSO Safety &amp; Health"/>
    <x v="5"/>
    <s v="167"/>
    <s v="14182"/>
    <s v="SP20 / 007"/>
    <n v="33530.248653846204"/>
    <n v="335302.48653846199"/>
  </r>
  <r>
    <m/>
    <n v="0"/>
    <n v="1992187500"/>
    <n v="1995849609"/>
    <n v="1995910644"/>
    <n v="1995918273"/>
    <s v="13263R"/>
    <s v="Utilities"/>
    <s v="12406XR"/>
    <s v="Utility Operations Oklahoma"/>
    <s v="12406R"/>
    <s v="Utility Operations Oklahoma"/>
    <s v="14182R"/>
    <s v="PSO Safety &amp; Health"/>
    <x v="5"/>
    <s v="167"/>
    <s v="14182"/>
    <s v="SP20 / 008"/>
    <n v="27166.2818846154"/>
    <n v="271662.81884615403"/>
  </r>
  <r>
    <m/>
    <n v="0"/>
    <n v="1992187500"/>
    <n v="1995849609"/>
    <n v="1995910644"/>
    <n v="1995918273"/>
    <s v="13263R"/>
    <s v="Utilities"/>
    <s v="12406XR"/>
    <s v="Utility Operations Oklahoma"/>
    <s v="12406R"/>
    <s v="Utility Operations Oklahoma"/>
    <s v="14182R"/>
    <s v="PSO Safety &amp; Health"/>
    <x v="5"/>
    <s v="167"/>
    <s v="14182"/>
    <s v="SP20 / 009"/>
    <n v="20812.119461538401"/>
    <n v="138747.46307692301"/>
  </r>
  <r>
    <m/>
    <n v="0"/>
    <n v="1992187500"/>
    <n v="1995849609"/>
    <n v="1995910644"/>
    <n v="1995918273"/>
    <s v="13263R"/>
    <s v="Utilities"/>
    <s v="12406XR"/>
    <s v="Utility Operations Oklahoma"/>
    <s v="12406R"/>
    <s v="Utility Operations Oklahoma"/>
    <s v="14182R"/>
    <s v="PSO Safety &amp; Health"/>
    <x v="5"/>
    <s v="167"/>
    <s v="14182"/>
    <s v="SP20 / 011"/>
    <n v="49706.739230769199"/>
    <n v="198826.956923077"/>
  </r>
  <r>
    <m/>
    <n v="0"/>
    <n v="1992187500"/>
    <n v="1995849609"/>
    <n v="1995910644"/>
    <n v="1995925902"/>
    <s v="13263R"/>
    <s v="Utilities"/>
    <s v="12406XR"/>
    <s v="Utility Operations Oklahoma"/>
    <s v="12406R"/>
    <s v="Utility Operations Oklahoma"/>
    <s v="12410R"/>
    <s v="PSO Bus Oper Support"/>
    <x v="5"/>
    <s v="167"/>
    <s v="12410"/>
    <s v="SP20 / 009"/>
    <n v="64192.398173076901"/>
    <n v="427949.32115384599"/>
  </r>
  <r>
    <m/>
    <n v="0"/>
    <n v="1992187500"/>
    <n v="1995849609"/>
    <n v="1995910644"/>
    <n v="1995925902"/>
    <s v="13263R"/>
    <s v="Utilities"/>
    <s v="12406XR"/>
    <s v="Utility Operations Oklahoma"/>
    <s v="12406R"/>
    <s v="Utility Operations Oklahoma"/>
    <s v="12410R"/>
    <s v="PSO Bus Oper Support"/>
    <x v="5"/>
    <s v="167"/>
    <s v="12410"/>
    <s v="SP20 / 011"/>
    <n v="45319.947788461497"/>
    <n v="181279.79115384599"/>
  </r>
  <r>
    <m/>
    <n v="0"/>
    <n v="1992187500"/>
    <n v="1995849609"/>
    <n v="1995910644"/>
    <n v="1995925902"/>
    <s v="13263R"/>
    <s v="Utilities"/>
    <s v="12406XR"/>
    <s v="Utility Operations Oklahoma"/>
    <s v="12406R"/>
    <s v="Utility Operations Oklahoma"/>
    <s v="12410R"/>
    <s v="PSO Bus Oper Support"/>
    <x v="5"/>
    <s v="167"/>
    <s v="12410"/>
    <s v="SP20 / 013"/>
    <n v="86073.072615384706"/>
    <n v="245923.064615385"/>
  </r>
  <r>
    <m/>
    <n v="0"/>
    <n v="1992187500"/>
    <n v="1995849609"/>
    <n v="1995910644"/>
    <n v="1995925902"/>
    <s v="13263R"/>
    <s v="Utilities"/>
    <s v="12406XR"/>
    <s v="Utility Operations Oklahoma"/>
    <s v="12406R"/>
    <s v="Utility Operations Oklahoma"/>
    <s v="12410R"/>
    <s v="PSO Bus Oper Support"/>
    <x v="5"/>
    <s v="167"/>
    <s v="14178"/>
    <s v="Nonsal"/>
    <n v="5127.7020000000002"/>
    <n v="170923.4"/>
  </r>
  <r>
    <m/>
    <n v="0"/>
    <n v="1992187500"/>
    <n v="1995849609"/>
    <n v="1995910644"/>
    <n v="1995925902"/>
    <s v="13263R"/>
    <s v="Utilities"/>
    <s v="12406XR"/>
    <s v="Utility Operations Oklahoma"/>
    <s v="12406R"/>
    <s v="Utility Operations Oklahoma"/>
    <s v="12410R"/>
    <s v="PSO Bus Oper Support"/>
    <x v="5"/>
    <s v="167"/>
    <s v="14178"/>
    <s v="SP20 / 002"/>
    <n v="2428.0332692307702"/>
    <n v="48560.6653846154"/>
  </r>
  <r>
    <m/>
    <n v="0"/>
    <n v="1992187500"/>
    <n v="1995849609"/>
    <n v="1995910644"/>
    <n v="1995925902"/>
    <s v="13263R"/>
    <s v="Utilities"/>
    <s v="12406XR"/>
    <s v="Utility Operations Oklahoma"/>
    <s v="12406R"/>
    <s v="Utility Operations Oklahoma"/>
    <s v="12410R"/>
    <s v="PSO Bus Oper Support"/>
    <x v="5"/>
    <s v="167"/>
    <s v="14178"/>
    <s v="SP20 / 005"/>
    <n v="24317.751867692401"/>
    <n v="303971.89834615402"/>
  </r>
  <r>
    <m/>
    <n v="0"/>
    <n v="1992187500"/>
    <n v="1995849609"/>
    <n v="1995910644"/>
    <n v="1995925902"/>
    <s v="13263R"/>
    <s v="Utilities"/>
    <s v="12406XR"/>
    <s v="Utility Operations Oklahoma"/>
    <s v="12406R"/>
    <s v="Utility Operations Oklahoma"/>
    <s v="12410R"/>
    <s v="PSO Bus Oper Support"/>
    <x v="5"/>
    <s v="167"/>
    <s v="14178"/>
    <s v="SP20 / 007"/>
    <n v="9805.0769615384597"/>
    <n v="98050.769615384605"/>
  </r>
  <r>
    <m/>
    <n v="0"/>
    <n v="1992187500"/>
    <n v="1995849609"/>
    <n v="1995910644"/>
    <n v="1995925902"/>
    <s v="13263R"/>
    <s v="Utilities"/>
    <s v="12406XR"/>
    <s v="Utility Operations Oklahoma"/>
    <s v="12406R"/>
    <s v="Utility Operations Oklahoma"/>
    <s v="12410R"/>
    <s v="PSO Bus Oper Support"/>
    <x v="5"/>
    <s v="167"/>
    <s v="14178"/>
    <s v="SP20 / 008"/>
    <n v="23152.8310384615"/>
    <n v="231528.310384615"/>
  </r>
  <r>
    <m/>
    <n v="0"/>
    <n v="1992187500"/>
    <n v="1995849609"/>
    <n v="1995910644"/>
    <n v="1995925902"/>
    <s v="13263R"/>
    <s v="Utilities"/>
    <s v="12406XR"/>
    <s v="Utility Operations Oklahoma"/>
    <s v="12406R"/>
    <s v="Utility Operations Oklahoma"/>
    <s v="12410R"/>
    <s v="PSO Bus Oper Support"/>
    <x v="5"/>
    <s v="167"/>
    <s v="14178"/>
    <s v="SP20 / 010"/>
    <n v="28721.835538461601"/>
    <n v="143609.177692308"/>
  </r>
  <r>
    <m/>
    <n v="0"/>
    <n v="1992187500"/>
    <n v="1995849609"/>
    <n v="1995910644"/>
    <n v="1995941161"/>
    <s v="13263R"/>
    <s v="Utilities"/>
    <s v="12406XR"/>
    <s v="Utility Operations Oklahoma"/>
    <s v="12406R"/>
    <s v="Utility Operations Oklahoma"/>
    <s v="12407R"/>
    <s v="PSO Distr Reg Oper"/>
    <x v="5"/>
    <s v="167"/>
    <s v="10095"/>
    <s v="SP20 / 006"/>
    <n v="7467.1177846153896"/>
    <n v="82967.975384615405"/>
  </r>
  <r>
    <m/>
    <n v="0"/>
    <n v="1992187500"/>
    <n v="1995849609"/>
    <n v="1995910644"/>
    <n v="1995941161"/>
    <s v="13263R"/>
    <s v="Utilities"/>
    <s v="12406XR"/>
    <s v="Utility Operations Oklahoma"/>
    <s v="12406R"/>
    <s v="Utility Operations Oklahoma"/>
    <s v="12407R"/>
    <s v="PSO Distr Reg Oper"/>
    <x v="5"/>
    <s v="167"/>
    <s v="10095"/>
    <s v="SP20 / 007"/>
    <n v="9728.2678076923094"/>
    <n v="97282.678076923097"/>
  </r>
  <r>
    <m/>
    <n v="0"/>
    <n v="1992187500"/>
    <n v="1995849609"/>
    <n v="1995910644"/>
    <n v="1995941161"/>
    <s v="13263R"/>
    <s v="Utilities"/>
    <s v="12406XR"/>
    <s v="Utility Operations Oklahoma"/>
    <s v="12406R"/>
    <s v="Utility Operations Oklahoma"/>
    <s v="12407R"/>
    <s v="PSO Distr Reg Oper"/>
    <x v="5"/>
    <s v="167"/>
    <s v="10174"/>
    <s v="Nonsal"/>
    <n v="70585.441500000001"/>
    <n v="2352848.0499999998"/>
  </r>
  <r>
    <m/>
    <n v="0"/>
    <n v="1992187500"/>
    <n v="1995849609"/>
    <n v="1995910644"/>
    <n v="1995941161"/>
    <s v="13263R"/>
    <s v="Utilities"/>
    <s v="12406XR"/>
    <s v="Utility Operations Oklahoma"/>
    <s v="12406R"/>
    <s v="Utility Operations Oklahoma"/>
    <s v="12407R"/>
    <s v="PSO Distr Reg Oper"/>
    <x v="5"/>
    <s v="167"/>
    <s v="10174"/>
    <s v="SP20 / 003"/>
    <n v="2645.2247884615399"/>
    <n v="52904.495769230802"/>
  </r>
  <r>
    <m/>
    <n v="0"/>
    <n v="1992187500"/>
    <n v="1995849609"/>
    <n v="1995910644"/>
    <n v="1995941161"/>
    <s v="13263R"/>
    <s v="Utilities"/>
    <s v="12406XR"/>
    <s v="Utility Operations Oklahoma"/>
    <s v="12406R"/>
    <s v="Utility Operations Oklahoma"/>
    <s v="12407R"/>
    <s v="PSO Distr Reg Oper"/>
    <x v="5"/>
    <s v="167"/>
    <s v="10174"/>
    <s v="SP20 / 006"/>
    <n v="7146.4167692307701"/>
    <n v="79404.630769230804"/>
  </r>
  <r>
    <m/>
    <n v="0"/>
    <n v="1992187500"/>
    <n v="1995849609"/>
    <n v="1995910644"/>
    <n v="1995941161"/>
    <s v="13263R"/>
    <s v="Utilities"/>
    <s v="12406XR"/>
    <s v="Utility Operations Oklahoma"/>
    <s v="12406R"/>
    <s v="Utility Operations Oklahoma"/>
    <s v="12407R"/>
    <s v="PSO Distr Reg Oper"/>
    <x v="5"/>
    <s v="167"/>
    <s v="10174"/>
    <s v="SP20 / 007"/>
    <n v="11519.54"/>
    <n v="115195.4"/>
  </r>
  <r>
    <m/>
    <n v="0"/>
    <n v="1992187500"/>
    <n v="1995849609"/>
    <n v="1995910644"/>
    <n v="1995941161"/>
    <s v="13263R"/>
    <s v="Utilities"/>
    <s v="12406XR"/>
    <s v="Utility Operations Oklahoma"/>
    <s v="12406R"/>
    <s v="Utility Operations Oklahoma"/>
    <s v="12407R"/>
    <s v="PSO Distr Reg Oper"/>
    <x v="5"/>
    <s v="167"/>
    <s v="10174"/>
    <s v="SP20 / 009"/>
    <n v="23349.6216346154"/>
    <n v="155664.14423076899"/>
  </r>
  <r>
    <m/>
    <n v="0"/>
    <n v="1992187500"/>
    <n v="1995849609"/>
    <n v="1995910644"/>
    <n v="1995941161"/>
    <s v="13263R"/>
    <s v="Utilities"/>
    <s v="12406XR"/>
    <s v="Utility Operations Oklahoma"/>
    <s v="12406R"/>
    <s v="Utility Operations Oklahoma"/>
    <s v="12407R"/>
    <s v="PSO Distr Reg Oper"/>
    <x v="5"/>
    <s v="167"/>
    <s v="10497"/>
    <s v="SP20 / 006"/>
    <n v="28026.7829792308"/>
    <n v="311408.69976923103"/>
  </r>
  <r>
    <m/>
    <n v="0"/>
    <n v="1992187500"/>
    <n v="1995849609"/>
    <n v="1995910644"/>
    <n v="1995941161"/>
    <s v="13263R"/>
    <s v="Utilities"/>
    <s v="12406XR"/>
    <s v="Utility Operations Oklahoma"/>
    <s v="12406R"/>
    <s v="Utility Operations Oklahoma"/>
    <s v="12407R"/>
    <s v="PSO Distr Reg Oper"/>
    <x v="5"/>
    <s v="167"/>
    <s v="10497"/>
    <s v="SP20 / 007"/>
    <n v="66447.719026923194"/>
    <n v="664477.19026923098"/>
  </r>
  <r>
    <m/>
    <n v="0"/>
    <n v="1992187500"/>
    <n v="1995849609"/>
    <n v="1995910644"/>
    <n v="1995941161"/>
    <s v="13263R"/>
    <s v="Utilities"/>
    <s v="12406XR"/>
    <s v="Utility Operations Oklahoma"/>
    <s v="12406R"/>
    <s v="Utility Operations Oklahoma"/>
    <s v="12407R"/>
    <s v="PSO Distr Reg Oper"/>
    <x v="5"/>
    <s v="167"/>
    <s v="10497"/>
    <s v="SP20 / 008"/>
    <n v="12042.7006153846"/>
    <n v="120427.006153846"/>
  </r>
  <r>
    <m/>
    <n v="0"/>
    <n v="1992187500"/>
    <n v="1995849609"/>
    <n v="1995910644"/>
    <n v="1995941161"/>
    <s v="13263R"/>
    <s v="Utilities"/>
    <s v="12406XR"/>
    <s v="Utility Operations Oklahoma"/>
    <s v="12406R"/>
    <s v="Utility Operations Oklahoma"/>
    <s v="12407R"/>
    <s v="PSO Distr Reg Oper"/>
    <x v="5"/>
    <s v="167"/>
    <s v="10734"/>
    <s v="SP20 / 010"/>
    <n v="32145.7058461538"/>
    <n v="160728.529230769"/>
  </r>
  <r>
    <m/>
    <n v="0"/>
    <n v="1992187500"/>
    <n v="1995849609"/>
    <n v="1995910644"/>
    <n v="1995941161"/>
    <s v="13263R"/>
    <s v="Utilities"/>
    <s v="12406XR"/>
    <s v="Utility Operations Oklahoma"/>
    <s v="12406R"/>
    <s v="Utility Operations Oklahoma"/>
    <s v="12407R"/>
    <s v="PSO Distr Reg Oper"/>
    <x v="5"/>
    <s v="167"/>
    <s v="10738"/>
    <s v="Nonsal"/>
    <n v="53936.557500000003"/>
    <n v="1797885.25"/>
  </r>
  <r>
    <m/>
    <n v="0"/>
    <n v="1992187500"/>
    <n v="1995849609"/>
    <n v="1995910644"/>
    <n v="1995941161"/>
    <s v="13263R"/>
    <s v="Utilities"/>
    <s v="12406XR"/>
    <s v="Utility Operations Oklahoma"/>
    <s v="12406R"/>
    <s v="Utility Operations Oklahoma"/>
    <s v="12407R"/>
    <s v="PSO Distr Reg Oper"/>
    <x v="5"/>
    <s v="167"/>
    <s v="10833"/>
    <s v="SP20 / 004"/>
    <n v="4064.18485384615"/>
    <n v="67736.414230769195"/>
  </r>
  <r>
    <m/>
    <n v="0"/>
    <n v="1992187500"/>
    <n v="1995849609"/>
    <n v="1995910644"/>
    <n v="1995941161"/>
    <s v="13263R"/>
    <s v="Utilities"/>
    <s v="12406XR"/>
    <s v="Utility Operations Oklahoma"/>
    <s v="12406R"/>
    <s v="Utility Operations Oklahoma"/>
    <s v="12407R"/>
    <s v="PSO Distr Reg Oper"/>
    <x v="5"/>
    <s v="167"/>
    <s v="10833"/>
    <s v="SP20 / 007"/>
    <n v="12795.219846153799"/>
    <n v="127952.19846153801"/>
  </r>
  <r>
    <m/>
    <n v="0"/>
    <n v="1992187500"/>
    <n v="1995849609"/>
    <n v="1995910644"/>
    <n v="1995941161"/>
    <s v="13263R"/>
    <s v="Utilities"/>
    <s v="12406XR"/>
    <s v="Utility Operations Oklahoma"/>
    <s v="12406R"/>
    <s v="Utility Operations Oklahoma"/>
    <s v="12407R"/>
    <s v="PSO Distr Reg Oper"/>
    <x v="5"/>
    <s v="167"/>
    <s v="10833"/>
    <s v="SP20 / 011"/>
    <n v="45509.017596153797"/>
    <n v="182036.07038461501"/>
  </r>
  <r>
    <m/>
    <n v="0"/>
    <n v="1992187500"/>
    <n v="1995849609"/>
    <n v="1995910644"/>
    <n v="1995941161"/>
    <s v="13263R"/>
    <s v="Utilities"/>
    <s v="12406XR"/>
    <s v="Utility Operations Oklahoma"/>
    <s v="12406R"/>
    <s v="Utility Operations Oklahoma"/>
    <s v="12407R"/>
    <s v="PSO Distr Reg Oper"/>
    <x v="5"/>
    <s v="167"/>
    <s v="10879"/>
    <s v="Nonsal"/>
    <n v="70681.422300000006"/>
    <n v="2356047.41"/>
  </r>
  <r>
    <m/>
    <n v="0"/>
    <n v="1992187500"/>
    <n v="1995849609"/>
    <n v="1995910644"/>
    <n v="1995941161"/>
    <s v="13263R"/>
    <s v="Utilities"/>
    <s v="12406XR"/>
    <s v="Utility Operations Oklahoma"/>
    <s v="12406R"/>
    <s v="Utility Operations Oklahoma"/>
    <s v="12407R"/>
    <s v="PSO Distr Reg Oper"/>
    <x v="5"/>
    <s v="167"/>
    <s v="10879"/>
    <s v="SP20 / 004"/>
    <n v="3474.6204138461499"/>
    <n v="57910.340230769201"/>
  </r>
  <r>
    <m/>
    <n v="0"/>
    <n v="1992187500"/>
    <n v="1995849609"/>
    <n v="1995910644"/>
    <n v="1995941161"/>
    <s v="13263R"/>
    <s v="Utilities"/>
    <s v="12406XR"/>
    <s v="Utility Operations Oklahoma"/>
    <s v="12406R"/>
    <s v="Utility Operations Oklahoma"/>
    <s v="12407R"/>
    <s v="PSO Distr Reg Oper"/>
    <x v="5"/>
    <s v="167"/>
    <s v="10879"/>
    <s v="SP20 / 007"/>
    <n v="14063.100307692301"/>
    <n v="140631.00307692299"/>
  </r>
  <r>
    <m/>
    <n v="0"/>
    <n v="1992187500"/>
    <n v="1995849609"/>
    <n v="1995910644"/>
    <n v="1995941161"/>
    <s v="13263R"/>
    <s v="Utilities"/>
    <s v="12406XR"/>
    <s v="Utility Operations Oklahoma"/>
    <s v="12406R"/>
    <s v="Utility Operations Oklahoma"/>
    <s v="12407R"/>
    <s v="PSO Distr Reg Oper"/>
    <x v="5"/>
    <s v="167"/>
    <s v="11042"/>
    <s v="SP20 / 005"/>
    <n v="6106.4347076923004"/>
    <n v="76330.433846153799"/>
  </r>
  <r>
    <m/>
    <n v="0"/>
    <n v="1992187500"/>
    <n v="1995849609"/>
    <n v="1995910644"/>
    <n v="1995941161"/>
    <s v="13263R"/>
    <s v="Utilities"/>
    <s v="12406XR"/>
    <s v="Utility Operations Oklahoma"/>
    <s v="12406R"/>
    <s v="Utility Operations Oklahoma"/>
    <s v="12407R"/>
    <s v="PSO Distr Reg Oper"/>
    <x v="5"/>
    <s v="167"/>
    <s v="11042"/>
    <s v="SP20 / 006"/>
    <n v="64400.395714615501"/>
    <n v="715559.95238461497"/>
  </r>
  <r>
    <m/>
    <n v="0"/>
    <n v="1992187500"/>
    <n v="1995849609"/>
    <n v="1995910644"/>
    <n v="1995941161"/>
    <s v="13263R"/>
    <s v="Utilities"/>
    <s v="12406XR"/>
    <s v="Utility Operations Oklahoma"/>
    <s v="12406R"/>
    <s v="Utility Operations Oklahoma"/>
    <s v="12407R"/>
    <s v="PSO Distr Reg Oper"/>
    <x v="5"/>
    <s v="167"/>
    <s v="11042"/>
    <s v="SP20 / 007"/>
    <n v="49580.124876923102"/>
    <n v="495801.24876923102"/>
  </r>
  <r>
    <m/>
    <n v="0"/>
    <n v="1992187500"/>
    <n v="1995849609"/>
    <n v="1995910644"/>
    <n v="1995941161"/>
    <s v="13263R"/>
    <s v="Utilities"/>
    <s v="12406XR"/>
    <s v="Utility Operations Oklahoma"/>
    <s v="12406R"/>
    <s v="Utility Operations Oklahoma"/>
    <s v="12407R"/>
    <s v="PSO Distr Reg Oper"/>
    <x v="5"/>
    <s v="167"/>
    <s v="11136"/>
    <s v="SP20 / 010"/>
    <n v="36351.999384615403"/>
    <n v="181759.99692307701"/>
  </r>
  <r>
    <m/>
    <n v="0"/>
    <n v="1992187500"/>
    <n v="1995849609"/>
    <n v="1995910644"/>
    <n v="1995941161"/>
    <s v="13263R"/>
    <s v="Utilities"/>
    <s v="12406XR"/>
    <s v="Utility Operations Oklahoma"/>
    <s v="12406R"/>
    <s v="Utility Operations Oklahoma"/>
    <s v="12407R"/>
    <s v="PSO Distr Reg Oper"/>
    <x v="5"/>
    <s v="167"/>
    <s v="11188"/>
    <s v="SP20 / 006"/>
    <n v="6748.4065499999997"/>
    <n v="74982.294999999998"/>
  </r>
  <r>
    <m/>
    <n v="0"/>
    <n v="1992187500"/>
    <n v="1995849609"/>
    <n v="1995910644"/>
    <n v="1995941161"/>
    <s v="13263R"/>
    <s v="Utilities"/>
    <s v="12406XR"/>
    <s v="Utility Operations Oklahoma"/>
    <s v="12406R"/>
    <s v="Utility Operations Oklahoma"/>
    <s v="12407R"/>
    <s v="PSO Distr Reg Oper"/>
    <x v="5"/>
    <s v="167"/>
    <s v="11188"/>
    <s v="SP20 / 007"/>
    <n v="9033.6150384615394"/>
    <n v="90336.150384615394"/>
  </r>
  <r>
    <m/>
    <n v="0"/>
    <n v="1992187500"/>
    <n v="1995849609"/>
    <n v="1995910644"/>
    <n v="1995941161"/>
    <s v="13263R"/>
    <s v="Utilities"/>
    <s v="12406XR"/>
    <s v="Utility Operations Oklahoma"/>
    <s v="12406R"/>
    <s v="Utility Operations Oklahoma"/>
    <s v="12407R"/>
    <s v="PSO Distr Reg Oper"/>
    <x v="5"/>
    <s v="167"/>
    <s v="11188"/>
    <s v="SP20 / 008"/>
    <n v="10802.370153846199"/>
    <n v="108023.701538462"/>
  </r>
  <r>
    <m/>
    <n v="0"/>
    <n v="1992187500"/>
    <n v="1995849609"/>
    <n v="1995910644"/>
    <n v="1995941161"/>
    <s v="13263R"/>
    <s v="Utilities"/>
    <s v="12406XR"/>
    <s v="Utility Operations Oklahoma"/>
    <s v="12406R"/>
    <s v="Utility Operations Oklahoma"/>
    <s v="12407R"/>
    <s v="PSO Distr Reg Oper"/>
    <x v="5"/>
    <s v="167"/>
    <s v="11331"/>
    <s v="Nonsal"/>
    <n v="74846.261400000003"/>
    <n v="2494875.38"/>
  </r>
  <r>
    <m/>
    <n v="0"/>
    <n v="1992187500"/>
    <n v="1995849609"/>
    <n v="1995910644"/>
    <n v="1995941161"/>
    <s v="13263R"/>
    <s v="Utilities"/>
    <s v="12406XR"/>
    <s v="Utility Operations Oklahoma"/>
    <s v="12406R"/>
    <s v="Utility Operations Oklahoma"/>
    <s v="12407R"/>
    <s v="PSO Distr Reg Oper"/>
    <x v="5"/>
    <s v="167"/>
    <s v="11331"/>
    <s v="SP20 / 004"/>
    <n v="4258.5282853846102"/>
    <n v="70975.471423076902"/>
  </r>
  <r>
    <m/>
    <n v="0"/>
    <n v="1992187500"/>
    <n v="1995849609"/>
    <n v="1995910644"/>
    <n v="1995941161"/>
    <s v="13263R"/>
    <s v="Utilities"/>
    <s v="12406XR"/>
    <s v="Utility Operations Oklahoma"/>
    <s v="12406R"/>
    <s v="Utility Operations Oklahoma"/>
    <s v="12407R"/>
    <s v="PSO Distr Reg Oper"/>
    <x v="5"/>
    <s v="167"/>
    <s v="11331"/>
    <s v="SP20 / 007"/>
    <n v="15939.698461538501"/>
    <n v="159396.98461538501"/>
  </r>
  <r>
    <m/>
    <n v="0"/>
    <n v="1992187500"/>
    <n v="1995849609"/>
    <n v="1995910644"/>
    <n v="1995941161"/>
    <s v="13263R"/>
    <s v="Utilities"/>
    <s v="12406XR"/>
    <s v="Utility Operations Oklahoma"/>
    <s v="12406R"/>
    <s v="Utility Operations Oklahoma"/>
    <s v="12407R"/>
    <s v="PSO Distr Reg Oper"/>
    <x v="5"/>
    <s v="167"/>
    <s v="11331"/>
    <s v="SP20 / 009"/>
    <n v="27114.9"/>
    <n v="180766"/>
  </r>
  <r>
    <m/>
    <n v="0"/>
    <n v="1992187500"/>
    <n v="1995849609"/>
    <n v="1995910644"/>
    <n v="1995941161"/>
    <s v="13263R"/>
    <s v="Utilities"/>
    <s v="12406XR"/>
    <s v="Utility Operations Oklahoma"/>
    <s v="12406R"/>
    <s v="Utility Operations Oklahoma"/>
    <s v="12407R"/>
    <s v="PSO Distr Reg Oper"/>
    <x v="5"/>
    <s v="167"/>
    <s v="11442"/>
    <s v="SP20 / 004"/>
    <n v="11411.5437461538"/>
    <n v="190192.39576923099"/>
  </r>
  <r>
    <m/>
    <n v="0"/>
    <n v="1992187500"/>
    <n v="1995849609"/>
    <n v="1995910644"/>
    <n v="1995941161"/>
    <s v="13263R"/>
    <s v="Utilities"/>
    <s v="12406XR"/>
    <s v="Utility Operations Oklahoma"/>
    <s v="12406R"/>
    <s v="Utility Operations Oklahoma"/>
    <s v="12407R"/>
    <s v="PSO Distr Reg Oper"/>
    <x v="5"/>
    <s v="167"/>
    <s v="11442"/>
    <s v="SP20 / 005"/>
    <n v="5712.4015384615404"/>
    <n v="71405.019230769205"/>
  </r>
  <r>
    <m/>
    <n v="0"/>
    <n v="1992187500"/>
    <n v="1995849609"/>
    <n v="1995910644"/>
    <n v="1995941161"/>
    <s v="13263R"/>
    <s v="Utilities"/>
    <s v="12406XR"/>
    <s v="Utility Operations Oklahoma"/>
    <s v="12406R"/>
    <s v="Utility Operations Oklahoma"/>
    <s v="12407R"/>
    <s v="PSO Distr Reg Oper"/>
    <x v="5"/>
    <s v="167"/>
    <s v="11442"/>
    <s v="SP20 / 006"/>
    <n v="7230.14826923077"/>
    <n v="80334.980769230795"/>
  </r>
  <r>
    <m/>
    <n v="0"/>
    <n v="1992187500"/>
    <n v="1995849609"/>
    <n v="1995910644"/>
    <n v="1995941161"/>
    <s v="13263R"/>
    <s v="Utilities"/>
    <s v="12406XR"/>
    <s v="Utility Operations Oklahoma"/>
    <s v="12406R"/>
    <s v="Utility Operations Oklahoma"/>
    <s v="12407R"/>
    <s v="PSO Distr Reg Oper"/>
    <x v="5"/>
    <s v="167"/>
    <s v="11442"/>
    <s v="SP20 / 007"/>
    <n v="8800.1138076923107"/>
    <n v="88001.138076923104"/>
  </r>
  <r>
    <m/>
    <n v="0"/>
    <n v="1992187500"/>
    <n v="1995849609"/>
    <n v="1995910644"/>
    <n v="1995941161"/>
    <s v="13263R"/>
    <s v="Utilities"/>
    <s v="12406XR"/>
    <s v="Utility Operations Oklahoma"/>
    <s v="12406R"/>
    <s v="Utility Operations Oklahoma"/>
    <s v="12407R"/>
    <s v="PSO Distr Reg Oper"/>
    <x v="5"/>
    <s v="167"/>
    <s v="11442"/>
    <s v="SP20 / 008"/>
    <n v="11409.319076923101"/>
    <n v="114093.19076923101"/>
  </r>
  <r>
    <m/>
    <n v="0"/>
    <n v="1992187500"/>
    <n v="1995849609"/>
    <n v="1995910644"/>
    <n v="1995941161"/>
    <s v="13263R"/>
    <s v="Utilities"/>
    <s v="12406XR"/>
    <s v="Utility Operations Oklahoma"/>
    <s v="12406R"/>
    <s v="Utility Operations Oklahoma"/>
    <s v="12407R"/>
    <s v="PSO Distr Reg Oper"/>
    <x v="5"/>
    <s v="167"/>
    <s v="11457"/>
    <s v="Nonsal"/>
    <n v="102751.0344"/>
    <n v="3425034.48"/>
  </r>
  <r>
    <m/>
    <n v="0"/>
    <n v="1992187500"/>
    <n v="1995849609"/>
    <n v="1995910644"/>
    <n v="1995941161"/>
    <s v="13263R"/>
    <s v="Utilities"/>
    <s v="12406XR"/>
    <s v="Utility Operations Oklahoma"/>
    <s v="12406R"/>
    <s v="Utility Operations Oklahoma"/>
    <s v="12407R"/>
    <s v="PSO Distr Reg Oper"/>
    <x v="5"/>
    <s v="167"/>
    <s v="11457"/>
    <s v="SP20 / 003"/>
    <n v="3109.30599423077"/>
    <n v="62186.1198846154"/>
  </r>
  <r>
    <m/>
    <n v="0"/>
    <n v="1992187500"/>
    <n v="1995849609"/>
    <n v="1995910644"/>
    <n v="1995941161"/>
    <s v="13263R"/>
    <s v="Utilities"/>
    <s v="12406XR"/>
    <s v="Utility Operations Oklahoma"/>
    <s v="12406R"/>
    <s v="Utility Operations Oklahoma"/>
    <s v="12407R"/>
    <s v="PSO Distr Reg Oper"/>
    <x v="5"/>
    <s v="167"/>
    <s v="11457"/>
    <s v="SP20 / 007"/>
    <n v="13594.4692307692"/>
    <n v="135944.69230769199"/>
  </r>
  <r>
    <m/>
    <n v="0"/>
    <n v="1992187500"/>
    <n v="1995849609"/>
    <n v="1995910644"/>
    <n v="1995941161"/>
    <s v="13263R"/>
    <s v="Utilities"/>
    <s v="12406XR"/>
    <s v="Utility Operations Oklahoma"/>
    <s v="12406R"/>
    <s v="Utility Operations Oklahoma"/>
    <s v="12407R"/>
    <s v="PSO Distr Reg Oper"/>
    <x v="5"/>
    <s v="167"/>
    <s v="11457"/>
    <s v="SP20 / 009"/>
    <n v="25305.517269230699"/>
    <n v="168703.44846153801"/>
  </r>
  <r>
    <m/>
    <n v="0"/>
    <n v="1992187500"/>
    <n v="1995849609"/>
    <n v="1995910644"/>
    <n v="1995941161"/>
    <s v="13263R"/>
    <s v="Utilities"/>
    <s v="12406XR"/>
    <s v="Utility Operations Oklahoma"/>
    <s v="12406R"/>
    <s v="Utility Operations Oklahoma"/>
    <s v="12407R"/>
    <s v="PSO Distr Reg Oper"/>
    <x v="5"/>
    <s v="167"/>
    <s v="11546"/>
    <s v="Nonsal"/>
    <n v="73442.937600000005"/>
    <n v="2448097.92"/>
  </r>
  <r>
    <m/>
    <n v="0"/>
    <n v="1992187500"/>
    <n v="1995849609"/>
    <n v="1995910644"/>
    <n v="1995941161"/>
    <s v="13263R"/>
    <s v="Utilities"/>
    <s v="12406XR"/>
    <s v="Utility Operations Oklahoma"/>
    <s v="12406R"/>
    <s v="Utility Operations Oklahoma"/>
    <s v="12407R"/>
    <s v="PSO Distr Reg Oper"/>
    <x v="5"/>
    <s v="167"/>
    <s v="11546"/>
    <s v="SP20 / 004"/>
    <n v="3488.52728538461"/>
    <n v="58142.121423076896"/>
  </r>
  <r>
    <m/>
    <n v="0"/>
    <n v="1992187500"/>
    <n v="1995849609"/>
    <n v="1995910644"/>
    <n v="1995941161"/>
    <s v="13263R"/>
    <s v="Utilities"/>
    <s v="12406XR"/>
    <s v="Utility Operations Oklahoma"/>
    <s v="12406R"/>
    <s v="Utility Operations Oklahoma"/>
    <s v="12407R"/>
    <s v="PSO Distr Reg Oper"/>
    <x v="5"/>
    <s v="167"/>
    <s v="11546"/>
    <s v="SP20 / 006"/>
    <n v="6792.5254153846099"/>
    <n v="75472.504615384605"/>
  </r>
  <r>
    <m/>
    <n v="0"/>
    <n v="1992187500"/>
    <n v="1995849609"/>
    <n v="1995910644"/>
    <n v="1995941161"/>
    <s v="13263R"/>
    <s v="Utilities"/>
    <s v="12406XR"/>
    <s v="Utility Operations Oklahoma"/>
    <s v="12406R"/>
    <s v="Utility Operations Oklahoma"/>
    <s v="12407R"/>
    <s v="PSO Distr Reg Oper"/>
    <x v="5"/>
    <s v="167"/>
    <s v="11546"/>
    <s v="SP20 / 007"/>
    <n v="12867.4981538462"/>
    <n v="128674.981538462"/>
  </r>
  <r>
    <m/>
    <n v="0"/>
    <n v="1992187500"/>
    <n v="1995849609"/>
    <n v="1995910644"/>
    <n v="1995941161"/>
    <s v="13263R"/>
    <s v="Utilities"/>
    <s v="12406XR"/>
    <s v="Utility Operations Oklahoma"/>
    <s v="12406R"/>
    <s v="Utility Operations Oklahoma"/>
    <s v="12407R"/>
    <s v="PSO Distr Reg Oper"/>
    <x v="5"/>
    <s v="167"/>
    <s v="11546"/>
    <s v="SP20 / 009"/>
    <n v="21439.05"/>
    <n v="142927"/>
  </r>
  <r>
    <m/>
    <n v="0"/>
    <n v="1992187500"/>
    <n v="1995849609"/>
    <n v="1995910644"/>
    <n v="1995941161"/>
    <s v="13263R"/>
    <s v="Utilities"/>
    <s v="12406XR"/>
    <s v="Utility Operations Oklahoma"/>
    <s v="12406R"/>
    <s v="Utility Operations Oklahoma"/>
    <s v="12407R"/>
    <s v="PSO Distr Reg Oper"/>
    <x v="5"/>
    <s v="167"/>
    <s v="11547"/>
    <s v="Nonsal"/>
    <n v="75793.862999999998"/>
    <n v="2526462.1"/>
  </r>
  <r>
    <m/>
    <n v="0"/>
    <n v="1992187500"/>
    <n v="1995849609"/>
    <n v="1995910644"/>
    <n v="1995941161"/>
    <s v="13263R"/>
    <s v="Utilities"/>
    <s v="12406XR"/>
    <s v="Utility Operations Oklahoma"/>
    <s v="12406R"/>
    <s v="Utility Operations Oklahoma"/>
    <s v="12407R"/>
    <s v="PSO Distr Reg Oper"/>
    <x v="5"/>
    <s v="167"/>
    <s v="11547"/>
    <s v="SP20 / 003"/>
    <n v="2943.3975576923099"/>
    <n v="58867.951153846203"/>
  </r>
  <r>
    <m/>
    <n v="0"/>
    <n v="1992187500"/>
    <n v="1995849609"/>
    <n v="1995910644"/>
    <n v="1995941161"/>
    <s v="13263R"/>
    <s v="Utilities"/>
    <s v="12406XR"/>
    <s v="Utility Operations Oklahoma"/>
    <s v="12406R"/>
    <s v="Utility Operations Oklahoma"/>
    <s v="12407R"/>
    <s v="PSO Distr Reg Oper"/>
    <x v="5"/>
    <s v="167"/>
    <s v="11547"/>
    <s v="SP20 / 007"/>
    <n v="12818.1477692308"/>
    <n v="128181.47769230801"/>
  </r>
  <r>
    <m/>
    <n v="0"/>
    <n v="1992187500"/>
    <n v="1995849609"/>
    <n v="1995910644"/>
    <n v="1995941161"/>
    <s v="13263R"/>
    <s v="Utilities"/>
    <s v="12406XR"/>
    <s v="Utility Operations Oklahoma"/>
    <s v="12406R"/>
    <s v="Utility Operations Oklahoma"/>
    <s v="12407R"/>
    <s v="PSO Distr Reg Oper"/>
    <x v="5"/>
    <s v="167"/>
    <s v="11547"/>
    <s v="SP20 / 009"/>
    <n v="23517.184326923099"/>
    <n v="156781.228846154"/>
  </r>
  <r>
    <m/>
    <n v="0"/>
    <n v="1992187500"/>
    <n v="1995849609"/>
    <n v="1995910644"/>
    <n v="1995941161"/>
    <s v="13263R"/>
    <s v="Utilities"/>
    <s v="12406XR"/>
    <s v="Utility Operations Oklahoma"/>
    <s v="12406R"/>
    <s v="Utility Operations Oklahoma"/>
    <s v="12407R"/>
    <s v="PSO Distr Reg Oper"/>
    <x v="5"/>
    <s v="167"/>
    <s v="11548"/>
    <s v="Nonsal"/>
    <n v="87180.953999999998"/>
    <n v="2906031.8"/>
  </r>
  <r>
    <m/>
    <n v="0"/>
    <n v="1992187500"/>
    <n v="1995849609"/>
    <n v="1995910644"/>
    <n v="1995941161"/>
    <s v="13263R"/>
    <s v="Utilities"/>
    <s v="12406XR"/>
    <s v="Utility Operations Oklahoma"/>
    <s v="12406R"/>
    <s v="Utility Operations Oklahoma"/>
    <s v="12407R"/>
    <s v="PSO Distr Reg Oper"/>
    <x v="5"/>
    <s v="167"/>
    <s v="11548"/>
    <s v="SP20 / 003"/>
    <n v="2648.38171730769"/>
    <n v="52967.634346153798"/>
  </r>
  <r>
    <m/>
    <n v="0"/>
    <n v="1992187500"/>
    <n v="1995849609"/>
    <n v="1995910644"/>
    <n v="1995941161"/>
    <s v="13263R"/>
    <s v="Utilities"/>
    <s v="12406XR"/>
    <s v="Utility Operations Oklahoma"/>
    <s v="12406R"/>
    <s v="Utility Operations Oklahoma"/>
    <s v="12407R"/>
    <s v="PSO Distr Reg Oper"/>
    <x v="5"/>
    <s v="167"/>
    <s v="11548"/>
    <s v="SP20 / 007"/>
    <n v="13322.679115384601"/>
    <n v="133226.79115384599"/>
  </r>
  <r>
    <m/>
    <n v="0"/>
    <n v="1992187500"/>
    <n v="1995849609"/>
    <n v="1995910644"/>
    <n v="1995941161"/>
    <s v="13263R"/>
    <s v="Utilities"/>
    <s v="12406XR"/>
    <s v="Utility Operations Oklahoma"/>
    <s v="12406R"/>
    <s v="Utility Operations Oklahoma"/>
    <s v="12407R"/>
    <s v="PSO Distr Reg Oper"/>
    <x v="5"/>
    <s v="167"/>
    <s v="11548"/>
    <s v="SP20 / 008"/>
    <n v="40718.606461538402"/>
    <n v="407186.06461538502"/>
  </r>
  <r>
    <m/>
    <n v="0"/>
    <n v="1992187500"/>
    <n v="1995849609"/>
    <n v="1995910644"/>
    <n v="1995941161"/>
    <s v="13263R"/>
    <s v="Utilities"/>
    <s v="12406XR"/>
    <s v="Utility Operations Oklahoma"/>
    <s v="12406R"/>
    <s v="Utility Operations Oklahoma"/>
    <s v="12407R"/>
    <s v="PSO Distr Reg Oper"/>
    <x v="5"/>
    <s v="167"/>
    <s v="11548"/>
    <s v="SP20 / 009"/>
    <n v="27788.159711538399"/>
    <n v="185254.39807692301"/>
  </r>
  <r>
    <m/>
    <n v="0"/>
    <n v="1992187500"/>
    <n v="1995849609"/>
    <n v="1995910644"/>
    <n v="1995941161"/>
    <s v="13263R"/>
    <s v="Utilities"/>
    <s v="12406XR"/>
    <s v="Utility Operations Oklahoma"/>
    <s v="12406R"/>
    <s v="Utility Operations Oklahoma"/>
    <s v="12407R"/>
    <s v="PSO Distr Reg Oper"/>
    <x v="5"/>
    <s v="167"/>
    <s v="11549"/>
    <s v="SP20 / 005"/>
    <n v="39476.718412307797"/>
    <n v="493458.98015384597"/>
  </r>
  <r>
    <m/>
    <n v="0"/>
    <n v="1992187500"/>
    <n v="1995849609"/>
    <n v="1995910644"/>
    <n v="1995941161"/>
    <s v="13263R"/>
    <s v="Utilities"/>
    <s v="12406XR"/>
    <s v="Utility Operations Oklahoma"/>
    <s v="12406R"/>
    <s v="Utility Operations Oklahoma"/>
    <s v="12407R"/>
    <s v="PSO Distr Reg Oper"/>
    <x v="5"/>
    <s v="167"/>
    <s v="11549"/>
    <s v="SP20 / 006"/>
    <n v="40020.545956153903"/>
    <n v="444672.73284615402"/>
  </r>
  <r>
    <m/>
    <n v="0"/>
    <n v="1992187500"/>
    <n v="1995849609"/>
    <n v="1995910644"/>
    <n v="1995941161"/>
    <s v="13263R"/>
    <s v="Utilities"/>
    <s v="12406XR"/>
    <s v="Utility Operations Oklahoma"/>
    <s v="12406R"/>
    <s v="Utility Operations Oklahoma"/>
    <s v="12407R"/>
    <s v="PSO Distr Reg Oper"/>
    <x v="5"/>
    <s v="167"/>
    <s v="11549"/>
    <s v="SP20 / 007"/>
    <n v="34802.0120807692"/>
    <n v="348020.120807692"/>
  </r>
  <r>
    <m/>
    <n v="0"/>
    <n v="1992187500"/>
    <n v="1995849609"/>
    <n v="1995910644"/>
    <n v="1995941161"/>
    <s v="13263R"/>
    <s v="Utilities"/>
    <s v="12406XR"/>
    <s v="Utility Operations Oklahoma"/>
    <s v="12406R"/>
    <s v="Utility Operations Oklahoma"/>
    <s v="12407R"/>
    <s v="PSO Distr Reg Oper"/>
    <x v="5"/>
    <s v="167"/>
    <s v="11549"/>
    <s v="SP20 / 008"/>
    <n v="25770.218846153799"/>
    <n v="257702.188461538"/>
  </r>
  <r>
    <m/>
    <n v="0"/>
    <n v="1992187500"/>
    <n v="1995849609"/>
    <n v="1995910644"/>
    <n v="1995941161"/>
    <s v="13263R"/>
    <s v="Utilities"/>
    <s v="12406XR"/>
    <s v="Utility Operations Oklahoma"/>
    <s v="12406R"/>
    <s v="Utility Operations Oklahoma"/>
    <s v="12407R"/>
    <s v="PSO Distr Reg Oper"/>
    <x v="5"/>
    <s v="167"/>
    <s v="11550"/>
    <s v="SP20 / 003"/>
    <n v="2818.9341538461599"/>
    <n v="56378.683076923102"/>
  </r>
  <r>
    <m/>
    <n v="0"/>
    <n v="1992187500"/>
    <n v="1995849609"/>
    <n v="1995910644"/>
    <n v="1995941161"/>
    <s v="13263R"/>
    <s v="Utilities"/>
    <s v="12406XR"/>
    <s v="Utility Operations Oklahoma"/>
    <s v="12406R"/>
    <s v="Utility Operations Oklahoma"/>
    <s v="12407R"/>
    <s v="PSO Distr Reg Oper"/>
    <x v="5"/>
    <s v="167"/>
    <s v="11550"/>
    <s v="SP20 / 005"/>
    <n v="59818.442775384698"/>
    <n v="747730.53469230805"/>
  </r>
  <r>
    <m/>
    <n v="0"/>
    <n v="1992187500"/>
    <n v="1995849609"/>
    <n v="1995910644"/>
    <n v="1995941161"/>
    <s v="13263R"/>
    <s v="Utilities"/>
    <s v="12406XR"/>
    <s v="Utility Operations Oklahoma"/>
    <s v="12406R"/>
    <s v="Utility Operations Oklahoma"/>
    <s v="12407R"/>
    <s v="PSO Distr Reg Oper"/>
    <x v="5"/>
    <s v="167"/>
    <s v="11550"/>
    <s v="SP20 / 006"/>
    <n v="33097.733030769297"/>
    <n v="367752.58923076902"/>
  </r>
  <r>
    <m/>
    <n v="0"/>
    <n v="1992187500"/>
    <n v="1995849609"/>
    <n v="1995910644"/>
    <n v="1995941161"/>
    <s v="13263R"/>
    <s v="Utilities"/>
    <s v="12406XR"/>
    <s v="Utility Operations Oklahoma"/>
    <s v="12406R"/>
    <s v="Utility Operations Oklahoma"/>
    <s v="12407R"/>
    <s v="PSO Distr Reg Oper"/>
    <x v="5"/>
    <s v="167"/>
    <s v="11550"/>
    <s v="SP20 / 007"/>
    <n v="11719.9070769231"/>
    <n v="117199.070769231"/>
  </r>
  <r>
    <m/>
    <n v="0"/>
    <n v="1992187500"/>
    <n v="1995849609"/>
    <n v="1995910644"/>
    <n v="1995941161"/>
    <s v="13263R"/>
    <s v="Utilities"/>
    <s v="12406XR"/>
    <s v="Utility Operations Oklahoma"/>
    <s v="12406R"/>
    <s v="Utility Operations Oklahoma"/>
    <s v="12407R"/>
    <s v="PSO Distr Reg Oper"/>
    <x v="5"/>
    <s v="167"/>
    <s v="11550"/>
    <s v="SP20 / 008"/>
    <n v="26957.992269230799"/>
    <n v="269579.92269230803"/>
  </r>
  <r>
    <m/>
    <n v="0"/>
    <n v="1992187500"/>
    <n v="1995849609"/>
    <n v="1995910644"/>
    <n v="1995941161"/>
    <s v="13263R"/>
    <s v="Utilities"/>
    <s v="12406XR"/>
    <s v="Utility Operations Oklahoma"/>
    <s v="12406R"/>
    <s v="Utility Operations Oklahoma"/>
    <s v="12407R"/>
    <s v="PSO Distr Reg Oper"/>
    <x v="5"/>
    <s v="167"/>
    <s v="11553"/>
    <s v="Nonsal"/>
    <n v="30963.6564"/>
    <n v="1032121.88"/>
  </r>
  <r>
    <m/>
    <n v="0"/>
    <n v="1992187500"/>
    <n v="1995849609"/>
    <n v="1995910644"/>
    <n v="1995941161"/>
    <s v="13263R"/>
    <s v="Utilities"/>
    <s v="12406XR"/>
    <s v="Utility Operations Oklahoma"/>
    <s v="12406R"/>
    <s v="Utility Operations Oklahoma"/>
    <s v="12407R"/>
    <s v="PSO Distr Reg Oper"/>
    <x v="5"/>
    <s v="167"/>
    <s v="11553"/>
    <s v="SP20 / 004"/>
    <n v="4256.1527238461504"/>
    <n v="70935.878730769196"/>
  </r>
  <r>
    <m/>
    <n v="0"/>
    <n v="1992187500"/>
    <n v="1995849609"/>
    <n v="1995910644"/>
    <n v="1995941161"/>
    <s v="13263R"/>
    <s v="Utilities"/>
    <s v="12406XR"/>
    <s v="Utility Operations Oklahoma"/>
    <s v="12406R"/>
    <s v="Utility Operations Oklahoma"/>
    <s v="12407R"/>
    <s v="PSO Distr Reg Oper"/>
    <x v="5"/>
    <s v="167"/>
    <s v="11553"/>
    <s v="SP20 / 008"/>
    <n v="21184.7017307692"/>
    <n v="211847.017307692"/>
  </r>
  <r>
    <m/>
    <n v="0"/>
    <n v="1992187500"/>
    <n v="1995849609"/>
    <n v="1995910644"/>
    <n v="1995941161"/>
    <s v="13263R"/>
    <s v="Utilities"/>
    <s v="12406XR"/>
    <s v="Utility Operations Oklahoma"/>
    <s v="12406R"/>
    <s v="Utility Operations Oklahoma"/>
    <s v="12407R"/>
    <s v="PSO Distr Reg Oper"/>
    <x v="5"/>
    <s v="167"/>
    <s v="11554"/>
    <s v="Nonsal"/>
    <n v="44426.641199999998"/>
    <n v="1480888.04"/>
  </r>
  <r>
    <m/>
    <n v="0"/>
    <n v="1992187500"/>
    <n v="1995849609"/>
    <n v="1995910644"/>
    <n v="1995941161"/>
    <s v="13263R"/>
    <s v="Utilities"/>
    <s v="12406XR"/>
    <s v="Utility Operations Oklahoma"/>
    <s v="12406R"/>
    <s v="Utility Operations Oklahoma"/>
    <s v="12407R"/>
    <s v="PSO Distr Reg Oper"/>
    <x v="5"/>
    <s v="167"/>
    <s v="11555"/>
    <s v="Nonsal"/>
    <n v="67252.457399999999"/>
    <n v="2241748.58"/>
  </r>
  <r>
    <m/>
    <n v="0"/>
    <n v="1992187500"/>
    <n v="1995849609"/>
    <n v="1995910644"/>
    <n v="1995941161"/>
    <s v="13263R"/>
    <s v="Utilities"/>
    <s v="12406XR"/>
    <s v="Utility Operations Oklahoma"/>
    <s v="12406R"/>
    <s v="Utility Operations Oklahoma"/>
    <s v="12407R"/>
    <s v="PSO Distr Reg Oper"/>
    <x v="5"/>
    <s v="167"/>
    <s v="11555"/>
    <s v="SP20 / 004"/>
    <n v="3589.4616069230801"/>
    <n v="59824.360115384603"/>
  </r>
  <r>
    <m/>
    <n v="0"/>
    <n v="1992187500"/>
    <n v="1995849609"/>
    <n v="1995910644"/>
    <n v="1995941161"/>
    <s v="13263R"/>
    <s v="Utilities"/>
    <s v="12406XR"/>
    <s v="Utility Operations Oklahoma"/>
    <s v="12406R"/>
    <s v="Utility Operations Oklahoma"/>
    <s v="12407R"/>
    <s v="PSO Distr Reg Oper"/>
    <x v="5"/>
    <s v="167"/>
    <s v="11555"/>
    <s v="SP20 / 007"/>
    <n v="12062.600307692301"/>
    <n v="120626.00307692301"/>
  </r>
  <r>
    <m/>
    <n v="0"/>
    <n v="1992187500"/>
    <n v="1995849609"/>
    <n v="1995910644"/>
    <n v="1995941161"/>
    <s v="13263R"/>
    <s v="Utilities"/>
    <s v="12406XR"/>
    <s v="Utility Operations Oklahoma"/>
    <s v="12406R"/>
    <s v="Utility Operations Oklahoma"/>
    <s v="12407R"/>
    <s v="PSO Distr Reg Oper"/>
    <x v="5"/>
    <s v="167"/>
    <s v="11555"/>
    <s v="SP20 / 009"/>
    <n v="22530.2778461538"/>
    <n v="150201.852307692"/>
  </r>
  <r>
    <m/>
    <n v="0"/>
    <n v="1992187500"/>
    <n v="1995849609"/>
    <n v="1995910644"/>
    <n v="1995941161"/>
    <s v="13263R"/>
    <s v="Utilities"/>
    <s v="12406XR"/>
    <s v="Utility Operations Oklahoma"/>
    <s v="12406R"/>
    <s v="Utility Operations Oklahoma"/>
    <s v="12407R"/>
    <s v="PSO Distr Reg Oper"/>
    <x v="5"/>
    <s v="167"/>
    <s v="11556"/>
    <s v="Nonsal"/>
    <n v="25541.229899999998"/>
    <n v="851374.33"/>
  </r>
  <r>
    <m/>
    <n v="0"/>
    <n v="1992187500"/>
    <n v="1995849609"/>
    <n v="1995910644"/>
    <n v="1995941161"/>
    <s v="13263R"/>
    <s v="Utilities"/>
    <s v="12406XR"/>
    <s v="Utility Operations Oklahoma"/>
    <s v="12406R"/>
    <s v="Utility Operations Oklahoma"/>
    <s v="12407R"/>
    <s v="PSO Distr Reg Oper"/>
    <x v="5"/>
    <s v="167"/>
    <s v="11556"/>
    <s v="SP20 / 007"/>
    <n v="14434.9003076923"/>
    <n v="144349.00307692299"/>
  </r>
  <r>
    <m/>
    <n v="0"/>
    <n v="1992187500"/>
    <n v="1995849609"/>
    <n v="1995910644"/>
    <n v="1995941161"/>
    <s v="13263R"/>
    <s v="Utilities"/>
    <s v="12406XR"/>
    <s v="Utility Operations Oklahoma"/>
    <s v="12406R"/>
    <s v="Utility Operations Oklahoma"/>
    <s v="12407R"/>
    <s v="PSO Distr Reg Oper"/>
    <x v="5"/>
    <s v="167"/>
    <s v="11556"/>
    <s v="SP20 / 009"/>
    <n v="23688.755307692201"/>
    <n v="157925.03538461501"/>
  </r>
  <r>
    <m/>
    <n v="0"/>
    <n v="1992187500"/>
    <n v="1995849609"/>
    <n v="1995910644"/>
    <n v="1995941161"/>
    <s v="13263R"/>
    <s v="Utilities"/>
    <s v="12406XR"/>
    <s v="Utility Operations Oklahoma"/>
    <s v="12406R"/>
    <s v="Utility Operations Oklahoma"/>
    <s v="12407R"/>
    <s v="PSO Distr Reg Oper"/>
    <x v="5"/>
    <s v="167"/>
    <s v="11557"/>
    <s v="Nonsal"/>
    <n v="27267.1512"/>
    <n v="908905.04"/>
  </r>
  <r>
    <m/>
    <n v="0"/>
    <n v="1992187500"/>
    <n v="1995849609"/>
    <n v="1995910644"/>
    <n v="1995941161"/>
    <s v="13263R"/>
    <s v="Utilities"/>
    <s v="12406XR"/>
    <s v="Utility Operations Oklahoma"/>
    <s v="12406R"/>
    <s v="Utility Operations Oklahoma"/>
    <s v="12407R"/>
    <s v="PSO Distr Reg Oper"/>
    <x v="5"/>
    <s v="167"/>
    <s v="11561"/>
    <s v="Nonsal"/>
    <n v="54755.245799999997"/>
    <n v="1825174.86"/>
  </r>
  <r>
    <m/>
    <n v="0"/>
    <n v="1992187500"/>
    <n v="1995849609"/>
    <n v="1995910644"/>
    <n v="1995941161"/>
    <s v="13263R"/>
    <s v="Utilities"/>
    <s v="12406XR"/>
    <s v="Utility Operations Oklahoma"/>
    <s v="12406R"/>
    <s v="Utility Operations Oklahoma"/>
    <s v="12407R"/>
    <s v="PSO Distr Reg Oper"/>
    <x v="5"/>
    <s v="167"/>
    <s v="11561"/>
    <s v="SP20 / 007"/>
    <n v="11949.4213461538"/>
    <n v="119494.21346153801"/>
  </r>
  <r>
    <m/>
    <n v="0"/>
    <n v="1992187500"/>
    <n v="1995849609"/>
    <n v="1995910644"/>
    <n v="1995941161"/>
    <s v="13263R"/>
    <s v="Utilities"/>
    <s v="12406XR"/>
    <s v="Utility Operations Oklahoma"/>
    <s v="12406R"/>
    <s v="Utility Operations Oklahoma"/>
    <s v="12407R"/>
    <s v="PSO Distr Reg Oper"/>
    <x v="5"/>
    <s v="167"/>
    <s v="11561"/>
    <s v="SP20 / 008"/>
    <n v="52340.210192307597"/>
    <n v="523402.10192307702"/>
  </r>
  <r>
    <m/>
    <n v="0"/>
    <n v="1992187500"/>
    <n v="1995849609"/>
    <n v="1995910644"/>
    <n v="1995941161"/>
    <s v="13263R"/>
    <s v="Utilities"/>
    <s v="12406XR"/>
    <s v="Utility Operations Oklahoma"/>
    <s v="12406R"/>
    <s v="Utility Operations Oklahoma"/>
    <s v="12407R"/>
    <s v="PSO Distr Reg Oper"/>
    <x v="5"/>
    <s v="167"/>
    <s v="11561"/>
    <s v="SP20 / 009"/>
    <n v="25915.050923076898"/>
    <n v="172767.00615384601"/>
  </r>
  <r>
    <m/>
    <n v="0"/>
    <n v="1992187500"/>
    <n v="1995849609"/>
    <n v="1995910644"/>
    <n v="1995941161"/>
    <s v="13263R"/>
    <s v="Utilities"/>
    <s v="12406XR"/>
    <s v="Utility Operations Oklahoma"/>
    <s v="12406R"/>
    <s v="Utility Operations Oklahoma"/>
    <s v="12407R"/>
    <s v="PSO Distr Reg Oper"/>
    <x v="5"/>
    <s v="167"/>
    <s v="11562"/>
    <s v="Nonsal"/>
    <n v="76879.538400000005"/>
    <n v="2562651.2799999998"/>
  </r>
  <r>
    <m/>
    <n v="0"/>
    <n v="1992187500"/>
    <n v="1995849609"/>
    <n v="1995910644"/>
    <n v="1995941161"/>
    <s v="13263R"/>
    <s v="Utilities"/>
    <s v="12406XR"/>
    <s v="Utility Operations Oklahoma"/>
    <s v="12406R"/>
    <s v="Utility Operations Oklahoma"/>
    <s v="12407R"/>
    <s v="PSO Distr Reg Oper"/>
    <x v="5"/>
    <s v="167"/>
    <s v="11562"/>
    <s v="SP20 / 003"/>
    <n v="2473.3565576923102"/>
    <n v="49467.131153846203"/>
  </r>
  <r>
    <m/>
    <n v="0"/>
    <n v="1992187500"/>
    <n v="1995849609"/>
    <n v="1995910644"/>
    <n v="1995941161"/>
    <s v="13263R"/>
    <s v="Utilities"/>
    <s v="12406XR"/>
    <s v="Utility Operations Oklahoma"/>
    <s v="12406R"/>
    <s v="Utility Operations Oklahoma"/>
    <s v="12407R"/>
    <s v="PSO Distr Reg Oper"/>
    <x v="5"/>
    <s v="167"/>
    <s v="11562"/>
    <s v="SP20 / 009"/>
    <n v="25632.899423076899"/>
    <n v="170885.996153846"/>
  </r>
  <r>
    <m/>
    <n v="0"/>
    <n v="1992187500"/>
    <n v="1995849609"/>
    <n v="1995910644"/>
    <n v="1995941161"/>
    <s v="13263R"/>
    <s v="Utilities"/>
    <s v="12406XR"/>
    <s v="Utility Operations Oklahoma"/>
    <s v="12406R"/>
    <s v="Utility Operations Oklahoma"/>
    <s v="12407R"/>
    <s v="PSO Distr Reg Oper"/>
    <x v="5"/>
    <s v="167"/>
    <s v="11564"/>
    <s v="Nonsal"/>
    <n v="56288.788800000002"/>
    <n v="1876292.96"/>
  </r>
  <r>
    <m/>
    <n v="0"/>
    <n v="1992187500"/>
    <n v="1995849609"/>
    <n v="1995910644"/>
    <n v="1995941161"/>
    <s v="13263R"/>
    <s v="Utilities"/>
    <s v="12406XR"/>
    <s v="Utility Operations Oklahoma"/>
    <s v="12406R"/>
    <s v="Utility Operations Oklahoma"/>
    <s v="12407R"/>
    <s v="PSO Distr Reg Oper"/>
    <x v="5"/>
    <s v="167"/>
    <s v="11564"/>
    <s v="SP20 / 004"/>
    <n v="3567.6990923076901"/>
    <n v="59461.651538461498"/>
  </r>
  <r>
    <m/>
    <n v="0"/>
    <n v="1992187500"/>
    <n v="1995849609"/>
    <n v="1995910644"/>
    <n v="1995941161"/>
    <s v="13263R"/>
    <s v="Utilities"/>
    <s v="12406XR"/>
    <s v="Utility Operations Oklahoma"/>
    <s v="12406R"/>
    <s v="Utility Operations Oklahoma"/>
    <s v="12407R"/>
    <s v="PSO Distr Reg Oper"/>
    <x v="5"/>
    <s v="167"/>
    <s v="11564"/>
    <s v="SP20 / 007"/>
    <n v="11577.199307692301"/>
    <n v="115771.993076923"/>
  </r>
  <r>
    <m/>
    <n v="0"/>
    <n v="1992187500"/>
    <n v="1995849609"/>
    <n v="1995910644"/>
    <n v="1995941161"/>
    <s v="13263R"/>
    <s v="Utilities"/>
    <s v="12406XR"/>
    <s v="Utility Operations Oklahoma"/>
    <s v="12406R"/>
    <s v="Utility Operations Oklahoma"/>
    <s v="12407R"/>
    <s v="PSO Distr Reg Oper"/>
    <x v="5"/>
    <s v="167"/>
    <s v="11564"/>
    <s v="SP20 / 009"/>
    <n v="20532.637961538399"/>
    <n v="136884.25307692299"/>
  </r>
  <r>
    <m/>
    <n v="0"/>
    <n v="1992187500"/>
    <n v="1995849609"/>
    <n v="1995910644"/>
    <n v="1995941161"/>
    <s v="13263R"/>
    <s v="Utilities"/>
    <s v="12406XR"/>
    <s v="Utility Operations Oklahoma"/>
    <s v="12406R"/>
    <s v="Utility Operations Oklahoma"/>
    <s v="12407R"/>
    <s v="PSO Distr Reg Oper"/>
    <x v="5"/>
    <s v="167"/>
    <s v="11757"/>
    <s v="SP20 / 005"/>
    <n v="14424.5425784615"/>
    <n v="180306.78223076899"/>
  </r>
  <r>
    <m/>
    <n v="0"/>
    <n v="1992187500"/>
    <n v="1995849609"/>
    <n v="1995910644"/>
    <n v="1995941161"/>
    <s v="13263R"/>
    <s v="Utilities"/>
    <s v="12406XR"/>
    <s v="Utility Operations Oklahoma"/>
    <s v="12406R"/>
    <s v="Utility Operations Oklahoma"/>
    <s v="12407R"/>
    <s v="PSO Distr Reg Oper"/>
    <x v="5"/>
    <s v="167"/>
    <s v="11757"/>
    <s v="SP20 / 006"/>
    <n v="40341.271060384599"/>
    <n v="448236.34511538502"/>
  </r>
  <r>
    <m/>
    <n v="0"/>
    <n v="1992187500"/>
    <n v="1995849609"/>
    <n v="1995910644"/>
    <n v="1995941161"/>
    <s v="13263R"/>
    <s v="Utilities"/>
    <s v="12406XR"/>
    <s v="Utility Operations Oklahoma"/>
    <s v="12406R"/>
    <s v="Utility Operations Oklahoma"/>
    <s v="12407R"/>
    <s v="PSO Distr Reg Oper"/>
    <x v="5"/>
    <s v="167"/>
    <s v="11757"/>
    <s v="SP20 / 007"/>
    <n v="42411.149496153899"/>
    <n v="424111.494961538"/>
  </r>
  <r>
    <m/>
    <n v="0"/>
    <n v="1992187500"/>
    <n v="1995849609"/>
    <n v="1995910644"/>
    <n v="1995941161"/>
    <s v="13263R"/>
    <s v="Utilities"/>
    <s v="12406XR"/>
    <s v="Utility Operations Oklahoma"/>
    <s v="12406R"/>
    <s v="Utility Operations Oklahoma"/>
    <s v="12407R"/>
    <s v="PSO Distr Reg Oper"/>
    <x v="5"/>
    <s v="167"/>
    <s v="11757"/>
    <s v="SP20 / 008"/>
    <n v="14595.090269230799"/>
    <n v="145950.90269230801"/>
  </r>
  <r>
    <m/>
    <n v="0"/>
    <n v="1992187500"/>
    <n v="1995849609"/>
    <n v="1995910644"/>
    <n v="1995941161"/>
    <s v="13263R"/>
    <s v="Utilities"/>
    <s v="12406XR"/>
    <s v="Utility Operations Oklahoma"/>
    <s v="12406R"/>
    <s v="Utility Operations Oklahoma"/>
    <s v="12407R"/>
    <s v="PSO Distr Reg Oper"/>
    <x v="5"/>
    <s v="167"/>
    <s v="11759"/>
    <s v="Nonsal"/>
    <n v="78391.757700000002"/>
    <n v="2613058.59"/>
  </r>
  <r>
    <m/>
    <n v="0"/>
    <n v="1992187500"/>
    <n v="1995849609"/>
    <n v="1995910644"/>
    <n v="1995941161"/>
    <s v="13263R"/>
    <s v="Utilities"/>
    <s v="12406XR"/>
    <s v="Utility Operations Oklahoma"/>
    <s v="12406R"/>
    <s v="Utility Operations Oklahoma"/>
    <s v="12407R"/>
    <s v="PSO Distr Reg Oper"/>
    <x v="5"/>
    <s v="167"/>
    <s v="11759"/>
    <s v="SP20 / 003"/>
    <n v="2887.3582057692302"/>
    <n v="57747.164115384599"/>
  </r>
  <r>
    <m/>
    <n v="0"/>
    <n v="1992187500"/>
    <n v="1995849609"/>
    <n v="1995910644"/>
    <n v="1995941161"/>
    <s v="13263R"/>
    <s v="Utilities"/>
    <s v="12406XR"/>
    <s v="Utility Operations Oklahoma"/>
    <s v="12406R"/>
    <s v="Utility Operations Oklahoma"/>
    <s v="12407R"/>
    <s v="PSO Distr Reg Oper"/>
    <x v="5"/>
    <s v="167"/>
    <s v="11759"/>
    <s v="SP20 / 007"/>
    <n v="12089.433653846199"/>
    <n v="120894.336538462"/>
  </r>
  <r>
    <m/>
    <n v="0"/>
    <n v="1992187500"/>
    <n v="1995849609"/>
    <n v="1995910644"/>
    <n v="1995941161"/>
    <s v="13263R"/>
    <s v="Utilities"/>
    <s v="12406XR"/>
    <s v="Utility Operations Oklahoma"/>
    <s v="12406R"/>
    <s v="Utility Operations Oklahoma"/>
    <s v="12407R"/>
    <s v="PSO Distr Reg Oper"/>
    <x v="5"/>
    <s v="167"/>
    <s v="11759"/>
    <s v="SP20 / 009"/>
    <n v="20590.483846153798"/>
    <n v="137269.892307692"/>
  </r>
  <r>
    <m/>
    <n v="0"/>
    <n v="1992187500"/>
    <n v="1995849609"/>
    <n v="1995910644"/>
    <n v="1995941161"/>
    <s v="13263R"/>
    <s v="Utilities"/>
    <s v="12406XR"/>
    <s v="Utility Operations Oklahoma"/>
    <s v="12406R"/>
    <s v="Utility Operations Oklahoma"/>
    <s v="12407R"/>
    <s v="PSO Distr Reg Oper"/>
    <x v="5"/>
    <s v="167"/>
    <s v="11760"/>
    <s v="Nonsal"/>
    <n v="88901.853000000003"/>
    <n v="2963395.1"/>
  </r>
  <r>
    <m/>
    <n v="0"/>
    <n v="1992187500"/>
    <n v="1995849609"/>
    <n v="1995910644"/>
    <n v="1995941161"/>
    <s v="13263R"/>
    <s v="Utilities"/>
    <s v="12406XR"/>
    <s v="Utility Operations Oklahoma"/>
    <s v="12406R"/>
    <s v="Utility Operations Oklahoma"/>
    <s v="12407R"/>
    <s v="PSO Distr Reg Oper"/>
    <x v="5"/>
    <s v="167"/>
    <s v="11760"/>
    <s v="SP20 / 004"/>
    <n v="3538.1699307692302"/>
    <n v="58969.498846153801"/>
  </r>
  <r>
    <m/>
    <n v="0"/>
    <n v="1992187500"/>
    <n v="1995849609"/>
    <n v="1995910644"/>
    <n v="1995941161"/>
    <s v="13263R"/>
    <s v="Utilities"/>
    <s v="12406XR"/>
    <s v="Utility Operations Oklahoma"/>
    <s v="12406R"/>
    <s v="Utility Operations Oklahoma"/>
    <s v="12407R"/>
    <s v="PSO Distr Reg Oper"/>
    <x v="5"/>
    <s v="167"/>
    <s v="11760"/>
    <s v="SP20 / 009"/>
    <n v="21244.95"/>
    <n v="141633"/>
  </r>
  <r>
    <m/>
    <n v="0"/>
    <n v="1992187500"/>
    <n v="1995849609"/>
    <n v="1995910644"/>
    <n v="1995941161"/>
    <s v="13263R"/>
    <s v="Utilities"/>
    <s v="12406XR"/>
    <s v="Utility Operations Oklahoma"/>
    <s v="12406R"/>
    <s v="Utility Operations Oklahoma"/>
    <s v="12407R"/>
    <s v="PSO Distr Reg Oper"/>
    <x v="5"/>
    <s v="167"/>
    <s v="11761"/>
    <s v="SP20 / 003"/>
    <n v="2441.73"/>
    <n v="48834.6"/>
  </r>
  <r>
    <m/>
    <n v="0"/>
    <n v="1992187500"/>
    <n v="1995849609"/>
    <n v="1995910644"/>
    <n v="1995941161"/>
    <s v="13263R"/>
    <s v="Utilities"/>
    <s v="12406XR"/>
    <s v="Utility Operations Oklahoma"/>
    <s v="12406R"/>
    <s v="Utility Operations Oklahoma"/>
    <s v="12407R"/>
    <s v="PSO Distr Reg Oper"/>
    <x v="5"/>
    <s v="167"/>
    <s v="11761"/>
    <s v="SP20 / 006"/>
    <n v="29737.679330769301"/>
    <n v="330418.65923076897"/>
  </r>
  <r>
    <m/>
    <n v="0"/>
    <n v="1992187500"/>
    <n v="1995849609"/>
    <n v="1995910644"/>
    <n v="1995941161"/>
    <s v="13263R"/>
    <s v="Utilities"/>
    <s v="12406XR"/>
    <s v="Utility Operations Oklahoma"/>
    <s v="12406R"/>
    <s v="Utility Operations Oklahoma"/>
    <s v="12407R"/>
    <s v="PSO Distr Reg Oper"/>
    <x v="5"/>
    <s v="167"/>
    <s v="11761"/>
    <s v="SP20 / 008"/>
    <n v="12027.1596538462"/>
    <n v="120271.59653846201"/>
  </r>
  <r>
    <m/>
    <n v="0"/>
    <n v="1992187500"/>
    <n v="1995849609"/>
    <n v="1995910644"/>
    <n v="1995941161"/>
    <s v="13263R"/>
    <s v="Utilities"/>
    <s v="12406XR"/>
    <s v="Utility Operations Oklahoma"/>
    <s v="12406R"/>
    <s v="Utility Operations Oklahoma"/>
    <s v="12407R"/>
    <s v="PSO Distr Reg Oper"/>
    <x v="5"/>
    <s v="167"/>
    <s v="12196"/>
    <s v="SP20 / 006"/>
    <n v="8397.1789615384696"/>
    <n v="93301.988461538494"/>
  </r>
  <r>
    <m/>
    <n v="0"/>
    <n v="1992187500"/>
    <n v="1995849609"/>
    <n v="1995910644"/>
    <n v="1995941161"/>
    <s v="13263R"/>
    <s v="Utilities"/>
    <s v="12406XR"/>
    <s v="Utility Operations Oklahoma"/>
    <s v="12406R"/>
    <s v="Utility Operations Oklahoma"/>
    <s v="12407R"/>
    <s v="PSO Distr Reg Oper"/>
    <x v="5"/>
    <s v="167"/>
    <s v="12196"/>
    <s v="SP20 / 009"/>
    <n v="19747.5721730769"/>
    <n v="131650.48115384599"/>
  </r>
  <r>
    <m/>
    <n v="0"/>
    <n v="1992187500"/>
    <n v="1995849609"/>
    <n v="1995910644"/>
    <n v="1995941161"/>
    <s v="13263R"/>
    <s v="Utilities"/>
    <s v="12406XR"/>
    <s v="Utility Operations Oklahoma"/>
    <s v="12406R"/>
    <s v="Utility Operations Oklahoma"/>
    <s v="12407R"/>
    <s v="PSO Distr Reg Oper"/>
    <x v="5"/>
    <s v="167"/>
    <s v="12196"/>
    <s v="SP20 / 011"/>
    <n v="46360.528653846202"/>
    <n v="185442.11461538501"/>
  </r>
  <r>
    <m/>
    <n v="0"/>
    <n v="1992187500"/>
    <n v="1995849609"/>
    <n v="1995910644"/>
    <n v="1995941161"/>
    <s v="13263R"/>
    <s v="Utilities"/>
    <s v="12406XR"/>
    <s v="Utility Operations Oklahoma"/>
    <s v="12406R"/>
    <s v="Utility Operations Oklahoma"/>
    <s v="12407R"/>
    <s v="PSO Distr Reg Oper"/>
    <x v="5"/>
    <s v="167"/>
    <s v="12197"/>
    <s v="SP20 / 007"/>
    <n v="74003.108076923105"/>
    <n v="740031.08076923096"/>
  </r>
  <r>
    <m/>
    <n v="0"/>
    <n v="1992187500"/>
    <n v="1995849609"/>
    <n v="1995910644"/>
    <n v="1995941161"/>
    <s v="13263R"/>
    <s v="Utilities"/>
    <s v="12406XR"/>
    <s v="Utility Operations Oklahoma"/>
    <s v="12406R"/>
    <s v="Utility Operations Oklahoma"/>
    <s v="12407R"/>
    <s v="PSO Distr Reg Oper"/>
    <x v="5"/>
    <s v="167"/>
    <s v="12199"/>
    <s v="SP20 / 003"/>
    <n v="4859.9399999999996"/>
    <n v="97198.8"/>
  </r>
  <r>
    <m/>
    <n v="0"/>
    <n v="1992187500"/>
    <n v="1995849609"/>
    <n v="1995910644"/>
    <n v="1995941161"/>
    <s v="13263R"/>
    <s v="Utilities"/>
    <s v="12406XR"/>
    <s v="Utility Operations Oklahoma"/>
    <s v="12406R"/>
    <s v="Utility Operations Oklahoma"/>
    <s v="12407R"/>
    <s v="PSO Distr Reg Oper"/>
    <x v="5"/>
    <s v="167"/>
    <s v="12199"/>
    <s v="SP20 / 004"/>
    <n v="10488.419446153801"/>
    <n v="174806.99076923099"/>
  </r>
  <r>
    <m/>
    <n v="0"/>
    <n v="1992187500"/>
    <n v="1995849609"/>
    <n v="1995910644"/>
    <n v="1995941161"/>
    <s v="13263R"/>
    <s v="Utilities"/>
    <s v="12406XR"/>
    <s v="Utility Operations Oklahoma"/>
    <s v="12406R"/>
    <s v="Utility Operations Oklahoma"/>
    <s v="12407R"/>
    <s v="PSO Distr Reg Oper"/>
    <x v="5"/>
    <s v="167"/>
    <s v="12199"/>
    <s v="SP20 / 005"/>
    <n v="16034.769415384601"/>
    <n v="200434.61769230801"/>
  </r>
  <r>
    <m/>
    <n v="0"/>
    <n v="1992187500"/>
    <n v="1995849609"/>
    <n v="1995910644"/>
    <n v="1995941161"/>
    <s v="13263R"/>
    <s v="Utilities"/>
    <s v="12406XR"/>
    <s v="Utility Operations Oklahoma"/>
    <s v="12406R"/>
    <s v="Utility Operations Oklahoma"/>
    <s v="12407R"/>
    <s v="PSO Distr Reg Oper"/>
    <x v="5"/>
    <s v="167"/>
    <s v="12199"/>
    <s v="SP20 / 006"/>
    <n v="7364.2278115384697"/>
    <n v="81824.753461538494"/>
  </r>
  <r>
    <m/>
    <n v="0"/>
    <n v="1992187500"/>
    <n v="1995849609"/>
    <n v="1995910644"/>
    <n v="1995941161"/>
    <s v="13263R"/>
    <s v="Utilities"/>
    <s v="12406XR"/>
    <s v="Utility Operations Oklahoma"/>
    <s v="12406R"/>
    <s v="Utility Operations Oklahoma"/>
    <s v="12407R"/>
    <s v="PSO Distr Reg Oper"/>
    <x v="5"/>
    <s v="167"/>
    <s v="12199"/>
    <s v="SP20 / 008"/>
    <n v="11105.899384615401"/>
    <n v="111058.993846154"/>
  </r>
  <r>
    <m/>
    <n v="0"/>
    <n v="1992187500"/>
    <n v="1995849609"/>
    <n v="1995910644"/>
    <n v="1995941161"/>
    <s v="13263R"/>
    <s v="Utilities"/>
    <s v="12406XR"/>
    <s v="Utility Operations Oklahoma"/>
    <s v="12406R"/>
    <s v="Utility Operations Oklahoma"/>
    <s v="12407R"/>
    <s v="PSO Distr Reg Oper"/>
    <x v="5"/>
    <s v="167"/>
    <s v="12199"/>
    <s v="SP20 / 009"/>
    <n v="20150.457115384601"/>
    <n v="134336.38076923101"/>
  </r>
  <r>
    <m/>
    <n v="0"/>
    <n v="1992187500"/>
    <n v="1995849609"/>
    <n v="1995910644"/>
    <n v="1995941161"/>
    <s v="13263R"/>
    <s v="Utilities"/>
    <s v="12406XR"/>
    <s v="Utility Operations Oklahoma"/>
    <s v="12406R"/>
    <s v="Utility Operations Oklahoma"/>
    <s v="12407R"/>
    <s v="PSO Distr Reg Oper"/>
    <x v="5"/>
    <s v="167"/>
    <s v="12200"/>
    <s v="SP20 / 002"/>
    <n v="2121.85"/>
    <n v="42437"/>
  </r>
  <r>
    <m/>
    <n v="0"/>
    <n v="1992187500"/>
    <n v="1995849609"/>
    <n v="1995910644"/>
    <n v="1995941161"/>
    <s v="13263R"/>
    <s v="Utilities"/>
    <s v="12406XR"/>
    <s v="Utility Operations Oklahoma"/>
    <s v="12406R"/>
    <s v="Utility Operations Oklahoma"/>
    <s v="12407R"/>
    <s v="PSO Distr Reg Oper"/>
    <x v="5"/>
    <s v="167"/>
    <s v="12200"/>
    <s v="SP20 / 003"/>
    <n v="5092.69442884615"/>
    <n v="101853.888576923"/>
  </r>
  <r>
    <m/>
    <n v="0"/>
    <n v="1992187500"/>
    <n v="1995849609"/>
    <n v="1995910644"/>
    <n v="1995941161"/>
    <s v="13263R"/>
    <s v="Utilities"/>
    <s v="12406XR"/>
    <s v="Utility Operations Oklahoma"/>
    <s v="12406R"/>
    <s v="Utility Operations Oklahoma"/>
    <s v="12407R"/>
    <s v="PSO Distr Reg Oper"/>
    <x v="5"/>
    <s v="167"/>
    <s v="12200"/>
    <s v="SP20 / 004"/>
    <n v="11500.8967684615"/>
    <n v="191681.612807692"/>
  </r>
  <r>
    <m/>
    <n v="0"/>
    <n v="1992187500"/>
    <n v="1995849609"/>
    <n v="1995910644"/>
    <n v="1995941161"/>
    <s v="13263R"/>
    <s v="Utilities"/>
    <s v="12406XR"/>
    <s v="Utility Operations Oklahoma"/>
    <s v="12406R"/>
    <s v="Utility Operations Oklahoma"/>
    <s v="12407R"/>
    <s v="PSO Distr Reg Oper"/>
    <x v="5"/>
    <s v="167"/>
    <s v="12200"/>
    <s v="SP20 / 006"/>
    <n v="7397.7766615384699"/>
    <n v="82197.518461538493"/>
  </r>
  <r>
    <m/>
    <n v="0"/>
    <n v="1992187500"/>
    <n v="1995849609"/>
    <n v="1995910644"/>
    <n v="1995941161"/>
    <s v="13263R"/>
    <s v="Utilities"/>
    <s v="12406XR"/>
    <s v="Utility Operations Oklahoma"/>
    <s v="12406R"/>
    <s v="Utility Operations Oklahoma"/>
    <s v="12407R"/>
    <s v="PSO Distr Reg Oper"/>
    <x v="5"/>
    <s v="167"/>
    <s v="12206"/>
    <s v="SP20 / 005"/>
    <n v="5925.4226153846203"/>
    <n v="74067.782692307694"/>
  </r>
  <r>
    <m/>
    <n v="0"/>
    <n v="1992187500"/>
    <n v="1995849609"/>
    <n v="1995910644"/>
    <n v="1995941161"/>
    <s v="13263R"/>
    <s v="Utilities"/>
    <s v="12406XR"/>
    <s v="Utility Operations Oklahoma"/>
    <s v="12406R"/>
    <s v="Utility Operations Oklahoma"/>
    <s v="12407R"/>
    <s v="PSO Distr Reg Oper"/>
    <x v="5"/>
    <s v="167"/>
    <s v="12206"/>
    <s v="SP20 / 006"/>
    <n v="8295.7019884615402"/>
    <n v="92174.466538461595"/>
  </r>
  <r>
    <m/>
    <n v="0"/>
    <n v="1992187500"/>
    <n v="1995849609"/>
    <n v="1995910644"/>
    <n v="1995941161"/>
    <s v="13263R"/>
    <s v="Utilities"/>
    <s v="12406XR"/>
    <s v="Utility Operations Oklahoma"/>
    <s v="12406R"/>
    <s v="Utility Operations Oklahoma"/>
    <s v="12407R"/>
    <s v="PSO Distr Reg Oper"/>
    <x v="5"/>
    <s v="167"/>
    <s v="12206"/>
    <s v="SP20 / 008"/>
    <n v="10935.0003076923"/>
    <n v="109350.00307692301"/>
  </r>
  <r>
    <m/>
    <n v="0"/>
    <n v="1992187500"/>
    <n v="1995849609"/>
    <n v="1995910644"/>
    <n v="1995941161"/>
    <s v="13263R"/>
    <s v="Utilities"/>
    <s v="12406XR"/>
    <s v="Utility Operations Oklahoma"/>
    <s v="12406R"/>
    <s v="Utility Operations Oklahoma"/>
    <s v="12407R"/>
    <s v="PSO Distr Reg Oper"/>
    <x v="5"/>
    <s v="167"/>
    <s v="12407"/>
    <s v="SP20 / 010"/>
    <n v="32811.6773076924"/>
    <n v="164058.38653846199"/>
  </r>
  <r>
    <m/>
    <n v="0"/>
    <n v="1992187500"/>
    <n v="1995849609"/>
    <n v="1995910644"/>
    <n v="1995941161"/>
    <s v="13263R"/>
    <s v="Utilities"/>
    <s v="12406XR"/>
    <s v="Utility Operations Oklahoma"/>
    <s v="12406R"/>
    <s v="Utility Operations Oklahoma"/>
    <s v="12407R"/>
    <s v="PSO Distr Reg Oper"/>
    <x v="5"/>
    <s v="167"/>
    <s v="12407"/>
    <s v="SP20 / 013"/>
    <n v="85750.0102307692"/>
    <n v="245000.029230769"/>
  </r>
  <r>
    <m/>
    <n v="0"/>
    <n v="1992187500"/>
    <n v="1995849609"/>
    <n v="1995910644"/>
    <n v="1995941161"/>
    <s v="13263R"/>
    <s v="Utilities"/>
    <s v="12406XR"/>
    <s v="Utility Operations Oklahoma"/>
    <s v="12406R"/>
    <s v="Utility Operations Oklahoma"/>
    <s v="12407R"/>
    <s v="PSO Distr Reg Oper"/>
    <x v="5"/>
    <s v="167"/>
    <s v="12664"/>
    <s v="SP20 / 005"/>
    <n v="7074.5605538461496"/>
    <n v="88432.0069230769"/>
  </r>
  <r>
    <m/>
    <n v="0"/>
    <n v="1992187500"/>
    <n v="1995849609"/>
    <n v="1995910644"/>
    <n v="1995941161"/>
    <s v="13263R"/>
    <s v="Utilities"/>
    <s v="12406XR"/>
    <s v="Utility Operations Oklahoma"/>
    <s v="12406R"/>
    <s v="Utility Operations Oklahoma"/>
    <s v="12407R"/>
    <s v="PSO Distr Reg Oper"/>
    <x v="5"/>
    <s v="167"/>
    <s v="12664"/>
    <s v="SP20 / 009"/>
    <n v="18330.5159423078"/>
    <n v="122203.439615385"/>
  </r>
  <r>
    <m/>
    <n v="0"/>
    <n v="1992187500"/>
    <n v="1995849609"/>
    <n v="1995910644"/>
    <n v="1995941161"/>
    <s v="13263R"/>
    <s v="Utilities"/>
    <s v="12406XR"/>
    <s v="Utility Operations Oklahoma"/>
    <s v="12406R"/>
    <s v="Utility Operations Oklahoma"/>
    <s v="12407R"/>
    <s v="PSO Distr Reg Oper"/>
    <x v="5"/>
    <s v="167"/>
    <s v="12664"/>
    <s v="SP20 / 011"/>
    <n v="100087.676923077"/>
    <n v="400350.707692308"/>
  </r>
  <r>
    <m/>
    <n v="0"/>
    <n v="1992187500"/>
    <n v="1995849609"/>
    <n v="1995910644"/>
    <n v="1995941161"/>
    <s v="13263R"/>
    <s v="Utilities"/>
    <s v="12406XR"/>
    <s v="Utility Operations Oklahoma"/>
    <s v="12406R"/>
    <s v="Utility Operations Oklahoma"/>
    <s v="12407R"/>
    <s v="PSO Distr Reg Oper"/>
    <x v="5"/>
    <s v="167"/>
    <s v="13126"/>
    <s v="Nonsal"/>
    <n v="52141.801500000001"/>
    <n v="1738060.05"/>
  </r>
  <r>
    <m/>
    <n v="0"/>
    <n v="1992187500"/>
    <n v="1995849609"/>
    <n v="1995910644"/>
    <n v="1995941161"/>
    <s v="13263R"/>
    <s v="Utilities"/>
    <s v="12406XR"/>
    <s v="Utility Operations Oklahoma"/>
    <s v="12406R"/>
    <s v="Utility Operations Oklahoma"/>
    <s v="12407R"/>
    <s v="PSO Distr Reg Oper"/>
    <x v="5"/>
    <s v="167"/>
    <s v="13240"/>
    <s v="SP20 / 008"/>
    <n v="36195.414846153799"/>
    <n v="361954.14846153802"/>
  </r>
  <r>
    <m/>
    <n v="0"/>
    <n v="1992187500"/>
    <n v="1995849609"/>
    <n v="1995910644"/>
    <n v="1995941161"/>
    <s v="13263R"/>
    <s v="Utilities"/>
    <s v="12406XR"/>
    <s v="Utility Operations Oklahoma"/>
    <s v="12406R"/>
    <s v="Utility Operations Oklahoma"/>
    <s v="12407R"/>
    <s v="PSO Distr Reg Oper"/>
    <x v="5"/>
    <s v="167"/>
    <s v="13240"/>
    <s v="SP20 / 009"/>
    <n v="40919.550000000003"/>
    <n v="272797"/>
  </r>
  <r>
    <m/>
    <n v="0"/>
    <n v="1992187500"/>
    <n v="1995849609"/>
    <n v="1995910644"/>
    <n v="1995941161"/>
    <s v="13263R"/>
    <s v="Utilities"/>
    <s v="12406XR"/>
    <s v="Utility Operations Oklahoma"/>
    <s v="12406R"/>
    <s v="Utility Operations Oklahoma"/>
    <s v="12407R"/>
    <s v="PSO Distr Reg Oper"/>
    <x v="5"/>
    <s v="167"/>
    <s v="13240"/>
    <s v="SP20 / 010"/>
    <n v="31981.500923077001"/>
    <n v="159907.504615385"/>
  </r>
  <r>
    <m/>
    <n v="0"/>
    <n v="1992187500"/>
    <n v="1995849609"/>
    <n v="1995910644"/>
    <n v="1995941161"/>
    <s v="13263R"/>
    <s v="Utilities"/>
    <s v="12406XR"/>
    <s v="Utility Operations Oklahoma"/>
    <s v="12406R"/>
    <s v="Utility Operations Oklahoma"/>
    <s v="12407R"/>
    <s v="PSO Distr Reg Oper"/>
    <x v="5"/>
    <s v="167"/>
    <s v="13499"/>
    <s v="SP20 / 005"/>
    <n v="6000.0003076923103"/>
    <n v="75000.003846153893"/>
  </r>
  <r>
    <m/>
    <n v="0"/>
    <n v="1992187500"/>
    <n v="1995849609"/>
    <n v="1995910644"/>
    <n v="1995941161"/>
    <s v="13263R"/>
    <s v="Utilities"/>
    <s v="12406XR"/>
    <s v="Utility Operations Oklahoma"/>
    <s v="12406R"/>
    <s v="Utility Operations Oklahoma"/>
    <s v="12407R"/>
    <s v="PSO Distr Reg Oper"/>
    <x v="5"/>
    <s v="167"/>
    <s v="13499"/>
    <s v="SP20 / 006"/>
    <n v="17919.412303846198"/>
    <n v="199104.581153846"/>
  </r>
  <r>
    <m/>
    <n v="0"/>
    <n v="1992187500"/>
    <n v="1995849609"/>
    <n v="1995910644"/>
    <n v="1995941161"/>
    <s v="13263R"/>
    <s v="Utilities"/>
    <s v="12406XR"/>
    <s v="Utility Operations Oklahoma"/>
    <s v="12406R"/>
    <s v="Utility Operations Oklahoma"/>
    <s v="12407R"/>
    <s v="PSO Distr Reg Oper"/>
    <x v="5"/>
    <s v="167"/>
    <s v="13734"/>
    <s v="SP20 / 005"/>
    <n v="11912.643938461501"/>
    <n v="148908.04923076899"/>
  </r>
  <r>
    <m/>
    <n v="0"/>
    <n v="1992187500"/>
    <n v="1995849609"/>
    <n v="1995910644"/>
    <n v="1995941161"/>
    <s v="13263R"/>
    <s v="Utilities"/>
    <s v="12406XR"/>
    <s v="Utility Operations Oklahoma"/>
    <s v="12406R"/>
    <s v="Utility Operations Oklahoma"/>
    <s v="12407R"/>
    <s v="PSO Distr Reg Oper"/>
    <x v="5"/>
    <s v="167"/>
    <s v="13734"/>
    <s v="SP20 / 007"/>
    <n v="9948.79169230769"/>
    <n v="99487.916923076904"/>
  </r>
  <r>
    <m/>
    <n v="0"/>
    <n v="1992187500"/>
    <n v="1995849609"/>
    <n v="1995910644"/>
    <n v="1995941161"/>
    <s v="13263R"/>
    <s v="Utilities"/>
    <s v="12406XR"/>
    <s v="Utility Operations Oklahoma"/>
    <s v="12406R"/>
    <s v="Utility Operations Oklahoma"/>
    <s v="12407R"/>
    <s v="PSO Distr Reg Oper"/>
    <x v="5"/>
    <s v="167"/>
    <s v="13734"/>
    <s v="SP20 / 008"/>
    <n v="9821.6107692307705"/>
    <n v="98216.107692307705"/>
  </r>
  <r>
    <m/>
    <n v="0"/>
    <n v="1992187500"/>
    <n v="1995849609"/>
    <n v="1995910644"/>
    <n v="1995956420"/>
    <s v="13263R"/>
    <s v="Utilities"/>
    <s v="12406XR"/>
    <s v="Utility Operations Oklahoma"/>
    <s v="12406R"/>
    <s v="Utility Operations Oklahoma"/>
    <s v="12408R"/>
    <s v="PSO External Affairs"/>
    <x v="5"/>
    <s v="167"/>
    <s v="10188"/>
    <s v="SP20 / 005"/>
    <n v="5434.3214769230799"/>
    <n v="67929.018461538493"/>
  </r>
  <r>
    <m/>
    <n v="0"/>
    <n v="1992187500"/>
    <n v="1995849609"/>
    <n v="1995910644"/>
    <n v="1995956420"/>
    <s v="13263R"/>
    <s v="Utilities"/>
    <s v="12406XR"/>
    <s v="Utility Operations Oklahoma"/>
    <s v="12406R"/>
    <s v="Utility Operations Oklahoma"/>
    <s v="12408R"/>
    <s v="PSO External Affairs"/>
    <x v="1"/>
    <s v="167"/>
    <s v="10188"/>
    <s v="SP20 / 006"/>
    <n v="7734.8716961538403"/>
    <n v="85943.018846153805"/>
  </r>
  <r>
    <m/>
    <n v="0"/>
    <n v="1992187500"/>
    <n v="1995849609"/>
    <n v="1995910644"/>
    <n v="1995956420"/>
    <s v="13263R"/>
    <s v="Utilities"/>
    <s v="12406XR"/>
    <s v="Utility Operations Oklahoma"/>
    <s v="12406R"/>
    <s v="Utility Operations Oklahoma"/>
    <s v="12408R"/>
    <s v="PSO External Affairs"/>
    <x v="1"/>
    <s v="167"/>
    <s v="10188"/>
    <s v="SP20 / 010"/>
    <n v="29999.997538461601"/>
    <n v="149999.987692308"/>
  </r>
  <r>
    <m/>
    <n v="0"/>
    <n v="1992187500"/>
    <n v="1995849609"/>
    <n v="1995910644"/>
    <n v="1995956420"/>
    <s v="13263R"/>
    <s v="Utilities"/>
    <s v="12406XR"/>
    <s v="Utility Operations Oklahoma"/>
    <s v="12406R"/>
    <s v="Utility Operations Oklahoma"/>
    <s v="12408R"/>
    <s v="PSO External Affairs"/>
    <x v="1"/>
    <s v="167"/>
    <s v="10188"/>
    <s v="SP20 / 012"/>
    <n v="64314.259730769299"/>
    <n v="214380.86576923099"/>
  </r>
  <r>
    <m/>
    <n v="0"/>
    <n v="1992187500"/>
    <n v="1995849609"/>
    <n v="1995910644"/>
    <n v="1995956420"/>
    <s v="13263R"/>
    <s v="Utilities"/>
    <s v="12406XR"/>
    <s v="Utility Operations Oklahoma"/>
    <s v="12406R"/>
    <s v="Utility Operations Oklahoma"/>
    <s v="12408R"/>
    <s v="PSO External Affairs"/>
    <x v="1"/>
    <s v="167"/>
    <s v="11527"/>
    <s v="SP20 / 008"/>
    <n v="11000.0012307692"/>
    <n v="110000.012307692"/>
  </r>
  <r>
    <m/>
    <n v="0"/>
    <n v="1992187500"/>
    <n v="1995849609"/>
    <n v="1995910644"/>
    <n v="1995956420"/>
    <s v="13263R"/>
    <s v="Utilities"/>
    <s v="12406XR"/>
    <s v="Utility Operations Oklahoma"/>
    <s v="12406R"/>
    <s v="Utility Operations Oklahoma"/>
    <s v="12408R"/>
    <s v="PSO External Affairs"/>
    <x v="1"/>
    <s v="167"/>
    <s v="11527"/>
    <s v="SP20 / 009"/>
    <n v="118831.530576923"/>
    <n v="792210.20384615404"/>
  </r>
  <r>
    <m/>
    <n v="0"/>
    <n v="1992187500"/>
    <n v="1995849609"/>
    <n v="1995910644"/>
    <n v="1995956420"/>
    <s v="13263R"/>
    <s v="Utilities"/>
    <s v="12406XR"/>
    <s v="Utility Operations Oklahoma"/>
    <s v="12406R"/>
    <s v="Utility Operations Oklahoma"/>
    <s v="12408R"/>
    <s v="PSO External Affairs"/>
    <x v="1"/>
    <s v="167"/>
    <s v="12093"/>
    <s v="SP20 / 008"/>
    <n v="20886.233846153798"/>
    <n v="208862.33846153799"/>
  </r>
  <r>
    <m/>
    <n v="0"/>
    <n v="1992187500"/>
    <n v="1995849609"/>
    <n v="1995910644"/>
    <n v="1995956420"/>
    <s v="13263R"/>
    <s v="Utilities"/>
    <s v="12406XR"/>
    <s v="Utility Operations Oklahoma"/>
    <s v="12406R"/>
    <s v="Utility Operations Oklahoma"/>
    <s v="12408R"/>
    <s v="PSO External Affairs"/>
    <x v="1"/>
    <s v="167"/>
    <s v="12093"/>
    <s v="SP20 / 010"/>
    <n v="32199.320076922999"/>
    <n v="160996.60038461501"/>
  </r>
  <r>
    <m/>
    <n v="0"/>
    <n v="1992187500"/>
    <n v="1995849609"/>
    <n v="1995910644"/>
    <n v="1995964049"/>
    <s v="13263R"/>
    <s v="Utilities"/>
    <s v="12406XR"/>
    <s v="Utility Operations Oklahoma"/>
    <s v="12406R"/>
    <s v="Utility Operations Oklahoma"/>
    <s v="12409R"/>
    <s v="PSO Regulatory Svcs"/>
    <x v="1"/>
    <s v="167"/>
    <s v="11786"/>
    <s v="SP20 / 007"/>
    <n v="8728.9986923076904"/>
    <n v="87289.986923076896"/>
  </r>
  <r>
    <m/>
    <n v="0"/>
    <n v="1992187500"/>
    <n v="1995849609"/>
    <n v="1995910644"/>
    <n v="1995964049"/>
    <s v="13263R"/>
    <s v="Utilities"/>
    <s v="12406XR"/>
    <s v="Utility Operations Oklahoma"/>
    <s v="12406R"/>
    <s v="Utility Operations Oklahoma"/>
    <s v="12409R"/>
    <s v="PSO Regulatory Svcs"/>
    <x v="1"/>
    <s v="167"/>
    <s v="11786"/>
    <s v="SP20 / 008"/>
    <n v="10100.0003846154"/>
    <n v="101000.003846154"/>
  </r>
  <r>
    <m/>
    <n v="0"/>
    <n v="1992187500"/>
    <n v="1995849609"/>
    <n v="1995910644"/>
    <n v="1995964049"/>
    <s v="13263R"/>
    <s v="Utilities"/>
    <s v="12406XR"/>
    <s v="Utility Operations Oklahoma"/>
    <s v="12406R"/>
    <s v="Utility Operations Oklahoma"/>
    <s v="12409R"/>
    <s v="PSO Regulatory Svcs"/>
    <x v="1"/>
    <s v="167"/>
    <s v="11786"/>
    <s v="SP20 / 009"/>
    <n v="19500"/>
    <n v="130000"/>
  </r>
  <r>
    <m/>
    <n v="0"/>
    <n v="1992187500"/>
    <n v="1995849609"/>
    <n v="1995910644"/>
    <n v="1995964049"/>
    <s v="13263R"/>
    <s v="Utilities"/>
    <s v="12406XR"/>
    <s v="Utility Operations Oklahoma"/>
    <s v="12406R"/>
    <s v="Utility Operations Oklahoma"/>
    <s v="12409R"/>
    <s v="PSO Regulatory Svcs"/>
    <x v="1"/>
    <s v="167"/>
    <s v="11786"/>
    <s v="SP20 / 010"/>
    <n v="55999.997538461597"/>
    <n v="279999.98769230797"/>
  </r>
  <r>
    <m/>
    <n v="0"/>
    <n v="1992187500"/>
    <n v="1995849609"/>
    <n v="1995910644"/>
    <n v="1995964049"/>
    <s v="13263R"/>
    <s v="Utilities"/>
    <s v="12406XR"/>
    <s v="Utility Operations Oklahoma"/>
    <s v="12406R"/>
    <s v="Utility Operations Oklahoma"/>
    <s v="12409R"/>
    <s v="PSO Regulatory Svcs"/>
    <x v="1"/>
    <s v="167"/>
    <s v="11786"/>
    <s v="SP20 / 011"/>
    <n v="43000.001538461504"/>
    <n v="172000.00615384601"/>
  </r>
  <r>
    <m/>
    <n v="0"/>
    <n v="1992187500"/>
    <n v="1995849609"/>
    <n v="1995910644"/>
    <n v="1995967864"/>
    <s v="13263R"/>
    <s v="Utilities"/>
    <s v="12406XR"/>
    <s v="Utility Operations Oklahoma"/>
    <s v="12406R"/>
    <s v="Utility Operations Oklahoma"/>
    <s v="12411R"/>
    <s v="PSO Cust Svcs Mrktg"/>
    <x v="1"/>
    <s v="167"/>
    <s v="10139"/>
    <s v="Nonsal"/>
    <n v="22027.458299999998"/>
    <n v="734248.61"/>
  </r>
  <r>
    <m/>
    <n v="0"/>
    <n v="1992187500"/>
    <n v="1995849609"/>
    <n v="1995910644"/>
    <n v="1995967864"/>
    <s v="13263R"/>
    <s v="Utilities"/>
    <s v="12406XR"/>
    <s v="Utility Operations Oklahoma"/>
    <s v="12406R"/>
    <s v="Utility Operations Oklahoma"/>
    <s v="12411R"/>
    <s v="PSO Cust Svcs Mrktg"/>
    <x v="1"/>
    <s v="167"/>
    <s v="10139"/>
    <s v="SP20 / 008"/>
    <n v="12479.286269230801"/>
    <n v="124792.862692308"/>
  </r>
  <r>
    <m/>
    <n v="0"/>
    <n v="1992187500"/>
    <n v="1995849609"/>
    <n v="1995910644"/>
    <n v="1995967864"/>
    <s v="13263R"/>
    <s v="Utilities"/>
    <s v="12406XR"/>
    <s v="Utility Operations Oklahoma"/>
    <s v="12406R"/>
    <s v="Utility Operations Oklahoma"/>
    <s v="12411R"/>
    <s v="PSO Cust Svcs Mrktg"/>
    <x v="1"/>
    <s v="167"/>
    <s v="10327"/>
    <s v="SP20 / 003"/>
    <n v="11195.1488403846"/>
    <n v="223902.976807692"/>
  </r>
  <r>
    <m/>
    <n v="0"/>
    <n v="1992187500"/>
    <n v="1995849609"/>
    <n v="1995910644"/>
    <n v="1995967864"/>
    <s v="13263R"/>
    <s v="Utilities"/>
    <s v="12406XR"/>
    <s v="Utility Operations Oklahoma"/>
    <s v="12406R"/>
    <s v="Utility Operations Oklahoma"/>
    <s v="12411R"/>
    <s v="PSO Cust Svcs Mrktg"/>
    <x v="1"/>
    <s v="167"/>
    <s v="10327"/>
    <s v="SP20 / 004"/>
    <n v="3906.30402230769"/>
    <n v="65105.0670384615"/>
  </r>
  <r>
    <m/>
    <n v="0"/>
    <n v="1992187500"/>
    <n v="1995849609"/>
    <n v="1995910644"/>
    <n v="1995967864"/>
    <s v="13263R"/>
    <s v="Utilities"/>
    <s v="12406XR"/>
    <s v="Utility Operations Oklahoma"/>
    <s v="12406R"/>
    <s v="Utility Operations Oklahoma"/>
    <s v="12411R"/>
    <s v="PSO Cust Svcs Mrktg"/>
    <x v="1"/>
    <s v="167"/>
    <s v="10327"/>
    <s v="SP20 / 005"/>
    <n v="12370.9360307692"/>
    <n v="154636.70038461499"/>
  </r>
  <r>
    <m/>
    <n v="0"/>
    <n v="1992187500"/>
    <n v="1995849609"/>
    <n v="1995910644"/>
    <n v="1995967864"/>
    <s v="13263R"/>
    <s v="Utilities"/>
    <s v="12406XR"/>
    <s v="Utility Operations Oklahoma"/>
    <s v="12406R"/>
    <s v="Utility Operations Oklahoma"/>
    <s v="12411R"/>
    <s v="PSO Cust Svcs Mrktg"/>
    <x v="1"/>
    <s v="167"/>
    <s v="10327"/>
    <s v="SP20 / 007"/>
    <n v="19348.806"/>
    <n v="193488.06"/>
  </r>
  <r>
    <m/>
    <n v="0"/>
    <n v="1992187500"/>
    <n v="1995849609"/>
    <n v="1995910644"/>
    <n v="1995967864"/>
    <s v="13263R"/>
    <s v="Utilities"/>
    <s v="12406XR"/>
    <s v="Utility Operations Oklahoma"/>
    <s v="12406R"/>
    <s v="Utility Operations Oklahoma"/>
    <s v="12411R"/>
    <s v="PSO Cust Svcs Mrktg"/>
    <x v="1"/>
    <s v="167"/>
    <s v="10327"/>
    <s v="SP20 / 008"/>
    <n v="13534.0453076923"/>
    <n v="135340.453076923"/>
  </r>
  <r>
    <m/>
    <n v="0"/>
    <n v="1992187500"/>
    <n v="1995849609"/>
    <n v="1995910644"/>
    <n v="1995967864"/>
    <s v="13263R"/>
    <s v="Utilities"/>
    <s v="12406XR"/>
    <s v="Utility Operations Oklahoma"/>
    <s v="12406R"/>
    <s v="Utility Operations Oklahoma"/>
    <s v="12411R"/>
    <s v="PSO Cust Svcs Mrktg"/>
    <x v="1"/>
    <s v="167"/>
    <s v="10686"/>
    <s v="Nonsal"/>
    <n v="37625.487000000001"/>
    <n v="1254182.8999999999"/>
  </r>
  <r>
    <m/>
    <n v="0"/>
    <n v="1992187500"/>
    <n v="1995849609"/>
    <n v="1995910644"/>
    <n v="1995967864"/>
    <s v="13263R"/>
    <s v="Utilities"/>
    <s v="12406XR"/>
    <s v="Utility Operations Oklahoma"/>
    <s v="12406R"/>
    <s v="Utility Operations Oklahoma"/>
    <s v="12411R"/>
    <s v="PSO Cust Svcs Mrktg"/>
    <x v="1"/>
    <s v="167"/>
    <s v="10686"/>
    <s v="SP20 / 008"/>
    <n v="13296.918230769201"/>
    <n v="132969.18230769201"/>
  </r>
  <r>
    <m/>
    <n v="0"/>
    <n v="1992187500"/>
    <n v="1995849609"/>
    <n v="1995910644"/>
    <n v="1995967864"/>
    <s v="13263R"/>
    <s v="Utilities"/>
    <s v="12406XR"/>
    <s v="Utility Operations Oklahoma"/>
    <s v="12406R"/>
    <s v="Utility Operations Oklahoma"/>
    <s v="12411R"/>
    <s v="PSO Cust Svcs Mrktg"/>
    <x v="1"/>
    <s v="167"/>
    <s v="11450"/>
    <s v="Nonsal"/>
    <n v="8245.0488000000005"/>
    <n v="274834.96000000002"/>
  </r>
  <r>
    <m/>
    <n v="0"/>
    <n v="1992187500"/>
    <n v="1995849609"/>
    <n v="1995910644"/>
    <n v="1995967864"/>
    <s v="13263R"/>
    <s v="Utilities"/>
    <s v="12406XR"/>
    <s v="Utility Operations Oklahoma"/>
    <s v="12406R"/>
    <s v="Utility Operations Oklahoma"/>
    <s v="12411R"/>
    <s v="PSO Cust Svcs Mrktg"/>
    <x v="1"/>
    <s v="167"/>
    <s v="11450"/>
    <s v="SP20 / 005"/>
    <n v="6600.0015384615399"/>
    <n v="82500.019230769205"/>
  </r>
  <r>
    <m/>
    <n v="0"/>
    <n v="1992187500"/>
    <n v="1995849609"/>
    <n v="1995910644"/>
    <n v="1995967864"/>
    <s v="13263R"/>
    <s v="Utilities"/>
    <s v="12406XR"/>
    <s v="Utility Operations Oklahoma"/>
    <s v="12406R"/>
    <s v="Utility Operations Oklahoma"/>
    <s v="12411R"/>
    <s v="PSO Cust Svcs Mrktg"/>
    <x v="1"/>
    <s v="167"/>
    <s v="11450"/>
    <s v="SP20 / 006"/>
    <n v="8880.3272769230807"/>
    <n v="98670.303076923097"/>
  </r>
  <r>
    <m/>
    <n v="0"/>
    <n v="1992187500"/>
    <n v="1995849609"/>
    <n v="1995910644"/>
    <n v="1995967864"/>
    <s v="13263R"/>
    <s v="Utilities"/>
    <s v="12406XR"/>
    <s v="Utility Operations Oklahoma"/>
    <s v="12406R"/>
    <s v="Utility Operations Oklahoma"/>
    <s v="12411R"/>
    <s v="PSO Cust Svcs Mrktg"/>
    <x v="1"/>
    <s v="167"/>
    <s v="11450"/>
    <s v="SP20 / 008"/>
    <n v="12426.2768076923"/>
    <n v="124262.76807692301"/>
  </r>
  <r>
    <m/>
    <n v="0"/>
    <n v="1992187500"/>
    <n v="1995849609"/>
    <n v="1995910644"/>
    <n v="1995967864"/>
    <s v="13263R"/>
    <s v="Utilities"/>
    <s v="12406XR"/>
    <s v="Utility Operations Oklahoma"/>
    <s v="12406R"/>
    <s v="Utility Operations Oklahoma"/>
    <s v="12411R"/>
    <s v="PSO Cust Svcs Mrktg"/>
    <x v="1"/>
    <s v="167"/>
    <s v="12411"/>
    <s v="SP20 / 007"/>
    <n v="9248.6520769230792"/>
    <n v="92486.520769230803"/>
  </r>
  <r>
    <m/>
    <n v="0"/>
    <n v="1992187500"/>
    <n v="1995849609"/>
    <n v="1995910644"/>
    <n v="1995967864"/>
    <s v="13263R"/>
    <s v="Utilities"/>
    <s v="12406XR"/>
    <s v="Utility Operations Oklahoma"/>
    <s v="12406R"/>
    <s v="Utility Operations Oklahoma"/>
    <s v="12411R"/>
    <s v="PSO Cust Svcs Mrktg"/>
    <x v="1"/>
    <s v="167"/>
    <s v="12411"/>
    <s v="SP20 / 008"/>
    <n v="12057.789115384599"/>
    <n v="120577.89115384599"/>
  </r>
  <r>
    <m/>
    <n v="0"/>
    <n v="1992187500"/>
    <n v="1995849609"/>
    <n v="1995910644"/>
    <n v="1995967864"/>
    <s v="13263R"/>
    <s v="Utilities"/>
    <s v="12406XR"/>
    <s v="Utility Operations Oklahoma"/>
    <s v="12406R"/>
    <s v="Utility Operations Oklahoma"/>
    <s v="12411R"/>
    <s v="PSO Cust Svcs Mrktg"/>
    <x v="1"/>
    <s v="167"/>
    <s v="12411"/>
    <s v="SP20 / 009"/>
    <n v="38685.626480769199"/>
    <n v="257904.17653846199"/>
  </r>
  <r>
    <m/>
    <n v="0"/>
    <n v="1992187500"/>
    <n v="1995849609"/>
    <n v="1995910644"/>
    <n v="1995967864"/>
    <s v="13263R"/>
    <s v="Utilities"/>
    <s v="12406XR"/>
    <s v="Utility Operations Oklahoma"/>
    <s v="12406R"/>
    <s v="Utility Operations Oklahoma"/>
    <s v="12411R"/>
    <s v="PSO Cust Svcs Mrktg"/>
    <x v="1"/>
    <s v="167"/>
    <s v="12411"/>
    <s v="SP20 / 012"/>
    <n v="65109.8434615386"/>
    <n v="217032.811538462"/>
  </r>
  <r>
    <m/>
    <n v="0"/>
    <n v="1992187500"/>
    <n v="1995849609"/>
    <n v="1995910644"/>
    <n v="1995967864"/>
    <s v="13263R"/>
    <s v="Utilities"/>
    <s v="12406XR"/>
    <s v="Utility Operations Oklahoma"/>
    <s v="12406R"/>
    <s v="Utility Operations Oklahoma"/>
    <s v="12411R"/>
    <s v="PSO Cust Svcs Mrktg"/>
    <x v="1"/>
    <s v="167"/>
    <s v="12461"/>
    <s v="Nonsal"/>
    <n v="19601.55"/>
    <n v="653385"/>
  </r>
  <r>
    <m/>
    <n v="0"/>
    <n v="1992187500"/>
    <n v="1995849609"/>
    <n v="1995910644"/>
    <n v="1995967864"/>
    <s v="13263R"/>
    <s v="Utilities"/>
    <s v="12406XR"/>
    <s v="Utility Operations Oklahoma"/>
    <s v="12406R"/>
    <s v="Utility Operations Oklahoma"/>
    <s v="12411R"/>
    <s v="PSO Cust Svcs Mrktg"/>
    <x v="1"/>
    <s v="167"/>
    <s v="12461"/>
    <s v="SP20 / 008"/>
    <n v="13159.1015384615"/>
    <n v="131591.01538461499"/>
  </r>
  <r>
    <m/>
    <n v="0"/>
    <n v="1992187500"/>
    <n v="1995849609"/>
    <n v="1995910644"/>
    <n v="1995967864"/>
    <s v="13263R"/>
    <s v="Utilities"/>
    <s v="12406XR"/>
    <s v="Utility Operations Oklahoma"/>
    <s v="12406R"/>
    <s v="Utility Operations Oklahoma"/>
    <s v="12411R"/>
    <s v="PSO Cust Svcs Mrktg"/>
    <x v="1"/>
    <s v="167"/>
    <s v="12468"/>
    <s v="Nonsal"/>
    <n v="25543.0023"/>
    <n v="851433.41"/>
  </r>
  <r>
    <m/>
    <n v="0"/>
    <n v="1992187500"/>
    <n v="1995849609"/>
    <n v="1995910644"/>
    <n v="1995967864"/>
    <s v="13263R"/>
    <s v="Utilities"/>
    <s v="12406XR"/>
    <s v="Utility Operations Oklahoma"/>
    <s v="12406R"/>
    <s v="Utility Operations Oklahoma"/>
    <s v="12411R"/>
    <s v="PSO Cust Svcs Mrktg"/>
    <x v="1"/>
    <s v="167"/>
    <s v="12468"/>
    <s v="SP20 / 008"/>
    <n v="12417.286461538501"/>
    <n v="124172.864615385"/>
  </r>
  <r>
    <m/>
    <n v="0"/>
    <n v="1992187500"/>
    <n v="1995849609"/>
    <n v="1995910644"/>
    <n v="1995967864"/>
    <s v="13263R"/>
    <s v="Utilities"/>
    <s v="12406XR"/>
    <s v="Utility Operations Oklahoma"/>
    <s v="12406R"/>
    <s v="Utility Operations Oklahoma"/>
    <s v="12411R"/>
    <s v="PSO Cust Svcs Mrktg"/>
    <x v="1"/>
    <s v="167"/>
    <s v="12471"/>
    <s v="SP20 / 005"/>
    <n v="23075.877415384599"/>
    <n v="288448.46769230801"/>
  </r>
  <r>
    <m/>
    <n v="0"/>
    <n v="1992187500"/>
    <n v="1995849609"/>
    <n v="1995910644"/>
    <n v="1995967864"/>
    <s v="13263R"/>
    <s v="Utilities"/>
    <s v="12406XR"/>
    <s v="Utility Operations Oklahoma"/>
    <s v="12406R"/>
    <s v="Utility Operations Oklahoma"/>
    <s v="12411R"/>
    <s v="PSO Cust Svcs Mrktg"/>
    <x v="1"/>
    <s v="167"/>
    <s v="12471"/>
    <s v="SP20 / 006"/>
    <n v="15235.6482"/>
    <n v="169284.98"/>
  </r>
  <r>
    <m/>
    <n v="0"/>
    <n v="1992187500"/>
    <n v="1995849609"/>
    <n v="1995910644"/>
    <n v="1995967864"/>
    <s v="13263R"/>
    <s v="Utilities"/>
    <s v="12406XR"/>
    <s v="Utility Operations Oklahoma"/>
    <s v="12406R"/>
    <s v="Utility Operations Oklahoma"/>
    <s v="12411R"/>
    <s v="PSO Cust Svcs Mrktg"/>
    <x v="1"/>
    <s v="167"/>
    <s v="12471"/>
    <s v="SP20 / 007"/>
    <n v="60235.510346153802"/>
    <n v="602355.10346153902"/>
  </r>
  <r>
    <m/>
    <n v="0"/>
    <n v="1992187500"/>
    <n v="1995849609"/>
    <n v="1995910644"/>
    <n v="1995967864"/>
    <s v="13263R"/>
    <s v="Utilities"/>
    <s v="12406XR"/>
    <s v="Utility Operations Oklahoma"/>
    <s v="12406R"/>
    <s v="Utility Operations Oklahoma"/>
    <s v="12411R"/>
    <s v="PSO Cust Svcs Mrktg"/>
    <x v="1"/>
    <s v="167"/>
    <s v="12471"/>
    <s v="SP20 / 008"/>
    <n v="44841.917346153801"/>
    <n v="448419.17346153897"/>
  </r>
  <r>
    <m/>
    <n v="0"/>
    <n v="1992187500"/>
    <n v="1995849609"/>
    <n v="1995910644"/>
    <n v="1995967864"/>
    <s v="13263R"/>
    <s v="Utilities"/>
    <s v="12406XR"/>
    <s v="Utility Operations Oklahoma"/>
    <s v="12406R"/>
    <s v="Utility Operations Oklahoma"/>
    <s v="12411R"/>
    <s v="PSO Cust Svcs Mrktg"/>
    <x v="1"/>
    <s v="167"/>
    <s v="12471"/>
    <s v="SP20 / 010"/>
    <n v="57831.458769230798"/>
    <n v="289157.293846154"/>
  </r>
  <r>
    <m/>
    <n v="0"/>
    <n v="1992187500"/>
    <n v="1995849609"/>
    <n v="1995910644"/>
    <n v="1995967864"/>
    <s v="13263R"/>
    <s v="Utilities"/>
    <s v="12406XR"/>
    <s v="Utility Operations Oklahoma"/>
    <s v="12406R"/>
    <s v="Utility Operations Oklahoma"/>
    <s v="12411R"/>
    <s v="PSO Cust Svcs Mrktg"/>
    <x v="1"/>
    <s v="167"/>
    <s v="12940"/>
    <s v="SP20 / 007"/>
    <n v="40961.286307692302"/>
    <n v="409612.86307692301"/>
  </r>
  <r>
    <m/>
    <n v="0"/>
    <n v="1992187500"/>
    <n v="1995849609"/>
    <n v="1995910644"/>
    <n v="1995967864"/>
    <s v="13263R"/>
    <s v="Utilities"/>
    <s v="12406XR"/>
    <s v="Utility Operations Oklahoma"/>
    <s v="12406R"/>
    <s v="Utility Operations Oklahoma"/>
    <s v="12411R"/>
    <s v="PSO Cust Svcs Mrktg"/>
    <x v="1"/>
    <s v="167"/>
    <s v="12940"/>
    <s v="SP20 / 008"/>
    <n v="33064.883538461603"/>
    <n v="330648.835384615"/>
  </r>
  <r>
    <m/>
    <n v="0"/>
    <n v="1992187500"/>
    <n v="1995849609"/>
    <n v="1995910644"/>
    <n v="1995967864"/>
    <s v="13263R"/>
    <s v="Utilities"/>
    <s v="12406XR"/>
    <s v="Utility Operations Oklahoma"/>
    <s v="12406R"/>
    <s v="Utility Operations Oklahoma"/>
    <s v="12411R"/>
    <s v="PSO Cust Svcs Mrktg"/>
    <x v="1"/>
    <s v="167"/>
    <s v="12940"/>
    <s v="SP20 / 010"/>
    <n v="36456.6946153846"/>
    <n v="182283.47307692299"/>
  </r>
  <r>
    <m/>
    <n v="0"/>
    <n v="1992187500"/>
    <n v="1995849609"/>
    <n v="1995910644"/>
    <n v="1995967864"/>
    <s v="13263R"/>
    <s v="Utilities"/>
    <s v="12406XR"/>
    <s v="Utility Operations Oklahoma"/>
    <s v="12406R"/>
    <s v="Utility Operations Oklahoma"/>
    <s v="12411R"/>
    <s v="PSO Cust Svcs Mrktg"/>
    <x v="1"/>
    <s v="167"/>
    <s v="13166"/>
    <s v="SP20 / 006"/>
    <n v="13671.85275"/>
    <n v="151909.47500000001"/>
  </r>
  <r>
    <m/>
    <n v="0"/>
    <n v="1992187500"/>
    <n v="1995849609"/>
    <n v="1995910644"/>
    <n v="1995967864"/>
    <s v="13263R"/>
    <s v="Utilities"/>
    <s v="12406XR"/>
    <s v="Utility Operations Oklahoma"/>
    <s v="12406R"/>
    <s v="Utility Operations Oklahoma"/>
    <s v="12411R"/>
    <s v="PSO Cust Svcs Mrktg"/>
    <x v="1"/>
    <s v="167"/>
    <s v="13166"/>
    <s v="SP20 / 007"/>
    <n v="10803.2269230769"/>
    <n v="108032.269230769"/>
  </r>
  <r>
    <m/>
    <n v="0"/>
    <n v="1992187500"/>
    <n v="1995971679"/>
    <n v="1995975493"/>
    <n v="1995975493"/>
    <s v="13263R"/>
    <s v="Utilities"/>
    <s v="12415XR"/>
    <s v="Utility Operations SWEPCO"/>
    <s v="14159R"/>
    <s v="SWEPCO Gen Renewables"/>
    <m/>
    <m/>
    <x v="1"/>
    <s v="168"/>
    <s v="14072"/>
    <s v="SP20 / 010"/>
    <n v="29726.097538461599"/>
    <n v="148630.487692308"/>
  </r>
  <r>
    <m/>
    <n v="0"/>
    <n v="1992187500"/>
    <n v="1995971679"/>
    <n v="1995975493"/>
    <n v="1995975493"/>
    <s v="13263R"/>
    <s v="Utilities"/>
    <s v="12415XR"/>
    <s v="Utility Operations SWEPCO"/>
    <s v="14159R"/>
    <s v="SWEPCO Gen Renewables"/>
    <m/>
    <m/>
    <x v="1"/>
    <s v="168"/>
    <s v="14073"/>
    <s v="SP20 / 005"/>
    <n v="6591.92"/>
    <n v="82399"/>
  </r>
  <r>
    <m/>
    <n v="0"/>
    <n v="1992187500"/>
    <n v="1995971679"/>
    <n v="1995975493"/>
    <n v="1995975493"/>
    <s v="13263R"/>
    <s v="Utilities"/>
    <s v="12415XR"/>
    <s v="Utility Operations SWEPCO"/>
    <s v="14159R"/>
    <s v="SWEPCO Gen Renewables"/>
    <m/>
    <m/>
    <x v="1"/>
    <s v="168"/>
    <s v="14073"/>
    <s v="SP20 / 006"/>
    <n v="8012.4678000000004"/>
    <n v="89027.42"/>
  </r>
  <r>
    <m/>
    <n v="0"/>
    <n v="1992187500"/>
    <n v="1995971679"/>
    <n v="1995975493"/>
    <n v="1995975493"/>
    <s v="13263R"/>
    <s v="Utilities"/>
    <s v="12415XR"/>
    <s v="Utility Operations SWEPCO"/>
    <s v="14159R"/>
    <s v="SWEPCO Gen Renewables"/>
    <m/>
    <m/>
    <x v="1"/>
    <s v="168"/>
    <s v="14073"/>
    <s v="SP20 / 008"/>
    <n v="11594.000923076899"/>
    <n v="115940.00923076901"/>
  </r>
  <r>
    <m/>
    <n v="0"/>
    <n v="1992187500"/>
    <n v="1995971679"/>
    <n v="1995975493"/>
    <n v="1995975493"/>
    <s v="13263R"/>
    <s v="Utilities"/>
    <s v="12415XR"/>
    <s v="Utility Operations SWEPCO"/>
    <s v="14159R"/>
    <s v="SWEPCO Gen Renewables"/>
    <m/>
    <m/>
    <x v="1"/>
    <s v="168"/>
    <s v="14073"/>
    <s v="SP20 / 009"/>
    <n v="22376.1706730769"/>
    <n v="149174.47115384601"/>
  </r>
  <r>
    <m/>
    <n v="0"/>
    <n v="1992187500"/>
    <n v="1995971679"/>
    <n v="1995975493"/>
    <n v="1995975493"/>
    <s v="13263R"/>
    <s v="Utilities"/>
    <s v="12415XR"/>
    <s v="Utility Operations SWEPCO"/>
    <s v="14159R"/>
    <s v="SWEPCO Gen Renewables"/>
    <m/>
    <m/>
    <x v="1"/>
    <s v="168"/>
    <s v="14073"/>
    <s v="SP20 / 011"/>
    <n v="49489.890576922997"/>
    <n v="197959.56230769199"/>
  </r>
  <r>
    <m/>
    <n v="0"/>
    <n v="1992187500"/>
    <n v="1995971679"/>
    <n v="1995986937"/>
    <n v="1995986937"/>
    <s v="13263R"/>
    <s v="Utilities"/>
    <s v="12415XR"/>
    <s v="Utility Operations SWEPCO"/>
    <s v="11528R"/>
    <s v="Generating Assets SWEPCO"/>
    <m/>
    <m/>
    <x v="1"/>
    <s v="168"/>
    <s v="10067"/>
    <s v="Nonsal"/>
    <n v="81745.323900000003"/>
    <n v="2724844.13"/>
  </r>
  <r>
    <m/>
    <n v="0"/>
    <n v="1992187500"/>
    <n v="1995971679"/>
    <n v="1995986937"/>
    <n v="1995986937"/>
    <s v="13263R"/>
    <s v="Utilities"/>
    <s v="12415XR"/>
    <s v="Utility Operations SWEPCO"/>
    <s v="11528R"/>
    <s v="Generating Assets SWEPCO"/>
    <m/>
    <m/>
    <x v="1"/>
    <s v="168"/>
    <s v="10067"/>
    <s v="SP20 / 008"/>
    <n v="13002.301692307699"/>
    <n v="130023.016923077"/>
  </r>
  <r>
    <m/>
    <n v="0"/>
    <n v="1992187500"/>
    <n v="1995971679"/>
    <n v="1995986937"/>
    <n v="1995986937"/>
    <s v="13263R"/>
    <s v="Utilities"/>
    <s v="12415XR"/>
    <s v="Utility Operations SWEPCO"/>
    <s v="11528R"/>
    <s v="Generating Assets SWEPCO"/>
    <m/>
    <m/>
    <x v="1"/>
    <s v="168"/>
    <s v="10067"/>
    <s v="SP20 / 009"/>
    <n v="20159.630711538401"/>
    <n v="134397.538076923"/>
  </r>
  <r>
    <m/>
    <n v="0"/>
    <n v="1992187500"/>
    <n v="1995971679"/>
    <n v="1995986937"/>
    <n v="1995986937"/>
    <s v="13263R"/>
    <s v="Utilities"/>
    <s v="12415XR"/>
    <s v="Utility Operations SWEPCO"/>
    <s v="11528R"/>
    <s v="Generating Assets SWEPCO"/>
    <m/>
    <m/>
    <x v="1"/>
    <s v="168"/>
    <s v="10474"/>
    <s v="Nonsal"/>
    <n v="257585.8947"/>
    <n v="8586196.4900000002"/>
  </r>
  <r>
    <m/>
    <n v="0"/>
    <n v="1992187500"/>
    <n v="1995971679"/>
    <n v="1995986937"/>
    <n v="1995986937"/>
    <s v="13263R"/>
    <s v="Utilities"/>
    <s v="12415XR"/>
    <s v="Utility Operations SWEPCO"/>
    <s v="11528R"/>
    <s v="Generating Assets SWEPCO"/>
    <m/>
    <m/>
    <x v="6"/>
    <s v="168"/>
    <s v="10474"/>
    <s v="SP20 / 004"/>
    <n v="15131.477831538499"/>
    <n v="252191.297192308"/>
  </r>
  <r>
    <m/>
    <n v="0"/>
    <n v="1992187500"/>
    <n v="1995971679"/>
    <n v="1995986937"/>
    <n v="1995986937"/>
    <s v="13263R"/>
    <s v="Utilities"/>
    <s v="12415XR"/>
    <s v="Utility Operations SWEPCO"/>
    <s v="11528R"/>
    <s v="Generating Assets SWEPCO"/>
    <m/>
    <m/>
    <x v="6"/>
    <s v="168"/>
    <s v="10474"/>
    <s v="SP20 / 008"/>
    <n v="184738.43850000101"/>
    <n v="1847384.385"/>
  </r>
  <r>
    <m/>
    <n v="0"/>
    <n v="1992187500"/>
    <n v="1995971679"/>
    <n v="1995986937"/>
    <n v="1995986937"/>
    <s v="13263R"/>
    <s v="Utilities"/>
    <s v="12415XR"/>
    <s v="Utility Operations SWEPCO"/>
    <s v="11528R"/>
    <s v="Generating Assets SWEPCO"/>
    <m/>
    <m/>
    <x v="6"/>
    <s v="168"/>
    <s v="10474"/>
    <s v="SP20 / 009"/>
    <n v="19413.7489615384"/>
    <n v="129424.993076923"/>
  </r>
  <r>
    <m/>
    <n v="0"/>
    <n v="1992187500"/>
    <n v="1995971679"/>
    <n v="1995986937"/>
    <n v="1995986937"/>
    <s v="13263R"/>
    <s v="Utilities"/>
    <s v="12415XR"/>
    <s v="Utility Operations SWEPCO"/>
    <s v="11528R"/>
    <s v="Generating Assets SWEPCO"/>
    <m/>
    <m/>
    <x v="6"/>
    <s v="168"/>
    <s v="10474"/>
    <s v="SP20 / 010"/>
    <n v="57690.8"/>
    <n v="288454"/>
  </r>
  <r>
    <m/>
    <n v="0"/>
    <n v="1992187500"/>
    <n v="1995971679"/>
    <n v="1995986937"/>
    <n v="1995986937"/>
    <s v="13263R"/>
    <s v="Utilities"/>
    <s v="12415XR"/>
    <s v="Utility Operations SWEPCO"/>
    <s v="11528R"/>
    <s v="Generating Assets SWEPCO"/>
    <m/>
    <m/>
    <x v="6"/>
    <s v="168"/>
    <s v="10474"/>
    <s v="SP20 / 011"/>
    <n v="46249.999038461501"/>
    <n v="184999.996153846"/>
  </r>
  <r>
    <m/>
    <n v="0"/>
    <n v="1992187500"/>
    <n v="1995971679"/>
    <n v="1995986937"/>
    <n v="1995986937"/>
    <s v="13263R"/>
    <s v="Utilities"/>
    <s v="12415XR"/>
    <s v="Utility Operations SWEPCO"/>
    <s v="11528R"/>
    <s v="Generating Assets SWEPCO"/>
    <m/>
    <m/>
    <x v="6"/>
    <s v="168"/>
    <s v="10572"/>
    <s v="Nonsal"/>
    <n v="202364.77530000001"/>
    <n v="6745492.5099999998"/>
  </r>
  <r>
    <m/>
    <n v="0"/>
    <n v="1992187500"/>
    <n v="1995971679"/>
    <n v="1995986937"/>
    <n v="1995986937"/>
    <s v="13263R"/>
    <s v="Utilities"/>
    <s v="12415XR"/>
    <s v="Utility Operations SWEPCO"/>
    <s v="11528R"/>
    <s v="Generating Assets SWEPCO"/>
    <m/>
    <m/>
    <x v="6"/>
    <s v="168"/>
    <s v="10572"/>
    <s v="SP20 / 004"/>
    <n v="7197.0756000000001"/>
    <n v="119951.26"/>
  </r>
  <r>
    <m/>
    <n v="0"/>
    <n v="1992187500"/>
    <n v="1995971679"/>
    <n v="1995986937"/>
    <n v="1995986937"/>
    <s v="13263R"/>
    <s v="Utilities"/>
    <s v="12415XR"/>
    <s v="Utility Operations SWEPCO"/>
    <s v="11528R"/>
    <s v="Generating Assets SWEPCO"/>
    <m/>
    <m/>
    <x v="6"/>
    <s v="168"/>
    <s v="10572"/>
    <s v="SP20 / 007"/>
    <n v="20002.313230769199"/>
    <n v="200023.13230769199"/>
  </r>
  <r>
    <m/>
    <n v="0"/>
    <n v="1992187500"/>
    <n v="1995971679"/>
    <n v="1995986937"/>
    <n v="1995986937"/>
    <s v="13263R"/>
    <s v="Utilities"/>
    <s v="12415XR"/>
    <s v="Utility Operations SWEPCO"/>
    <s v="11528R"/>
    <s v="Generating Assets SWEPCO"/>
    <m/>
    <m/>
    <x v="6"/>
    <s v="168"/>
    <s v="10572"/>
    <s v="SP20 / 008"/>
    <n v="140337.74476923101"/>
    <n v="1403377.44769231"/>
  </r>
  <r>
    <m/>
    <n v="0"/>
    <n v="1992187500"/>
    <n v="1995971679"/>
    <n v="1995986937"/>
    <n v="1995986937"/>
    <s v="13263R"/>
    <s v="Utilities"/>
    <s v="12415XR"/>
    <s v="Utility Operations SWEPCO"/>
    <s v="11528R"/>
    <s v="Generating Assets SWEPCO"/>
    <m/>
    <m/>
    <x v="6"/>
    <s v="168"/>
    <s v="10572"/>
    <s v="SP20 / 009"/>
    <n v="42995.377557692198"/>
    <n v="286635.85038461501"/>
  </r>
  <r>
    <m/>
    <n v="0"/>
    <n v="1992187500"/>
    <n v="1995971679"/>
    <n v="1995986937"/>
    <n v="1995986937"/>
    <s v="13263R"/>
    <s v="Utilities"/>
    <s v="12415XR"/>
    <s v="Utility Operations SWEPCO"/>
    <s v="11528R"/>
    <s v="Generating Assets SWEPCO"/>
    <m/>
    <m/>
    <x v="6"/>
    <s v="168"/>
    <s v="10572"/>
    <s v="SP20 / 011"/>
    <n v="45000.007307692198"/>
    <n v="180000.029230769"/>
  </r>
  <r>
    <m/>
    <n v="0"/>
    <n v="1992187500"/>
    <n v="1995971679"/>
    <n v="1995986937"/>
    <n v="1995986937"/>
    <s v="13263R"/>
    <s v="Utilities"/>
    <s v="12415XR"/>
    <s v="Utility Operations SWEPCO"/>
    <s v="11528R"/>
    <s v="Generating Assets SWEPCO"/>
    <m/>
    <m/>
    <x v="6"/>
    <s v="168"/>
    <s v="10647"/>
    <s v="Nonsal"/>
    <n v="70242.555600000007"/>
    <n v="2341418.52"/>
  </r>
  <r>
    <m/>
    <n v="0"/>
    <n v="1992187500"/>
    <n v="1995971679"/>
    <n v="1995986937"/>
    <n v="1995986937"/>
    <s v="13263R"/>
    <s v="Utilities"/>
    <s v="12415XR"/>
    <s v="Utility Operations SWEPCO"/>
    <s v="11528R"/>
    <s v="Generating Assets SWEPCO"/>
    <m/>
    <m/>
    <x v="6"/>
    <s v="168"/>
    <s v="10647"/>
    <s v="SP20 / 007"/>
    <n v="12121.6971538462"/>
    <n v="121216.97153846201"/>
  </r>
  <r>
    <m/>
    <n v="0"/>
    <n v="1992187500"/>
    <n v="1995971679"/>
    <n v="1995986937"/>
    <n v="1995986937"/>
    <s v="13263R"/>
    <s v="Utilities"/>
    <s v="12415XR"/>
    <s v="Utility Operations SWEPCO"/>
    <s v="11528R"/>
    <s v="Generating Assets SWEPCO"/>
    <m/>
    <m/>
    <x v="6"/>
    <s v="168"/>
    <s v="10647"/>
    <s v="SP20 / 009"/>
    <n v="39410.699423076803"/>
    <n v="262737.99615384598"/>
  </r>
  <r>
    <m/>
    <n v="0"/>
    <n v="1992187500"/>
    <n v="1995971679"/>
    <n v="1995986937"/>
    <n v="1995986937"/>
    <s v="13263R"/>
    <s v="Utilities"/>
    <s v="12415XR"/>
    <s v="Utility Operations SWEPCO"/>
    <s v="11528R"/>
    <s v="Generating Assets SWEPCO"/>
    <m/>
    <m/>
    <x v="6"/>
    <s v="168"/>
    <s v="10821"/>
    <s v="Nonsal"/>
    <n v="85046.257500000007"/>
    <n v="2834875.25"/>
  </r>
  <r>
    <m/>
    <n v="0"/>
    <n v="1992187500"/>
    <n v="1995971679"/>
    <n v="1995986937"/>
    <n v="1995986937"/>
    <s v="13263R"/>
    <s v="Utilities"/>
    <s v="12415XR"/>
    <s v="Utility Operations SWEPCO"/>
    <s v="11528R"/>
    <s v="Generating Assets SWEPCO"/>
    <m/>
    <m/>
    <x v="6"/>
    <s v="168"/>
    <s v="10821"/>
    <s v="SP20 / 006"/>
    <n v="6998.2102038461599"/>
    <n v="77757.891153846198"/>
  </r>
  <r>
    <m/>
    <n v="0"/>
    <n v="1992187500"/>
    <n v="1995971679"/>
    <n v="1995986937"/>
    <n v="1995986937"/>
    <s v="13263R"/>
    <s v="Utilities"/>
    <s v="12415XR"/>
    <s v="Utility Operations SWEPCO"/>
    <s v="11528R"/>
    <s v="Generating Assets SWEPCO"/>
    <m/>
    <m/>
    <x v="6"/>
    <s v="168"/>
    <s v="10821"/>
    <s v="SP20 / 008"/>
    <n v="28277.957307692301"/>
    <n v="282779.57307692303"/>
  </r>
  <r>
    <m/>
    <n v="0"/>
    <n v="1992187500"/>
    <n v="1995971679"/>
    <n v="1995986937"/>
    <n v="1995986937"/>
    <s v="13263R"/>
    <s v="Utilities"/>
    <s v="12415XR"/>
    <s v="Utility Operations SWEPCO"/>
    <s v="11528R"/>
    <s v="Generating Assets SWEPCO"/>
    <m/>
    <m/>
    <x v="6"/>
    <s v="168"/>
    <s v="10821"/>
    <s v="SP20 / 009"/>
    <n v="40046.3444423076"/>
    <n v="266975.62961538503"/>
  </r>
  <r>
    <m/>
    <n v="0"/>
    <n v="1992187500"/>
    <n v="1995971679"/>
    <n v="1995986937"/>
    <n v="1995986937"/>
    <s v="13263R"/>
    <s v="Utilities"/>
    <s v="12415XR"/>
    <s v="Utility Operations SWEPCO"/>
    <s v="11528R"/>
    <s v="Generating Assets SWEPCO"/>
    <m/>
    <m/>
    <x v="6"/>
    <s v="168"/>
    <s v="10821"/>
    <s v="SP20 / 011"/>
    <n v="47392.587596153797"/>
    <n v="189570.35038461501"/>
  </r>
  <r>
    <m/>
    <n v="0"/>
    <n v="1992187500"/>
    <n v="1995971679"/>
    <n v="1995986937"/>
    <n v="1995986937"/>
    <s v="13263R"/>
    <s v="Utilities"/>
    <s v="12415XR"/>
    <s v="Utility Operations SWEPCO"/>
    <s v="11528R"/>
    <s v="Generating Assets SWEPCO"/>
    <m/>
    <m/>
    <x v="6"/>
    <s v="168"/>
    <s v="11210"/>
    <s v="Nonsal"/>
    <n v="70098.021599999993"/>
    <n v="2336600.7200000002"/>
  </r>
  <r>
    <m/>
    <n v="0"/>
    <n v="1992187500"/>
    <n v="1995971679"/>
    <n v="1995986937"/>
    <n v="1995986937"/>
    <s v="13263R"/>
    <s v="Utilities"/>
    <s v="12415XR"/>
    <s v="Utility Operations SWEPCO"/>
    <s v="11528R"/>
    <s v="Generating Assets SWEPCO"/>
    <m/>
    <m/>
    <x v="6"/>
    <s v="168"/>
    <s v="11210"/>
    <s v="SP20 / 005"/>
    <n v="6548.2978153846198"/>
    <n v="81853.722692307696"/>
  </r>
  <r>
    <m/>
    <n v="0"/>
    <n v="1992187500"/>
    <n v="1995971679"/>
    <n v="1995986937"/>
    <n v="1995986937"/>
    <s v="13263R"/>
    <s v="Utilities"/>
    <s v="12415XR"/>
    <s v="Utility Operations SWEPCO"/>
    <s v="11528R"/>
    <s v="Generating Assets SWEPCO"/>
    <m/>
    <m/>
    <x v="6"/>
    <s v="168"/>
    <s v="11210"/>
    <s v="SP20 / 009"/>
    <n v="41468.399423076902"/>
    <n v="276455.99615384598"/>
  </r>
  <r>
    <m/>
    <n v="0"/>
    <n v="1992187500"/>
    <n v="1995971679"/>
    <n v="1995986937"/>
    <n v="1995986937"/>
    <s v="13263R"/>
    <s v="Utilities"/>
    <s v="12415XR"/>
    <s v="Utility Operations SWEPCO"/>
    <s v="11528R"/>
    <s v="Generating Assets SWEPCO"/>
    <m/>
    <m/>
    <x v="6"/>
    <s v="168"/>
    <s v="11210"/>
    <s v="SP20 / 011"/>
    <n v="52999.992884615502"/>
    <n v="211999.97153846201"/>
  </r>
  <r>
    <m/>
    <n v="0"/>
    <n v="1992187500"/>
    <n v="1995971679"/>
    <n v="1995986937"/>
    <n v="1995986937"/>
    <s v="13263R"/>
    <s v="Utilities"/>
    <s v="12415XR"/>
    <s v="Utility Operations SWEPCO"/>
    <s v="11528R"/>
    <s v="Generating Assets SWEPCO"/>
    <m/>
    <m/>
    <x v="6"/>
    <s v="168"/>
    <s v="11528"/>
    <s v="SP20 / 008"/>
    <n v="24889.5969615385"/>
    <n v="248895.96961538499"/>
  </r>
  <r>
    <m/>
    <n v="0"/>
    <n v="1992187500"/>
    <n v="1995971679"/>
    <n v="1995986937"/>
    <n v="1995986937"/>
    <s v="13263R"/>
    <s v="Utilities"/>
    <s v="12415XR"/>
    <s v="Utility Operations SWEPCO"/>
    <s v="11528R"/>
    <s v="Generating Assets SWEPCO"/>
    <m/>
    <m/>
    <x v="6"/>
    <s v="168"/>
    <s v="12803"/>
    <s v="Nonsal"/>
    <n v="15674.4612"/>
    <n v="522482.04"/>
  </r>
  <r>
    <m/>
    <n v="0"/>
    <n v="1992187500"/>
    <n v="1995971679"/>
    <n v="1995986937"/>
    <n v="1995986937"/>
    <s v="13263R"/>
    <s v="Utilities"/>
    <s v="12415XR"/>
    <s v="Utility Operations SWEPCO"/>
    <s v="11528R"/>
    <s v="Generating Assets SWEPCO"/>
    <m/>
    <m/>
    <x v="6"/>
    <s v="168"/>
    <s v="12803"/>
    <s v="SP20 / 009"/>
    <n v="21210.060230769301"/>
    <n v="141400.401538462"/>
  </r>
  <r>
    <m/>
    <n v="0"/>
    <n v="1992187500"/>
    <n v="1995971679"/>
    <n v="1995986937"/>
    <n v="1995986937"/>
    <s v="13263R"/>
    <s v="Utilities"/>
    <s v="12415XR"/>
    <s v="Utility Operations SWEPCO"/>
    <s v="11528R"/>
    <s v="Generating Assets SWEPCO"/>
    <m/>
    <m/>
    <x v="6"/>
    <s v="168"/>
    <s v="12810"/>
    <s v="Nonsal"/>
    <n v="260804.28959999999"/>
    <n v="8693476.3200000003"/>
  </r>
  <r>
    <m/>
    <n v="0"/>
    <n v="1992187500"/>
    <n v="1995971679"/>
    <n v="1995986937"/>
    <n v="1995986937"/>
    <s v="13263R"/>
    <s v="Utilities"/>
    <s v="12415XR"/>
    <s v="Utility Operations SWEPCO"/>
    <s v="11528R"/>
    <s v="Generating Assets SWEPCO"/>
    <m/>
    <m/>
    <x v="6"/>
    <s v="168"/>
    <s v="12810"/>
    <s v="SP20 / 003"/>
    <n v="2577.7159942307699"/>
    <n v="51554.319884615397"/>
  </r>
  <r>
    <m/>
    <n v="0"/>
    <n v="1992187500"/>
    <n v="1995971679"/>
    <n v="1995986937"/>
    <n v="1995986937"/>
    <s v="13263R"/>
    <s v="Utilities"/>
    <s v="12415XR"/>
    <s v="Utility Operations SWEPCO"/>
    <s v="11528R"/>
    <s v="Generating Assets SWEPCO"/>
    <m/>
    <m/>
    <x v="6"/>
    <s v="168"/>
    <s v="12810"/>
    <s v="SP20 / 004"/>
    <n v="3602.1780069230799"/>
    <n v="60036.300115384598"/>
  </r>
  <r>
    <m/>
    <n v="0"/>
    <n v="1992187500"/>
    <n v="1995971679"/>
    <n v="1995986937"/>
    <n v="1995986937"/>
    <s v="13263R"/>
    <s v="Utilities"/>
    <s v="12415XR"/>
    <s v="Utility Operations SWEPCO"/>
    <s v="11528R"/>
    <s v="Generating Assets SWEPCO"/>
    <m/>
    <m/>
    <x v="6"/>
    <s v="168"/>
    <s v="12810"/>
    <s v="SP20 / 006"/>
    <n v="8523.3751269230797"/>
    <n v="94704.168076923102"/>
  </r>
  <r>
    <m/>
    <n v="0"/>
    <n v="1992187500"/>
    <n v="1995971679"/>
    <n v="1995986937"/>
    <n v="1995986937"/>
    <s v="13263R"/>
    <s v="Utilities"/>
    <s v="12415XR"/>
    <s v="Utility Operations SWEPCO"/>
    <s v="11528R"/>
    <s v="Generating Assets SWEPCO"/>
    <m/>
    <m/>
    <x v="6"/>
    <s v="168"/>
    <s v="12810"/>
    <s v="SP20 / 007"/>
    <n v="29976.8455769231"/>
    <n v="299768.45576923102"/>
  </r>
  <r>
    <m/>
    <n v="0"/>
    <n v="1992187500"/>
    <n v="1995971679"/>
    <n v="1995986937"/>
    <n v="1995986937"/>
    <s v="13263R"/>
    <s v="Utilities"/>
    <s v="12415XR"/>
    <s v="Utility Operations SWEPCO"/>
    <s v="11528R"/>
    <s v="Generating Assets SWEPCO"/>
    <m/>
    <m/>
    <x v="6"/>
    <s v="168"/>
    <s v="12810"/>
    <s v="SP20 / 008"/>
    <n v="151747.689961539"/>
    <n v="1517476.89961538"/>
  </r>
  <r>
    <m/>
    <n v="0"/>
    <n v="1992187500"/>
    <n v="1995971679"/>
    <n v="1995986937"/>
    <n v="1995986937"/>
    <s v="13263R"/>
    <s v="Utilities"/>
    <s v="12415XR"/>
    <s v="Utility Operations SWEPCO"/>
    <s v="11528R"/>
    <s v="Generating Assets SWEPCO"/>
    <m/>
    <m/>
    <x v="6"/>
    <s v="168"/>
    <s v="12810"/>
    <s v="SP20 / 009"/>
    <n v="59827.946769230897"/>
    <n v="398852.97846153798"/>
  </r>
  <r>
    <m/>
    <n v="0"/>
    <n v="1992187500"/>
    <n v="1995971679"/>
    <n v="1995986937"/>
    <n v="1995986937"/>
    <s v="13263R"/>
    <s v="Utilities"/>
    <s v="12415XR"/>
    <s v="Utility Operations SWEPCO"/>
    <s v="11528R"/>
    <s v="Generating Assets SWEPCO"/>
    <m/>
    <m/>
    <x v="6"/>
    <s v="168"/>
    <s v="12810"/>
    <s v="SP20 / 011"/>
    <n v="45000.004807692203"/>
    <n v="180000.01923076899"/>
  </r>
  <r>
    <m/>
    <n v="0"/>
    <n v="1992187500"/>
    <n v="1995971679"/>
    <n v="1996002196"/>
    <n v="1996002196"/>
    <s v="13263R"/>
    <s v="Utilities"/>
    <s v="12415XR"/>
    <s v="Utility Operations SWEPCO"/>
    <s v="12415R"/>
    <s v="Utility Operations SWEPCO"/>
    <m/>
    <m/>
    <x v="6"/>
    <s v="159"/>
    <s v="11753"/>
    <s v="SP20 / 006"/>
    <n v="10217.969999999999"/>
    <n v="113533"/>
  </r>
  <r>
    <m/>
    <n v="0"/>
    <n v="1992187500"/>
    <n v="1995971679"/>
    <n v="1996002196"/>
    <n v="1996002196"/>
    <s v="13263R"/>
    <s v="Utilities"/>
    <s v="12415XR"/>
    <s v="Utility Operations SWEPCO"/>
    <s v="12415R"/>
    <s v="Utility Operations SWEPCO"/>
    <m/>
    <m/>
    <x v="6"/>
    <s v="159"/>
    <s v="11753"/>
    <s v="SP20 / 007"/>
    <n v="21807.034769230799"/>
    <n v="218070.34769230799"/>
  </r>
  <r>
    <m/>
    <n v="0"/>
    <n v="1992187500"/>
    <n v="1995971679"/>
    <n v="1996002196"/>
    <n v="1996002196"/>
    <s v="13263R"/>
    <s v="Utilities"/>
    <s v="12415XR"/>
    <s v="Utility Operations SWEPCO"/>
    <s v="12415R"/>
    <s v="Utility Operations SWEPCO"/>
    <m/>
    <m/>
    <x v="6"/>
    <s v="159"/>
    <s v="11753"/>
    <s v="SP20 / 008"/>
    <n v="14960.714269230801"/>
    <n v="149607.142692308"/>
  </r>
  <r>
    <m/>
    <n v="0"/>
    <n v="1992187500"/>
    <n v="1995971679"/>
    <n v="1996002196"/>
    <n v="1996002196"/>
    <s v="13263R"/>
    <s v="Utilities"/>
    <s v="12415XR"/>
    <s v="Utility Operations SWEPCO"/>
    <s v="12415R"/>
    <s v="Utility Operations SWEPCO"/>
    <m/>
    <m/>
    <x v="6"/>
    <s v="159"/>
    <s v="11753"/>
    <s v="SP20 / 009"/>
    <n v="42238.454019230798"/>
    <n v="281589.69346153899"/>
  </r>
  <r>
    <m/>
    <n v="0"/>
    <n v="1992187500"/>
    <n v="1995971679"/>
    <n v="1996002196"/>
    <n v="1996002196"/>
    <s v="13263R"/>
    <s v="Utilities"/>
    <s v="12415XR"/>
    <s v="Utility Operations SWEPCO"/>
    <s v="12415R"/>
    <s v="Utility Operations SWEPCO"/>
    <m/>
    <m/>
    <x v="6"/>
    <s v="159"/>
    <s v="11753"/>
    <s v="SP20 / 011"/>
    <n v="43425.751538461504"/>
    <n v="173703.00615384601"/>
  </r>
  <r>
    <m/>
    <n v="0"/>
    <n v="1992187500"/>
    <n v="1995971679"/>
    <n v="1996002196"/>
    <n v="1996002196"/>
    <s v="13263R"/>
    <s v="Utilities"/>
    <s v="12415XR"/>
    <s v="Utility Operations SWEPCO"/>
    <s v="12415R"/>
    <s v="Utility Operations SWEPCO"/>
    <m/>
    <m/>
    <x v="6"/>
    <s v="159"/>
    <s v="12415"/>
    <s v="SP20 / 005"/>
    <n v="7000.0012923077002"/>
    <n v="87500.016153846198"/>
  </r>
  <r>
    <m/>
    <n v="0"/>
    <n v="1992187500"/>
    <n v="1995971679"/>
    <n v="1996002196"/>
    <n v="1996002196"/>
    <s v="13263R"/>
    <s v="Utilities"/>
    <s v="12415XR"/>
    <s v="Utility Operations SWEPCO"/>
    <s v="12415R"/>
    <s v="Utility Operations SWEPCO"/>
    <m/>
    <m/>
    <x v="6"/>
    <s v="168"/>
    <s v="12415"/>
    <s v="SP20 / 013"/>
    <n v="96125.207500000004"/>
    <n v="274643.45"/>
  </r>
  <r>
    <m/>
    <n v="0"/>
    <n v="1992187500"/>
    <n v="1995971679"/>
    <n v="1996002196"/>
    <n v="1996017455"/>
    <s v="13263R"/>
    <s v="Utilities"/>
    <s v="12415XR"/>
    <s v="Utility Operations SWEPCO"/>
    <s v="12415R"/>
    <s v="Utility Operations SWEPCO"/>
    <s v="13038R"/>
    <s v="SWEPCO Regulatory &amp; Finance"/>
    <x v="6"/>
    <s v="159"/>
    <s v="13038"/>
    <s v="SP20 / 007"/>
    <n v="18188.167000000001"/>
    <n v="181881.67"/>
  </r>
  <r>
    <m/>
    <n v="0"/>
    <n v="1992187500"/>
    <n v="1995971679"/>
    <n v="1996002196"/>
    <n v="1996017455"/>
    <s v="13263R"/>
    <s v="Utilities"/>
    <s v="12415XR"/>
    <s v="Utility Operations SWEPCO"/>
    <s v="12415R"/>
    <s v="Utility Operations SWEPCO"/>
    <s v="13038R"/>
    <s v="SWEPCO Regulatory &amp; Finance"/>
    <x v="6"/>
    <s v="159"/>
    <s v="13038"/>
    <s v="SP20 / 008"/>
    <n v="56156.611384615302"/>
    <n v="561566.11384615395"/>
  </r>
  <r>
    <m/>
    <n v="0"/>
    <n v="1992187500"/>
    <n v="1995971679"/>
    <n v="1996002196"/>
    <n v="1996017455"/>
    <s v="13263R"/>
    <s v="Utilities"/>
    <s v="12415XR"/>
    <s v="Utility Operations SWEPCO"/>
    <s v="12415R"/>
    <s v="Utility Operations SWEPCO"/>
    <s v="13038R"/>
    <s v="SWEPCO Regulatory &amp; Finance"/>
    <x v="6"/>
    <s v="159"/>
    <s v="13038"/>
    <s v="SP20 / 009"/>
    <n v="56555.126423076901"/>
    <n v="377034.17615384603"/>
  </r>
  <r>
    <m/>
    <n v="0"/>
    <n v="1992187500"/>
    <n v="1995971679"/>
    <n v="1996002196"/>
    <n v="1996017455"/>
    <s v="13263R"/>
    <s v="Utilities"/>
    <s v="12415XR"/>
    <s v="Utility Operations SWEPCO"/>
    <s v="12415R"/>
    <s v="Utility Operations SWEPCO"/>
    <s v="13038R"/>
    <s v="SWEPCO Regulatory &amp; Finance"/>
    <x v="6"/>
    <s v="159"/>
    <s v="13038"/>
    <s v="SP20 / 010"/>
    <n v="28200.005846153799"/>
    <n v="141000.029230769"/>
  </r>
  <r>
    <m/>
    <n v="0"/>
    <n v="1992187500"/>
    <n v="1995971679"/>
    <n v="1996002196"/>
    <n v="1996017455"/>
    <s v="13263R"/>
    <s v="Utilities"/>
    <s v="12415XR"/>
    <s v="Utility Operations SWEPCO"/>
    <s v="12415R"/>
    <s v="Utility Operations SWEPCO"/>
    <s v="13038R"/>
    <s v="SWEPCO Regulatory &amp; Finance"/>
    <x v="6"/>
    <s v="159"/>
    <s v="13038"/>
    <s v="SP20 / 011"/>
    <n v="146713.22019230801"/>
    <n v="586852.88076923101"/>
  </r>
  <r>
    <m/>
    <n v="0"/>
    <n v="1992187500"/>
    <n v="1995971679"/>
    <n v="1996002196"/>
    <n v="1996017455"/>
    <s v="13263R"/>
    <s v="Utilities"/>
    <s v="12415XR"/>
    <s v="Utility Operations SWEPCO"/>
    <s v="12415R"/>
    <s v="Utility Operations SWEPCO"/>
    <s v="13038R"/>
    <s v="SWEPCO Regulatory &amp; Finance"/>
    <x v="6"/>
    <s v="159"/>
    <s v="13038"/>
    <s v="SP20 / 013"/>
    <n v="93100.007807692193"/>
    <n v="266000.02230769198"/>
  </r>
  <r>
    <m/>
    <n v="0"/>
    <n v="1992187500"/>
    <n v="1995971679"/>
    <n v="1996002196"/>
    <n v="1996017455"/>
    <s v="13263R"/>
    <s v="Utilities"/>
    <s v="12415XR"/>
    <s v="Utility Operations SWEPCO"/>
    <s v="12415R"/>
    <s v="Utility Operations SWEPCO"/>
    <s v="13038R"/>
    <s v="SWEPCO Regulatory &amp; Finance"/>
    <x v="6"/>
    <s v="159"/>
    <s v="14177"/>
    <s v="SP20 / 003"/>
    <n v="2632.0259999999998"/>
    <n v="52640.52"/>
  </r>
  <r>
    <m/>
    <n v="0"/>
    <n v="1992187500"/>
    <n v="1995971679"/>
    <n v="1996002196"/>
    <n v="1996017455"/>
    <s v="13263R"/>
    <s v="Utilities"/>
    <s v="12415XR"/>
    <s v="Utility Operations SWEPCO"/>
    <s v="12415R"/>
    <s v="Utility Operations SWEPCO"/>
    <s v="13038R"/>
    <s v="SWEPCO Regulatory &amp; Finance"/>
    <x v="6"/>
    <s v="159"/>
    <s v="14177"/>
    <s v="SP20 / 004"/>
    <n v="3563.7"/>
    <n v="59395"/>
  </r>
  <r>
    <m/>
    <n v="0"/>
    <n v="1992187500"/>
    <n v="1995971679"/>
    <n v="1996002196"/>
    <n v="1996017455"/>
    <s v="13263R"/>
    <s v="Utilities"/>
    <s v="12415XR"/>
    <s v="Utility Operations SWEPCO"/>
    <s v="12415R"/>
    <s v="Utility Operations SWEPCO"/>
    <s v="13038R"/>
    <s v="SWEPCO Regulatory &amp; Finance"/>
    <x v="6"/>
    <s v="159"/>
    <s v="14177"/>
    <s v="SP20 / 005"/>
    <n v="16905.855486153901"/>
    <n v="211323.19357692299"/>
  </r>
  <r>
    <m/>
    <n v="0"/>
    <n v="1992187500"/>
    <n v="1995971679"/>
    <n v="1996002196"/>
    <n v="1996017455"/>
    <s v="13263R"/>
    <s v="Utilities"/>
    <s v="12415XR"/>
    <s v="Utility Operations SWEPCO"/>
    <s v="12415R"/>
    <s v="Utility Operations SWEPCO"/>
    <s v="13038R"/>
    <s v="SWEPCO Regulatory &amp; Finance"/>
    <x v="6"/>
    <s v="159"/>
    <s v="14177"/>
    <s v="SP20 / 008"/>
    <n v="11425.467653846201"/>
    <n v="114254.67653846199"/>
  </r>
  <r>
    <m/>
    <n v="0"/>
    <n v="1992187500"/>
    <n v="1995971679"/>
    <n v="1996002196"/>
    <n v="1996017455"/>
    <s v="13263R"/>
    <s v="Utilities"/>
    <s v="12415XR"/>
    <s v="Utility Operations SWEPCO"/>
    <s v="12415R"/>
    <s v="Utility Operations SWEPCO"/>
    <s v="13038R"/>
    <s v="SWEPCO Regulatory &amp; Finance"/>
    <x v="6"/>
    <s v="161"/>
    <s v="13038"/>
    <s v="SP20 / 010"/>
    <n v="33000.005692307597"/>
    <n v="165000.02846153799"/>
  </r>
  <r>
    <m/>
    <n v="0"/>
    <n v="1992187500"/>
    <n v="1995971679"/>
    <n v="1996002196"/>
    <n v="1996025084"/>
    <s v="13263R"/>
    <s v="Utilities"/>
    <s v="12415XR"/>
    <s v="Utility Operations SWEPCO"/>
    <s v="12415R"/>
    <s v="Utility Operations SWEPCO"/>
    <s v="12416R"/>
    <s v="SWEPCO External Affairs"/>
    <x v="6"/>
    <s v="159"/>
    <s v="10114"/>
    <s v="SP20 / 010"/>
    <n v="30872.7975384616"/>
    <n v="154363.987692308"/>
  </r>
  <r>
    <m/>
    <n v="0"/>
    <n v="1992187500"/>
    <n v="1995971679"/>
    <n v="1996002196"/>
    <n v="1996025084"/>
    <s v="13263R"/>
    <s v="Utilities"/>
    <s v="12415XR"/>
    <s v="Utility Operations SWEPCO"/>
    <s v="12415R"/>
    <s v="Utility Operations SWEPCO"/>
    <s v="12416R"/>
    <s v="SWEPCO External Affairs"/>
    <x v="6"/>
    <s v="159"/>
    <s v="12416"/>
    <s v="SP20 / 006"/>
    <n v="7763.12889230769"/>
    <n v="86256.987692307695"/>
  </r>
  <r>
    <m/>
    <n v="0"/>
    <n v="1992187500"/>
    <n v="1995971679"/>
    <n v="1996002196"/>
    <n v="1996025084"/>
    <s v="13263R"/>
    <s v="Utilities"/>
    <s v="12415XR"/>
    <s v="Utility Operations SWEPCO"/>
    <s v="12415R"/>
    <s v="Utility Operations SWEPCO"/>
    <s v="12416R"/>
    <s v="SWEPCO External Affairs"/>
    <x v="6"/>
    <s v="159"/>
    <s v="12416"/>
    <s v="SP20 / 010"/>
    <n v="37339.398615384598"/>
    <n v="186696.99307692301"/>
  </r>
  <r>
    <m/>
    <n v="0"/>
    <n v="1992187500"/>
    <n v="1995971679"/>
    <n v="1996002196"/>
    <n v="1996025084"/>
    <s v="13263R"/>
    <s v="Utilities"/>
    <s v="12415XR"/>
    <s v="Utility Operations SWEPCO"/>
    <s v="12415R"/>
    <s v="Utility Operations SWEPCO"/>
    <s v="12416R"/>
    <s v="SWEPCO External Affairs"/>
    <x v="6"/>
    <s v="159"/>
    <s v="12416"/>
    <s v="SP20 / 012"/>
    <n v="70500.004615384503"/>
    <n v="235000.01538461499"/>
  </r>
  <r>
    <m/>
    <n v="0"/>
    <n v="1992187500"/>
    <n v="1995971679"/>
    <n v="1996002196"/>
    <n v="1996025084"/>
    <s v="13263R"/>
    <s v="Utilities"/>
    <s v="12415XR"/>
    <s v="Utility Operations SWEPCO"/>
    <s v="12415R"/>
    <s v="Utility Operations SWEPCO"/>
    <s v="12416R"/>
    <s v="SWEPCO External Affairs"/>
    <x v="6"/>
    <s v="159"/>
    <s v="12420"/>
    <s v="SP20 / 005"/>
    <n v="12908.3977230769"/>
    <n v="161354.97153846201"/>
  </r>
  <r>
    <m/>
    <n v="0"/>
    <n v="1992187500"/>
    <n v="1995971679"/>
    <n v="1996002196"/>
    <n v="1996025084"/>
    <s v="13263R"/>
    <s v="Utilities"/>
    <s v="12415XR"/>
    <s v="Utility Operations SWEPCO"/>
    <s v="12415R"/>
    <s v="Utility Operations SWEPCO"/>
    <s v="12416R"/>
    <s v="SWEPCO External Affairs"/>
    <x v="6"/>
    <s v="159"/>
    <s v="12420"/>
    <s v="SP20 / 007"/>
    <n v="10326.295115384601"/>
    <n v="103262.95115384601"/>
  </r>
  <r>
    <m/>
    <n v="0"/>
    <n v="1992187500"/>
    <n v="1995971679"/>
    <n v="1996002196"/>
    <n v="1996025084"/>
    <s v="13263R"/>
    <s v="Utilities"/>
    <s v="12415XR"/>
    <s v="Utility Operations SWEPCO"/>
    <s v="12415R"/>
    <s v="Utility Operations SWEPCO"/>
    <s v="12416R"/>
    <s v="SWEPCO External Affairs"/>
    <x v="6"/>
    <s v="159"/>
    <s v="12420"/>
    <s v="SP20 / 010"/>
    <n v="35882.725230769203"/>
    <n v="179413.62615384601"/>
  </r>
  <r>
    <m/>
    <n v="0"/>
    <n v="1992187500"/>
    <n v="1995971679"/>
    <n v="1996002196"/>
    <n v="1996025084"/>
    <s v="13263R"/>
    <s v="Utilities"/>
    <s v="12415XR"/>
    <s v="Utility Operations SWEPCO"/>
    <s v="12415R"/>
    <s v="Utility Operations SWEPCO"/>
    <s v="12416R"/>
    <s v="SWEPCO External Affairs"/>
    <x v="6"/>
    <s v="159"/>
    <s v="12456"/>
    <s v="SP20 / 009"/>
    <n v="24140.709403846198"/>
    <n v="160938.06269230801"/>
  </r>
  <r>
    <m/>
    <n v="0"/>
    <n v="1992187500"/>
    <n v="1995971679"/>
    <n v="1996002196"/>
    <n v="1996025084"/>
    <s v="13263R"/>
    <s v="Utilities"/>
    <s v="12415XR"/>
    <s v="Utility Operations SWEPCO"/>
    <s v="12415R"/>
    <s v="Utility Operations SWEPCO"/>
    <s v="12416R"/>
    <s v="SWEPCO External Affairs"/>
    <x v="6"/>
    <s v="161"/>
    <s v="11832"/>
    <s v="SP20 / 009"/>
    <n v="24794.253692307801"/>
    <n v="165295.02461538499"/>
  </r>
  <r>
    <m/>
    <n v="0"/>
    <n v="1992187500"/>
    <n v="1995971679"/>
    <n v="1996002196"/>
    <n v="1996025084"/>
    <s v="13263R"/>
    <s v="Utilities"/>
    <s v="12415XR"/>
    <s v="Utility Operations SWEPCO"/>
    <s v="12415R"/>
    <s v="Utility Operations SWEPCO"/>
    <s v="12416R"/>
    <s v="SWEPCO External Affairs"/>
    <x v="6"/>
    <s v="161"/>
    <s v="12457"/>
    <s v="SP20 / 009"/>
    <n v="21242.250576923099"/>
    <n v="141615.003846154"/>
  </r>
  <r>
    <m/>
    <n v="0"/>
    <n v="1992187500"/>
    <n v="1995971679"/>
    <n v="1996002196"/>
    <n v="1996025084"/>
    <s v="13263R"/>
    <s v="Utilities"/>
    <s v="12415XR"/>
    <s v="Utility Operations SWEPCO"/>
    <s v="12415R"/>
    <s v="Utility Operations SWEPCO"/>
    <s v="12416R"/>
    <s v="SWEPCO External Affairs"/>
    <x v="6"/>
    <s v="161"/>
    <s v="12923"/>
    <s v="SP20 / 010"/>
    <n v="35403.557000000001"/>
    <n v="177017.785"/>
  </r>
  <r>
    <m/>
    <n v="0"/>
    <n v="1992187500"/>
    <n v="1995971679"/>
    <n v="1996002196"/>
    <n v="1996028899"/>
    <s v="13263R"/>
    <s v="Utilities"/>
    <s v="12415XR"/>
    <s v="Utility Operations SWEPCO"/>
    <s v="12415R"/>
    <s v="Utility Operations SWEPCO"/>
    <s v="12419R"/>
    <s v="SWEPCO Cust Svcs Mrktg"/>
    <x v="6"/>
    <s v="159"/>
    <s v="10110"/>
    <s v="SP20 / 002"/>
    <n v="4783.1742249999998"/>
    <n v="95663.484500000006"/>
  </r>
  <r>
    <m/>
    <n v="0"/>
    <n v="1992187500"/>
    <n v="1995971679"/>
    <n v="1996002196"/>
    <n v="1996028899"/>
    <s v="13263R"/>
    <s v="Utilities"/>
    <s v="12415XR"/>
    <s v="Utility Operations SWEPCO"/>
    <s v="12415R"/>
    <s v="Utility Operations SWEPCO"/>
    <s v="12419R"/>
    <s v="SWEPCO Cust Svcs Mrktg"/>
    <x v="6"/>
    <s v="159"/>
    <s v="10110"/>
    <s v="SP20 / 003"/>
    <n v="8144.7504096153898"/>
    <n v="162895.00819230801"/>
  </r>
  <r>
    <m/>
    <n v="0"/>
    <n v="1992187500"/>
    <n v="1995971679"/>
    <n v="1996002196"/>
    <n v="1996028899"/>
    <s v="13263R"/>
    <s v="Utilities"/>
    <s v="12415XR"/>
    <s v="Utility Operations SWEPCO"/>
    <s v="12415R"/>
    <s v="Utility Operations SWEPCO"/>
    <s v="12419R"/>
    <s v="SWEPCO Cust Svcs Mrktg"/>
    <x v="6"/>
    <s v="159"/>
    <s v="10110"/>
    <s v="SP20 / 006"/>
    <n v="22619.1592038462"/>
    <n v="251323.991153846"/>
  </r>
  <r>
    <m/>
    <n v="0"/>
    <n v="1992187500"/>
    <n v="1995971679"/>
    <n v="1996002196"/>
    <n v="1996028899"/>
    <s v="13263R"/>
    <s v="Utilities"/>
    <s v="12415XR"/>
    <s v="Utility Operations SWEPCO"/>
    <s v="12415R"/>
    <s v="Utility Operations SWEPCO"/>
    <s v="12419R"/>
    <s v="SWEPCO Cust Svcs Mrktg"/>
    <x v="6"/>
    <s v="159"/>
    <s v="10110"/>
    <s v="SP20 / 008"/>
    <n v="13249.7338846154"/>
    <n v="132497.33884615399"/>
  </r>
  <r>
    <m/>
    <n v="0"/>
    <n v="1992187500"/>
    <n v="1995971679"/>
    <n v="1996002196"/>
    <n v="1996028899"/>
    <s v="13263R"/>
    <s v="Utilities"/>
    <s v="12415XR"/>
    <s v="Utility Operations SWEPCO"/>
    <s v="12415R"/>
    <s v="Utility Operations SWEPCO"/>
    <s v="12419R"/>
    <s v="SWEPCO Cust Svcs Mrktg"/>
    <x v="6"/>
    <s v="159"/>
    <s v="10137"/>
    <s v="Nonsal"/>
    <n v="4422.4143000000004"/>
    <n v="147413.81"/>
  </r>
  <r>
    <m/>
    <n v="0"/>
    <n v="1992187500"/>
    <n v="1995971679"/>
    <n v="1996002196"/>
    <n v="1996028899"/>
    <s v="13263R"/>
    <s v="Utilities"/>
    <s v="12415XR"/>
    <s v="Utility Operations SWEPCO"/>
    <s v="12415R"/>
    <s v="Utility Operations SWEPCO"/>
    <s v="12419R"/>
    <s v="SWEPCO Cust Svcs Mrktg"/>
    <x v="6"/>
    <s v="159"/>
    <s v="10160"/>
    <s v="Nonsal"/>
    <n v="20227.8783"/>
    <n v="674262.61"/>
  </r>
  <r>
    <m/>
    <n v="0"/>
    <n v="1992187500"/>
    <n v="1995971679"/>
    <n v="1996002196"/>
    <n v="1996028899"/>
    <s v="13263R"/>
    <s v="Utilities"/>
    <s v="12415XR"/>
    <s v="Utility Operations SWEPCO"/>
    <s v="12415R"/>
    <s v="Utility Operations SWEPCO"/>
    <s v="12419R"/>
    <s v="SWEPCO Cust Svcs Mrktg"/>
    <x v="6"/>
    <s v="159"/>
    <s v="10160"/>
    <s v="SP20 / 008"/>
    <n v="11281.4964615385"/>
    <n v="112814.964615385"/>
  </r>
  <r>
    <m/>
    <n v="0"/>
    <n v="1992187500"/>
    <n v="1995971679"/>
    <n v="1996002196"/>
    <n v="1996028899"/>
    <s v="13263R"/>
    <s v="Utilities"/>
    <s v="12415XR"/>
    <s v="Utility Operations SWEPCO"/>
    <s v="12415R"/>
    <s v="Utility Operations SWEPCO"/>
    <s v="12419R"/>
    <s v="SWEPCO Cust Svcs Mrktg"/>
    <x v="6"/>
    <s v="159"/>
    <s v="10494"/>
    <s v="SP20 / 004"/>
    <n v="3742.73023846154"/>
    <n v="62378.837307692302"/>
  </r>
  <r>
    <m/>
    <n v="0"/>
    <n v="1992187500"/>
    <n v="1995971679"/>
    <n v="1996002196"/>
    <n v="1996028899"/>
    <s v="13263R"/>
    <s v="Utilities"/>
    <s v="12415XR"/>
    <s v="Utility Operations SWEPCO"/>
    <s v="12415R"/>
    <s v="Utility Operations SWEPCO"/>
    <s v="12419R"/>
    <s v="SWEPCO Cust Svcs Mrktg"/>
    <x v="6"/>
    <s v="159"/>
    <s v="10494"/>
    <s v="SP20 / 010"/>
    <n v="33699.389769230802"/>
    <n v="168496.948846154"/>
  </r>
  <r>
    <m/>
    <n v="0"/>
    <n v="1992187500"/>
    <n v="1995971679"/>
    <n v="1996002196"/>
    <n v="1996028899"/>
    <s v="13263R"/>
    <s v="Utilities"/>
    <s v="12415XR"/>
    <s v="Utility Operations SWEPCO"/>
    <s v="12415R"/>
    <s v="Utility Operations SWEPCO"/>
    <s v="12419R"/>
    <s v="SWEPCO Cust Svcs Mrktg"/>
    <x v="6"/>
    <s v="159"/>
    <s v="10511"/>
    <s v="Nonsal"/>
    <n v="10489.392"/>
    <n v="349646.4"/>
  </r>
  <r>
    <m/>
    <n v="0"/>
    <n v="1992187500"/>
    <n v="1995971679"/>
    <n v="1996002196"/>
    <n v="1996028899"/>
    <s v="13263R"/>
    <s v="Utilities"/>
    <s v="12415XR"/>
    <s v="Utility Operations SWEPCO"/>
    <s v="12415R"/>
    <s v="Utility Operations SWEPCO"/>
    <s v="12419R"/>
    <s v="SWEPCO Cust Svcs Mrktg"/>
    <x v="6"/>
    <s v="159"/>
    <s v="11281"/>
    <s v="Nonsal"/>
    <n v="17693.301299999999"/>
    <n v="589776.71"/>
  </r>
  <r>
    <m/>
    <n v="0"/>
    <n v="1992187500"/>
    <n v="1995971679"/>
    <n v="1996002196"/>
    <n v="1996028899"/>
    <s v="13263R"/>
    <s v="Utilities"/>
    <s v="12415XR"/>
    <s v="Utility Operations SWEPCO"/>
    <s v="12415R"/>
    <s v="Utility Operations SWEPCO"/>
    <s v="12419R"/>
    <s v="SWEPCO Cust Svcs Mrktg"/>
    <x v="6"/>
    <s v="159"/>
    <s v="11281"/>
    <s v="SP20 / 004"/>
    <n v="3983.2014761538499"/>
    <n v="66386.691269230796"/>
  </r>
  <r>
    <m/>
    <n v="0"/>
    <n v="1992187500"/>
    <n v="1995971679"/>
    <n v="1996002196"/>
    <n v="1996028899"/>
    <s v="13263R"/>
    <s v="Utilities"/>
    <s v="12415XR"/>
    <s v="Utility Operations SWEPCO"/>
    <s v="12415R"/>
    <s v="Utility Operations SWEPCO"/>
    <s v="12419R"/>
    <s v="SWEPCO Cust Svcs Mrktg"/>
    <x v="6"/>
    <s v="159"/>
    <s v="11281"/>
    <s v="SP20 / 008"/>
    <n v="12503.0613461538"/>
    <n v="125030.613461538"/>
  </r>
  <r>
    <m/>
    <n v="0"/>
    <n v="1992187500"/>
    <n v="1995971679"/>
    <n v="1996002196"/>
    <n v="1996028899"/>
    <s v="13263R"/>
    <s v="Utilities"/>
    <s v="12415XR"/>
    <s v="Utility Operations SWEPCO"/>
    <s v="12415R"/>
    <s v="Utility Operations SWEPCO"/>
    <s v="12419R"/>
    <s v="SWEPCO Cust Svcs Mrktg"/>
    <x v="6"/>
    <s v="159"/>
    <s v="11402"/>
    <s v="Nonsal"/>
    <n v="3149.3375999999998"/>
    <n v="104977.92"/>
  </r>
  <r>
    <m/>
    <n v="0"/>
    <n v="1992187500"/>
    <n v="1995971679"/>
    <n v="1996002196"/>
    <n v="1996028899"/>
    <s v="13263R"/>
    <s v="Utilities"/>
    <s v="12415XR"/>
    <s v="Utility Operations SWEPCO"/>
    <s v="12415R"/>
    <s v="Utility Operations SWEPCO"/>
    <s v="12419R"/>
    <s v="SWEPCO Cust Svcs Mrktg"/>
    <x v="6"/>
    <s v="159"/>
    <s v="11488"/>
    <s v="Nonsal"/>
    <n v="3694.6695"/>
    <n v="123155.65"/>
  </r>
  <r>
    <m/>
    <n v="0"/>
    <n v="1992187500"/>
    <n v="1995971679"/>
    <n v="1996002196"/>
    <n v="1996028899"/>
    <s v="13263R"/>
    <s v="Utilities"/>
    <s v="12415XR"/>
    <s v="Utility Operations SWEPCO"/>
    <s v="12415R"/>
    <s v="Utility Operations SWEPCO"/>
    <s v="12419R"/>
    <s v="SWEPCO Cust Svcs Mrktg"/>
    <x v="6"/>
    <s v="159"/>
    <s v="11676"/>
    <s v="Nonsal"/>
    <n v="7510.9071000000004"/>
    <n v="250363.57"/>
  </r>
  <r>
    <m/>
    <n v="0"/>
    <n v="1992187500"/>
    <n v="1995971679"/>
    <n v="1996002196"/>
    <n v="1996028899"/>
    <s v="13263R"/>
    <s v="Utilities"/>
    <s v="12415XR"/>
    <s v="Utility Operations SWEPCO"/>
    <s v="12415R"/>
    <s v="Utility Operations SWEPCO"/>
    <s v="12419R"/>
    <s v="SWEPCO Cust Svcs Mrktg"/>
    <x v="6"/>
    <s v="159"/>
    <s v="11676"/>
    <s v="SP20 / 008"/>
    <n v="14577.762461538499"/>
    <n v="145777.62461538499"/>
  </r>
  <r>
    <m/>
    <n v="0"/>
    <n v="1992187500"/>
    <n v="1995971679"/>
    <n v="1996002196"/>
    <n v="1996028899"/>
    <s v="13263R"/>
    <s v="Utilities"/>
    <s v="12415XR"/>
    <s v="Utility Operations SWEPCO"/>
    <s v="12415R"/>
    <s v="Utility Operations SWEPCO"/>
    <s v="12419R"/>
    <s v="SWEPCO Cust Svcs Mrktg"/>
    <x v="6"/>
    <s v="159"/>
    <s v="12419"/>
    <s v="SP20 / 006"/>
    <n v="7989.7789384615398"/>
    <n v="88775.321538461503"/>
  </r>
  <r>
    <m/>
    <n v="0"/>
    <n v="1992187500"/>
    <n v="1995971679"/>
    <n v="1996002196"/>
    <n v="1996028899"/>
    <s v="13263R"/>
    <s v="Utilities"/>
    <s v="12415XR"/>
    <s v="Utility Operations SWEPCO"/>
    <s v="12415R"/>
    <s v="Utility Operations SWEPCO"/>
    <s v="12419R"/>
    <s v="SWEPCO Cust Svcs Mrktg"/>
    <x v="6"/>
    <s v="159"/>
    <s v="12419"/>
    <s v="SP20 / 012"/>
    <n v="63150.008538461399"/>
    <n v="210500.02846153799"/>
  </r>
  <r>
    <m/>
    <n v="0"/>
    <n v="1992187500"/>
    <n v="1995971679"/>
    <n v="1996002196"/>
    <n v="1996028899"/>
    <s v="13263R"/>
    <s v="Utilities"/>
    <s v="12415XR"/>
    <s v="Utility Operations SWEPCO"/>
    <s v="12415R"/>
    <s v="Utility Operations SWEPCO"/>
    <s v="12419R"/>
    <s v="SWEPCO Cust Svcs Mrktg"/>
    <x v="6"/>
    <s v="159"/>
    <s v="12449"/>
    <s v="SP20 / 009"/>
    <n v="67145.989846153796"/>
    <n v="447639.93230769201"/>
  </r>
  <r>
    <m/>
    <n v="0"/>
    <n v="1992187500"/>
    <n v="1995971679"/>
    <n v="1996002196"/>
    <n v="1996028899"/>
    <s v="13263R"/>
    <s v="Utilities"/>
    <s v="12415XR"/>
    <s v="Utility Operations SWEPCO"/>
    <s v="12415R"/>
    <s v="Utility Operations SWEPCO"/>
    <s v="12419R"/>
    <s v="SWEPCO Cust Svcs Mrktg"/>
    <x v="6"/>
    <s v="159"/>
    <s v="12449"/>
    <s v="SP20 / 010"/>
    <n v="34188.249923076997"/>
    <n v="170941.24961538499"/>
  </r>
  <r>
    <m/>
    <n v="0"/>
    <n v="1992187500"/>
    <n v="1995971679"/>
    <n v="1996002196"/>
    <n v="1996028899"/>
    <s v="13263R"/>
    <s v="Utilities"/>
    <s v="12415XR"/>
    <s v="Utility Operations SWEPCO"/>
    <s v="12415R"/>
    <s v="Utility Operations SWEPCO"/>
    <s v="12419R"/>
    <s v="SWEPCO Cust Svcs Mrktg"/>
    <x v="6"/>
    <s v="159"/>
    <s v="12450"/>
    <s v="SP20 / 005"/>
    <n v="11424.0045538462"/>
    <n v="142800.05692307701"/>
  </r>
  <r>
    <m/>
    <n v="0"/>
    <n v="1992187500"/>
    <n v="1995971679"/>
    <n v="1996002196"/>
    <n v="1996028899"/>
    <s v="13263R"/>
    <s v="Utilities"/>
    <s v="12415XR"/>
    <s v="Utility Operations SWEPCO"/>
    <s v="12415R"/>
    <s v="Utility Operations SWEPCO"/>
    <s v="12419R"/>
    <s v="SWEPCO Cust Svcs Mrktg"/>
    <x v="6"/>
    <s v="159"/>
    <s v="12450"/>
    <s v="SP20 / 006"/>
    <n v="7306.80788076923"/>
    <n v="81186.754230769206"/>
  </r>
  <r>
    <m/>
    <n v="0"/>
    <n v="1992187500"/>
    <n v="1995971679"/>
    <n v="1996002196"/>
    <n v="1996028899"/>
    <s v="13263R"/>
    <s v="Utilities"/>
    <s v="12415XR"/>
    <s v="Utility Operations SWEPCO"/>
    <s v="12415R"/>
    <s v="Utility Operations SWEPCO"/>
    <s v="12419R"/>
    <s v="SWEPCO Cust Svcs Mrktg"/>
    <x v="6"/>
    <s v="159"/>
    <s v="12450"/>
    <s v="SP20 / 008"/>
    <n v="13278.1737307692"/>
    <n v="132781.737307692"/>
  </r>
  <r>
    <m/>
    <n v="0"/>
    <n v="1992187500"/>
    <n v="1995971679"/>
    <n v="1996002196"/>
    <n v="1996028899"/>
    <s v="13263R"/>
    <s v="Utilities"/>
    <s v="12415XR"/>
    <s v="Utility Operations SWEPCO"/>
    <s v="12415R"/>
    <s v="Utility Operations SWEPCO"/>
    <s v="12419R"/>
    <s v="SWEPCO Cust Svcs Mrktg"/>
    <x v="6"/>
    <s v="159"/>
    <s v="12450"/>
    <s v="SP20 / 010"/>
    <n v="76189.6827692308"/>
    <n v="380948.413846154"/>
  </r>
  <r>
    <m/>
    <n v="0"/>
    <n v="1992187500"/>
    <n v="1995971679"/>
    <n v="1996002196"/>
    <n v="1996028899"/>
    <s v="13263R"/>
    <s v="Utilities"/>
    <s v="12415XR"/>
    <s v="Utility Operations SWEPCO"/>
    <s v="12415R"/>
    <s v="Utility Operations SWEPCO"/>
    <s v="12419R"/>
    <s v="SWEPCO Cust Svcs Mrktg"/>
    <x v="6"/>
    <s v="159"/>
    <s v="12451"/>
    <s v="SP20 / 004"/>
    <n v="3590.6155846153902"/>
    <n v="59843.593076923098"/>
  </r>
  <r>
    <m/>
    <n v="0"/>
    <n v="1992187500"/>
    <n v="1995971679"/>
    <n v="1996002196"/>
    <n v="1996028899"/>
    <s v="13263R"/>
    <s v="Utilities"/>
    <s v="12415XR"/>
    <s v="Utility Operations SWEPCO"/>
    <s v="12415R"/>
    <s v="Utility Operations SWEPCO"/>
    <s v="12419R"/>
    <s v="SWEPCO Cust Svcs Mrktg"/>
    <x v="6"/>
    <s v="159"/>
    <s v="12451"/>
    <s v="SP20 / 005"/>
    <n v="12431.3597538462"/>
    <n v="155391.99692307701"/>
  </r>
  <r>
    <m/>
    <n v="0"/>
    <n v="1992187500"/>
    <n v="1995971679"/>
    <n v="1996002196"/>
    <n v="1996028899"/>
    <s v="13263R"/>
    <s v="Utilities"/>
    <s v="12415XR"/>
    <s v="Utility Operations SWEPCO"/>
    <s v="12415R"/>
    <s v="Utility Operations SWEPCO"/>
    <s v="12419R"/>
    <s v="SWEPCO Cust Svcs Mrktg"/>
    <x v="6"/>
    <s v="159"/>
    <s v="12451"/>
    <s v="SP20 / 006"/>
    <n v="7784.7845192307695"/>
    <n v="86497.605769230795"/>
  </r>
  <r>
    <m/>
    <n v="0"/>
    <n v="1992187500"/>
    <n v="1995971679"/>
    <n v="1996002196"/>
    <n v="1996028899"/>
    <s v="13263R"/>
    <s v="Utilities"/>
    <s v="12415XR"/>
    <s v="Utility Operations SWEPCO"/>
    <s v="12415R"/>
    <s v="Utility Operations SWEPCO"/>
    <s v="12419R"/>
    <s v="SWEPCO Cust Svcs Mrktg"/>
    <x v="6"/>
    <s v="159"/>
    <s v="12451"/>
    <s v="SP20 / 008"/>
    <n v="11137.3999230769"/>
    <n v="111373.999230769"/>
  </r>
  <r>
    <m/>
    <n v="0"/>
    <n v="1992187500"/>
    <n v="1995971679"/>
    <n v="1996002196"/>
    <n v="1996028899"/>
    <s v="13263R"/>
    <s v="Utilities"/>
    <s v="12415XR"/>
    <s v="Utility Operations SWEPCO"/>
    <s v="12415R"/>
    <s v="Utility Operations SWEPCO"/>
    <s v="12419R"/>
    <s v="SWEPCO Cust Svcs Mrktg"/>
    <x v="6"/>
    <s v="159"/>
    <s v="12751"/>
    <s v="SP20 / 007"/>
    <n v="21913.045923076999"/>
    <n v="219130.45923076899"/>
  </r>
  <r>
    <m/>
    <n v="0"/>
    <n v="1992187500"/>
    <n v="1995971679"/>
    <n v="1996002196"/>
    <n v="1996028899"/>
    <s v="13263R"/>
    <s v="Utilities"/>
    <s v="12415XR"/>
    <s v="Utility Operations SWEPCO"/>
    <s v="12415R"/>
    <s v="Utility Operations SWEPCO"/>
    <s v="12419R"/>
    <s v="SWEPCO Cust Svcs Mrktg"/>
    <x v="6"/>
    <s v="159"/>
    <s v="12751"/>
    <s v="SP20 / 009"/>
    <n v="25947.770596153801"/>
    <n v="172985.137307692"/>
  </r>
  <r>
    <m/>
    <n v="0"/>
    <n v="1992187500"/>
    <n v="1995971679"/>
    <n v="1996002196"/>
    <n v="1996028899"/>
    <s v="13263R"/>
    <s v="Utilities"/>
    <s v="12415XR"/>
    <s v="Utility Operations SWEPCO"/>
    <s v="12415R"/>
    <s v="Utility Operations SWEPCO"/>
    <s v="12419R"/>
    <s v="SWEPCO Cust Svcs Mrktg"/>
    <x v="6"/>
    <s v="159"/>
    <s v="12751"/>
    <s v="SP20 / 010"/>
    <n v="31584.996923077"/>
    <n v="157924.98461538501"/>
  </r>
  <r>
    <m/>
    <n v="0"/>
    <n v="1992187500"/>
    <n v="1995971679"/>
    <n v="1996002196"/>
    <n v="1996028899"/>
    <s v="13263R"/>
    <s v="Utilities"/>
    <s v="12415XR"/>
    <s v="Utility Operations SWEPCO"/>
    <s v="12415R"/>
    <s v="Utility Operations SWEPCO"/>
    <s v="12419R"/>
    <s v="SWEPCO Cust Svcs Mrktg"/>
    <x v="6"/>
    <s v="159"/>
    <s v="12952"/>
    <s v="SP20 / 008"/>
    <n v="32341.147192307599"/>
    <n v="323411.47192307701"/>
  </r>
  <r>
    <m/>
    <n v="0"/>
    <n v="1992187500"/>
    <n v="1995971679"/>
    <n v="1996002196"/>
    <n v="1996028899"/>
    <s v="13263R"/>
    <s v="Utilities"/>
    <s v="12415XR"/>
    <s v="Utility Operations SWEPCO"/>
    <s v="12415R"/>
    <s v="Utility Operations SWEPCO"/>
    <s v="12419R"/>
    <s v="SWEPCO Cust Svcs Mrktg"/>
    <x v="6"/>
    <s v="159"/>
    <s v="12952"/>
    <s v="SP20 / 009"/>
    <n v="18165.000461538399"/>
    <n v="121100.00307692301"/>
  </r>
  <r>
    <m/>
    <n v="0"/>
    <n v="1992187500"/>
    <n v="1995971679"/>
    <n v="1996002196"/>
    <n v="1996028899"/>
    <s v="13263R"/>
    <s v="Utilities"/>
    <s v="12415XR"/>
    <s v="Utility Operations SWEPCO"/>
    <s v="12415R"/>
    <s v="Utility Operations SWEPCO"/>
    <s v="12419R"/>
    <s v="SWEPCO Cust Svcs Mrktg"/>
    <x v="6"/>
    <s v="159"/>
    <s v="12952"/>
    <s v="SP20 / 010"/>
    <n v="31198.611692307601"/>
    <n v="155993.05846153799"/>
  </r>
  <r>
    <m/>
    <n v="0"/>
    <n v="1992187500"/>
    <n v="1995971679"/>
    <n v="1996002196"/>
    <n v="1996028899"/>
    <s v="13263R"/>
    <s v="Utilities"/>
    <s v="12415XR"/>
    <s v="Utility Operations SWEPCO"/>
    <s v="12415R"/>
    <s v="Utility Operations SWEPCO"/>
    <s v="12419R"/>
    <s v="SWEPCO Cust Svcs Mrktg"/>
    <x v="6"/>
    <s v="159"/>
    <s v="13461"/>
    <s v="Nonsal"/>
    <n v="11586.9396"/>
    <n v="386231.32"/>
  </r>
  <r>
    <m/>
    <n v="0"/>
    <n v="1992187500"/>
    <n v="1995971679"/>
    <n v="1996002196"/>
    <n v="1996028899"/>
    <s v="13263R"/>
    <s v="Utilities"/>
    <s v="12415XR"/>
    <s v="Utility Operations SWEPCO"/>
    <s v="12415R"/>
    <s v="Utility Operations SWEPCO"/>
    <s v="12419R"/>
    <s v="SWEPCO Cust Svcs Mrktg"/>
    <x v="6"/>
    <s v="159"/>
    <s v="13461"/>
    <s v="SP20 / 008"/>
    <n v="12426.210538461501"/>
    <n v="124262.105384615"/>
  </r>
  <r>
    <m/>
    <n v="0"/>
    <n v="1992187500"/>
    <n v="1995971679"/>
    <n v="1996002196"/>
    <n v="1996028899"/>
    <s v="13263R"/>
    <s v="Utilities"/>
    <s v="12415XR"/>
    <s v="Utility Operations SWEPCO"/>
    <s v="12415R"/>
    <s v="Utility Operations SWEPCO"/>
    <s v="12419R"/>
    <s v="SWEPCO Cust Svcs Mrktg"/>
    <x v="6"/>
    <s v="159"/>
    <s v="13752"/>
    <s v="SP20 / 006"/>
    <n v="6840.0017307692297"/>
    <n v="76000.019230769205"/>
  </r>
  <r>
    <m/>
    <n v="0"/>
    <n v="1992187500"/>
    <n v="1995971679"/>
    <n v="1996002196"/>
    <n v="1996028899"/>
    <s v="13263R"/>
    <s v="Utilities"/>
    <s v="12415XR"/>
    <s v="Utility Operations SWEPCO"/>
    <s v="12415R"/>
    <s v="Utility Operations SWEPCO"/>
    <s v="12419R"/>
    <s v="SWEPCO Cust Svcs Mrktg"/>
    <x v="6"/>
    <s v="159"/>
    <s v="14087"/>
    <s v="Nonsal"/>
    <n v="15922.506299999999"/>
    <n v="530750.21"/>
  </r>
  <r>
    <m/>
    <n v="0"/>
    <n v="1992187500"/>
    <n v="1995971679"/>
    <n v="1996002196"/>
    <n v="1996028899"/>
    <s v="13263R"/>
    <s v="Utilities"/>
    <s v="12415XR"/>
    <s v="Utility Operations SWEPCO"/>
    <s v="12415R"/>
    <s v="Utility Operations SWEPCO"/>
    <s v="12419R"/>
    <s v="SWEPCO Cust Svcs Mrktg"/>
    <x v="6"/>
    <s v="159"/>
    <s v="14087"/>
    <s v="SP20 / 008"/>
    <n v="12319.089769230801"/>
    <n v="123190.897692308"/>
  </r>
  <r>
    <m/>
    <n v="0"/>
    <n v="1992187500"/>
    <n v="1995971679"/>
    <n v="1996002196"/>
    <n v="1996028899"/>
    <s v="13263R"/>
    <s v="Utilities"/>
    <s v="12415XR"/>
    <s v="Utility Operations SWEPCO"/>
    <s v="12415R"/>
    <s v="Utility Operations SWEPCO"/>
    <s v="12419R"/>
    <s v="SWEPCO Cust Svcs Mrktg"/>
    <x v="6"/>
    <s v="161"/>
    <s v="10110"/>
    <s v="SP20 / 006"/>
    <n v="6889.4466230769203"/>
    <n v="76549.406923076895"/>
  </r>
  <r>
    <m/>
    <n v="0"/>
    <n v="1992187500"/>
    <n v="1995971679"/>
    <n v="1996002196"/>
    <n v="1996028899"/>
    <s v="13263R"/>
    <s v="Utilities"/>
    <s v="12415XR"/>
    <s v="Utility Operations SWEPCO"/>
    <s v="12415R"/>
    <s v="Utility Operations SWEPCO"/>
    <s v="12419R"/>
    <s v="SWEPCO Cust Svcs Mrktg"/>
    <x v="6"/>
    <s v="161"/>
    <s v="10137"/>
    <s v="Nonsal"/>
    <n v="8906.4527999999991"/>
    <n v="296881.76"/>
  </r>
  <r>
    <m/>
    <n v="0"/>
    <n v="1992187500"/>
    <n v="1995971679"/>
    <n v="1996002196"/>
    <n v="1996028899"/>
    <s v="13263R"/>
    <s v="Utilities"/>
    <s v="12415XR"/>
    <s v="Utility Operations SWEPCO"/>
    <s v="12415R"/>
    <s v="Utility Operations SWEPCO"/>
    <s v="12419R"/>
    <s v="SWEPCO Cust Svcs Mrktg"/>
    <x v="6"/>
    <s v="161"/>
    <s v="10137"/>
    <s v="SP20 / 008"/>
    <n v="12112.800538461501"/>
    <n v="121128.005384615"/>
  </r>
  <r>
    <m/>
    <n v="0"/>
    <n v="1992187500"/>
    <n v="1995971679"/>
    <n v="1996002196"/>
    <n v="1996028899"/>
    <s v="13263R"/>
    <s v="Utilities"/>
    <s v="12415XR"/>
    <s v="Utility Operations SWEPCO"/>
    <s v="12415R"/>
    <s v="Utility Operations SWEPCO"/>
    <s v="12419R"/>
    <s v="SWEPCO Cust Svcs Mrktg"/>
    <x v="6"/>
    <s v="161"/>
    <s v="10505"/>
    <s v="Nonsal"/>
    <n v="14864.832"/>
    <n v="495494.40000000002"/>
  </r>
  <r>
    <m/>
    <n v="0"/>
    <n v="1992187500"/>
    <n v="1995971679"/>
    <n v="1996002196"/>
    <n v="1996028899"/>
    <s v="13263R"/>
    <s v="Utilities"/>
    <s v="12415XR"/>
    <s v="Utility Operations SWEPCO"/>
    <s v="12415R"/>
    <s v="Utility Operations SWEPCO"/>
    <s v="12419R"/>
    <s v="SWEPCO Cust Svcs Mrktg"/>
    <x v="6"/>
    <s v="161"/>
    <s v="11268"/>
    <s v="Nonsal"/>
    <n v="12585.7464"/>
    <n v="419524.88"/>
  </r>
  <r>
    <m/>
    <n v="0"/>
    <n v="1992187500"/>
    <n v="1995971679"/>
    <n v="1996002196"/>
    <n v="1996028899"/>
    <s v="13263R"/>
    <s v="Utilities"/>
    <s v="12415XR"/>
    <s v="Utility Operations SWEPCO"/>
    <s v="12415R"/>
    <s v="Utility Operations SWEPCO"/>
    <s v="12419R"/>
    <s v="SWEPCO Cust Svcs Mrktg"/>
    <x v="6"/>
    <s v="161"/>
    <s v="11268"/>
    <s v="SP20 / 008"/>
    <n v="12205.6025384615"/>
    <n v="122056.025384615"/>
  </r>
  <r>
    <m/>
    <n v="0"/>
    <n v="1992187500"/>
    <n v="1995971679"/>
    <n v="1996002196"/>
    <n v="1996028899"/>
    <s v="13263R"/>
    <s v="Utilities"/>
    <s v="12415XR"/>
    <s v="Utility Operations SWEPCO"/>
    <s v="12415R"/>
    <s v="Utility Operations SWEPCO"/>
    <s v="12419R"/>
    <s v="SWEPCO Cust Svcs Mrktg"/>
    <x v="6"/>
    <s v="161"/>
    <s v="11402"/>
    <s v="Nonsal"/>
    <n v="6328.8113999999996"/>
    <n v="210960.38"/>
  </r>
  <r>
    <m/>
    <n v="0"/>
    <n v="1992187500"/>
    <n v="1995971679"/>
    <n v="1996002196"/>
    <n v="1996028899"/>
    <s v="13263R"/>
    <s v="Utilities"/>
    <s v="12415XR"/>
    <s v="Utility Operations SWEPCO"/>
    <s v="12415R"/>
    <s v="Utility Operations SWEPCO"/>
    <s v="12419R"/>
    <s v="SWEPCO Cust Svcs Mrktg"/>
    <x v="6"/>
    <s v="161"/>
    <s v="12449"/>
    <s v="SP20 / 009"/>
    <n v="41388.7502884614"/>
    <n v="275925.00192307698"/>
  </r>
  <r>
    <m/>
    <n v="0"/>
    <n v="1992187500"/>
    <n v="1995971679"/>
    <n v="1996002196"/>
    <n v="1996028899"/>
    <s v="13263R"/>
    <s v="Utilities"/>
    <s v="12415XR"/>
    <s v="Utility Operations SWEPCO"/>
    <s v="12415R"/>
    <s v="Utility Operations SWEPCO"/>
    <s v="12419R"/>
    <s v="SWEPCO Cust Svcs Mrktg"/>
    <x v="6"/>
    <s v="161"/>
    <s v="12450"/>
    <s v="SP20 / 005"/>
    <n v="5622.8006769230697"/>
    <n v="70285.008461538499"/>
  </r>
  <r>
    <m/>
    <n v="0"/>
    <n v="1992187500"/>
    <n v="1995971679"/>
    <n v="1996002196"/>
    <n v="1996028899"/>
    <s v="13263R"/>
    <s v="Utilities"/>
    <s v="12415XR"/>
    <s v="Utility Operations SWEPCO"/>
    <s v="12415R"/>
    <s v="Utility Operations SWEPCO"/>
    <s v="12419R"/>
    <s v="SWEPCO Cust Svcs Mrktg"/>
    <x v="6"/>
    <s v="161"/>
    <s v="12450"/>
    <s v="SP20 / 006"/>
    <n v="6503.13214615384"/>
    <n v="72257.023846153796"/>
  </r>
  <r>
    <m/>
    <n v="0"/>
    <n v="1992187500"/>
    <n v="1995971679"/>
    <n v="1996002196"/>
    <n v="1996028899"/>
    <s v="13263R"/>
    <s v="Utilities"/>
    <s v="12415XR"/>
    <s v="Utility Operations SWEPCO"/>
    <s v="12415R"/>
    <s v="Utility Operations SWEPCO"/>
    <s v="12419R"/>
    <s v="SWEPCO Cust Svcs Mrktg"/>
    <x v="6"/>
    <s v="161"/>
    <s v="12751"/>
    <s v="SP20 / 005"/>
    <n v="6588.9597538461503"/>
    <n v="82361.996923076906"/>
  </r>
  <r>
    <m/>
    <n v="0"/>
    <n v="1992187500"/>
    <n v="1995971679"/>
    <n v="1996002196"/>
    <n v="1996028899"/>
    <s v="13263R"/>
    <s v="Utilities"/>
    <s v="12415XR"/>
    <s v="Utility Operations SWEPCO"/>
    <s v="12415R"/>
    <s v="Utility Operations SWEPCO"/>
    <s v="12419R"/>
    <s v="SWEPCO Cust Svcs Mrktg"/>
    <x v="6"/>
    <s v="161"/>
    <s v="12751"/>
    <s v="SP20 / 006"/>
    <n v="241.59059999999999"/>
    <n v="2684.34"/>
  </r>
  <r>
    <m/>
    <n v="0"/>
    <n v="1992187500"/>
    <n v="1995971679"/>
    <n v="1996002196"/>
    <n v="1996028899"/>
    <s v="13263R"/>
    <s v="Utilities"/>
    <s v="12415XR"/>
    <s v="Utility Operations SWEPCO"/>
    <s v="12415R"/>
    <s v="Utility Operations SWEPCO"/>
    <s v="12419R"/>
    <s v="SWEPCO Cust Svcs Mrktg"/>
    <x v="6"/>
    <s v="161"/>
    <s v="12751"/>
    <s v="SP20 / 008"/>
    <n v="10076.3993076923"/>
    <n v="100763.993076923"/>
  </r>
  <r>
    <m/>
    <n v="0"/>
    <n v="1992187500"/>
    <n v="1995971679"/>
    <n v="1996002196"/>
    <n v="1996028899"/>
    <s v="13263R"/>
    <s v="Utilities"/>
    <s v="12415XR"/>
    <s v="Utility Operations SWEPCO"/>
    <s v="12415R"/>
    <s v="Utility Operations SWEPCO"/>
    <s v="12419R"/>
    <s v="SWEPCO Cust Svcs Mrktg"/>
    <x v="6"/>
    <s v="161"/>
    <s v="12952"/>
    <s v="SP20 / 005"/>
    <n v="10149.9989538462"/>
    <n v="126874.986923077"/>
  </r>
  <r>
    <m/>
    <n v="0"/>
    <n v="1992187500"/>
    <n v="1995971679"/>
    <n v="1996002196"/>
    <n v="1996028899"/>
    <s v="13263R"/>
    <s v="Utilities"/>
    <s v="12415XR"/>
    <s v="Utility Operations SWEPCO"/>
    <s v="12415R"/>
    <s v="Utility Operations SWEPCO"/>
    <s v="12419R"/>
    <s v="SWEPCO Cust Svcs Mrktg"/>
    <x v="6"/>
    <s v="161"/>
    <s v="12952"/>
    <s v="SP20 / 006"/>
    <n v="23044.119438461599"/>
    <n v="256045.771538462"/>
  </r>
  <r>
    <m/>
    <n v="0"/>
    <n v="1992187500"/>
    <n v="1995971679"/>
    <n v="1996002196"/>
    <n v="1996028899"/>
    <s v="13263R"/>
    <s v="Utilities"/>
    <s v="12415XR"/>
    <s v="Utility Operations SWEPCO"/>
    <s v="12415R"/>
    <s v="Utility Operations SWEPCO"/>
    <s v="12419R"/>
    <s v="SWEPCO Cust Svcs Mrktg"/>
    <x v="6"/>
    <s v="161"/>
    <s v="12952"/>
    <s v="SP20 / 008"/>
    <n v="10444.9996923077"/>
    <n v="104449.99692307699"/>
  </r>
  <r>
    <m/>
    <n v="0"/>
    <n v="1992187500"/>
    <n v="1995971679"/>
    <n v="1996002196"/>
    <n v="1996028899"/>
    <s v="13263R"/>
    <s v="Utilities"/>
    <s v="12415XR"/>
    <s v="Utility Operations SWEPCO"/>
    <s v="12415R"/>
    <s v="Utility Operations SWEPCO"/>
    <s v="12419R"/>
    <s v="SWEPCO Cust Svcs Mrktg"/>
    <x v="6"/>
    <s v="161"/>
    <s v="14087"/>
    <s v="Nonsal"/>
    <n v="5154.2136"/>
    <n v="171807.12"/>
  </r>
  <r>
    <m/>
    <n v="0"/>
    <n v="1992187500"/>
    <n v="1995971679"/>
    <n v="1996002196"/>
    <n v="1996030806"/>
    <s v="13263R"/>
    <s v="Utilities"/>
    <s v="12415XR"/>
    <s v="Utility Operations SWEPCO"/>
    <s v="12415R"/>
    <s v="Utility Operations SWEPCO"/>
    <s v="12422R"/>
    <s v="SWEPCO Distr Reg Oper"/>
    <x v="6"/>
    <s v="159"/>
    <s v="10694"/>
    <s v="SP20 / 004"/>
    <n v="3629.9957930769201"/>
    <n v="60499.929884615398"/>
  </r>
  <r>
    <m/>
    <n v="0"/>
    <n v="1992187500"/>
    <n v="1995971679"/>
    <n v="1996002196"/>
    <n v="1996030806"/>
    <s v="13263R"/>
    <s v="Utilities"/>
    <s v="12415XR"/>
    <s v="Utility Operations SWEPCO"/>
    <s v="12415R"/>
    <s v="Utility Operations SWEPCO"/>
    <s v="12422R"/>
    <s v="SWEPCO Distr Reg Oper"/>
    <x v="6"/>
    <s v="159"/>
    <s v="10694"/>
    <s v="SP20 / 005"/>
    <n v="19274.007753846101"/>
    <n v="240925.09692307701"/>
  </r>
  <r>
    <m/>
    <n v="0"/>
    <n v="1992187500"/>
    <n v="1995971679"/>
    <n v="1996002196"/>
    <n v="1996030806"/>
    <s v="13263R"/>
    <s v="Utilities"/>
    <s v="12415XR"/>
    <s v="Utility Operations SWEPCO"/>
    <s v="12415R"/>
    <s v="Utility Operations SWEPCO"/>
    <s v="12422R"/>
    <s v="SWEPCO Distr Reg Oper"/>
    <x v="6"/>
    <s v="159"/>
    <s v="10694"/>
    <s v="SP20 / 006"/>
    <n v="26528.786698846099"/>
    <n v="294764.29665384599"/>
  </r>
  <r>
    <m/>
    <n v="0"/>
    <n v="1992187500"/>
    <n v="1995971679"/>
    <n v="1996002196"/>
    <n v="1996030806"/>
    <s v="13263R"/>
    <s v="Utilities"/>
    <s v="12415XR"/>
    <s v="Utility Operations SWEPCO"/>
    <s v="12415R"/>
    <s v="Utility Operations SWEPCO"/>
    <s v="12422R"/>
    <s v="SWEPCO Distr Reg Oper"/>
    <x v="6"/>
    <s v="159"/>
    <s v="10694"/>
    <s v="SP20 / 007"/>
    <n v="43584.974834615299"/>
    <n v="435849.748346154"/>
  </r>
  <r>
    <m/>
    <n v="0"/>
    <n v="1992187500"/>
    <n v="1995971679"/>
    <n v="1996002196"/>
    <n v="1996030806"/>
    <s v="13263R"/>
    <s v="Utilities"/>
    <s v="12415XR"/>
    <s v="Utility Operations SWEPCO"/>
    <s v="12415R"/>
    <s v="Utility Operations SWEPCO"/>
    <s v="12422R"/>
    <s v="SWEPCO Distr Reg Oper"/>
    <x v="6"/>
    <s v="159"/>
    <s v="10694"/>
    <s v="SP20 / 008"/>
    <n v="13402.578346153799"/>
    <n v="134025.783461538"/>
  </r>
  <r>
    <m/>
    <n v="0"/>
    <n v="1992187500"/>
    <n v="1995971679"/>
    <n v="1996002196"/>
    <n v="1996030806"/>
    <s v="13263R"/>
    <s v="Utilities"/>
    <s v="12415XR"/>
    <s v="Utility Operations SWEPCO"/>
    <s v="12415R"/>
    <s v="Utility Operations SWEPCO"/>
    <s v="12422R"/>
    <s v="SWEPCO Distr Reg Oper"/>
    <x v="6"/>
    <s v="159"/>
    <s v="10694"/>
    <s v="SP20 / 009"/>
    <n v="20750.713038461599"/>
    <n v="138338.086923077"/>
  </r>
  <r>
    <m/>
    <n v="0"/>
    <n v="1992187500"/>
    <n v="1995971679"/>
    <n v="1996002196"/>
    <n v="1996030806"/>
    <s v="13263R"/>
    <s v="Utilities"/>
    <s v="12415XR"/>
    <s v="Utility Operations SWEPCO"/>
    <s v="12415R"/>
    <s v="Utility Operations SWEPCO"/>
    <s v="12422R"/>
    <s v="SWEPCO Distr Reg Oper"/>
    <x v="6"/>
    <s v="159"/>
    <s v="10694"/>
    <s v="SP20 / 010"/>
    <n v="29718.205692307602"/>
    <n v="148591.02846153799"/>
  </r>
  <r>
    <m/>
    <n v="0"/>
    <n v="1992187500"/>
    <n v="1995971679"/>
    <n v="1996002196"/>
    <n v="1996030806"/>
    <s v="13263R"/>
    <s v="Utilities"/>
    <s v="12415XR"/>
    <s v="Utility Operations SWEPCO"/>
    <s v="12415R"/>
    <s v="Utility Operations SWEPCO"/>
    <s v="12422R"/>
    <s v="SWEPCO Distr Reg Oper"/>
    <x v="6"/>
    <s v="159"/>
    <s v="10696"/>
    <s v="Nonsal"/>
    <n v="36008.636400000003"/>
    <n v="1200287.8799999999"/>
  </r>
  <r>
    <m/>
    <n v="0"/>
    <n v="1992187500"/>
    <n v="1995971679"/>
    <n v="1996002196"/>
    <n v="1996030806"/>
    <s v="13263R"/>
    <s v="Utilities"/>
    <s v="12415XR"/>
    <s v="Utility Operations SWEPCO"/>
    <s v="12415R"/>
    <s v="Utility Operations SWEPCO"/>
    <s v="12422R"/>
    <s v="SWEPCO Distr Reg Oper"/>
    <x v="6"/>
    <s v="159"/>
    <s v="10696"/>
    <s v="SP20 / 003"/>
    <n v="2510.8200000000002"/>
    <n v="50216.4"/>
  </r>
  <r>
    <m/>
    <n v="0"/>
    <n v="1992187500"/>
    <n v="1995971679"/>
    <n v="1996002196"/>
    <n v="1996030806"/>
    <s v="13263R"/>
    <s v="Utilities"/>
    <s v="12415XR"/>
    <s v="Utility Operations SWEPCO"/>
    <s v="12415R"/>
    <s v="Utility Operations SWEPCO"/>
    <s v="12422R"/>
    <s v="SWEPCO Distr Reg Oper"/>
    <x v="6"/>
    <s v="159"/>
    <s v="10696"/>
    <s v="SP20 / 004"/>
    <n v="3307.2"/>
    <n v="55120"/>
  </r>
  <r>
    <m/>
    <n v="0"/>
    <n v="1992187500"/>
    <n v="1995971679"/>
    <n v="1996002196"/>
    <n v="1996030806"/>
    <s v="13263R"/>
    <s v="Utilities"/>
    <s v="12415XR"/>
    <s v="Utility Operations SWEPCO"/>
    <s v="12415R"/>
    <s v="Utility Operations SWEPCO"/>
    <s v="12422R"/>
    <s v="SWEPCO Distr Reg Oper"/>
    <x v="6"/>
    <s v="159"/>
    <s v="10696"/>
    <s v="SP20 / 009"/>
    <n v="22971.741230769301"/>
    <n v="153144.94153846201"/>
  </r>
  <r>
    <m/>
    <n v="0"/>
    <n v="1992187500"/>
    <n v="1995971679"/>
    <n v="1996002196"/>
    <n v="1996030806"/>
    <s v="13263R"/>
    <s v="Utilities"/>
    <s v="12415XR"/>
    <s v="Utility Operations SWEPCO"/>
    <s v="12415R"/>
    <s v="Utility Operations SWEPCO"/>
    <s v="12422R"/>
    <s v="SWEPCO Distr Reg Oper"/>
    <x v="6"/>
    <s v="159"/>
    <s v="10824"/>
    <s v="SP20 / 004"/>
    <n v="3625.0844769230798"/>
    <n v="60418.074615384598"/>
  </r>
  <r>
    <m/>
    <n v="0"/>
    <n v="1992187500"/>
    <n v="1995971679"/>
    <n v="1996002196"/>
    <n v="1996030806"/>
    <s v="13263R"/>
    <s v="Utilities"/>
    <s v="12415XR"/>
    <s v="Utility Operations SWEPCO"/>
    <s v="12415R"/>
    <s v="Utility Operations SWEPCO"/>
    <s v="12422R"/>
    <s v="SWEPCO Distr Reg Oper"/>
    <x v="6"/>
    <s v="159"/>
    <s v="10824"/>
    <s v="SP20 / 005"/>
    <n v="5564.2716307692299"/>
    <n v="69553.395384615404"/>
  </r>
  <r>
    <m/>
    <n v="0"/>
    <n v="1992187500"/>
    <n v="1995971679"/>
    <n v="1996002196"/>
    <n v="1996030806"/>
    <s v="13263R"/>
    <s v="Utilities"/>
    <s v="12415XR"/>
    <s v="Utility Operations SWEPCO"/>
    <s v="12415R"/>
    <s v="Utility Operations SWEPCO"/>
    <s v="12422R"/>
    <s v="SWEPCO Distr Reg Oper"/>
    <x v="6"/>
    <s v="159"/>
    <s v="10824"/>
    <s v="SP20 / 010"/>
    <n v="36040.776307692402"/>
    <n v="180203.88153846201"/>
  </r>
  <r>
    <m/>
    <n v="0"/>
    <n v="1992187500"/>
    <n v="1995971679"/>
    <n v="1996002196"/>
    <n v="1996030806"/>
    <s v="13263R"/>
    <s v="Utilities"/>
    <s v="12415XR"/>
    <s v="Utility Operations SWEPCO"/>
    <s v="12415R"/>
    <s v="Utility Operations SWEPCO"/>
    <s v="12422R"/>
    <s v="SWEPCO Distr Reg Oper"/>
    <x v="6"/>
    <s v="159"/>
    <s v="11108"/>
    <s v="Nonsal"/>
    <n v="87313.152600000001"/>
    <n v="2910438.42"/>
  </r>
  <r>
    <m/>
    <n v="0"/>
    <n v="1992187500"/>
    <n v="1995971679"/>
    <n v="1996002196"/>
    <n v="1996030806"/>
    <s v="13263R"/>
    <s v="Utilities"/>
    <s v="12415XR"/>
    <s v="Utility Operations SWEPCO"/>
    <s v="12415R"/>
    <s v="Utility Operations SWEPCO"/>
    <s v="12422R"/>
    <s v="SWEPCO Distr Reg Oper"/>
    <x v="6"/>
    <s v="159"/>
    <s v="11108"/>
    <s v="SP20 / 004"/>
    <n v="3777.6906923076899"/>
    <n v="62961.511538461498"/>
  </r>
  <r>
    <m/>
    <n v="0"/>
    <n v="1992187500"/>
    <n v="1995971679"/>
    <n v="1996002196"/>
    <n v="1996030806"/>
    <s v="13263R"/>
    <s v="Utilities"/>
    <s v="12415XR"/>
    <s v="Utility Operations SWEPCO"/>
    <s v="12415R"/>
    <s v="Utility Operations SWEPCO"/>
    <s v="12422R"/>
    <s v="SWEPCO Distr Reg Oper"/>
    <x v="6"/>
    <s v="159"/>
    <s v="11108"/>
    <s v="SP20 / 009"/>
    <n v="25144.181942307801"/>
    <n v="167627.879615385"/>
  </r>
  <r>
    <m/>
    <n v="0"/>
    <n v="1992187500"/>
    <n v="1995971679"/>
    <n v="1996002196"/>
    <n v="1996030806"/>
    <s v="13263R"/>
    <s v="Utilities"/>
    <s v="12415XR"/>
    <s v="Utility Operations SWEPCO"/>
    <s v="12415R"/>
    <s v="Utility Operations SWEPCO"/>
    <s v="12422R"/>
    <s v="SWEPCO Distr Reg Oper"/>
    <x v="6"/>
    <s v="159"/>
    <s v="11236"/>
    <s v="SP20 / 005"/>
    <n v="6846.9279999999999"/>
    <n v="85586.6"/>
  </r>
  <r>
    <m/>
    <n v="0"/>
    <n v="1992187500"/>
    <n v="1995971679"/>
    <n v="1996002196"/>
    <n v="1996030806"/>
    <s v="13263R"/>
    <s v="Utilities"/>
    <s v="12415XR"/>
    <s v="Utility Operations SWEPCO"/>
    <s v="12415R"/>
    <s v="Utility Operations SWEPCO"/>
    <s v="12422R"/>
    <s v="SWEPCO Distr Reg Oper"/>
    <x v="6"/>
    <s v="159"/>
    <s v="11236"/>
    <s v="SP20 / 006"/>
    <n v="51206.546976923099"/>
    <n v="568961.63307692297"/>
  </r>
  <r>
    <m/>
    <n v="0"/>
    <n v="1992187500"/>
    <n v="1995971679"/>
    <n v="1996002196"/>
    <n v="1996030806"/>
    <s v="13263R"/>
    <s v="Utilities"/>
    <s v="12415XR"/>
    <s v="Utility Operations SWEPCO"/>
    <s v="12415R"/>
    <s v="Utility Operations SWEPCO"/>
    <s v="12422R"/>
    <s v="SWEPCO Distr Reg Oper"/>
    <x v="6"/>
    <s v="159"/>
    <s v="11236"/>
    <s v="SP20 / 007"/>
    <n v="13855.402269230801"/>
    <n v="138554.022692308"/>
  </r>
  <r>
    <m/>
    <n v="0"/>
    <n v="1992187500"/>
    <n v="1995971679"/>
    <n v="1996002196"/>
    <n v="1996030806"/>
    <s v="13263R"/>
    <s v="Utilities"/>
    <s v="12415XR"/>
    <s v="Utility Operations SWEPCO"/>
    <s v="12415R"/>
    <s v="Utility Operations SWEPCO"/>
    <s v="12422R"/>
    <s v="SWEPCO Distr Reg Oper"/>
    <x v="6"/>
    <s v="159"/>
    <s v="11236"/>
    <s v="SP20 / 008"/>
    <n v="11772.728846153799"/>
    <n v="117727.288461538"/>
  </r>
  <r>
    <m/>
    <n v="0"/>
    <n v="1992187500"/>
    <n v="1995971679"/>
    <n v="1996002196"/>
    <n v="1996030806"/>
    <s v="13263R"/>
    <s v="Utilities"/>
    <s v="12415XR"/>
    <s v="Utility Operations SWEPCO"/>
    <s v="12415R"/>
    <s v="Utility Operations SWEPCO"/>
    <s v="12422R"/>
    <s v="SWEPCO Distr Reg Oper"/>
    <x v="6"/>
    <s v="159"/>
    <s v="11236"/>
    <s v="SP20 / 009"/>
    <n v="20313.300115384602"/>
    <n v="135422.000769231"/>
  </r>
  <r>
    <m/>
    <n v="0"/>
    <n v="1992187500"/>
    <n v="1995971679"/>
    <n v="1996002196"/>
    <n v="1996030806"/>
    <s v="13263R"/>
    <s v="Utilities"/>
    <s v="12415XR"/>
    <s v="Utility Operations SWEPCO"/>
    <s v="12415R"/>
    <s v="Utility Operations SWEPCO"/>
    <s v="12422R"/>
    <s v="SWEPCO Distr Reg Oper"/>
    <x v="6"/>
    <s v="159"/>
    <s v="11356"/>
    <s v="SP20 / 005"/>
    <n v="11258.6443692308"/>
    <n v="140733.05461538499"/>
  </r>
  <r>
    <m/>
    <n v="0"/>
    <n v="1992187500"/>
    <n v="1995971679"/>
    <n v="1996002196"/>
    <n v="1996030806"/>
    <s v="13263R"/>
    <s v="Utilities"/>
    <s v="12415XR"/>
    <s v="Utility Operations SWEPCO"/>
    <s v="12415R"/>
    <s v="Utility Operations SWEPCO"/>
    <s v="12422R"/>
    <s v="SWEPCO Distr Reg Oper"/>
    <x v="6"/>
    <s v="159"/>
    <s v="11356"/>
    <s v="SP20 / 010"/>
    <n v="39414.268923076997"/>
    <n v="197071.34461538499"/>
  </r>
  <r>
    <m/>
    <n v="0"/>
    <n v="1992187500"/>
    <n v="1995971679"/>
    <n v="1996002196"/>
    <n v="1996030806"/>
    <s v="13263R"/>
    <s v="Utilities"/>
    <s v="12415XR"/>
    <s v="Utility Operations SWEPCO"/>
    <s v="12415R"/>
    <s v="Utility Operations SWEPCO"/>
    <s v="12422R"/>
    <s v="SWEPCO Distr Reg Oper"/>
    <x v="6"/>
    <s v="159"/>
    <s v="11551"/>
    <s v="Nonsal"/>
    <n v="30341.843400000002"/>
    <n v="1011394.78"/>
  </r>
  <r>
    <m/>
    <n v="0"/>
    <n v="1992187500"/>
    <n v="1995971679"/>
    <n v="1996002196"/>
    <n v="1996030806"/>
    <s v="13263R"/>
    <s v="Utilities"/>
    <s v="12415XR"/>
    <s v="Utility Operations SWEPCO"/>
    <s v="12415R"/>
    <s v="Utility Operations SWEPCO"/>
    <s v="12422R"/>
    <s v="SWEPCO Distr Reg Oper"/>
    <x v="6"/>
    <s v="159"/>
    <s v="11578"/>
    <s v="Nonsal"/>
    <n v="32578.163400000001"/>
    <n v="1085938.78"/>
  </r>
  <r>
    <m/>
    <n v="0"/>
    <n v="1992187500"/>
    <n v="1995971679"/>
    <n v="1996002196"/>
    <n v="1996030806"/>
    <s v="13263R"/>
    <s v="Utilities"/>
    <s v="12415XR"/>
    <s v="Utility Operations SWEPCO"/>
    <s v="12415R"/>
    <s v="Utility Operations SWEPCO"/>
    <s v="12422R"/>
    <s v="SWEPCO Distr Reg Oper"/>
    <x v="6"/>
    <s v="159"/>
    <s v="11578"/>
    <s v="SP20 / 004"/>
    <n v="3480.0038399999999"/>
    <n v="58000.063999999998"/>
  </r>
  <r>
    <m/>
    <n v="0"/>
    <n v="1992187500"/>
    <n v="1995971679"/>
    <n v="1996002196"/>
    <n v="1996030806"/>
    <s v="13263R"/>
    <s v="Utilities"/>
    <s v="12415XR"/>
    <s v="Utility Operations SWEPCO"/>
    <s v="12415R"/>
    <s v="Utility Operations SWEPCO"/>
    <s v="12422R"/>
    <s v="SWEPCO Distr Reg Oper"/>
    <x v="6"/>
    <s v="159"/>
    <s v="11578"/>
    <s v="SP20 / 009"/>
    <n v="21941.0506153846"/>
    <n v="146273.67076923099"/>
  </r>
  <r>
    <m/>
    <n v="0"/>
    <n v="1992187500"/>
    <n v="1995971679"/>
    <n v="1996002196"/>
    <n v="1996030806"/>
    <s v="13263R"/>
    <s v="Utilities"/>
    <s v="12415XR"/>
    <s v="Utility Operations SWEPCO"/>
    <s v="12415R"/>
    <s v="Utility Operations SWEPCO"/>
    <s v="12422R"/>
    <s v="SWEPCO Distr Reg Oper"/>
    <x v="6"/>
    <s v="159"/>
    <s v="11579"/>
    <s v="Nonsal"/>
    <n v="16766.835599999999"/>
    <n v="558894.52"/>
  </r>
  <r>
    <m/>
    <n v="0"/>
    <n v="1992187500"/>
    <n v="1995971679"/>
    <n v="1996002196"/>
    <n v="1996030806"/>
    <s v="13263R"/>
    <s v="Utilities"/>
    <s v="12415XR"/>
    <s v="Utility Operations SWEPCO"/>
    <s v="12415R"/>
    <s v="Utility Operations SWEPCO"/>
    <s v="12422R"/>
    <s v="SWEPCO Distr Reg Oper"/>
    <x v="6"/>
    <s v="159"/>
    <s v="11579"/>
    <s v="SP20 / 004"/>
    <n v="3436.3142400000002"/>
    <n v="57271.904000000002"/>
  </r>
  <r>
    <m/>
    <n v="0"/>
    <n v="1992187500"/>
    <n v="1995971679"/>
    <n v="1996002196"/>
    <n v="1996030806"/>
    <s v="13263R"/>
    <s v="Utilities"/>
    <s v="12415XR"/>
    <s v="Utility Operations SWEPCO"/>
    <s v="12415R"/>
    <s v="Utility Operations SWEPCO"/>
    <s v="12422R"/>
    <s v="SWEPCO Distr Reg Oper"/>
    <x v="6"/>
    <s v="159"/>
    <s v="11579"/>
    <s v="SP20 / 009"/>
    <n v="25026.117230769301"/>
    <n v="166840.781538462"/>
  </r>
  <r>
    <m/>
    <n v="0"/>
    <n v="1992187500"/>
    <n v="1995971679"/>
    <n v="1996002196"/>
    <n v="1996030806"/>
    <s v="13263R"/>
    <s v="Utilities"/>
    <s v="12415XR"/>
    <s v="Utility Operations SWEPCO"/>
    <s v="12415R"/>
    <s v="Utility Operations SWEPCO"/>
    <s v="12422R"/>
    <s v="SWEPCO Distr Reg Oper"/>
    <x v="6"/>
    <s v="159"/>
    <s v="11750"/>
    <s v="SP20 / 008"/>
    <n v="54349.7771923076"/>
    <n v="543497.77192307694"/>
  </r>
  <r>
    <m/>
    <n v="0"/>
    <n v="1992187500"/>
    <n v="1995971679"/>
    <n v="1996002196"/>
    <n v="1996030806"/>
    <s v="13263R"/>
    <s v="Utilities"/>
    <s v="12415XR"/>
    <s v="Utility Operations SWEPCO"/>
    <s v="12415R"/>
    <s v="Utility Operations SWEPCO"/>
    <s v="12422R"/>
    <s v="SWEPCO Distr Reg Oper"/>
    <x v="6"/>
    <s v="159"/>
    <s v="11750"/>
    <s v="SP20 / 009"/>
    <n v="21912.504980769299"/>
    <n v="146083.366538462"/>
  </r>
  <r>
    <m/>
    <n v="0"/>
    <n v="1992187500"/>
    <n v="1995971679"/>
    <n v="1996002196"/>
    <n v="1996030806"/>
    <s v="13263R"/>
    <s v="Utilities"/>
    <s v="12415XR"/>
    <s v="Utility Operations SWEPCO"/>
    <s v="12415R"/>
    <s v="Utility Operations SWEPCO"/>
    <s v="12422R"/>
    <s v="SWEPCO Distr Reg Oper"/>
    <x v="6"/>
    <s v="159"/>
    <s v="11750"/>
    <s v="SP20 / 010"/>
    <n v="33502.001615384601"/>
    <n v="167510.008076923"/>
  </r>
  <r>
    <m/>
    <n v="0"/>
    <n v="1992187500"/>
    <n v="1995971679"/>
    <n v="1996002196"/>
    <n v="1996030806"/>
    <s v="13263R"/>
    <s v="Utilities"/>
    <s v="12415XR"/>
    <s v="Utility Operations SWEPCO"/>
    <s v="12415R"/>
    <s v="Utility Operations SWEPCO"/>
    <s v="12422R"/>
    <s v="SWEPCO Distr Reg Oper"/>
    <x v="6"/>
    <s v="159"/>
    <s v="11752"/>
    <s v="SP20 / 003"/>
    <n v="8219.8550000000105"/>
    <n v="164397.1"/>
  </r>
  <r>
    <m/>
    <n v="0"/>
    <n v="1992187500"/>
    <n v="1995971679"/>
    <n v="1996002196"/>
    <n v="1996030806"/>
    <s v="13263R"/>
    <s v="Utilities"/>
    <s v="12415XR"/>
    <s v="Utility Operations SWEPCO"/>
    <s v="12415R"/>
    <s v="Utility Operations SWEPCO"/>
    <s v="12422R"/>
    <s v="SWEPCO Distr Reg Oper"/>
    <x v="6"/>
    <s v="159"/>
    <s v="11752"/>
    <s v="SP20 / 004"/>
    <n v="14013.166668461499"/>
    <n v="233552.77780769201"/>
  </r>
  <r>
    <m/>
    <n v="0"/>
    <n v="1992187500"/>
    <n v="1995971679"/>
    <n v="1996002196"/>
    <n v="1996030806"/>
    <s v="13263R"/>
    <s v="Utilities"/>
    <s v="12415XR"/>
    <s v="Utility Operations SWEPCO"/>
    <s v="12415R"/>
    <s v="Utility Operations SWEPCO"/>
    <s v="12422R"/>
    <s v="SWEPCO Distr Reg Oper"/>
    <x v="6"/>
    <s v="159"/>
    <s v="11752"/>
    <s v="SP20 / 008"/>
    <n v="13469.2552307692"/>
    <n v="134692.55230769201"/>
  </r>
  <r>
    <m/>
    <n v="0"/>
    <n v="1992187500"/>
    <n v="1995971679"/>
    <n v="1996002196"/>
    <n v="1996030806"/>
    <s v="13263R"/>
    <s v="Utilities"/>
    <s v="12415XR"/>
    <s v="Utility Operations SWEPCO"/>
    <s v="12415R"/>
    <s v="Utility Operations SWEPCO"/>
    <s v="12422R"/>
    <s v="SWEPCO Distr Reg Oper"/>
    <x v="6"/>
    <s v="159"/>
    <s v="11762"/>
    <s v="Nonsal"/>
    <n v="173186.90520000001"/>
    <n v="5772896.8399999999"/>
  </r>
  <r>
    <m/>
    <n v="0"/>
    <n v="1992187500"/>
    <n v="1995971679"/>
    <n v="1996002196"/>
    <n v="1996030806"/>
    <s v="13263R"/>
    <s v="Utilities"/>
    <s v="12415XR"/>
    <s v="Utility Operations SWEPCO"/>
    <s v="12415R"/>
    <s v="Utility Operations SWEPCO"/>
    <s v="12422R"/>
    <s v="SWEPCO Distr Reg Oper"/>
    <x v="6"/>
    <s v="159"/>
    <s v="11762"/>
    <s v="SP20 / 004"/>
    <n v="3950.51658461539"/>
    <n v="65841.943076923097"/>
  </r>
  <r>
    <m/>
    <n v="0"/>
    <n v="1992187500"/>
    <n v="1995971679"/>
    <n v="1996002196"/>
    <n v="1996030806"/>
    <s v="13263R"/>
    <s v="Utilities"/>
    <s v="12415XR"/>
    <s v="Utility Operations SWEPCO"/>
    <s v="12415R"/>
    <s v="Utility Operations SWEPCO"/>
    <s v="12422R"/>
    <s v="SWEPCO Distr Reg Oper"/>
    <x v="6"/>
    <s v="159"/>
    <s v="11762"/>
    <s v="SP20 / 009"/>
    <n v="41675.523173076901"/>
    <n v="277836.82115384599"/>
  </r>
  <r>
    <m/>
    <n v="0"/>
    <n v="1992187500"/>
    <n v="1995971679"/>
    <n v="1996002196"/>
    <n v="1996030806"/>
    <s v="13263R"/>
    <s v="Utilities"/>
    <s v="12415XR"/>
    <s v="Utility Operations SWEPCO"/>
    <s v="12415R"/>
    <s v="Utility Operations SWEPCO"/>
    <s v="12422R"/>
    <s v="SWEPCO Distr Reg Oper"/>
    <x v="6"/>
    <s v="159"/>
    <s v="11763"/>
    <s v="Nonsal"/>
    <n v="35610.495000000003"/>
    <n v="1187016.5"/>
  </r>
  <r>
    <m/>
    <n v="0"/>
    <n v="1992187500"/>
    <n v="1995971679"/>
    <n v="1996002196"/>
    <n v="1996030806"/>
    <s v="13263R"/>
    <s v="Utilities"/>
    <s v="12415XR"/>
    <s v="Utility Operations SWEPCO"/>
    <s v="12415R"/>
    <s v="Utility Operations SWEPCO"/>
    <s v="12422R"/>
    <s v="SWEPCO Distr Reg Oper"/>
    <x v="6"/>
    <s v="159"/>
    <s v="11763"/>
    <s v="SP20 / 003"/>
    <n v="2919.5412826923098"/>
    <n v="58390.825653846201"/>
  </r>
  <r>
    <m/>
    <n v="0"/>
    <n v="1992187500"/>
    <n v="1995971679"/>
    <n v="1996002196"/>
    <n v="1996030806"/>
    <s v="13263R"/>
    <s v="Utilities"/>
    <s v="12415XR"/>
    <s v="Utility Operations SWEPCO"/>
    <s v="12415R"/>
    <s v="Utility Operations SWEPCO"/>
    <s v="12422R"/>
    <s v="SWEPCO Distr Reg Oper"/>
    <x v="6"/>
    <s v="159"/>
    <s v="11763"/>
    <s v="SP20 / 009"/>
    <n v="50099.524384615397"/>
    <n v="333996.82923076901"/>
  </r>
  <r>
    <m/>
    <n v="0"/>
    <n v="1992187500"/>
    <n v="1995971679"/>
    <n v="1996002196"/>
    <n v="1996030806"/>
    <s v="13263R"/>
    <s v="Utilities"/>
    <s v="12415XR"/>
    <s v="Utility Operations SWEPCO"/>
    <s v="12415R"/>
    <s v="Utility Operations SWEPCO"/>
    <s v="12422R"/>
    <s v="SWEPCO Distr Reg Oper"/>
    <x v="6"/>
    <s v="159"/>
    <s v="11764"/>
    <s v="Nonsal"/>
    <n v="72406.331399999995"/>
    <n v="2413544.38"/>
  </r>
  <r>
    <m/>
    <n v="0"/>
    <n v="1992187500"/>
    <n v="1995971679"/>
    <n v="1996002196"/>
    <n v="1996030806"/>
    <s v="13263R"/>
    <s v="Utilities"/>
    <s v="12415XR"/>
    <s v="Utility Operations SWEPCO"/>
    <s v="12415R"/>
    <s v="Utility Operations SWEPCO"/>
    <s v="12422R"/>
    <s v="SWEPCO Distr Reg Oper"/>
    <x v="6"/>
    <s v="159"/>
    <s v="11764"/>
    <s v="SP20 / 003"/>
    <n v="2960.0975769230799"/>
    <n v="59201.951538461501"/>
  </r>
  <r>
    <m/>
    <n v="0"/>
    <n v="1992187500"/>
    <n v="1995971679"/>
    <n v="1996002196"/>
    <n v="1996030806"/>
    <s v="13263R"/>
    <s v="Utilities"/>
    <s v="12415XR"/>
    <s v="Utility Operations SWEPCO"/>
    <s v="12415R"/>
    <s v="Utility Operations SWEPCO"/>
    <s v="12422R"/>
    <s v="SWEPCO Distr Reg Oper"/>
    <x v="6"/>
    <s v="159"/>
    <s v="11764"/>
    <s v="SP20 / 004"/>
    <n v="4025.5936223076901"/>
    <n v="67093.227038461497"/>
  </r>
  <r>
    <m/>
    <n v="0"/>
    <n v="1992187500"/>
    <n v="1995971679"/>
    <n v="1996002196"/>
    <n v="1996030806"/>
    <s v="13263R"/>
    <s v="Utilities"/>
    <s v="12415XR"/>
    <s v="Utility Operations SWEPCO"/>
    <s v="12415R"/>
    <s v="Utility Operations SWEPCO"/>
    <s v="12422R"/>
    <s v="SWEPCO Distr Reg Oper"/>
    <x v="6"/>
    <s v="159"/>
    <s v="11764"/>
    <s v="SP20 / 009"/>
    <n v="21082.98"/>
    <n v="140553.20000000001"/>
  </r>
  <r>
    <m/>
    <n v="0"/>
    <n v="1992187500"/>
    <n v="1995971679"/>
    <n v="1996002196"/>
    <n v="1996030806"/>
    <s v="13263R"/>
    <s v="Utilities"/>
    <s v="12415XR"/>
    <s v="Utility Operations SWEPCO"/>
    <s v="12415R"/>
    <s v="Utility Operations SWEPCO"/>
    <s v="12422R"/>
    <s v="SWEPCO Distr Reg Oper"/>
    <x v="6"/>
    <s v="159"/>
    <s v="11765"/>
    <s v="Nonsal"/>
    <n v="19140.231"/>
    <n v="638007.69999999995"/>
  </r>
  <r>
    <m/>
    <n v="0"/>
    <n v="1992187500"/>
    <n v="1995971679"/>
    <n v="1996002196"/>
    <n v="1996030806"/>
    <s v="13263R"/>
    <s v="Utilities"/>
    <s v="12415XR"/>
    <s v="Utility Operations SWEPCO"/>
    <s v="12415R"/>
    <s v="Utility Operations SWEPCO"/>
    <s v="12422R"/>
    <s v="SWEPCO Distr Reg Oper"/>
    <x v="6"/>
    <s v="159"/>
    <s v="11770"/>
    <s v="Nonsal"/>
    <n v="61472.616300000002"/>
    <n v="2049087.21"/>
  </r>
  <r>
    <m/>
    <n v="0"/>
    <n v="1992187500"/>
    <n v="1995971679"/>
    <n v="1996002196"/>
    <n v="1996030806"/>
    <s v="13263R"/>
    <s v="Utilities"/>
    <s v="12415XR"/>
    <s v="Utility Operations SWEPCO"/>
    <s v="12415R"/>
    <s v="Utility Operations SWEPCO"/>
    <s v="12422R"/>
    <s v="SWEPCO Distr Reg Oper"/>
    <x v="6"/>
    <s v="159"/>
    <s v="11772"/>
    <s v="Nonsal"/>
    <n v="17552.667000000001"/>
    <n v="585088.9"/>
  </r>
  <r>
    <m/>
    <n v="0"/>
    <n v="1992187500"/>
    <n v="1995971679"/>
    <n v="1996002196"/>
    <n v="1996030806"/>
    <s v="13263R"/>
    <s v="Utilities"/>
    <s v="12415XR"/>
    <s v="Utility Operations SWEPCO"/>
    <s v="12415R"/>
    <s v="Utility Operations SWEPCO"/>
    <s v="12422R"/>
    <s v="SWEPCO Distr Reg Oper"/>
    <x v="6"/>
    <s v="159"/>
    <s v="11772"/>
    <s v="SP20 / 009"/>
    <n v="21432.143423076901"/>
    <n v="142880.956153846"/>
  </r>
  <r>
    <m/>
    <n v="0"/>
    <n v="1992187500"/>
    <n v="1995971679"/>
    <n v="1996002196"/>
    <n v="1996030806"/>
    <s v="13263R"/>
    <s v="Utilities"/>
    <s v="12415XR"/>
    <s v="Utility Operations SWEPCO"/>
    <s v="12415R"/>
    <s v="Utility Operations SWEPCO"/>
    <s v="12422R"/>
    <s v="SWEPCO Distr Reg Oper"/>
    <x v="6"/>
    <s v="159"/>
    <s v="11805"/>
    <s v="SP20 / 005"/>
    <n v="41558.723815384597"/>
    <n v="519484.04769230803"/>
  </r>
  <r>
    <m/>
    <n v="0"/>
    <n v="1992187500"/>
    <n v="1995971679"/>
    <n v="1996002196"/>
    <n v="1996030806"/>
    <s v="13263R"/>
    <s v="Utilities"/>
    <s v="12415XR"/>
    <s v="Utility Operations SWEPCO"/>
    <s v="12415R"/>
    <s v="Utility Operations SWEPCO"/>
    <s v="12422R"/>
    <s v="SWEPCO Distr Reg Oper"/>
    <x v="6"/>
    <s v="159"/>
    <s v="11805"/>
    <s v="SP20 / 006"/>
    <n v="37822.094515384597"/>
    <n v="420245.49461538502"/>
  </r>
  <r>
    <m/>
    <n v="0"/>
    <n v="1992187500"/>
    <n v="1995971679"/>
    <n v="1996002196"/>
    <n v="1996030806"/>
    <s v="13263R"/>
    <s v="Utilities"/>
    <s v="12415XR"/>
    <s v="Utility Operations SWEPCO"/>
    <s v="12415R"/>
    <s v="Utility Operations SWEPCO"/>
    <s v="12422R"/>
    <s v="SWEPCO Distr Reg Oper"/>
    <x v="6"/>
    <s v="159"/>
    <s v="11805"/>
    <s v="SP20 / 007"/>
    <n v="99741.007269230598"/>
    <n v="997410.07269230799"/>
  </r>
  <r>
    <m/>
    <n v="0"/>
    <n v="1992187500"/>
    <n v="1995971679"/>
    <n v="1996002196"/>
    <n v="1996030806"/>
    <s v="13263R"/>
    <s v="Utilities"/>
    <s v="12415XR"/>
    <s v="Utility Operations SWEPCO"/>
    <s v="12415R"/>
    <s v="Utility Operations SWEPCO"/>
    <s v="12422R"/>
    <s v="SWEPCO Distr Reg Oper"/>
    <x v="6"/>
    <s v="159"/>
    <s v="11805"/>
    <s v="SP20 / 008"/>
    <n v="61729.758423076899"/>
    <n v="617297.58423076896"/>
  </r>
  <r>
    <m/>
    <n v="0"/>
    <n v="1992187500"/>
    <n v="1995971679"/>
    <n v="1996002196"/>
    <n v="1996030806"/>
    <s v="13263R"/>
    <s v="Utilities"/>
    <s v="12415XR"/>
    <s v="Utility Operations SWEPCO"/>
    <s v="12415R"/>
    <s v="Utility Operations SWEPCO"/>
    <s v="12422R"/>
    <s v="SWEPCO Distr Reg Oper"/>
    <x v="6"/>
    <s v="159"/>
    <s v="11805"/>
    <s v="SP20 / 009"/>
    <n v="41642.426942307698"/>
    <n v="277616.17961538502"/>
  </r>
  <r>
    <m/>
    <n v="0"/>
    <n v="1992187500"/>
    <n v="1995971679"/>
    <n v="1996002196"/>
    <n v="1996030806"/>
    <s v="13263R"/>
    <s v="Utilities"/>
    <s v="12415XR"/>
    <s v="Utility Operations SWEPCO"/>
    <s v="12415R"/>
    <s v="Utility Operations SWEPCO"/>
    <s v="12422R"/>
    <s v="SWEPCO Distr Reg Oper"/>
    <x v="6"/>
    <s v="159"/>
    <s v="11805"/>
    <s v="SP20 / 010"/>
    <n v="31402.848230769199"/>
    <n v="157014.241153846"/>
  </r>
  <r>
    <m/>
    <n v="0"/>
    <n v="1992187500"/>
    <n v="1995971679"/>
    <n v="1996002196"/>
    <n v="1996030806"/>
    <s v="13263R"/>
    <s v="Utilities"/>
    <s v="12415XR"/>
    <s v="Utility Operations SWEPCO"/>
    <s v="12415R"/>
    <s v="Utility Operations SWEPCO"/>
    <s v="12422R"/>
    <s v="SWEPCO Distr Reg Oper"/>
    <x v="6"/>
    <s v="159"/>
    <s v="12202"/>
    <s v="SP20 / 008"/>
    <n v="12054.1032307692"/>
    <n v="120541.032307692"/>
  </r>
  <r>
    <m/>
    <n v="0"/>
    <n v="1992187500"/>
    <n v="1995971679"/>
    <n v="1996002196"/>
    <n v="1996030806"/>
    <s v="13263R"/>
    <s v="Utilities"/>
    <s v="12415XR"/>
    <s v="Utility Operations SWEPCO"/>
    <s v="12415R"/>
    <s v="Utility Operations SWEPCO"/>
    <s v="12422R"/>
    <s v="SWEPCO Distr Reg Oper"/>
    <x v="6"/>
    <s v="159"/>
    <s v="12202"/>
    <s v="SP20 / 009"/>
    <n v="23029.05"/>
    <n v="153527"/>
  </r>
  <r>
    <m/>
    <n v="0"/>
    <n v="1992187500"/>
    <n v="1995971679"/>
    <n v="1996002196"/>
    <n v="1996030806"/>
    <s v="13263R"/>
    <s v="Utilities"/>
    <s v="12415XR"/>
    <s v="Utility Operations SWEPCO"/>
    <s v="12415R"/>
    <s v="Utility Operations SWEPCO"/>
    <s v="12422R"/>
    <s v="SWEPCO Distr Reg Oper"/>
    <x v="6"/>
    <s v="159"/>
    <s v="12202"/>
    <s v="SP20 / 010"/>
    <n v="36851.600615384603"/>
    <n v="184258.00307692299"/>
  </r>
  <r>
    <m/>
    <n v="0"/>
    <n v="1992187500"/>
    <n v="1995971679"/>
    <n v="1996002196"/>
    <n v="1996030806"/>
    <s v="13263R"/>
    <s v="Utilities"/>
    <s v="12415XR"/>
    <s v="Utility Operations SWEPCO"/>
    <s v="12415R"/>
    <s v="Utility Operations SWEPCO"/>
    <s v="12422R"/>
    <s v="SWEPCO Distr Reg Oper"/>
    <x v="6"/>
    <s v="159"/>
    <s v="12422"/>
    <s v="SP20 / 007"/>
    <n v="10722.9373461538"/>
    <n v="107229.37346153799"/>
  </r>
  <r>
    <m/>
    <n v="0"/>
    <n v="1992187500"/>
    <n v="1995971679"/>
    <n v="1996002196"/>
    <n v="1996030806"/>
    <s v="13263R"/>
    <s v="Utilities"/>
    <s v="12415XR"/>
    <s v="Utility Operations SWEPCO"/>
    <s v="12415R"/>
    <s v="Utility Operations SWEPCO"/>
    <s v="12422R"/>
    <s v="SWEPCO Distr Reg Oper"/>
    <x v="6"/>
    <s v="159"/>
    <s v="12422"/>
    <s v="SP20 / 013"/>
    <n v="93595.982576923096"/>
    <n v="267417.09307692299"/>
  </r>
  <r>
    <m/>
    <n v="0"/>
    <n v="1992187500"/>
    <n v="1995971679"/>
    <n v="1996002196"/>
    <n v="1996030806"/>
    <s v="13263R"/>
    <s v="Utilities"/>
    <s v="12415XR"/>
    <s v="Utility Operations SWEPCO"/>
    <s v="12415R"/>
    <s v="Utility Operations SWEPCO"/>
    <s v="12422R"/>
    <s v="SWEPCO Distr Reg Oper"/>
    <x v="6"/>
    <s v="159"/>
    <s v="12426"/>
    <s v="SP20 / 003"/>
    <n v="2940.598"/>
    <n v="58811.96"/>
  </r>
  <r>
    <m/>
    <n v="0"/>
    <n v="1992187500"/>
    <n v="1995971679"/>
    <n v="1996002196"/>
    <n v="1996030806"/>
    <s v="13263R"/>
    <s v="Utilities"/>
    <s v="12415XR"/>
    <s v="Utility Operations SWEPCO"/>
    <s v="12415R"/>
    <s v="Utility Operations SWEPCO"/>
    <s v="12422R"/>
    <s v="SWEPCO Distr Reg Oper"/>
    <x v="6"/>
    <s v="159"/>
    <s v="12426"/>
    <s v="SP20 / 004"/>
    <n v="4870.1550069230798"/>
    <n v="81169.250115384595"/>
  </r>
  <r>
    <m/>
    <n v="0"/>
    <n v="1992187500"/>
    <n v="1995971679"/>
    <n v="1996002196"/>
    <n v="1996030806"/>
    <s v="13263R"/>
    <s v="Utilities"/>
    <s v="12415XR"/>
    <s v="Utility Operations SWEPCO"/>
    <s v="12415R"/>
    <s v="Utility Operations SWEPCO"/>
    <s v="12422R"/>
    <s v="SWEPCO Distr Reg Oper"/>
    <x v="6"/>
    <s v="159"/>
    <s v="12426"/>
    <s v="SP20 / 006"/>
    <n v="15306.4594730769"/>
    <n v="170071.771923077"/>
  </r>
  <r>
    <m/>
    <n v="0"/>
    <n v="1992187500"/>
    <n v="1995971679"/>
    <n v="1996002196"/>
    <n v="1996030806"/>
    <s v="13263R"/>
    <s v="Utilities"/>
    <s v="12415XR"/>
    <s v="Utility Operations SWEPCO"/>
    <s v="12415R"/>
    <s v="Utility Operations SWEPCO"/>
    <s v="12422R"/>
    <s v="SWEPCO Distr Reg Oper"/>
    <x v="6"/>
    <s v="159"/>
    <s v="12426"/>
    <s v="SP20 / 008"/>
    <n v="12108.002500000001"/>
    <n v="121080.02499999999"/>
  </r>
  <r>
    <m/>
    <n v="0"/>
    <n v="1992187500"/>
    <n v="1995971679"/>
    <n v="1996002196"/>
    <n v="1996030806"/>
    <s v="13263R"/>
    <s v="Utilities"/>
    <s v="12415XR"/>
    <s v="Utility Operations SWEPCO"/>
    <s v="12415R"/>
    <s v="Utility Operations SWEPCO"/>
    <s v="12422R"/>
    <s v="SWEPCO Distr Reg Oper"/>
    <x v="6"/>
    <s v="159"/>
    <s v="12703"/>
    <s v="SP20 / 005"/>
    <n v="10579.3302861538"/>
    <n v="132241.62857692299"/>
  </r>
  <r>
    <m/>
    <n v="0"/>
    <n v="1992187500"/>
    <n v="1995971679"/>
    <n v="1996002196"/>
    <n v="1996030806"/>
    <s v="13263R"/>
    <s v="Utilities"/>
    <s v="12415XR"/>
    <s v="Utility Operations SWEPCO"/>
    <s v="12415R"/>
    <s v="Utility Operations SWEPCO"/>
    <s v="12422R"/>
    <s v="SWEPCO Distr Reg Oper"/>
    <x v="6"/>
    <s v="159"/>
    <s v="13075"/>
    <s v="SP20 / 004"/>
    <n v="3788.2020853846102"/>
    <n v="63136.701423076898"/>
  </r>
  <r>
    <m/>
    <n v="0"/>
    <n v="1992187500"/>
    <n v="1995971679"/>
    <n v="1996002196"/>
    <n v="1996030806"/>
    <s v="13263R"/>
    <s v="Utilities"/>
    <s v="12415XR"/>
    <s v="Utility Operations SWEPCO"/>
    <s v="12415R"/>
    <s v="Utility Operations SWEPCO"/>
    <s v="12422R"/>
    <s v="SWEPCO Distr Reg Oper"/>
    <x v="6"/>
    <s v="159"/>
    <s v="13075"/>
    <s v="SP20 / 005"/>
    <n v="5783.2728615384603"/>
    <n v="72290.910769230803"/>
  </r>
  <r>
    <m/>
    <n v="0"/>
    <n v="1992187500"/>
    <n v="1995971679"/>
    <n v="1996002196"/>
    <n v="1996030806"/>
    <s v="13263R"/>
    <s v="Utilities"/>
    <s v="12415XR"/>
    <s v="Utility Operations SWEPCO"/>
    <s v="12415R"/>
    <s v="Utility Operations SWEPCO"/>
    <s v="12422R"/>
    <s v="SWEPCO Distr Reg Oper"/>
    <x v="6"/>
    <s v="159"/>
    <s v="13075"/>
    <s v="SP20 / 010"/>
    <n v="36497.877615384597"/>
    <n v="182489.388076923"/>
  </r>
  <r>
    <m/>
    <n v="0"/>
    <n v="1992187500"/>
    <n v="1995971679"/>
    <n v="1996002196"/>
    <n v="1996030806"/>
    <s v="13263R"/>
    <s v="Utilities"/>
    <s v="12415XR"/>
    <s v="Utility Operations SWEPCO"/>
    <s v="12415R"/>
    <s v="Utility Operations SWEPCO"/>
    <s v="12422R"/>
    <s v="SWEPCO Distr Reg Oper"/>
    <x v="6"/>
    <s v="159"/>
    <s v="13078"/>
    <s v="Nonsal"/>
    <n v="15517.092000000001"/>
    <n v="517236.4"/>
  </r>
  <r>
    <m/>
    <n v="0"/>
    <n v="1992187500"/>
    <n v="1995971679"/>
    <n v="1996002196"/>
    <n v="1996030806"/>
    <s v="13263R"/>
    <s v="Utilities"/>
    <s v="12415XR"/>
    <s v="Utility Operations SWEPCO"/>
    <s v="12415R"/>
    <s v="Utility Operations SWEPCO"/>
    <s v="12422R"/>
    <s v="SWEPCO Distr Reg Oper"/>
    <x v="6"/>
    <s v="159"/>
    <s v="13079"/>
    <s v="Nonsal"/>
    <n v="48149.505299999997"/>
    <n v="1604983.51"/>
  </r>
  <r>
    <m/>
    <n v="0"/>
    <n v="1992187500"/>
    <n v="1995971679"/>
    <n v="1996002196"/>
    <n v="1996030806"/>
    <s v="13263R"/>
    <s v="Utilities"/>
    <s v="12415XR"/>
    <s v="Utility Operations SWEPCO"/>
    <s v="12415R"/>
    <s v="Utility Operations SWEPCO"/>
    <s v="12422R"/>
    <s v="SWEPCO Distr Reg Oper"/>
    <x v="6"/>
    <s v="159"/>
    <s v="13079"/>
    <s v="SP20 / 009"/>
    <n v="26286.941192307801"/>
    <n v="175246.27461538499"/>
  </r>
  <r>
    <m/>
    <n v="0"/>
    <n v="1992187500"/>
    <n v="1995971679"/>
    <n v="1996002196"/>
    <n v="1996030806"/>
    <s v="13263R"/>
    <s v="Utilities"/>
    <s v="12415XR"/>
    <s v="Utility Operations SWEPCO"/>
    <s v="12415R"/>
    <s v="Utility Operations SWEPCO"/>
    <s v="12422R"/>
    <s v="SWEPCO Distr Reg Oper"/>
    <x v="6"/>
    <s v="159"/>
    <s v="13085"/>
    <s v="Nonsal"/>
    <n v="28049.079300000001"/>
    <n v="934969.31"/>
  </r>
  <r>
    <m/>
    <n v="0"/>
    <n v="1992187500"/>
    <n v="1995971679"/>
    <n v="1996002196"/>
    <n v="1996030806"/>
    <s v="13263R"/>
    <s v="Utilities"/>
    <s v="12415XR"/>
    <s v="Utility Operations SWEPCO"/>
    <s v="12415R"/>
    <s v="Utility Operations SWEPCO"/>
    <s v="12422R"/>
    <s v="SWEPCO Distr Reg Oper"/>
    <x v="6"/>
    <s v="159"/>
    <s v="13086"/>
    <s v="Nonsal"/>
    <n v="33498.769200000002"/>
    <n v="1116625.6399999999"/>
  </r>
  <r>
    <m/>
    <n v="0"/>
    <n v="1992187500"/>
    <n v="1995971679"/>
    <n v="1996002196"/>
    <n v="1996030806"/>
    <s v="13263R"/>
    <s v="Utilities"/>
    <s v="12415XR"/>
    <s v="Utility Operations SWEPCO"/>
    <s v="12415R"/>
    <s v="Utility Operations SWEPCO"/>
    <s v="12422R"/>
    <s v="SWEPCO Distr Reg Oper"/>
    <x v="6"/>
    <s v="159"/>
    <s v="13086"/>
    <s v="SP20 / 009"/>
    <n v="24424.6504615384"/>
    <n v="162831.00307692299"/>
  </r>
  <r>
    <m/>
    <n v="0"/>
    <n v="1992187500"/>
    <n v="1995971679"/>
    <n v="1996002196"/>
    <n v="1996030806"/>
    <s v="13263R"/>
    <s v="Utilities"/>
    <s v="12415XR"/>
    <s v="Utility Operations SWEPCO"/>
    <s v="12415R"/>
    <s v="Utility Operations SWEPCO"/>
    <s v="12422R"/>
    <s v="SWEPCO Distr Reg Oper"/>
    <x v="6"/>
    <s v="159"/>
    <s v="13090"/>
    <s v="Nonsal"/>
    <n v="24071.8164"/>
    <n v="802393.88"/>
  </r>
  <r>
    <m/>
    <n v="0"/>
    <n v="1992187500"/>
    <n v="1995971679"/>
    <n v="1996002196"/>
    <n v="1996030806"/>
    <s v="13263R"/>
    <s v="Utilities"/>
    <s v="12415XR"/>
    <s v="Utility Operations SWEPCO"/>
    <s v="12415R"/>
    <s v="Utility Operations SWEPCO"/>
    <s v="12422R"/>
    <s v="SWEPCO Distr Reg Oper"/>
    <x v="6"/>
    <s v="159"/>
    <s v="13091"/>
    <s v="Nonsal"/>
    <n v="56622.6702"/>
    <n v="1887422.34"/>
  </r>
  <r>
    <m/>
    <n v="0"/>
    <n v="1992187500"/>
    <n v="1995971679"/>
    <n v="1996002196"/>
    <n v="1996030806"/>
    <s v="13263R"/>
    <s v="Utilities"/>
    <s v="12415XR"/>
    <s v="Utility Operations SWEPCO"/>
    <s v="12415R"/>
    <s v="Utility Operations SWEPCO"/>
    <s v="12422R"/>
    <s v="SWEPCO Distr Reg Oper"/>
    <x v="6"/>
    <s v="159"/>
    <s v="13091"/>
    <s v="SP20 / 009"/>
    <n v="20927.9956153846"/>
    <n v="139519.970769231"/>
  </r>
  <r>
    <m/>
    <n v="0"/>
    <n v="1992187500"/>
    <n v="1995971679"/>
    <n v="1996002196"/>
    <n v="1996030806"/>
    <s v="13263R"/>
    <s v="Utilities"/>
    <s v="12415XR"/>
    <s v="Utility Operations SWEPCO"/>
    <s v="12415R"/>
    <s v="Utility Operations SWEPCO"/>
    <s v="12422R"/>
    <s v="SWEPCO Distr Reg Oper"/>
    <x v="6"/>
    <s v="159"/>
    <s v="13122"/>
    <s v="Nonsal"/>
    <n v="8271.0959999999995"/>
    <n v="275703.2"/>
  </r>
  <r>
    <m/>
    <n v="0"/>
    <n v="1992187500"/>
    <n v="1995971679"/>
    <n v="1996002196"/>
    <n v="1996030806"/>
    <s v="13263R"/>
    <s v="Utilities"/>
    <s v="12415XR"/>
    <s v="Utility Operations SWEPCO"/>
    <s v="12415R"/>
    <s v="Utility Operations SWEPCO"/>
    <s v="12422R"/>
    <s v="SWEPCO Distr Reg Oper"/>
    <x v="6"/>
    <s v="159"/>
    <s v="13122"/>
    <s v="SP20 / 005"/>
    <n v="5824.0843569230801"/>
    <n v="72801.054461538501"/>
  </r>
  <r>
    <m/>
    <n v="0"/>
    <n v="1992187500"/>
    <n v="1995971679"/>
    <n v="1996002196"/>
    <n v="1996030806"/>
    <s v="13263R"/>
    <s v="Utilities"/>
    <s v="12415XR"/>
    <s v="Utility Operations SWEPCO"/>
    <s v="12415R"/>
    <s v="Utility Operations SWEPCO"/>
    <s v="12422R"/>
    <s v="SWEPCO Distr Reg Oper"/>
    <x v="6"/>
    <s v="159"/>
    <s v="13414"/>
    <s v="SP20 / 010"/>
    <n v="31549.097076923001"/>
    <n v="157745.48538461499"/>
  </r>
  <r>
    <m/>
    <n v="0"/>
    <n v="1992187500"/>
    <n v="1995971679"/>
    <n v="1996002196"/>
    <n v="1996030806"/>
    <s v="13263R"/>
    <s v="Utilities"/>
    <s v="12415XR"/>
    <s v="Utility Operations SWEPCO"/>
    <s v="12415R"/>
    <s v="Utility Operations SWEPCO"/>
    <s v="12422R"/>
    <s v="SWEPCO Distr Reg Oper"/>
    <x v="6"/>
    <s v="159"/>
    <s v="13425"/>
    <s v="SP20 / 008"/>
    <n v="10974.3352692308"/>
    <n v="109743.35269230801"/>
  </r>
  <r>
    <m/>
    <n v="0"/>
    <n v="1992187500"/>
    <n v="1995971679"/>
    <n v="1996002196"/>
    <n v="1996030806"/>
    <s v="13263R"/>
    <s v="Utilities"/>
    <s v="12415XR"/>
    <s v="Utility Operations SWEPCO"/>
    <s v="12415R"/>
    <s v="Utility Operations SWEPCO"/>
    <s v="12422R"/>
    <s v="SWEPCO Distr Reg Oper"/>
    <x v="6"/>
    <s v="159"/>
    <s v="13425"/>
    <s v="SP20 / 010"/>
    <n v="32706.345307692402"/>
    <n v="163531.72653846201"/>
  </r>
  <r>
    <m/>
    <n v="0"/>
    <n v="1992187500"/>
    <n v="1995971679"/>
    <n v="1996002196"/>
    <n v="1996030806"/>
    <s v="13263R"/>
    <s v="Utilities"/>
    <s v="12415XR"/>
    <s v="Utility Operations SWEPCO"/>
    <s v="12415R"/>
    <s v="Utility Operations SWEPCO"/>
    <s v="12422R"/>
    <s v="SWEPCO Distr Reg Oper"/>
    <x v="6"/>
    <s v="159"/>
    <s v="13644"/>
    <s v="SP20 / 005"/>
    <n v="16788.505015384599"/>
    <n v="209856.31269230801"/>
  </r>
  <r>
    <m/>
    <n v="0"/>
    <n v="1992187500"/>
    <n v="1995971679"/>
    <n v="1996002196"/>
    <n v="1996030806"/>
    <s v="13263R"/>
    <s v="Utilities"/>
    <s v="12415XR"/>
    <s v="Utility Operations SWEPCO"/>
    <s v="12415R"/>
    <s v="Utility Operations SWEPCO"/>
    <s v="12422R"/>
    <s v="SWEPCO Distr Reg Oper"/>
    <x v="6"/>
    <s v="159"/>
    <s v="13644"/>
    <s v="SP20 / 007"/>
    <n v="12355.4211538462"/>
    <n v="123554.211538462"/>
  </r>
  <r>
    <m/>
    <n v="0"/>
    <n v="1992187500"/>
    <n v="1995971679"/>
    <n v="1996002196"/>
    <n v="1996030806"/>
    <s v="13263R"/>
    <s v="Utilities"/>
    <s v="12415XR"/>
    <s v="Utility Operations SWEPCO"/>
    <s v="12415R"/>
    <s v="Utility Operations SWEPCO"/>
    <s v="12422R"/>
    <s v="SWEPCO Distr Reg Oper"/>
    <x v="6"/>
    <s v="159"/>
    <s v="13644"/>
    <s v="SP20 / 008"/>
    <n v="65877.100538461498"/>
    <n v="658771.00538461597"/>
  </r>
  <r>
    <m/>
    <n v="0"/>
    <n v="1992187500"/>
    <n v="1995971679"/>
    <n v="1996002196"/>
    <n v="1996030806"/>
    <s v="13263R"/>
    <s v="Utilities"/>
    <s v="12415XR"/>
    <s v="Utility Operations SWEPCO"/>
    <s v="12415R"/>
    <s v="Utility Operations SWEPCO"/>
    <s v="12422R"/>
    <s v="SWEPCO Distr Reg Oper"/>
    <x v="6"/>
    <s v="159"/>
    <s v="13644"/>
    <s v="SP20 / 011"/>
    <n v="47484.001538461504"/>
    <n v="189936.00615384601"/>
  </r>
  <r>
    <m/>
    <n v="0"/>
    <n v="1992187500"/>
    <n v="1995971679"/>
    <n v="1996002196"/>
    <n v="1996030806"/>
    <s v="13263R"/>
    <s v="Utilities"/>
    <s v="12415XR"/>
    <s v="Utility Operations SWEPCO"/>
    <s v="12415R"/>
    <s v="Utility Operations SWEPCO"/>
    <s v="12422R"/>
    <s v="SWEPCO Distr Reg Oper"/>
    <x v="6"/>
    <s v="159"/>
    <s v="13645"/>
    <s v="SP20 / 007"/>
    <n v="21147.040192307701"/>
    <n v="211470.40192307701"/>
  </r>
  <r>
    <m/>
    <n v="0"/>
    <n v="1992187500"/>
    <n v="1995971679"/>
    <n v="1996002196"/>
    <n v="1996030806"/>
    <s v="13263R"/>
    <s v="Utilities"/>
    <s v="12415XR"/>
    <s v="Utility Operations SWEPCO"/>
    <s v="12415R"/>
    <s v="Utility Operations SWEPCO"/>
    <s v="12422R"/>
    <s v="SWEPCO Distr Reg Oper"/>
    <x v="6"/>
    <s v="159"/>
    <s v="13645"/>
    <s v="SP20 / 011"/>
    <n v="48002.5"/>
    <n v="192010"/>
  </r>
  <r>
    <m/>
    <n v="0"/>
    <n v="1992187500"/>
    <n v="1995971679"/>
    <n v="1996002196"/>
    <n v="1996030806"/>
    <s v="13263R"/>
    <s v="Utilities"/>
    <s v="12415XR"/>
    <s v="Utility Operations SWEPCO"/>
    <s v="12415R"/>
    <s v="Utility Operations SWEPCO"/>
    <s v="12422R"/>
    <s v="SWEPCO Distr Reg Oper"/>
    <x v="6"/>
    <s v="159"/>
    <s v="13646"/>
    <s v="SP20 / 003"/>
    <n v="2651.44442307692"/>
    <n v="53028.888461538503"/>
  </r>
  <r>
    <m/>
    <n v="0"/>
    <n v="1992187500"/>
    <n v="1995971679"/>
    <n v="1996002196"/>
    <n v="1996030806"/>
    <s v="13263R"/>
    <s v="Utilities"/>
    <s v="12415XR"/>
    <s v="Utility Operations SWEPCO"/>
    <s v="12415R"/>
    <s v="Utility Operations SWEPCO"/>
    <s v="12422R"/>
    <s v="SWEPCO Distr Reg Oper"/>
    <x v="6"/>
    <s v="159"/>
    <s v="13646"/>
    <s v="SP20 / 004"/>
    <n v="7743.5093215384604"/>
    <n v="129058.488692308"/>
  </r>
  <r>
    <m/>
    <n v="0"/>
    <n v="1992187500"/>
    <n v="1995971679"/>
    <n v="1996002196"/>
    <n v="1996030806"/>
    <s v="13263R"/>
    <s v="Utilities"/>
    <s v="12415XR"/>
    <s v="Utility Operations SWEPCO"/>
    <s v="12415R"/>
    <s v="Utility Operations SWEPCO"/>
    <s v="12422R"/>
    <s v="SWEPCO Distr Reg Oper"/>
    <x v="6"/>
    <s v="159"/>
    <s v="13668"/>
    <s v="Nonsal"/>
    <n v="22380.188999999998"/>
    <n v="746006.3"/>
  </r>
  <r>
    <m/>
    <n v="0"/>
    <n v="1992187500"/>
    <n v="1995971679"/>
    <n v="1996002196"/>
    <n v="1996030806"/>
    <s v="13263R"/>
    <s v="Utilities"/>
    <s v="12415XR"/>
    <s v="Utility Operations SWEPCO"/>
    <s v="12415R"/>
    <s v="Utility Operations SWEPCO"/>
    <s v="12422R"/>
    <s v="SWEPCO Distr Reg Oper"/>
    <x v="6"/>
    <s v="159"/>
    <s v="13668"/>
    <s v="SP20 / 004"/>
    <n v="4936.4792607692298"/>
    <n v="82274.654346153897"/>
  </r>
  <r>
    <m/>
    <n v="0"/>
    <n v="1992187500"/>
    <n v="1995971679"/>
    <n v="1996002196"/>
    <n v="1996030806"/>
    <s v="13263R"/>
    <s v="Utilities"/>
    <s v="12415XR"/>
    <s v="Utility Operations SWEPCO"/>
    <s v="12415R"/>
    <s v="Utility Operations SWEPCO"/>
    <s v="12422R"/>
    <s v="SWEPCO Distr Reg Oper"/>
    <x v="1"/>
    <s v="159"/>
    <s v="13671"/>
    <s v="Nonsal"/>
    <n v="29373.502499999999"/>
    <n v="979116.75"/>
  </r>
  <r>
    <m/>
    <n v="0"/>
    <n v="1992187500"/>
    <n v="1995971679"/>
    <n v="1996002196"/>
    <n v="1996030806"/>
    <s v="13263R"/>
    <s v="Utilities"/>
    <s v="12415XR"/>
    <s v="Utility Operations SWEPCO"/>
    <s v="12415R"/>
    <s v="Utility Operations SWEPCO"/>
    <s v="12422R"/>
    <s v="SWEPCO Distr Reg Oper"/>
    <x v="1"/>
    <s v="159"/>
    <s v="13672"/>
    <s v="Nonsal"/>
    <n v="65488.692300000002"/>
    <n v="2182956.41"/>
  </r>
  <r>
    <m/>
    <n v="0"/>
    <n v="1992187500"/>
    <n v="1995971679"/>
    <n v="1996002196"/>
    <n v="1996030806"/>
    <s v="13263R"/>
    <s v="Utilities"/>
    <s v="12415XR"/>
    <s v="Utility Operations SWEPCO"/>
    <s v="12415R"/>
    <s v="Utility Operations SWEPCO"/>
    <s v="12422R"/>
    <s v="SWEPCO Distr Reg Oper"/>
    <x v="1"/>
    <s v="161"/>
    <s v="10346"/>
    <s v="SP20 / 003"/>
    <n v="2623.4639999999999"/>
    <n v="52469.279999999999"/>
  </r>
  <r>
    <m/>
    <n v="0"/>
    <n v="1992187500"/>
    <n v="1995971679"/>
    <n v="1996002196"/>
    <n v="1996030806"/>
    <s v="13263R"/>
    <s v="Utilities"/>
    <s v="12415XR"/>
    <s v="Utility Operations SWEPCO"/>
    <s v="12415R"/>
    <s v="Utility Operations SWEPCO"/>
    <s v="12422R"/>
    <s v="SWEPCO Distr Reg Oper"/>
    <x v="1"/>
    <s v="161"/>
    <s v="10346"/>
    <s v="SP20 / 005"/>
    <n v="6519.68"/>
    <n v="81496"/>
  </r>
  <r>
    <m/>
    <n v="0"/>
    <n v="1992187500"/>
    <n v="1995971679"/>
    <n v="1996002196"/>
    <n v="1996030806"/>
    <s v="13263R"/>
    <s v="Utilities"/>
    <s v="12415XR"/>
    <s v="Utility Operations SWEPCO"/>
    <s v="12415R"/>
    <s v="Utility Operations SWEPCO"/>
    <s v="12422R"/>
    <s v="SWEPCO Distr Reg Oper"/>
    <x v="1"/>
    <s v="161"/>
    <s v="10346"/>
    <s v="SP20 / 010"/>
    <n v="30129.793538461599"/>
    <n v="150648.96769230801"/>
  </r>
  <r>
    <m/>
    <n v="0"/>
    <n v="1992187500"/>
    <n v="1995971679"/>
    <n v="1996002196"/>
    <n v="1996030806"/>
    <s v="13263R"/>
    <s v="Utilities"/>
    <s v="12415XR"/>
    <s v="Utility Operations SWEPCO"/>
    <s v="12415R"/>
    <s v="Utility Operations SWEPCO"/>
    <s v="12422R"/>
    <s v="SWEPCO Distr Reg Oper"/>
    <x v="1"/>
    <s v="161"/>
    <s v="11494"/>
    <s v="Nonsal"/>
    <n v="64743.841200000003"/>
    <n v="2158128.04"/>
  </r>
  <r>
    <m/>
    <n v="0"/>
    <n v="1992187500"/>
    <n v="1995971679"/>
    <n v="1996002196"/>
    <n v="1996030806"/>
    <s v="13263R"/>
    <s v="Utilities"/>
    <s v="12415XR"/>
    <s v="Utility Operations SWEPCO"/>
    <s v="12415R"/>
    <s v="Utility Operations SWEPCO"/>
    <s v="12422R"/>
    <s v="SWEPCO Distr Reg Oper"/>
    <x v="1"/>
    <s v="161"/>
    <s v="11494"/>
    <s v="SP20 / 004"/>
    <n v="3894.98563153846"/>
    <n v="64916.427192307703"/>
  </r>
  <r>
    <m/>
    <n v="0"/>
    <n v="1992187500"/>
    <n v="1995971679"/>
    <n v="1996002196"/>
    <n v="1996030806"/>
    <s v="13263R"/>
    <s v="Utilities"/>
    <s v="12415XR"/>
    <s v="Utility Operations SWEPCO"/>
    <s v="12415R"/>
    <s v="Utility Operations SWEPCO"/>
    <s v="12422R"/>
    <s v="SWEPCO Distr Reg Oper"/>
    <x v="1"/>
    <s v="161"/>
    <s v="11494"/>
    <s v="SP20 / 009"/>
    <n v="26813.7013846154"/>
    <n v="178758.00923076901"/>
  </r>
  <r>
    <m/>
    <n v="0"/>
    <n v="1992187500"/>
    <n v="1995971679"/>
    <n v="1996002196"/>
    <n v="1996030806"/>
    <s v="13263R"/>
    <s v="Utilities"/>
    <s v="12415XR"/>
    <s v="Utility Operations SWEPCO"/>
    <s v="12415R"/>
    <s v="Utility Operations SWEPCO"/>
    <s v="12422R"/>
    <s v="SWEPCO Distr Reg Oper"/>
    <x v="1"/>
    <s v="161"/>
    <s v="11570"/>
    <s v="Nonsal"/>
    <n v="56477.7405"/>
    <n v="1882591.35"/>
  </r>
  <r>
    <m/>
    <n v="0"/>
    <n v="1992187500"/>
    <n v="1995971679"/>
    <n v="1996002196"/>
    <n v="1996030806"/>
    <s v="13263R"/>
    <s v="Utilities"/>
    <s v="12415XR"/>
    <s v="Utility Operations SWEPCO"/>
    <s v="12415R"/>
    <s v="Utility Operations SWEPCO"/>
    <s v="12422R"/>
    <s v="SWEPCO Distr Reg Oper"/>
    <x v="1"/>
    <s v="161"/>
    <s v="11570"/>
    <s v="SP20 / 004"/>
    <n v="3673.43332384615"/>
    <n v="61223.888730769198"/>
  </r>
  <r>
    <m/>
    <n v="0"/>
    <n v="1992187500"/>
    <n v="1995971679"/>
    <n v="1996002196"/>
    <n v="1996030806"/>
    <s v="13263R"/>
    <s v="Utilities"/>
    <s v="12415XR"/>
    <s v="Utility Operations SWEPCO"/>
    <s v="12415R"/>
    <s v="Utility Operations SWEPCO"/>
    <s v="12422R"/>
    <s v="SWEPCO Distr Reg Oper"/>
    <x v="1"/>
    <s v="161"/>
    <s v="11570"/>
    <s v="SP20 / 005"/>
    <n v="7318.6382153846198"/>
    <n v="91482.977692307701"/>
  </r>
  <r>
    <m/>
    <n v="0"/>
    <n v="1992187500"/>
    <n v="1995971679"/>
    <n v="1996002196"/>
    <n v="1996030806"/>
    <s v="13263R"/>
    <s v="Utilities"/>
    <s v="12415XR"/>
    <s v="Utility Operations SWEPCO"/>
    <s v="12415R"/>
    <s v="Utility Operations SWEPCO"/>
    <s v="12422R"/>
    <s v="SWEPCO Distr Reg Oper"/>
    <x v="1"/>
    <s v="161"/>
    <s v="11570"/>
    <s v="SP20 / 009"/>
    <n v="20689.6504615384"/>
    <n v="137931.00307692299"/>
  </r>
  <r>
    <m/>
    <n v="0"/>
    <n v="1992187500"/>
    <n v="1995971679"/>
    <n v="1996002196"/>
    <n v="1996030806"/>
    <s v="13263R"/>
    <s v="Utilities"/>
    <s v="12415XR"/>
    <s v="Utility Operations SWEPCO"/>
    <s v="12415R"/>
    <s v="Utility Operations SWEPCO"/>
    <s v="12422R"/>
    <s v="SWEPCO Distr Reg Oper"/>
    <x v="1"/>
    <s v="161"/>
    <s v="11571"/>
    <s v="Nonsal"/>
    <n v="33233.9712"/>
    <n v="1107799.04"/>
  </r>
  <r>
    <m/>
    <n v="0"/>
    <n v="1992187500"/>
    <n v="1995971679"/>
    <n v="1996002196"/>
    <n v="1996030806"/>
    <s v="13263R"/>
    <s v="Utilities"/>
    <s v="12415XR"/>
    <s v="Utility Operations SWEPCO"/>
    <s v="12415R"/>
    <s v="Utility Operations SWEPCO"/>
    <s v="12422R"/>
    <s v="SWEPCO Distr Reg Oper"/>
    <x v="1"/>
    <s v="161"/>
    <s v="11571"/>
    <s v="SP20 / 003"/>
    <n v="2739.36"/>
    <n v="54787.199999999997"/>
  </r>
  <r>
    <m/>
    <n v="0"/>
    <n v="1992187500"/>
    <n v="1995971679"/>
    <n v="1996002196"/>
    <n v="1996030806"/>
    <s v="13263R"/>
    <s v="Utilities"/>
    <s v="12415XR"/>
    <s v="Utility Operations SWEPCO"/>
    <s v="12415R"/>
    <s v="Utility Operations SWEPCO"/>
    <s v="12422R"/>
    <s v="SWEPCO Distr Reg Oper"/>
    <x v="1"/>
    <s v="161"/>
    <s v="11573"/>
    <s v="Nonsal"/>
    <n v="33250.351799999997"/>
    <n v="1108345.06"/>
  </r>
  <r>
    <m/>
    <n v="0"/>
    <n v="1992187500"/>
    <n v="1995971679"/>
    <n v="1996002196"/>
    <n v="1996030806"/>
    <s v="13263R"/>
    <s v="Utilities"/>
    <s v="12415XR"/>
    <s v="Utility Operations SWEPCO"/>
    <s v="12415R"/>
    <s v="Utility Operations SWEPCO"/>
    <s v="12422R"/>
    <s v="SWEPCO Distr Reg Oper"/>
    <x v="1"/>
    <s v="161"/>
    <s v="11574"/>
    <s v="Nonsal"/>
    <n v="38782.490700000002"/>
    <n v="1292749.69"/>
  </r>
  <r>
    <m/>
    <n v="0"/>
    <n v="1992187500"/>
    <n v="1995971679"/>
    <n v="1996002196"/>
    <n v="1996030806"/>
    <s v="13263R"/>
    <s v="Utilities"/>
    <s v="12415XR"/>
    <s v="Utility Operations SWEPCO"/>
    <s v="12415R"/>
    <s v="Utility Operations SWEPCO"/>
    <s v="12422R"/>
    <s v="SWEPCO Distr Reg Oper"/>
    <x v="1"/>
    <s v="161"/>
    <s v="11750"/>
    <s v="SP20 / 008"/>
    <n v="11662.0588076923"/>
    <n v="116620.588076923"/>
  </r>
  <r>
    <m/>
    <n v="0"/>
    <n v="1992187500"/>
    <n v="1995971679"/>
    <n v="1996002196"/>
    <n v="1996030806"/>
    <s v="13263R"/>
    <s v="Utilities"/>
    <s v="12415XR"/>
    <s v="Utility Operations SWEPCO"/>
    <s v="12415R"/>
    <s v="Utility Operations SWEPCO"/>
    <s v="12422R"/>
    <s v="SWEPCO Distr Reg Oper"/>
    <x v="1"/>
    <s v="161"/>
    <s v="11766"/>
    <s v="Nonsal"/>
    <n v="77303.084400000007"/>
    <n v="2576769.48"/>
  </r>
  <r>
    <m/>
    <n v="0"/>
    <n v="1992187500"/>
    <n v="1995971679"/>
    <n v="1996002196"/>
    <n v="1996030806"/>
    <s v="13263R"/>
    <s v="Utilities"/>
    <s v="12415XR"/>
    <s v="Utility Operations SWEPCO"/>
    <s v="12415R"/>
    <s v="Utility Operations SWEPCO"/>
    <s v="12422R"/>
    <s v="SWEPCO Distr Reg Oper"/>
    <x v="1"/>
    <s v="161"/>
    <s v="11766"/>
    <s v="SP20 / 009"/>
    <n v="26848.333673076901"/>
    <n v="178988.89115384599"/>
  </r>
  <r>
    <m/>
    <n v="0"/>
    <n v="1992187500"/>
    <n v="1995971679"/>
    <n v="1996002196"/>
    <n v="1996030806"/>
    <s v="13263R"/>
    <s v="Utilities"/>
    <s v="12415XR"/>
    <s v="Utility Operations SWEPCO"/>
    <s v="12415R"/>
    <s v="Utility Operations SWEPCO"/>
    <s v="12422R"/>
    <s v="SWEPCO Distr Reg Oper"/>
    <x v="1"/>
    <s v="161"/>
    <s v="11768"/>
    <s v="Nonsal"/>
    <n v="110084.2827"/>
    <n v="3669476.09"/>
  </r>
  <r>
    <m/>
    <n v="0"/>
    <n v="1992187500"/>
    <n v="1995971679"/>
    <n v="1996002196"/>
    <n v="1996030806"/>
    <s v="13263R"/>
    <s v="Utilities"/>
    <s v="12415XR"/>
    <s v="Utility Operations SWEPCO"/>
    <s v="12415R"/>
    <s v="Utility Operations SWEPCO"/>
    <s v="12422R"/>
    <s v="SWEPCO Distr Reg Oper"/>
    <x v="1"/>
    <s v="161"/>
    <s v="11768"/>
    <s v="SP20 / 003"/>
    <n v="3238.36"/>
    <n v="64767.199999999997"/>
  </r>
  <r>
    <m/>
    <n v="0"/>
    <n v="1992187500"/>
    <n v="1995971679"/>
    <n v="1996002196"/>
    <n v="1996030806"/>
    <s v="13263R"/>
    <s v="Utilities"/>
    <s v="12415XR"/>
    <s v="Utility Operations SWEPCO"/>
    <s v="12415R"/>
    <s v="Utility Operations SWEPCO"/>
    <s v="12422R"/>
    <s v="SWEPCO Distr Reg Oper"/>
    <x v="1"/>
    <s v="161"/>
    <s v="11768"/>
    <s v="SP20 / 009"/>
    <n v="26116.442653846199"/>
    <n v="174109.61769230801"/>
  </r>
  <r>
    <m/>
    <n v="0"/>
    <n v="1992187500"/>
    <n v="1995971679"/>
    <n v="1996002196"/>
    <n v="1996030806"/>
    <s v="13263R"/>
    <s v="Utilities"/>
    <s v="12415XR"/>
    <s v="Utility Operations SWEPCO"/>
    <s v="12415R"/>
    <s v="Utility Operations SWEPCO"/>
    <s v="12422R"/>
    <s v="SWEPCO Distr Reg Oper"/>
    <x v="1"/>
    <s v="161"/>
    <s v="12426"/>
    <s v="SP20 / 005"/>
    <n v="6283.5202461538502"/>
    <n v="78544.003076923094"/>
  </r>
  <r>
    <m/>
    <n v="0"/>
    <n v="1992187500"/>
    <n v="1995971679"/>
    <n v="1996002196"/>
    <n v="1996030806"/>
    <s v="13263R"/>
    <s v="Utilities"/>
    <s v="12415XR"/>
    <s v="Utility Operations SWEPCO"/>
    <s v="12415R"/>
    <s v="Utility Operations SWEPCO"/>
    <s v="12422R"/>
    <s v="SWEPCO Distr Reg Oper"/>
    <x v="1"/>
    <s v="161"/>
    <s v="12426"/>
    <s v="SP20 / 006"/>
    <n v="7107.8148346153903"/>
    <n v="78975.720384615401"/>
  </r>
  <r>
    <m/>
    <n v="0"/>
    <n v="1992187500"/>
    <n v="1995971679"/>
    <n v="1996002196"/>
    <n v="1996030806"/>
    <s v="13263R"/>
    <s v="Utilities"/>
    <s v="12415XR"/>
    <s v="Utility Operations SWEPCO"/>
    <s v="12415R"/>
    <s v="Utility Operations SWEPCO"/>
    <s v="12422R"/>
    <s v="SWEPCO Distr Reg Oper"/>
    <x v="1"/>
    <s v="161"/>
    <s v="12702"/>
    <s v="SP20 / 004"/>
    <n v="3530.2656000000002"/>
    <n v="58837.760000000002"/>
  </r>
  <r>
    <m/>
    <n v="0"/>
    <n v="1992187500"/>
    <n v="1995971679"/>
    <n v="1996002196"/>
    <n v="1996030806"/>
    <s v="13263R"/>
    <s v="Utilities"/>
    <s v="12415XR"/>
    <s v="Utility Operations SWEPCO"/>
    <s v="12415R"/>
    <s v="Utility Operations SWEPCO"/>
    <s v="12422R"/>
    <s v="SWEPCO Distr Reg Oper"/>
    <x v="1"/>
    <s v="161"/>
    <s v="12702"/>
    <s v="SP20 / 010"/>
    <n v="31900.995538461601"/>
    <n v="159504.97769230799"/>
  </r>
  <r>
    <m/>
    <n v="0"/>
    <n v="1992187500"/>
    <n v="1995971679"/>
    <n v="1996002196"/>
    <n v="1996030806"/>
    <s v="13263R"/>
    <s v="Utilities"/>
    <s v="12415XR"/>
    <s v="Utility Operations SWEPCO"/>
    <s v="12415R"/>
    <s v="Utility Operations SWEPCO"/>
    <s v="12422R"/>
    <s v="SWEPCO Distr Reg Oper"/>
    <x v="1"/>
    <s v="161"/>
    <s v="12703"/>
    <s v="SP20 / 005"/>
    <n v="27378.4028615385"/>
    <n v="342230.03576923098"/>
  </r>
  <r>
    <m/>
    <n v="0"/>
    <n v="1992187500"/>
    <n v="1995971679"/>
    <n v="1996002196"/>
    <n v="1996030806"/>
    <s v="13263R"/>
    <s v="Utilities"/>
    <s v="12415XR"/>
    <s v="Utility Operations SWEPCO"/>
    <s v="12415R"/>
    <s v="Utility Operations SWEPCO"/>
    <s v="12422R"/>
    <s v="SWEPCO Distr Reg Oper"/>
    <x v="1"/>
    <s v="161"/>
    <s v="12703"/>
    <s v="SP20 / 006"/>
    <n v="70987.626630000101"/>
    <n v="788751.40700000001"/>
  </r>
  <r>
    <m/>
    <n v="0"/>
    <n v="1992187500"/>
    <n v="1995971679"/>
    <n v="1996002196"/>
    <n v="1996030806"/>
    <s v="13263R"/>
    <s v="Utilities"/>
    <s v="12415XR"/>
    <s v="Utility Operations SWEPCO"/>
    <s v="12415R"/>
    <s v="Utility Operations SWEPCO"/>
    <s v="12422R"/>
    <s v="SWEPCO Distr Reg Oper"/>
    <x v="1"/>
    <s v="161"/>
    <s v="12703"/>
    <s v="SP20 / 007"/>
    <n v="23892.319911538401"/>
    <n v="238923.19911538501"/>
  </r>
  <r>
    <m/>
    <n v="0"/>
    <n v="1992187500"/>
    <n v="1995971679"/>
    <n v="1996002196"/>
    <n v="1996030806"/>
    <s v="13263R"/>
    <s v="Utilities"/>
    <s v="12415XR"/>
    <s v="Utility Operations SWEPCO"/>
    <s v="12415R"/>
    <s v="Utility Operations SWEPCO"/>
    <s v="12422R"/>
    <s v="SWEPCO Distr Reg Oper"/>
    <x v="1"/>
    <s v="161"/>
    <s v="12703"/>
    <s v="SP20 / 008"/>
    <n v="22855.641307692302"/>
    <n v="228556.413076923"/>
  </r>
  <r>
    <m/>
    <n v="0"/>
    <n v="1992187500"/>
    <n v="1995971679"/>
    <n v="1996002196"/>
    <n v="1996030806"/>
    <s v="13263R"/>
    <s v="Utilities"/>
    <s v="12415XR"/>
    <s v="Utility Operations SWEPCO"/>
    <s v="12415R"/>
    <s v="Utility Operations SWEPCO"/>
    <s v="12422R"/>
    <s v="SWEPCO Distr Reg Oper"/>
    <x v="1"/>
    <s v="161"/>
    <s v="12703"/>
    <s v="SP20 / 009"/>
    <n v="20787.982499999998"/>
    <n v="138586.54999999999"/>
  </r>
  <r>
    <m/>
    <n v="0"/>
    <n v="1992187500"/>
    <n v="1995971679"/>
    <n v="1996002196"/>
    <n v="1996030806"/>
    <s v="13263R"/>
    <s v="Utilities"/>
    <s v="12415XR"/>
    <s v="Utility Operations SWEPCO"/>
    <s v="12415R"/>
    <s v="Utility Operations SWEPCO"/>
    <s v="12422R"/>
    <s v="SWEPCO Distr Reg Oper"/>
    <x v="1"/>
    <s v="161"/>
    <s v="12703"/>
    <s v="SP20 / 010"/>
    <n v="32574.504000000001"/>
    <n v="162872.51999999999"/>
  </r>
  <r>
    <m/>
    <n v="0"/>
    <n v="1992187500"/>
    <n v="1995971679"/>
    <n v="1996002196"/>
    <n v="1996030806"/>
    <s v="13263R"/>
    <s v="Utilities"/>
    <s v="12415XR"/>
    <s v="Utility Operations SWEPCO"/>
    <s v="12415R"/>
    <s v="Utility Operations SWEPCO"/>
    <s v="12422R"/>
    <s v="SWEPCO Distr Reg Oper"/>
    <x v="1"/>
    <s v="161"/>
    <s v="12749"/>
    <s v="Nonsal"/>
    <n v="12685.062"/>
    <n v="422835.4"/>
  </r>
  <r>
    <m/>
    <n v="0"/>
    <n v="1992187500"/>
    <n v="1995971679"/>
    <n v="1996002196"/>
    <n v="1996030806"/>
    <s v="13263R"/>
    <s v="Utilities"/>
    <s v="12415XR"/>
    <s v="Utility Operations SWEPCO"/>
    <s v="12415R"/>
    <s v="Utility Operations SWEPCO"/>
    <s v="12422R"/>
    <s v="SWEPCO Distr Reg Oper"/>
    <x v="1"/>
    <s v="161"/>
    <s v="12750"/>
    <s v="Nonsal"/>
    <n v="17259.207600000002"/>
    <n v="575306.92000000004"/>
  </r>
  <r>
    <m/>
    <n v="0"/>
    <n v="1992187500"/>
    <n v="1995971679"/>
    <n v="1996002196"/>
    <n v="1996030806"/>
    <s v="13263R"/>
    <s v="Utilities"/>
    <s v="12415XR"/>
    <s v="Utility Operations SWEPCO"/>
    <s v="12415R"/>
    <s v="Utility Operations SWEPCO"/>
    <s v="12422R"/>
    <s v="SWEPCO Distr Reg Oper"/>
    <x v="1"/>
    <s v="161"/>
    <s v="12750"/>
    <s v="SP20 / 009"/>
    <n v="23408.755673076899"/>
    <n v="156058.371153846"/>
  </r>
  <r>
    <m/>
    <n v="0"/>
    <n v="1992187500"/>
    <n v="1995971679"/>
    <n v="1996002196"/>
    <n v="1996030806"/>
    <s v="13263R"/>
    <s v="Utilities"/>
    <s v="12415XR"/>
    <s v="Utility Operations SWEPCO"/>
    <s v="12415R"/>
    <s v="Utility Operations SWEPCO"/>
    <s v="12422R"/>
    <s v="SWEPCO Distr Reg Oper"/>
    <x v="1"/>
    <s v="161"/>
    <s v="13414"/>
    <s v="SP20 / 008"/>
    <n v="23405.055653846201"/>
    <n v="234050.556538462"/>
  </r>
  <r>
    <m/>
    <n v="0"/>
    <n v="1992187500"/>
    <n v="1995971679"/>
    <n v="1996002196"/>
    <n v="1996030806"/>
    <s v="13263R"/>
    <s v="Utilities"/>
    <s v="12415XR"/>
    <s v="Utility Operations SWEPCO"/>
    <s v="12415R"/>
    <s v="Utility Operations SWEPCO"/>
    <s v="12422R"/>
    <s v="SWEPCO Distr Reg Oper"/>
    <x v="1"/>
    <s v="161"/>
    <s v="13667"/>
    <s v="Nonsal"/>
    <n v="42181.0818"/>
    <n v="1406036.06"/>
  </r>
  <r>
    <m/>
    <n v="0"/>
    <n v="1992187500"/>
    <n v="1995971679"/>
    <n v="1996002196"/>
    <n v="1996030806"/>
    <s v="13263R"/>
    <s v="Utilities"/>
    <s v="12415XR"/>
    <s v="Utility Operations SWEPCO"/>
    <s v="12415R"/>
    <s v="Utility Operations SWEPCO"/>
    <s v="12422R"/>
    <s v="SWEPCO Distr Reg Oper"/>
    <x v="1"/>
    <s v="161"/>
    <s v="13667"/>
    <s v="SP20 / 009"/>
    <n v="25854.000461538399"/>
    <n v="172360.00307692299"/>
  </r>
  <r>
    <m/>
    <n v="0"/>
    <n v="1992187500"/>
    <n v="1995971679"/>
    <n v="1996002196"/>
    <n v="1996030806"/>
    <s v="13263R"/>
    <s v="Utilities"/>
    <s v="12415XR"/>
    <s v="Utility Operations SWEPCO"/>
    <s v="12415R"/>
    <s v="Utility Operations SWEPCO"/>
    <s v="12422R"/>
    <s v="SWEPCO Distr Reg Oper"/>
    <x v="1"/>
    <s v="161"/>
    <s v="13669"/>
    <s v="Nonsal"/>
    <n v="24003.924599999998"/>
    <n v="800130.82"/>
  </r>
  <r>
    <m/>
    <n v="0"/>
    <n v="1992187500"/>
    <n v="1995971679"/>
    <n v="1996002196"/>
    <n v="1996030806"/>
    <s v="13263R"/>
    <s v="Utilities"/>
    <s v="12415XR"/>
    <s v="Utility Operations SWEPCO"/>
    <s v="12415R"/>
    <s v="Utility Operations SWEPCO"/>
    <s v="12422R"/>
    <s v="SWEPCO Distr Reg Oper"/>
    <x v="1"/>
    <s v="161"/>
    <s v="13669"/>
    <s v="SP20 / 003"/>
    <n v="2739.36"/>
    <n v="54787.199999999997"/>
  </r>
  <r>
    <m/>
    <n v="0"/>
    <n v="1992187500"/>
    <n v="1995971679"/>
    <n v="1996002196"/>
    <n v="1996030806"/>
    <s v="13263R"/>
    <s v="Utilities"/>
    <s v="12415XR"/>
    <s v="Utility Operations SWEPCO"/>
    <s v="12415R"/>
    <s v="Utility Operations SWEPCO"/>
    <s v="12422R"/>
    <s v="SWEPCO Distr Reg Oper"/>
    <x v="1"/>
    <s v="161"/>
    <s v="13669"/>
    <s v="SP20 / 009"/>
    <n v="25760.85"/>
    <n v="171739"/>
  </r>
  <r>
    <m/>
    <n v="0"/>
    <n v="1992187500"/>
    <n v="1995971679"/>
    <n v="1996002196"/>
    <n v="1996030806"/>
    <s v="13263R"/>
    <s v="Utilities"/>
    <s v="12415XR"/>
    <s v="Utility Operations SWEPCO"/>
    <s v="12415R"/>
    <s v="Utility Operations SWEPCO"/>
    <s v="12422R"/>
    <s v="SWEPCO Distr Reg Oper"/>
    <x v="1"/>
    <s v="161"/>
    <s v="13670"/>
    <s v="Nonsal"/>
    <n v="55961.957399999999"/>
    <n v="1865398.58"/>
  </r>
  <r>
    <m/>
    <n v="0"/>
    <n v="1992187500"/>
    <n v="1995971679"/>
    <n v="1996002196"/>
    <n v="1996030806"/>
    <s v="13263R"/>
    <s v="Utilities"/>
    <s v="12415XR"/>
    <s v="Utility Operations SWEPCO"/>
    <s v="12415R"/>
    <s v="Utility Operations SWEPCO"/>
    <s v="12422R"/>
    <s v="SWEPCO Distr Reg Oper"/>
    <x v="1"/>
    <s v="161"/>
    <s v="13670"/>
    <s v="SP20 / 004"/>
    <n v="3307.2"/>
    <n v="55120"/>
  </r>
  <r>
    <m/>
    <n v="0"/>
    <n v="1992187500"/>
    <n v="1995971679"/>
    <n v="1996002196"/>
    <n v="1996030806"/>
    <s v="13263R"/>
    <s v="Utilities"/>
    <s v="12415XR"/>
    <s v="Utility Operations SWEPCO"/>
    <s v="12415R"/>
    <s v="Utility Operations SWEPCO"/>
    <s v="12422R"/>
    <s v="SWEPCO Distr Reg Oper"/>
    <x v="1"/>
    <s v="161"/>
    <s v="13670"/>
    <s v="SP20 / 009"/>
    <n v="24467.252884615398"/>
    <n v="163115.01923076899"/>
  </r>
  <r>
    <m/>
    <n v="0"/>
    <n v="1992187500"/>
    <n v="1996032714"/>
    <n v="1996036434"/>
    <n v="1996036434"/>
    <s v="13263R"/>
    <s v="Utilities"/>
    <s v="12358XR"/>
    <s v="Utility Operations Appalachian"/>
    <s v="10096R"/>
    <s v="Generating Assets APCo/WP"/>
    <m/>
    <m/>
    <x v="1"/>
    <s v="103"/>
    <s v="10096"/>
    <s v="SP20 / 013"/>
    <n v="92750.002423076905"/>
    <n v="265000.00692307699"/>
  </r>
  <r>
    <m/>
    <n v="0"/>
    <n v="1992187500"/>
    <n v="1996032714"/>
    <n v="1996036434"/>
    <n v="1996036434"/>
    <s v="13263R"/>
    <s v="Utilities"/>
    <s v="12358XR"/>
    <s v="Utility Operations Appalachian"/>
    <s v="10096R"/>
    <s v="Generating Assets APCo/WP"/>
    <m/>
    <m/>
    <x v="1"/>
    <s v="215"/>
    <s v="10096"/>
    <s v="SP20 / 010"/>
    <n v="35690.925999999999"/>
    <n v="178454.63"/>
  </r>
  <r>
    <m/>
    <n v="0"/>
    <n v="1992187500"/>
    <n v="1996032714"/>
    <n v="1996036434"/>
    <n v="1996036434"/>
    <s v="13263R"/>
    <s v="Utilities"/>
    <s v="12358XR"/>
    <s v="Utility Operations Appalachian"/>
    <s v="10096R"/>
    <s v="Generating Assets APCo/WP"/>
    <m/>
    <m/>
    <x v="1"/>
    <s v="215"/>
    <s v="10204"/>
    <s v="Nonsal"/>
    <n v="632427.3774"/>
    <n v="21080912.579999998"/>
  </r>
  <r>
    <m/>
    <n v="0"/>
    <n v="1992187500"/>
    <n v="1996032714"/>
    <n v="1996036434"/>
    <n v="1996036434"/>
    <s v="13263R"/>
    <s v="Utilities"/>
    <s v="12358XR"/>
    <s v="Utility Operations Appalachian"/>
    <s v="10096R"/>
    <s v="Generating Assets APCo/WP"/>
    <m/>
    <m/>
    <x v="1"/>
    <s v="215"/>
    <s v="10204"/>
    <s v="SP20 / 003"/>
    <n v="9930.4658596153804"/>
    <n v="198609.31719230799"/>
  </r>
  <r>
    <m/>
    <n v="0"/>
    <n v="1992187500"/>
    <n v="1996032714"/>
    <n v="1996036434"/>
    <n v="1996036434"/>
    <s v="13263R"/>
    <s v="Utilities"/>
    <s v="12358XR"/>
    <s v="Utility Operations Appalachian"/>
    <s v="10096R"/>
    <s v="Generating Assets APCo/WP"/>
    <m/>
    <m/>
    <x v="1"/>
    <s v="215"/>
    <s v="10204"/>
    <s v="SP20 / 007"/>
    <n v="20005.7460769231"/>
    <n v="200057.46076923099"/>
  </r>
  <r>
    <m/>
    <n v="0"/>
    <n v="1992187500"/>
    <n v="1996032714"/>
    <n v="1996036434"/>
    <n v="1996036434"/>
    <s v="13263R"/>
    <s v="Utilities"/>
    <s v="12358XR"/>
    <s v="Utility Operations Appalachian"/>
    <s v="10096R"/>
    <s v="Generating Assets APCo/WP"/>
    <m/>
    <m/>
    <x v="1"/>
    <s v="215"/>
    <s v="10204"/>
    <s v="SP20 / 008"/>
    <n v="412776.46823076799"/>
    <n v="4127764.6823076899"/>
  </r>
  <r>
    <m/>
    <n v="0"/>
    <n v="1992187500"/>
    <n v="1996032714"/>
    <n v="1996036434"/>
    <n v="1996036434"/>
    <s v="13263R"/>
    <s v="Utilities"/>
    <s v="12358XR"/>
    <s v="Utility Operations Appalachian"/>
    <s v="10096R"/>
    <s v="Generating Assets APCo/WP"/>
    <m/>
    <m/>
    <x v="1"/>
    <s v="215"/>
    <s v="10204"/>
    <s v="SP20 / 009"/>
    <n v="219918.58661538499"/>
    <n v="1466123.91076923"/>
  </r>
  <r>
    <m/>
    <n v="0"/>
    <n v="1992187500"/>
    <n v="1996032714"/>
    <n v="1996036434"/>
    <n v="1996036434"/>
    <s v="13263R"/>
    <s v="Utilities"/>
    <s v="12358XR"/>
    <s v="Utility Operations Appalachian"/>
    <s v="10096R"/>
    <s v="Generating Assets APCo/WP"/>
    <m/>
    <m/>
    <x v="1"/>
    <s v="215"/>
    <s v="10204"/>
    <s v="SP20 / 010"/>
    <n v="65088.2200769232"/>
    <n v="325441.10038461501"/>
  </r>
  <r>
    <m/>
    <n v="0"/>
    <n v="1992187500"/>
    <n v="1996032714"/>
    <n v="1996036434"/>
    <n v="1996036434"/>
    <s v="13263R"/>
    <s v="Utilities"/>
    <s v="12358XR"/>
    <s v="Utility Operations Appalachian"/>
    <s v="10096R"/>
    <s v="Generating Assets APCo/WP"/>
    <m/>
    <m/>
    <x v="1"/>
    <s v="215"/>
    <s v="10204"/>
    <s v="SP20 / 012"/>
    <n v="65999.998384615494"/>
    <n v="219999.99461538499"/>
  </r>
  <r>
    <m/>
    <n v="0"/>
    <n v="1992187500"/>
    <n v="1996032714"/>
    <n v="1996036434"/>
    <n v="1996036434"/>
    <s v="13263R"/>
    <s v="Utilities"/>
    <s v="12358XR"/>
    <s v="Utility Operations Appalachian"/>
    <s v="10096R"/>
    <s v="Generating Assets APCo/WP"/>
    <m/>
    <m/>
    <x v="1"/>
    <s v="215"/>
    <s v="10743"/>
    <s v="Nonsal"/>
    <n v="97749.834900000002"/>
    <n v="3258327.83"/>
  </r>
  <r>
    <m/>
    <n v="0"/>
    <n v="1992187500"/>
    <n v="1996032714"/>
    <n v="1996036434"/>
    <n v="1996036434"/>
    <s v="13263R"/>
    <s v="Utilities"/>
    <s v="12358XR"/>
    <s v="Utility Operations Appalachian"/>
    <s v="10096R"/>
    <s v="Generating Assets APCo/WP"/>
    <m/>
    <m/>
    <x v="1"/>
    <s v="215"/>
    <s v="10743"/>
    <s v="SP20 / 008"/>
    <n v="26692.733807692301"/>
    <n v="266927.33807692298"/>
  </r>
  <r>
    <m/>
    <n v="0"/>
    <n v="1992187500"/>
    <n v="1996032714"/>
    <n v="1996036434"/>
    <n v="1996036434"/>
    <s v="13263R"/>
    <s v="Utilities"/>
    <s v="12358XR"/>
    <s v="Utility Operations Appalachian"/>
    <s v="10096R"/>
    <s v="Generating Assets APCo/WP"/>
    <m/>
    <m/>
    <x v="1"/>
    <s v="215"/>
    <s v="10743"/>
    <s v="SP20 / 009"/>
    <n v="25527.4505769231"/>
    <n v="170183.003846154"/>
  </r>
  <r>
    <m/>
    <n v="0"/>
    <n v="1992187500"/>
    <n v="1996032714"/>
    <n v="1996036434"/>
    <n v="1996036434"/>
    <s v="13263R"/>
    <s v="Utilities"/>
    <s v="12358XR"/>
    <s v="Utility Operations Appalachian"/>
    <s v="10096R"/>
    <s v="Generating Assets APCo/WP"/>
    <m/>
    <m/>
    <x v="1"/>
    <s v="215"/>
    <s v="10743"/>
    <s v="SP20 / 010"/>
    <n v="32206.2931538462"/>
    <n v="161031.465769231"/>
  </r>
  <r>
    <m/>
    <n v="0"/>
    <n v="1992187500"/>
    <n v="1996032714"/>
    <n v="1996036434"/>
    <n v="1996036434"/>
    <s v="13263R"/>
    <s v="Utilities"/>
    <s v="12358XR"/>
    <s v="Utility Operations Appalachian"/>
    <s v="10096R"/>
    <s v="Generating Assets APCo/WP"/>
    <m/>
    <m/>
    <x v="1"/>
    <s v="215"/>
    <s v="10943"/>
    <s v="Nonsal"/>
    <n v="360053.09909999999"/>
    <n v="12001769.970000001"/>
  </r>
  <r>
    <m/>
    <n v="0"/>
    <n v="1992187500"/>
    <n v="1996032714"/>
    <n v="1996036434"/>
    <n v="1996036434"/>
    <s v="13263R"/>
    <s v="Utilities"/>
    <s v="12358XR"/>
    <s v="Utility Operations Appalachian"/>
    <s v="10096R"/>
    <s v="Generating Assets APCo/WP"/>
    <m/>
    <m/>
    <x v="1"/>
    <s v="215"/>
    <s v="10943"/>
    <s v="SP20 / 004"/>
    <n v="8143.0369753846198"/>
    <n v="135717.282923077"/>
  </r>
  <r>
    <m/>
    <n v="0"/>
    <n v="1992187500"/>
    <n v="1996032714"/>
    <n v="1996036434"/>
    <n v="1996036434"/>
    <s v="13263R"/>
    <s v="Utilities"/>
    <s v="12358XR"/>
    <s v="Utility Operations Appalachian"/>
    <s v="10096R"/>
    <s v="Generating Assets APCo/WP"/>
    <m/>
    <m/>
    <x v="7"/>
    <s v="215"/>
    <s v="10943"/>
    <s v="SP20 / 005"/>
    <n v="6423.5504000000001"/>
    <n v="80294.38"/>
  </r>
  <r>
    <m/>
    <n v="0"/>
    <n v="1992187500"/>
    <n v="1996032714"/>
    <n v="1996036434"/>
    <n v="1996036434"/>
    <s v="13263R"/>
    <s v="Utilities"/>
    <s v="12358XR"/>
    <s v="Utility Operations Appalachian"/>
    <s v="10096R"/>
    <s v="Generating Assets APCo/WP"/>
    <m/>
    <m/>
    <x v="7"/>
    <s v="215"/>
    <s v="10943"/>
    <s v="SP20 / 007"/>
    <n v="953.29499999999996"/>
    <n v="9532.9500000000007"/>
  </r>
  <r>
    <m/>
    <n v="0"/>
    <n v="1992187500"/>
    <n v="1996032714"/>
    <n v="1996036434"/>
    <n v="1996036434"/>
    <s v="13263R"/>
    <s v="Utilities"/>
    <s v="12358XR"/>
    <s v="Utility Operations Appalachian"/>
    <s v="10096R"/>
    <s v="Generating Assets APCo/WP"/>
    <m/>
    <m/>
    <x v="7"/>
    <s v="215"/>
    <s v="10943"/>
    <s v="SP20 / 008"/>
    <n v="219072.52688461699"/>
    <n v="2190725.26884615"/>
  </r>
  <r>
    <m/>
    <n v="0"/>
    <n v="1992187500"/>
    <n v="1996032714"/>
    <n v="1996036434"/>
    <n v="1996036434"/>
    <s v="13263R"/>
    <s v="Utilities"/>
    <s v="12358XR"/>
    <s v="Utility Operations Appalachian"/>
    <s v="10096R"/>
    <s v="Generating Assets APCo/WP"/>
    <m/>
    <m/>
    <x v="7"/>
    <s v="215"/>
    <s v="10943"/>
    <s v="SP20 / 009"/>
    <n v="197478.821538463"/>
    <n v="1316525.4769230799"/>
  </r>
  <r>
    <m/>
    <n v="0"/>
    <n v="1992187500"/>
    <n v="1996032714"/>
    <n v="1996036434"/>
    <n v="1996036434"/>
    <s v="13263R"/>
    <s v="Utilities"/>
    <s v="12358XR"/>
    <s v="Utility Operations Appalachian"/>
    <s v="10096R"/>
    <s v="Generating Assets APCo/WP"/>
    <m/>
    <m/>
    <x v="7"/>
    <s v="215"/>
    <s v="10943"/>
    <s v="SP20 / 010"/>
    <n v="67900.685461538407"/>
    <n v="339503.42730769201"/>
  </r>
  <r>
    <m/>
    <n v="0"/>
    <n v="1992187500"/>
    <n v="1996032714"/>
    <n v="1996036434"/>
    <n v="1996036434"/>
    <s v="13263R"/>
    <s v="Utilities"/>
    <s v="12358XR"/>
    <s v="Utility Operations Appalachian"/>
    <s v="10096R"/>
    <s v="Generating Assets APCo/WP"/>
    <m/>
    <m/>
    <x v="7"/>
    <s v="215"/>
    <s v="10943"/>
    <s v="SP20 / 011"/>
    <n v="47500.000769230799"/>
    <n v="190000.00307692299"/>
  </r>
  <r>
    <m/>
    <n v="0"/>
    <n v="1992187500"/>
    <n v="1996032714"/>
    <n v="1996036434"/>
    <n v="1996036434"/>
    <s v="13263R"/>
    <s v="Utilities"/>
    <s v="12358XR"/>
    <s v="Utility Operations Appalachian"/>
    <s v="10096R"/>
    <s v="Generating Assets APCo/WP"/>
    <m/>
    <m/>
    <x v="7"/>
    <s v="215"/>
    <s v="12688"/>
    <s v="SP20 / 005"/>
    <n v="19923.7842369231"/>
    <n v="249047.30296153799"/>
  </r>
  <r>
    <m/>
    <n v="0"/>
    <n v="1992187500"/>
    <n v="1996032714"/>
    <n v="1996036434"/>
    <n v="1996036434"/>
    <s v="13263R"/>
    <s v="Utilities"/>
    <s v="12358XR"/>
    <s v="Utility Operations Appalachian"/>
    <s v="10096R"/>
    <s v="Generating Assets APCo/WP"/>
    <m/>
    <m/>
    <x v="7"/>
    <s v="215"/>
    <s v="12688"/>
    <s v="SP20 / 006"/>
    <n v="30199.007343461599"/>
    <n v="335544.52603846201"/>
  </r>
  <r>
    <m/>
    <n v="0"/>
    <n v="1992187500"/>
    <n v="1996032714"/>
    <n v="1996036434"/>
    <n v="1996036434"/>
    <s v="13263R"/>
    <s v="Utilities"/>
    <s v="12358XR"/>
    <s v="Utility Operations Appalachian"/>
    <s v="10096R"/>
    <s v="Generating Assets APCo/WP"/>
    <m/>
    <m/>
    <x v="7"/>
    <s v="215"/>
    <s v="12688"/>
    <s v="SP20 / 009"/>
    <n v="23843.856"/>
    <n v="158959.04000000001"/>
  </r>
  <r>
    <m/>
    <n v="0"/>
    <n v="1992187500"/>
    <n v="1996032714"/>
    <n v="1996036434"/>
    <n v="1996036434"/>
    <s v="13263R"/>
    <s v="Utilities"/>
    <s v="12358XR"/>
    <s v="Utility Operations Appalachian"/>
    <s v="10096R"/>
    <s v="Generating Assets APCo/WP"/>
    <m/>
    <m/>
    <x v="7"/>
    <s v="215"/>
    <s v="12899"/>
    <s v="SP20 / 005"/>
    <n v="16495.2080307693"/>
    <n v="206190.10038461501"/>
  </r>
  <r>
    <m/>
    <n v="0"/>
    <n v="1992187500"/>
    <n v="1996032714"/>
    <n v="1996036434"/>
    <n v="1996036434"/>
    <s v="13263R"/>
    <s v="Utilities"/>
    <s v="12358XR"/>
    <s v="Utility Operations Appalachian"/>
    <s v="10096R"/>
    <s v="Generating Assets APCo/WP"/>
    <m/>
    <m/>
    <x v="7"/>
    <s v="215"/>
    <s v="12899"/>
    <s v="SP20 / 006"/>
    <n v="208482.05278384499"/>
    <n v="2316467.2531538499"/>
  </r>
  <r>
    <m/>
    <n v="0"/>
    <n v="1992187500"/>
    <n v="1996032714"/>
    <n v="1996036434"/>
    <n v="1996036434"/>
    <s v="13263R"/>
    <s v="Utilities"/>
    <s v="12358XR"/>
    <s v="Utility Operations Appalachian"/>
    <s v="10096R"/>
    <s v="Generating Assets APCo/WP"/>
    <m/>
    <m/>
    <x v="7"/>
    <s v="215"/>
    <s v="12899"/>
    <s v="SP20 / 007"/>
    <n v="25892.371261538501"/>
    <n v="258923.71261538501"/>
  </r>
  <r>
    <m/>
    <n v="0"/>
    <n v="1992187500"/>
    <n v="1996032714"/>
    <n v="1996036434"/>
    <n v="1996036434"/>
    <s v="13263R"/>
    <s v="Utilities"/>
    <s v="12358XR"/>
    <s v="Utility Operations Appalachian"/>
    <s v="10096R"/>
    <s v="Generating Assets APCo/WP"/>
    <m/>
    <m/>
    <x v="7"/>
    <s v="215"/>
    <s v="12899"/>
    <s v="SP20 / 008"/>
    <n v="118139.73592307699"/>
    <n v="1181397.35923077"/>
  </r>
  <r>
    <m/>
    <n v="0"/>
    <n v="1992187500"/>
    <n v="1996032714"/>
    <n v="1996036434"/>
    <n v="1996036434"/>
    <s v="13263R"/>
    <s v="Utilities"/>
    <s v="12358XR"/>
    <s v="Utility Operations Appalachian"/>
    <s v="10096R"/>
    <s v="Generating Assets APCo/WP"/>
    <m/>
    <m/>
    <x v="7"/>
    <s v="215"/>
    <s v="12899"/>
    <s v="SP20 / 009"/>
    <n v="24781.165903846198"/>
    <n v="165207.772692308"/>
  </r>
  <r>
    <m/>
    <n v="0"/>
    <n v="1992187500"/>
    <n v="1996032714"/>
    <n v="1996036434"/>
    <n v="1996036434"/>
    <s v="13263R"/>
    <s v="Utilities"/>
    <s v="12358XR"/>
    <s v="Utility Operations Appalachian"/>
    <s v="10096R"/>
    <s v="Generating Assets APCo/WP"/>
    <m/>
    <m/>
    <x v="7"/>
    <s v="215"/>
    <s v="12899"/>
    <s v="SP20 / 011"/>
    <n v="48750"/>
    <n v="195000"/>
  </r>
  <r>
    <m/>
    <n v="0"/>
    <n v="1992187500"/>
    <n v="1996032714"/>
    <n v="1996036434"/>
    <n v="1996036434"/>
    <s v="13263R"/>
    <s v="Utilities"/>
    <s v="12358XR"/>
    <s v="Utility Operations Appalachian"/>
    <s v="10096R"/>
    <s v="Generating Assets APCo/WP"/>
    <m/>
    <m/>
    <x v="7"/>
    <s v="413"/>
    <s v="10642"/>
    <s v="Nonsal"/>
    <n v="437855.68410000001"/>
    <n v="14595189.470000001"/>
  </r>
  <r>
    <m/>
    <n v="0"/>
    <n v="1992187500"/>
    <n v="1996032714"/>
    <n v="1996036434"/>
    <n v="1996036434"/>
    <s v="13263R"/>
    <s v="Utilities"/>
    <s v="12358XR"/>
    <s v="Utility Operations Appalachian"/>
    <s v="10096R"/>
    <s v="Generating Assets APCo/WP"/>
    <m/>
    <m/>
    <x v="7"/>
    <s v="413"/>
    <s v="10642"/>
    <s v="SP20 / 003"/>
    <n v="5935.36909038461"/>
    <n v="118707.381807692"/>
  </r>
  <r>
    <m/>
    <n v="0"/>
    <n v="1992187500"/>
    <n v="1996032714"/>
    <n v="1996036434"/>
    <n v="1996036434"/>
    <s v="13263R"/>
    <s v="Utilities"/>
    <s v="12358XR"/>
    <s v="Utility Operations Appalachian"/>
    <s v="10096R"/>
    <s v="Generating Assets APCo/WP"/>
    <m/>
    <m/>
    <x v="7"/>
    <s v="413"/>
    <s v="10642"/>
    <s v="SP20 / 005"/>
    <n v="12773.3984"/>
    <n v="159667.48000000001"/>
  </r>
  <r>
    <m/>
    <n v="0"/>
    <n v="1992187500"/>
    <n v="1996032714"/>
    <n v="1996036434"/>
    <n v="1996036434"/>
    <s v="13263R"/>
    <s v="Utilities"/>
    <s v="12358XR"/>
    <s v="Utility Operations Appalachian"/>
    <s v="10096R"/>
    <s v="Generating Assets APCo/WP"/>
    <m/>
    <m/>
    <x v="7"/>
    <s v="413"/>
    <s v="10642"/>
    <s v="SP20 / 007"/>
    <n v="34379.588846153798"/>
    <n v="343795.88846153801"/>
  </r>
  <r>
    <m/>
    <n v="0"/>
    <n v="1992187500"/>
    <n v="1996032714"/>
    <n v="1996036434"/>
    <n v="1996036434"/>
    <s v="13263R"/>
    <s v="Utilities"/>
    <s v="12358XR"/>
    <s v="Utility Operations Appalachian"/>
    <s v="10096R"/>
    <s v="Generating Assets APCo/WP"/>
    <m/>
    <m/>
    <x v="7"/>
    <s v="413"/>
    <s v="10642"/>
    <s v="SP20 / 008"/>
    <n v="378152.939076924"/>
    <n v="3781529.3907692302"/>
  </r>
  <r>
    <m/>
    <n v="0"/>
    <n v="1992187500"/>
    <n v="1996032714"/>
    <n v="1996036434"/>
    <n v="1996036434"/>
    <s v="13263R"/>
    <s v="Utilities"/>
    <s v="12358XR"/>
    <s v="Utility Operations Appalachian"/>
    <s v="10096R"/>
    <s v="Generating Assets APCo/WP"/>
    <m/>
    <m/>
    <x v="7"/>
    <s v="413"/>
    <s v="10642"/>
    <s v="SP20 / 009"/>
    <n v="235100.39826923201"/>
    <n v="1567335.9884615401"/>
  </r>
  <r>
    <m/>
    <n v="0"/>
    <n v="1992187500"/>
    <n v="1996032714"/>
    <n v="1996036434"/>
    <n v="1996036434"/>
    <s v="13263R"/>
    <s v="Utilities"/>
    <s v="12358XR"/>
    <s v="Utility Operations Appalachian"/>
    <s v="10096R"/>
    <s v="Generating Assets APCo/WP"/>
    <m/>
    <m/>
    <x v="7"/>
    <s v="413"/>
    <s v="10642"/>
    <s v="SP20 / 010"/>
    <n v="63600.000461538402"/>
    <n v="318000.00230769202"/>
  </r>
  <r>
    <m/>
    <n v="0"/>
    <n v="1992187500"/>
    <n v="1996032714"/>
    <n v="1996036434"/>
    <n v="1996036434"/>
    <s v="13263R"/>
    <s v="Utilities"/>
    <s v="12358XR"/>
    <s v="Utility Operations Appalachian"/>
    <s v="10096R"/>
    <s v="Generating Assets APCo/WP"/>
    <m/>
    <m/>
    <x v="7"/>
    <s v="413"/>
    <s v="10642"/>
    <s v="SP20 / 012"/>
    <n v="61500.001153846199"/>
    <n v="205000.003846154"/>
  </r>
  <r>
    <m/>
    <n v="0"/>
    <n v="1992187500"/>
    <n v="1996032714"/>
    <n v="1996036434"/>
    <n v="1996037178"/>
    <s v="13263R"/>
    <s v="Utilities"/>
    <s v="12358XR"/>
    <s v="Utility Operations Appalachian"/>
    <s v="10096R"/>
    <s v="Generating Assets APCo/WP"/>
    <s v="10665R"/>
    <s v="APCO Hydro Operations"/>
    <x v="7"/>
    <s v="103"/>
    <s v="10665"/>
    <s v="SP20 / 005"/>
    <n v="5759.99568"/>
    <n v="71999.945999999996"/>
  </r>
  <r>
    <m/>
    <n v="0"/>
    <n v="1992187500"/>
    <n v="1996032714"/>
    <n v="1996036434"/>
    <n v="1996037178"/>
    <s v="13263R"/>
    <s v="Utilities"/>
    <s v="12358XR"/>
    <s v="Utility Operations Appalachian"/>
    <s v="10096R"/>
    <s v="Generating Assets APCo/WP"/>
    <s v="10665R"/>
    <s v="APCO Hydro Operations"/>
    <x v="7"/>
    <s v="215"/>
    <s v="10517"/>
    <s v="Nonsal"/>
    <n v="5304.5757000000003"/>
    <n v="176819.19"/>
  </r>
  <r>
    <m/>
    <n v="0"/>
    <n v="1992187500"/>
    <n v="1996032714"/>
    <n v="1996036434"/>
    <n v="1996037178"/>
    <s v="13263R"/>
    <s v="Utilities"/>
    <s v="12358XR"/>
    <s v="Utility Operations Appalachian"/>
    <s v="10096R"/>
    <s v="Generating Assets APCo/WP"/>
    <s v="10665R"/>
    <s v="APCO Hydro Operations"/>
    <x v="7"/>
    <s v="215"/>
    <s v="10600"/>
    <s v="Nonsal"/>
    <n v="3070.9859999999999"/>
    <n v="102366.2"/>
  </r>
  <r>
    <m/>
    <n v="0"/>
    <n v="1992187500"/>
    <n v="1996032714"/>
    <n v="1996036434"/>
    <n v="1996037178"/>
    <s v="13263R"/>
    <s v="Utilities"/>
    <s v="12358XR"/>
    <s v="Utility Operations Appalachian"/>
    <s v="10096R"/>
    <s v="Generating Assets APCo/WP"/>
    <s v="10665R"/>
    <s v="APCO Hydro Operations"/>
    <x v="7"/>
    <s v="215"/>
    <s v="10665"/>
    <s v="SP20 / 003"/>
    <n v="2549.9942307692299"/>
    <n v="50999.884615384603"/>
  </r>
  <r>
    <m/>
    <n v="0"/>
    <n v="1992187500"/>
    <n v="1996032714"/>
    <n v="1996036434"/>
    <n v="1996037178"/>
    <s v="13263R"/>
    <s v="Utilities"/>
    <s v="12358XR"/>
    <s v="Utility Operations Appalachian"/>
    <s v="10096R"/>
    <s v="Generating Assets APCo/WP"/>
    <s v="10665R"/>
    <s v="APCO Hydro Operations"/>
    <x v="7"/>
    <s v="215"/>
    <s v="10665"/>
    <s v="SP20 / 004"/>
    <n v="3608.8082076923101"/>
    <n v="60146.803461538497"/>
  </r>
  <r>
    <m/>
    <n v="0"/>
    <n v="1992187500"/>
    <n v="1996032714"/>
    <n v="1996036434"/>
    <n v="1996037178"/>
    <s v="13263R"/>
    <s v="Utilities"/>
    <s v="12358XR"/>
    <s v="Utility Operations Appalachian"/>
    <s v="10096R"/>
    <s v="Generating Assets APCo/WP"/>
    <s v="10665R"/>
    <s v="APCO Hydro Operations"/>
    <x v="7"/>
    <s v="215"/>
    <s v="10665"/>
    <s v="SP20 / 005"/>
    <n v="13851.990636923099"/>
    <n v="173149.88296153801"/>
  </r>
  <r>
    <m/>
    <n v="0"/>
    <n v="1992187500"/>
    <n v="1996032714"/>
    <n v="1996036434"/>
    <n v="1996037178"/>
    <s v="13263R"/>
    <s v="Utilities"/>
    <s v="12358XR"/>
    <s v="Utility Operations Appalachian"/>
    <s v="10096R"/>
    <s v="Generating Assets APCo/WP"/>
    <s v="10665R"/>
    <s v="APCO Hydro Operations"/>
    <x v="7"/>
    <s v="215"/>
    <s v="10665"/>
    <s v="SP20 / 006"/>
    <n v="31445.442103846101"/>
    <n v="349393.80115384603"/>
  </r>
  <r>
    <m/>
    <n v="0"/>
    <n v="1992187500"/>
    <n v="1996032714"/>
    <n v="1996036434"/>
    <n v="1996037178"/>
    <s v="13263R"/>
    <s v="Utilities"/>
    <s v="12358XR"/>
    <s v="Utility Operations Appalachian"/>
    <s v="10096R"/>
    <s v="Generating Assets APCo/WP"/>
    <s v="10665R"/>
    <s v="APCO Hydro Operations"/>
    <x v="7"/>
    <s v="215"/>
    <s v="10665"/>
    <s v="SP20 / 007"/>
    <n v="64031.329730769197"/>
    <n v="640313.297307692"/>
  </r>
  <r>
    <m/>
    <n v="0"/>
    <n v="1992187500"/>
    <n v="1996032714"/>
    <n v="1996036434"/>
    <n v="1996037178"/>
    <s v="13263R"/>
    <s v="Utilities"/>
    <s v="12358XR"/>
    <s v="Utility Operations Appalachian"/>
    <s v="10096R"/>
    <s v="Generating Assets APCo/WP"/>
    <s v="10665R"/>
    <s v="APCO Hydro Operations"/>
    <x v="7"/>
    <s v="215"/>
    <s v="10665"/>
    <s v="SP20 / 008"/>
    <n v="58471.6885384614"/>
    <n v="584716.88538461505"/>
  </r>
  <r>
    <m/>
    <n v="0"/>
    <n v="1992187500"/>
    <n v="1996032714"/>
    <n v="1996036434"/>
    <n v="1996037178"/>
    <s v="13263R"/>
    <s v="Utilities"/>
    <s v="12358XR"/>
    <s v="Utility Operations Appalachian"/>
    <s v="10096R"/>
    <s v="Generating Assets APCo/WP"/>
    <s v="10665R"/>
    <s v="APCO Hydro Operations"/>
    <x v="7"/>
    <s v="215"/>
    <s v="10665"/>
    <s v="SP20 / 009"/>
    <n v="21257.793057692201"/>
    <n v="141718.620384615"/>
  </r>
  <r>
    <m/>
    <n v="0"/>
    <n v="1992187500"/>
    <n v="1996032714"/>
    <n v="1996036434"/>
    <n v="1996037178"/>
    <s v="13263R"/>
    <s v="Utilities"/>
    <s v="12358XR"/>
    <s v="Utility Operations Appalachian"/>
    <s v="10096R"/>
    <s v="Generating Assets APCo/WP"/>
    <s v="10665R"/>
    <s v="APCO Hydro Operations"/>
    <x v="7"/>
    <s v="215"/>
    <s v="10665"/>
    <s v="SP20 / 010"/>
    <n v="28600"/>
    <n v="143000"/>
  </r>
  <r>
    <m/>
    <n v="0"/>
    <n v="1992187500"/>
    <n v="1996032714"/>
    <n v="1996036434"/>
    <n v="1996037178"/>
    <s v="13263R"/>
    <s v="Utilities"/>
    <s v="12358XR"/>
    <s v="Utility Operations Appalachian"/>
    <s v="10096R"/>
    <s v="Generating Assets APCo/WP"/>
    <s v="10665R"/>
    <s v="APCO Hydro Operations"/>
    <x v="7"/>
    <s v="215"/>
    <s v="10665"/>
    <s v="SP20 / 011"/>
    <n v="46250.006538461501"/>
    <n v="185000.026153846"/>
  </r>
  <r>
    <m/>
    <n v="0"/>
    <n v="1992187500"/>
    <n v="1996032714"/>
    <n v="1996036434"/>
    <n v="1996037178"/>
    <s v="13263R"/>
    <s v="Utilities"/>
    <s v="12358XR"/>
    <s v="Utility Operations Appalachian"/>
    <s v="10096R"/>
    <s v="Generating Assets APCo/WP"/>
    <s v="10665R"/>
    <s v="APCO Hydro Operations"/>
    <x v="7"/>
    <s v="215"/>
    <s v="10692"/>
    <s v="Nonsal"/>
    <n v="10159.3269"/>
    <n v="338644.23"/>
  </r>
  <r>
    <m/>
    <n v="0"/>
    <n v="1992187500"/>
    <n v="1996032714"/>
    <n v="1996036434"/>
    <n v="1996037178"/>
    <s v="13263R"/>
    <s v="Utilities"/>
    <s v="12358XR"/>
    <s v="Utility Operations Appalachian"/>
    <s v="10096R"/>
    <s v="Generating Assets APCo/WP"/>
    <s v="10665R"/>
    <s v="APCO Hydro Operations"/>
    <x v="7"/>
    <s v="215"/>
    <s v="10699"/>
    <s v="Nonsal"/>
    <n v="3556.6080000000002"/>
    <n v="118553.60000000001"/>
  </r>
  <r>
    <m/>
    <n v="0"/>
    <n v="1992187500"/>
    <n v="1996032714"/>
    <n v="1996036434"/>
    <n v="1996037178"/>
    <s v="13263R"/>
    <s v="Utilities"/>
    <s v="12358XR"/>
    <s v="Utility Operations Appalachian"/>
    <s v="10096R"/>
    <s v="Generating Assets APCo/WP"/>
    <s v="10665R"/>
    <s v="APCO Hydro Operations"/>
    <x v="7"/>
    <s v="215"/>
    <s v="11211"/>
    <s v="Nonsal"/>
    <n v="10081.824000000001"/>
    <n v="336060.8"/>
  </r>
  <r>
    <m/>
    <n v="0"/>
    <n v="1992187500"/>
    <n v="1996032714"/>
    <n v="1996036434"/>
    <n v="1996037178"/>
    <s v="13263R"/>
    <s v="Utilities"/>
    <s v="12358XR"/>
    <s v="Utility Operations Appalachian"/>
    <s v="10096R"/>
    <s v="Generating Assets APCo/WP"/>
    <s v="10665R"/>
    <s v="APCO Hydro Operations"/>
    <x v="7"/>
    <s v="215"/>
    <s v="11211"/>
    <s v="SP20 / 008"/>
    <n v="12686.4485384615"/>
    <n v="126864.48538461501"/>
  </r>
  <r>
    <m/>
    <n v="0"/>
    <n v="1992187500"/>
    <n v="1996032714"/>
    <n v="1996036434"/>
    <n v="1996037178"/>
    <s v="13263R"/>
    <s v="Utilities"/>
    <s v="12358XR"/>
    <s v="Utility Operations Appalachian"/>
    <s v="10096R"/>
    <s v="Generating Assets APCo/WP"/>
    <s v="10665R"/>
    <s v="APCO Hydro Operations"/>
    <x v="7"/>
    <s v="215"/>
    <s v="11381"/>
    <s v="Nonsal"/>
    <n v="58501.585200000001"/>
    <n v="1950052.84"/>
  </r>
  <r>
    <m/>
    <n v="0"/>
    <n v="1992187500"/>
    <n v="1996032714"/>
    <n v="1996036434"/>
    <n v="1996037178"/>
    <s v="13263R"/>
    <s v="Utilities"/>
    <s v="12358XR"/>
    <s v="Utility Operations Appalachian"/>
    <s v="10096R"/>
    <s v="Generating Assets APCo/WP"/>
    <s v="10665R"/>
    <s v="APCO Hydro Operations"/>
    <x v="7"/>
    <s v="215"/>
    <s v="11381"/>
    <s v="SP20 / 005"/>
    <n v="10500.225138461499"/>
    <n v="131252.814230769"/>
  </r>
  <r>
    <m/>
    <n v="0"/>
    <n v="1992187500"/>
    <n v="1996032714"/>
    <n v="1996036434"/>
    <n v="1996037178"/>
    <s v="13263R"/>
    <s v="Utilities"/>
    <s v="12358XR"/>
    <s v="Utility Operations Appalachian"/>
    <s v="10096R"/>
    <s v="Generating Assets APCo/WP"/>
    <s v="10665R"/>
    <s v="APCO Hydro Operations"/>
    <x v="7"/>
    <s v="215"/>
    <s v="11381"/>
    <s v="SP20 / 006"/>
    <n v="20953.561292307699"/>
    <n v="232817.34769230799"/>
  </r>
  <r>
    <m/>
    <n v="0"/>
    <n v="1992187500"/>
    <n v="1996032714"/>
    <n v="1996036434"/>
    <n v="1996037178"/>
    <s v="13263R"/>
    <s v="Utilities"/>
    <s v="12358XR"/>
    <s v="Utility Operations Appalachian"/>
    <s v="10096R"/>
    <s v="Generating Assets APCo/WP"/>
    <s v="10665R"/>
    <s v="APCO Hydro Operations"/>
    <x v="7"/>
    <s v="215"/>
    <s v="11381"/>
    <s v="SP20 / 007"/>
    <n v="23592.0571923077"/>
    <n v="235920.57192307699"/>
  </r>
  <r>
    <m/>
    <n v="0"/>
    <n v="1992187500"/>
    <n v="1996032714"/>
    <n v="1996036434"/>
    <n v="1996037178"/>
    <s v="13263R"/>
    <s v="Utilities"/>
    <s v="12358XR"/>
    <s v="Utility Operations Appalachian"/>
    <s v="10096R"/>
    <s v="Generating Assets APCo/WP"/>
    <s v="10665R"/>
    <s v="APCO Hydro Operations"/>
    <x v="7"/>
    <s v="215"/>
    <s v="11381"/>
    <s v="SP20 / 008"/>
    <n v="24014.182961538401"/>
    <n v="240141.82961538501"/>
  </r>
  <r>
    <m/>
    <n v="0"/>
    <n v="1992187500"/>
    <n v="1996032714"/>
    <n v="1996036434"/>
    <n v="1996037178"/>
    <s v="13263R"/>
    <s v="Utilities"/>
    <s v="12358XR"/>
    <s v="Utility Operations Appalachian"/>
    <s v="10096R"/>
    <s v="Generating Assets APCo/WP"/>
    <s v="10665R"/>
    <s v="APCO Hydro Operations"/>
    <x v="7"/>
    <s v="215"/>
    <s v="11532"/>
    <s v="Nonsal"/>
    <n v="10391.706"/>
    <n v="346390.2"/>
  </r>
  <r>
    <m/>
    <n v="0"/>
    <n v="1992187500"/>
    <n v="1996032714"/>
    <n v="1996037922"/>
    <n v="1996038294"/>
    <s v="13263R"/>
    <s v="Utilities"/>
    <s v="12358XR"/>
    <s v="Utility Operations Appalachian"/>
    <s v="12358R"/>
    <s v="Utility Operations Appalachian"/>
    <s v="13811R"/>
    <s v="S&amp;H VA/WV Region"/>
    <x v="7"/>
    <s v="140"/>
    <s v="13811"/>
    <s v="SP20 / 006"/>
    <n v="8000.2788923076896"/>
    <n v="88891.987692307695"/>
  </r>
  <r>
    <m/>
    <n v="0"/>
    <n v="1992187500"/>
    <n v="1996032714"/>
    <n v="1996037922"/>
    <n v="1996038294"/>
    <s v="13263R"/>
    <s v="Utilities"/>
    <s v="12358XR"/>
    <s v="Utility Operations Appalachian"/>
    <s v="12358R"/>
    <s v="Utility Operations Appalachian"/>
    <s v="13811R"/>
    <s v="S&amp;H VA/WV Region"/>
    <x v="7"/>
    <s v="140"/>
    <s v="13811"/>
    <s v="SP20 / 007"/>
    <n v="47709.255346153797"/>
    <n v="477092.55346153898"/>
  </r>
  <r>
    <m/>
    <n v="0"/>
    <n v="1992187500"/>
    <n v="1996032714"/>
    <n v="1996037922"/>
    <n v="1996038294"/>
    <s v="13263R"/>
    <s v="Utilities"/>
    <s v="12358XR"/>
    <s v="Utility Operations Appalachian"/>
    <s v="12358R"/>
    <s v="Utility Operations Appalachian"/>
    <s v="13811R"/>
    <s v="S&amp;H VA/WV Region"/>
    <x v="7"/>
    <s v="140"/>
    <s v="13811"/>
    <s v="SP20 / 008"/>
    <n v="24596.1959615384"/>
    <n v="245961.95961538501"/>
  </r>
  <r>
    <m/>
    <n v="0"/>
    <n v="1992187500"/>
    <n v="1996032714"/>
    <n v="1996037922"/>
    <n v="1996038294"/>
    <s v="13263R"/>
    <s v="Utilities"/>
    <s v="12358XR"/>
    <s v="Utility Operations Appalachian"/>
    <s v="12358R"/>
    <s v="Utility Operations Appalachian"/>
    <s v="13811R"/>
    <s v="S&amp;H VA/WV Region"/>
    <x v="7"/>
    <s v="140"/>
    <s v="13811"/>
    <s v="SP20 / 009"/>
    <n v="21279.3279807693"/>
    <n v="141862.186538462"/>
  </r>
  <r>
    <m/>
    <n v="0"/>
    <n v="1992187500"/>
    <n v="1996032714"/>
    <n v="1996037922"/>
    <n v="1996038294"/>
    <s v="13263R"/>
    <s v="Utilities"/>
    <s v="12358XR"/>
    <s v="Utility Operations Appalachian"/>
    <s v="12358R"/>
    <s v="Utility Operations Appalachian"/>
    <s v="13811R"/>
    <s v="S&amp;H VA/WV Region"/>
    <x v="7"/>
    <s v="140"/>
    <s v="13811"/>
    <s v="SP20 / 010"/>
    <n v="29935.953692307601"/>
    <n v="149679.76846153801"/>
  </r>
  <r>
    <m/>
    <n v="0"/>
    <n v="1992187500"/>
    <n v="1996032714"/>
    <n v="1996037922"/>
    <n v="1996038294"/>
    <s v="13263R"/>
    <s v="Utilities"/>
    <s v="12358XR"/>
    <s v="Utility Operations Appalachian"/>
    <s v="12358R"/>
    <s v="Utility Operations Appalachian"/>
    <s v="13811R"/>
    <s v="S&amp;H VA/WV Region"/>
    <x v="7"/>
    <s v="140"/>
    <s v="13811"/>
    <s v="SP20 / 011"/>
    <n v="47180.019615384503"/>
    <n v="188720.07846153801"/>
  </r>
  <r>
    <m/>
    <n v="0"/>
    <n v="1992187500"/>
    <n v="1996032714"/>
    <n v="1996037922"/>
    <n v="1996038294"/>
    <s v="13263R"/>
    <s v="Utilities"/>
    <s v="12358XR"/>
    <s v="Utility Operations Appalachian"/>
    <s v="12358R"/>
    <s v="Utility Operations Appalachian"/>
    <s v="13811R"/>
    <s v="S&amp;H VA/WV Region"/>
    <x v="7"/>
    <s v="210"/>
    <s v="13811"/>
    <s v="SP20 / 008"/>
    <n v="11661.7485"/>
    <n v="116617.485"/>
  </r>
  <r>
    <m/>
    <n v="0"/>
    <n v="1992187500"/>
    <n v="1996032714"/>
    <n v="1996037922"/>
    <n v="1996038294"/>
    <s v="13263R"/>
    <s v="Utilities"/>
    <s v="12358XR"/>
    <s v="Utility Operations Appalachian"/>
    <s v="12358R"/>
    <s v="Utility Operations Appalachian"/>
    <s v="13811R"/>
    <s v="S&amp;H VA/WV Region"/>
    <x v="7"/>
    <s v="215"/>
    <s v="13811"/>
    <s v="SP20 / 007"/>
    <n v="22064.065615384599"/>
    <n v="220640.65615384601"/>
  </r>
  <r>
    <m/>
    <n v="0"/>
    <n v="1992187500"/>
    <n v="1996032714"/>
    <n v="1996037922"/>
    <n v="1996038294"/>
    <s v="13263R"/>
    <s v="Utilities"/>
    <s v="12358XR"/>
    <s v="Utility Operations Appalachian"/>
    <s v="12358R"/>
    <s v="Utility Operations Appalachian"/>
    <s v="13811R"/>
    <s v="S&amp;H VA/WV Region"/>
    <x v="7"/>
    <s v="215"/>
    <s v="13811"/>
    <s v="SP20 / 008"/>
    <n v="23195.076499999999"/>
    <n v="231950.76500000001"/>
  </r>
  <r>
    <m/>
    <n v="0"/>
    <n v="1992187500"/>
    <n v="1996032714"/>
    <n v="1996037922"/>
    <n v="1996038294"/>
    <s v="13263R"/>
    <s v="Utilities"/>
    <s v="12358XR"/>
    <s v="Utility Operations Appalachian"/>
    <s v="12358R"/>
    <s v="Utility Operations Appalachian"/>
    <s v="13811R"/>
    <s v="S&amp;H VA/WV Region"/>
    <x v="7"/>
    <s v="413"/>
    <s v="13811"/>
    <s v="SP20 / 009"/>
    <n v="20606.576538461599"/>
    <n v="137377.176923077"/>
  </r>
  <r>
    <m/>
    <n v="0"/>
    <n v="1992187500"/>
    <n v="1996032714"/>
    <n v="1996037922"/>
    <n v="1996038666"/>
    <s v="13263R"/>
    <s v="Utilities"/>
    <s v="12358XR"/>
    <s v="Utility Operations Appalachian"/>
    <s v="12358R"/>
    <s v="Utility Operations Appalachian"/>
    <s v="13174R"/>
    <s v="APCo External Affairs"/>
    <x v="7"/>
    <s v="140"/>
    <s v="10169"/>
    <s v="SP20 / 011"/>
    <n v="49999.999230769201"/>
    <n v="199999.99692307701"/>
  </r>
  <r>
    <m/>
    <n v="0"/>
    <n v="1992187500"/>
    <n v="1996032714"/>
    <n v="1996037922"/>
    <n v="1996038666"/>
    <s v="13263R"/>
    <s v="Utilities"/>
    <s v="12358XR"/>
    <s v="Utility Operations Appalachian"/>
    <s v="12358R"/>
    <s v="Utility Operations Appalachian"/>
    <s v="13174R"/>
    <s v="APCo External Affairs"/>
    <x v="7"/>
    <s v="140"/>
    <s v="10301"/>
    <s v="SP20 / 009"/>
    <n v="36690.158076922999"/>
    <n v="244601.05384615401"/>
  </r>
  <r>
    <m/>
    <n v="0"/>
    <n v="1992187500"/>
    <n v="1996032714"/>
    <n v="1996037922"/>
    <n v="1996038666"/>
    <s v="13263R"/>
    <s v="Utilities"/>
    <s v="12358XR"/>
    <s v="Utility Operations Appalachian"/>
    <s v="12358R"/>
    <s v="Utility Operations Appalachian"/>
    <s v="13174R"/>
    <s v="APCo External Affairs"/>
    <x v="7"/>
    <s v="140"/>
    <s v="10302"/>
    <s v="SP20 / 004"/>
    <n v="7182.8394461538401"/>
    <n v="119713.99076923099"/>
  </r>
  <r>
    <m/>
    <n v="0"/>
    <n v="1992187500"/>
    <n v="1996032714"/>
    <n v="1996037922"/>
    <n v="1996038666"/>
    <s v="13263R"/>
    <s v="Utilities"/>
    <s v="12358XR"/>
    <s v="Utility Operations Appalachian"/>
    <s v="12358R"/>
    <s v="Utility Operations Appalachian"/>
    <s v="13174R"/>
    <s v="APCo External Affairs"/>
    <x v="7"/>
    <s v="140"/>
    <s v="10302"/>
    <s v="SP20 / 005"/>
    <n v="17748.999476923"/>
    <n v="221862.49346153799"/>
  </r>
  <r>
    <m/>
    <n v="0"/>
    <n v="1992187500"/>
    <n v="1996032714"/>
    <n v="1996037922"/>
    <n v="1996038666"/>
    <s v="13263R"/>
    <s v="Utilities"/>
    <s v="12358XR"/>
    <s v="Utility Operations Appalachian"/>
    <s v="12358R"/>
    <s v="Utility Operations Appalachian"/>
    <s v="13174R"/>
    <s v="APCo External Affairs"/>
    <x v="7"/>
    <s v="140"/>
    <s v="10302"/>
    <s v="SP20 / 006"/>
    <n v="7912.8856038461599"/>
    <n v="87920.951153846196"/>
  </r>
  <r>
    <m/>
    <n v="0"/>
    <n v="1992187500"/>
    <n v="1996032714"/>
    <n v="1996037922"/>
    <n v="1996038666"/>
    <s v="13263R"/>
    <s v="Utilities"/>
    <s v="12358XR"/>
    <s v="Utility Operations Appalachian"/>
    <s v="12358R"/>
    <s v="Utility Operations Appalachian"/>
    <s v="13174R"/>
    <s v="APCo External Affairs"/>
    <x v="7"/>
    <s v="140"/>
    <s v="10302"/>
    <s v="SP20 / 007"/>
    <n v="19295.594000000001"/>
    <n v="192955.94"/>
  </r>
  <r>
    <m/>
    <n v="0"/>
    <n v="1992187500"/>
    <n v="1996032714"/>
    <n v="1996037922"/>
    <n v="1996038666"/>
    <s v="13263R"/>
    <s v="Utilities"/>
    <s v="12358XR"/>
    <s v="Utility Operations Appalachian"/>
    <s v="12358R"/>
    <s v="Utility Operations Appalachian"/>
    <s v="13174R"/>
    <s v="APCo External Affairs"/>
    <x v="7"/>
    <s v="140"/>
    <s v="10302"/>
    <s v="SP20 / 008"/>
    <n v="83569.353769230802"/>
    <n v="835693.53769230796"/>
  </r>
  <r>
    <m/>
    <n v="0"/>
    <n v="1992187500"/>
    <n v="1996032714"/>
    <n v="1996037922"/>
    <n v="1996038666"/>
    <s v="13263R"/>
    <s v="Utilities"/>
    <s v="12358XR"/>
    <s v="Utility Operations Appalachian"/>
    <s v="12358R"/>
    <s v="Utility Operations Appalachian"/>
    <s v="13174R"/>
    <s v="APCo External Affairs"/>
    <x v="7"/>
    <s v="140"/>
    <s v="10302"/>
    <s v="SP20 / 009"/>
    <n v="56802.624923076997"/>
    <n v="378684.16615384602"/>
  </r>
  <r>
    <m/>
    <n v="0"/>
    <n v="1992187500"/>
    <n v="1996032714"/>
    <n v="1996037922"/>
    <n v="1996038666"/>
    <s v="13263R"/>
    <s v="Utilities"/>
    <s v="12358XR"/>
    <s v="Utility Operations Appalachian"/>
    <s v="12358R"/>
    <s v="Utility Operations Appalachian"/>
    <s v="13174R"/>
    <s v="APCo External Affairs"/>
    <x v="7"/>
    <s v="140"/>
    <s v="10302"/>
    <s v="SP20 / 011"/>
    <n v="52500.012692307799"/>
    <n v="210000.05076923099"/>
  </r>
  <r>
    <m/>
    <n v="0"/>
    <n v="1992187500"/>
    <n v="1996032714"/>
    <n v="1996037922"/>
    <n v="1996038666"/>
    <s v="13263R"/>
    <s v="Utilities"/>
    <s v="12358XR"/>
    <s v="Utility Operations Appalachian"/>
    <s v="12358R"/>
    <s v="Utility Operations Appalachian"/>
    <s v="13174R"/>
    <s v="APCo External Affairs"/>
    <x v="7"/>
    <s v="140"/>
    <s v="11474"/>
    <s v="SP20 / 005"/>
    <n v="24359.1032923077"/>
    <n v="304488.79115384602"/>
  </r>
  <r>
    <m/>
    <n v="0"/>
    <n v="1992187500"/>
    <n v="1996032714"/>
    <n v="1996037922"/>
    <n v="1996038666"/>
    <s v="13263R"/>
    <s v="Utilities"/>
    <s v="12358XR"/>
    <s v="Utility Operations Appalachian"/>
    <s v="12358R"/>
    <s v="Utility Operations Appalachian"/>
    <s v="13174R"/>
    <s v="APCo External Affairs"/>
    <x v="7"/>
    <s v="140"/>
    <s v="11474"/>
    <s v="SP20 / 006"/>
    <n v="30010.611946153898"/>
    <n v="333451.24384615402"/>
  </r>
  <r>
    <m/>
    <n v="0"/>
    <n v="1992187500"/>
    <n v="1996032714"/>
    <n v="1996037922"/>
    <n v="1996038666"/>
    <s v="13263R"/>
    <s v="Utilities"/>
    <s v="12358XR"/>
    <s v="Utility Operations Appalachian"/>
    <s v="12358R"/>
    <s v="Utility Operations Appalachian"/>
    <s v="13174R"/>
    <s v="APCo External Affairs"/>
    <x v="7"/>
    <s v="140"/>
    <s v="11474"/>
    <s v="SP20 / 007"/>
    <n v="20265.202538461501"/>
    <n v="202652.025384615"/>
  </r>
  <r>
    <m/>
    <n v="0"/>
    <n v="1992187500"/>
    <n v="1996032714"/>
    <n v="1996037922"/>
    <n v="1996038666"/>
    <s v="13263R"/>
    <s v="Utilities"/>
    <s v="12358XR"/>
    <s v="Utility Operations Appalachian"/>
    <s v="12358R"/>
    <s v="Utility Operations Appalachian"/>
    <s v="13174R"/>
    <s v="APCo External Affairs"/>
    <x v="7"/>
    <s v="140"/>
    <s v="11474"/>
    <s v="SP20 / 008"/>
    <n v="32401.407307692301"/>
    <n v="324014.07307692303"/>
  </r>
  <r>
    <m/>
    <n v="0"/>
    <n v="1992187500"/>
    <n v="1996032714"/>
    <n v="1996037922"/>
    <n v="1996038666"/>
    <s v="13263R"/>
    <s v="Utilities"/>
    <s v="12358XR"/>
    <s v="Utility Operations Appalachian"/>
    <s v="12358R"/>
    <s v="Utility Operations Appalachian"/>
    <s v="13174R"/>
    <s v="APCo External Affairs"/>
    <x v="7"/>
    <s v="140"/>
    <s v="11474"/>
    <s v="SP20 / 009"/>
    <n v="41204.939307692199"/>
    <n v="274699.59538461501"/>
  </r>
  <r>
    <m/>
    <n v="0"/>
    <n v="1992187500"/>
    <n v="1996032714"/>
    <n v="1996037922"/>
    <n v="1996038666"/>
    <s v="13263R"/>
    <s v="Utilities"/>
    <s v="12358XR"/>
    <s v="Utility Operations Appalachian"/>
    <s v="12358R"/>
    <s v="Utility Operations Appalachian"/>
    <s v="13174R"/>
    <s v="APCo External Affairs"/>
    <x v="7"/>
    <s v="140"/>
    <s v="12360"/>
    <s v="SP20 / 011"/>
    <n v="52109.561826923004"/>
    <n v="208438.24730769201"/>
  </r>
  <r>
    <m/>
    <n v="0"/>
    <n v="1992187500"/>
    <n v="1996032714"/>
    <n v="1996037922"/>
    <n v="1996038666"/>
    <s v="13263R"/>
    <s v="Utilities"/>
    <s v="12358XR"/>
    <s v="Utility Operations Appalachian"/>
    <s v="12358R"/>
    <s v="Utility Operations Appalachian"/>
    <s v="13174R"/>
    <s v="APCo External Affairs"/>
    <x v="7"/>
    <s v="140"/>
    <s v="12364"/>
    <s v="SP20 / 005"/>
    <n v="5928.2466461538497"/>
    <n v="74103.083076923096"/>
  </r>
  <r>
    <m/>
    <n v="0"/>
    <n v="1992187500"/>
    <n v="1996032714"/>
    <n v="1996037922"/>
    <n v="1996038666"/>
    <s v="13263R"/>
    <s v="Utilities"/>
    <s v="12358XR"/>
    <s v="Utility Operations Appalachian"/>
    <s v="12358R"/>
    <s v="Utility Operations Appalachian"/>
    <s v="13174R"/>
    <s v="APCo External Affairs"/>
    <x v="7"/>
    <s v="140"/>
    <s v="12364"/>
    <s v="SP20 / 007"/>
    <n v="9988.0749615384593"/>
    <n v="99880.7496153846"/>
  </r>
  <r>
    <m/>
    <n v="0"/>
    <n v="1992187500"/>
    <n v="1996032714"/>
    <n v="1996037922"/>
    <n v="1996038666"/>
    <s v="13263R"/>
    <s v="Utilities"/>
    <s v="12358XR"/>
    <s v="Utility Operations Appalachian"/>
    <s v="12358R"/>
    <s v="Utility Operations Appalachian"/>
    <s v="13174R"/>
    <s v="APCo External Affairs"/>
    <x v="7"/>
    <s v="140"/>
    <s v="12364"/>
    <s v="SP20 / 008"/>
    <n v="11109.2270384615"/>
    <n v="111092.270384615"/>
  </r>
  <r>
    <m/>
    <n v="0"/>
    <n v="1992187500"/>
    <n v="1996032714"/>
    <n v="1996037922"/>
    <n v="1996038666"/>
    <s v="13263R"/>
    <s v="Utilities"/>
    <s v="12358XR"/>
    <s v="Utility Operations Appalachian"/>
    <s v="12358R"/>
    <s v="Utility Operations Appalachian"/>
    <s v="13174R"/>
    <s v="APCo External Affairs"/>
    <x v="7"/>
    <s v="140"/>
    <s v="12364"/>
    <s v="SP20 / 010"/>
    <n v="30464.5961538462"/>
    <n v="152322.98076923101"/>
  </r>
  <r>
    <m/>
    <n v="0"/>
    <n v="1992187500"/>
    <n v="1996032714"/>
    <n v="1996037922"/>
    <n v="1996038666"/>
    <s v="13263R"/>
    <s v="Utilities"/>
    <s v="12358XR"/>
    <s v="Utility Operations Appalachian"/>
    <s v="12358R"/>
    <s v="Utility Operations Appalachian"/>
    <s v="13174R"/>
    <s v="APCo External Affairs"/>
    <x v="7"/>
    <s v="140"/>
    <s v="13174"/>
    <s v="SP20 / 004"/>
    <n v="3821.15724692308"/>
    <n v="63685.9541153846"/>
  </r>
  <r>
    <m/>
    <n v="0"/>
    <n v="1992187500"/>
    <n v="1996032714"/>
    <n v="1996037922"/>
    <n v="1996038666"/>
    <s v="13263R"/>
    <s v="Utilities"/>
    <s v="12358XR"/>
    <s v="Utility Operations Appalachian"/>
    <s v="12358R"/>
    <s v="Utility Operations Appalachian"/>
    <s v="13174R"/>
    <s v="APCo External Affairs"/>
    <x v="7"/>
    <s v="140"/>
    <s v="13174"/>
    <s v="SP20 / 012"/>
    <n v="66216.518769230694"/>
    <n v="220721.72923076901"/>
  </r>
  <r>
    <m/>
    <n v="0"/>
    <n v="1992187500"/>
    <n v="1996032714"/>
    <n v="1996037922"/>
    <n v="1996038666"/>
    <s v="13263R"/>
    <s v="Utilities"/>
    <s v="12358XR"/>
    <s v="Utility Operations Appalachian"/>
    <s v="12358R"/>
    <s v="Utility Operations Appalachian"/>
    <s v="13174R"/>
    <s v="APCo External Affairs"/>
    <x v="7"/>
    <s v="140"/>
    <s v="14143"/>
    <s v="SP20 / 009"/>
    <n v="97819.320865384798"/>
    <n v="652128.80576923105"/>
  </r>
  <r>
    <m/>
    <n v="0"/>
    <n v="1992187500"/>
    <n v="1996032714"/>
    <n v="1996037922"/>
    <n v="1996038666"/>
    <s v="13263R"/>
    <s v="Utilities"/>
    <s v="12358XR"/>
    <s v="Utility Operations Appalachian"/>
    <s v="12358R"/>
    <s v="Utility Operations Appalachian"/>
    <s v="13174R"/>
    <s v="APCo External Affairs"/>
    <x v="7"/>
    <s v="140"/>
    <s v="14143"/>
    <s v="SP20 / 010"/>
    <n v="32184.594307692401"/>
    <n v="160922.97153846201"/>
  </r>
  <r>
    <m/>
    <n v="0"/>
    <n v="1992187500"/>
    <n v="1996032714"/>
    <n v="1996037922"/>
    <n v="1996038666"/>
    <s v="13263R"/>
    <s v="Utilities"/>
    <s v="12358XR"/>
    <s v="Utility Operations Appalachian"/>
    <s v="12358R"/>
    <s v="Utility Operations Appalachian"/>
    <s v="13174R"/>
    <s v="APCo External Affairs"/>
    <x v="7"/>
    <s v="230"/>
    <s v="11474"/>
    <s v="SP20 / 008"/>
    <n v="11408.8244230769"/>
    <n v="114088.24423076901"/>
  </r>
  <r>
    <m/>
    <n v="0"/>
    <n v="1992187500"/>
    <n v="1996032714"/>
    <n v="1996037922"/>
    <n v="1996043130"/>
    <s v="13263R"/>
    <s v="Utilities"/>
    <s v="12358XR"/>
    <s v="Utility Operations Appalachian"/>
    <s v="12358R"/>
    <s v="Utility Operations Appalachian"/>
    <s v="13172R"/>
    <s v="APCo Regulatory &amp; Finance"/>
    <x v="7"/>
    <s v="103"/>
    <s v="12362"/>
    <s v="SP20 / 009"/>
    <n v="20542.499538461601"/>
    <n v="136949.99692307701"/>
  </r>
  <r>
    <m/>
    <n v="0"/>
    <n v="1992187500"/>
    <n v="1996032714"/>
    <n v="1996037922"/>
    <n v="1996043130"/>
    <s v="13263R"/>
    <s v="Utilities"/>
    <s v="12358XR"/>
    <s v="Utility Operations Appalachian"/>
    <s v="12358R"/>
    <s v="Utility Operations Appalachian"/>
    <s v="13172R"/>
    <s v="APCo Regulatory &amp; Finance"/>
    <x v="7"/>
    <s v="103"/>
    <s v="12362"/>
    <s v="SP20 / 011"/>
    <n v="50181.225865384498"/>
    <n v="200724.90346153799"/>
  </r>
  <r>
    <m/>
    <n v="0"/>
    <n v="1992187500"/>
    <n v="1996032714"/>
    <n v="1996037922"/>
    <n v="1996043130"/>
    <s v="13263R"/>
    <s v="Utilities"/>
    <s v="12358XR"/>
    <s v="Utility Operations Appalachian"/>
    <s v="12358R"/>
    <s v="Utility Operations Appalachian"/>
    <s v="13172R"/>
    <s v="APCo Regulatory &amp; Finance"/>
    <x v="7"/>
    <s v="140"/>
    <s v="11205"/>
    <s v="SP20 / 003"/>
    <n v="2745.9"/>
    <n v="54918"/>
  </r>
  <r>
    <m/>
    <n v="0"/>
    <n v="1992187500"/>
    <n v="1996032714"/>
    <n v="1996037922"/>
    <n v="1996043130"/>
    <s v="13263R"/>
    <s v="Utilities"/>
    <s v="12358XR"/>
    <s v="Utility Operations Appalachian"/>
    <s v="12358R"/>
    <s v="Utility Operations Appalachian"/>
    <s v="13172R"/>
    <s v="APCo Regulatory &amp; Finance"/>
    <x v="7"/>
    <s v="140"/>
    <s v="11205"/>
    <s v="SP20 / 004"/>
    <n v="8911.9121538461604"/>
    <n v="148531.86923076899"/>
  </r>
  <r>
    <m/>
    <n v="0"/>
    <n v="1992187500"/>
    <n v="1996032714"/>
    <n v="1996037922"/>
    <n v="1996043130"/>
    <s v="13263R"/>
    <s v="Utilities"/>
    <s v="12358XR"/>
    <s v="Utility Operations Appalachian"/>
    <s v="12358R"/>
    <s v="Utility Operations Appalachian"/>
    <s v="13172R"/>
    <s v="APCo Regulatory &amp; Finance"/>
    <x v="7"/>
    <s v="140"/>
    <s v="11205"/>
    <s v="SP20 / 006"/>
    <n v="14487.211453846099"/>
    <n v="160969.01615384599"/>
  </r>
  <r>
    <m/>
    <n v="0"/>
    <n v="1992187500"/>
    <n v="1996032714"/>
    <n v="1996037922"/>
    <n v="1996043130"/>
    <s v="13263R"/>
    <s v="Utilities"/>
    <s v="12358XR"/>
    <s v="Utility Operations Appalachian"/>
    <s v="12358R"/>
    <s v="Utility Operations Appalachian"/>
    <s v="13172R"/>
    <s v="APCo Regulatory &amp; Finance"/>
    <x v="7"/>
    <s v="140"/>
    <s v="11781"/>
    <s v="SP20 / 006"/>
    <n v="22837.949723076901"/>
    <n v="253754.99692307701"/>
  </r>
  <r>
    <m/>
    <n v="0"/>
    <n v="1992187500"/>
    <n v="1996032714"/>
    <n v="1996037922"/>
    <n v="1996043130"/>
    <s v="13263R"/>
    <s v="Utilities"/>
    <s v="12358XR"/>
    <s v="Utility Operations Appalachian"/>
    <s v="12358R"/>
    <s v="Utility Operations Appalachian"/>
    <s v="13172R"/>
    <s v="APCo Regulatory &amp; Finance"/>
    <x v="7"/>
    <s v="140"/>
    <s v="11781"/>
    <s v="SP20 / 009"/>
    <n v="23249.996192307801"/>
    <n v="154999.974615385"/>
  </r>
  <r>
    <m/>
    <n v="0"/>
    <n v="1992187500"/>
    <n v="1996032714"/>
    <n v="1996037922"/>
    <n v="1996043130"/>
    <s v="13263R"/>
    <s v="Utilities"/>
    <s v="12358XR"/>
    <s v="Utility Operations Appalachian"/>
    <s v="12358R"/>
    <s v="Utility Operations Appalachian"/>
    <s v="13172R"/>
    <s v="APCo Regulatory &amp; Finance"/>
    <x v="7"/>
    <s v="140"/>
    <s v="11781"/>
    <s v="SP20 / 011"/>
    <n v="58847.917596153799"/>
    <n v="235391.67038461499"/>
  </r>
  <r>
    <m/>
    <n v="0"/>
    <n v="1992187500"/>
    <n v="1996032714"/>
    <n v="1996037922"/>
    <n v="1996043130"/>
    <s v="13263R"/>
    <s v="Utilities"/>
    <s v="12358XR"/>
    <s v="Utility Operations Appalachian"/>
    <s v="12358R"/>
    <s v="Utility Operations Appalachian"/>
    <s v="13172R"/>
    <s v="APCo Regulatory &amp; Finance"/>
    <x v="7"/>
    <s v="140"/>
    <s v="11784"/>
    <s v="SP20 / 006"/>
    <n v="7167.56628461539"/>
    <n v="79639.6253846154"/>
  </r>
  <r>
    <m/>
    <n v="0"/>
    <n v="1992187500"/>
    <n v="1996032714"/>
    <n v="1996037922"/>
    <n v="1996043130"/>
    <s v="13263R"/>
    <s v="Utilities"/>
    <s v="12358XR"/>
    <s v="Utility Operations Appalachian"/>
    <s v="12358R"/>
    <s v="Utility Operations Appalachian"/>
    <s v="13172R"/>
    <s v="APCo Regulatory &amp; Finance"/>
    <x v="7"/>
    <s v="140"/>
    <s v="11784"/>
    <s v="SP20 / 008"/>
    <n v="10937.7422307692"/>
    <n v="109377.422307692"/>
  </r>
  <r>
    <m/>
    <n v="0"/>
    <n v="1992187500"/>
    <n v="1996032714"/>
    <n v="1996037922"/>
    <n v="1996043130"/>
    <s v="13263R"/>
    <s v="Utilities"/>
    <s v="12358XR"/>
    <s v="Utility Operations Appalachian"/>
    <s v="12358R"/>
    <s v="Utility Operations Appalachian"/>
    <s v="13172R"/>
    <s v="APCo Regulatory &amp; Finance"/>
    <x v="7"/>
    <s v="140"/>
    <s v="11784"/>
    <s v="SP20 / 011"/>
    <n v="45019.286249999997"/>
    <n v="180077.14499999999"/>
  </r>
  <r>
    <m/>
    <n v="0"/>
    <n v="1992187500"/>
    <n v="1996032714"/>
    <n v="1996037922"/>
    <n v="1996043130"/>
    <s v="13263R"/>
    <s v="Utilities"/>
    <s v="12358XR"/>
    <s v="Utility Operations Appalachian"/>
    <s v="12358R"/>
    <s v="Utility Operations Appalachian"/>
    <s v="13172R"/>
    <s v="APCo Regulatory &amp; Finance"/>
    <x v="7"/>
    <s v="140"/>
    <s v="12362"/>
    <s v="SP20 / 006"/>
    <n v="8017.4454576923099"/>
    <n v="89082.727307692301"/>
  </r>
  <r>
    <m/>
    <n v="0"/>
    <n v="1992187500"/>
    <n v="1996032714"/>
    <n v="1996037922"/>
    <n v="1996043130"/>
    <s v="13263R"/>
    <s v="Utilities"/>
    <s v="12358XR"/>
    <s v="Utility Operations Appalachian"/>
    <s v="12358R"/>
    <s v="Utility Operations Appalachian"/>
    <s v="13172R"/>
    <s v="APCo Regulatory &amp; Finance"/>
    <x v="7"/>
    <s v="140"/>
    <s v="12362"/>
    <s v="SP20 / 008"/>
    <n v="12038.100307692301"/>
    <n v="120381.00307692301"/>
  </r>
  <r>
    <m/>
    <n v="0"/>
    <n v="1992187500"/>
    <n v="1996032714"/>
    <n v="1996037922"/>
    <n v="1996043130"/>
    <s v="13263R"/>
    <s v="Utilities"/>
    <s v="12358XR"/>
    <s v="Utility Operations Appalachian"/>
    <s v="12358R"/>
    <s v="Utility Operations Appalachian"/>
    <s v="13172R"/>
    <s v="APCo Regulatory &amp; Finance"/>
    <x v="7"/>
    <s v="140"/>
    <s v="12362"/>
    <s v="SP20 / 010"/>
    <n v="33046.801384615399"/>
    <n v="165234.00692307699"/>
  </r>
  <r>
    <m/>
    <n v="0"/>
    <n v="1992187500"/>
    <n v="1996032714"/>
    <n v="1996037922"/>
    <n v="1996043130"/>
    <s v="13263R"/>
    <s v="Utilities"/>
    <s v="12358XR"/>
    <s v="Utility Operations Appalachian"/>
    <s v="12358R"/>
    <s v="Utility Operations Appalachian"/>
    <s v="13172R"/>
    <s v="APCo Regulatory &amp; Finance"/>
    <x v="7"/>
    <s v="140"/>
    <s v="12362"/>
    <s v="SP20 / 013"/>
    <n v="96936.705653846104"/>
    <n v="276962.01615384599"/>
  </r>
  <r>
    <m/>
    <n v="0"/>
    <n v="1992187500"/>
    <n v="1996032714"/>
    <n v="1996037922"/>
    <n v="1996043130"/>
    <s v="13263R"/>
    <s v="Utilities"/>
    <s v="12358XR"/>
    <s v="Utility Operations Appalachian"/>
    <s v="12358R"/>
    <s v="Utility Operations Appalachian"/>
    <s v="13172R"/>
    <s v="APCo Regulatory &amp; Finance"/>
    <x v="7"/>
    <s v="140"/>
    <s v="13064"/>
    <s v="SP20 / 005"/>
    <n v="10323.1975384615"/>
    <n v="129039.969230769"/>
  </r>
  <r>
    <m/>
    <n v="0"/>
    <n v="1992187500"/>
    <n v="1996032714"/>
    <n v="1996037922"/>
    <n v="1996043130"/>
    <s v="13263R"/>
    <s v="Utilities"/>
    <s v="12358XR"/>
    <s v="Utility Operations Appalachian"/>
    <s v="12358R"/>
    <s v="Utility Operations Appalachian"/>
    <s v="13172R"/>
    <s v="APCo Regulatory &amp; Finance"/>
    <x v="7"/>
    <s v="140"/>
    <s v="13064"/>
    <s v="SP20 / 006"/>
    <n v="6546.1508999999996"/>
    <n v="72735.009999999995"/>
  </r>
  <r>
    <m/>
    <n v="0"/>
    <n v="1992187500"/>
    <n v="1996032714"/>
    <n v="1996037922"/>
    <n v="1996043130"/>
    <s v="13263R"/>
    <s v="Utilities"/>
    <s v="12358XR"/>
    <s v="Utility Operations Appalachian"/>
    <s v="12358R"/>
    <s v="Utility Operations Appalachian"/>
    <s v="13172R"/>
    <s v="APCo Regulatory &amp; Finance"/>
    <x v="7"/>
    <s v="140"/>
    <s v="13064"/>
    <s v="SP20 / 007"/>
    <n v="9333.2674615384603"/>
    <n v="93332.674615384603"/>
  </r>
  <r>
    <m/>
    <n v="0"/>
    <n v="1992187500"/>
    <n v="1996032714"/>
    <n v="1996037922"/>
    <n v="1996043130"/>
    <s v="13263R"/>
    <s v="Utilities"/>
    <s v="12358XR"/>
    <s v="Utility Operations Appalachian"/>
    <s v="12358R"/>
    <s v="Utility Operations Appalachian"/>
    <s v="13172R"/>
    <s v="APCo Regulatory &amp; Finance"/>
    <x v="7"/>
    <s v="140"/>
    <s v="13064"/>
    <s v="SP20 / 010"/>
    <n v="33800"/>
    <n v="169000"/>
  </r>
  <r>
    <m/>
    <n v="0"/>
    <n v="1992187500"/>
    <n v="1996032714"/>
    <n v="1996037922"/>
    <n v="1996045362"/>
    <s v="13263R"/>
    <s v="Utilities"/>
    <s v="12358XR"/>
    <s v="Utility Operations Appalachian"/>
    <s v="12358R"/>
    <s v="Utility Operations Appalachian"/>
    <s v="12359R"/>
    <s v="APCo Distr Reg Ops"/>
    <x v="7"/>
    <s v="103"/>
    <s v="11107"/>
    <s v="SP20 / 010"/>
    <n v="36868.1993846154"/>
    <n v="184340.99692307701"/>
  </r>
  <r>
    <m/>
    <n v="0"/>
    <n v="1992187500"/>
    <n v="1996032714"/>
    <n v="1996037922"/>
    <n v="1996045362"/>
    <s v="13263R"/>
    <s v="Utilities"/>
    <s v="12358XR"/>
    <s v="Utility Operations Appalachian"/>
    <s v="12358R"/>
    <s v="Utility Operations Appalachian"/>
    <s v="12359R"/>
    <s v="APCo Distr Reg Ops"/>
    <x v="7"/>
    <s v="140"/>
    <s v="10269"/>
    <s v="Nonsal"/>
    <n v="76775.343900000007"/>
    <n v="2559178.13"/>
  </r>
  <r>
    <m/>
    <n v="0"/>
    <n v="1992187500"/>
    <n v="1996032714"/>
    <n v="1996037922"/>
    <n v="1996045362"/>
    <s v="13263R"/>
    <s v="Utilities"/>
    <s v="12358XR"/>
    <s v="Utility Operations Appalachian"/>
    <s v="12358R"/>
    <s v="Utility Operations Appalachian"/>
    <s v="12359R"/>
    <s v="APCo Distr Reg Ops"/>
    <x v="7"/>
    <s v="140"/>
    <s v="10269"/>
    <s v="SP20 / 007"/>
    <n v="10785.099615384601"/>
    <n v="107850.996153846"/>
  </r>
  <r>
    <m/>
    <n v="0"/>
    <n v="1992187500"/>
    <n v="1996032714"/>
    <n v="1996037922"/>
    <n v="1996045362"/>
    <s v="13263R"/>
    <s v="Utilities"/>
    <s v="12358XR"/>
    <s v="Utility Operations Appalachian"/>
    <s v="12358R"/>
    <s v="Utility Operations Appalachian"/>
    <s v="12359R"/>
    <s v="APCo Distr Reg Ops"/>
    <x v="7"/>
    <s v="140"/>
    <s v="10269"/>
    <s v="SP20 / 008"/>
    <n v="52390.0401653847"/>
    <n v="523900.40165384603"/>
  </r>
  <r>
    <m/>
    <n v="0"/>
    <n v="1992187500"/>
    <n v="1996032714"/>
    <n v="1996037922"/>
    <n v="1996045362"/>
    <s v="13263R"/>
    <s v="Utilities"/>
    <s v="12358XR"/>
    <s v="Utility Operations Appalachian"/>
    <s v="12358R"/>
    <s v="Utility Operations Appalachian"/>
    <s v="12359R"/>
    <s v="APCo Distr Reg Ops"/>
    <x v="7"/>
    <s v="140"/>
    <s v="10269"/>
    <s v="SP20 / 009"/>
    <n v="21077.4004615384"/>
    <n v="140516.00307692299"/>
  </r>
  <r>
    <m/>
    <n v="0"/>
    <n v="1992187500"/>
    <n v="1996032714"/>
    <n v="1996037922"/>
    <n v="1996045362"/>
    <s v="13263R"/>
    <s v="Utilities"/>
    <s v="12358XR"/>
    <s v="Utility Operations Appalachian"/>
    <s v="12358R"/>
    <s v="Utility Operations Appalachian"/>
    <s v="12359R"/>
    <s v="APCo Distr Reg Ops"/>
    <x v="7"/>
    <s v="140"/>
    <s v="10303"/>
    <s v="Nonsal"/>
    <n v="27818.094300000001"/>
    <n v="927269.81"/>
  </r>
  <r>
    <m/>
    <n v="0"/>
    <n v="1992187500"/>
    <n v="1996032714"/>
    <n v="1996037922"/>
    <n v="1996045362"/>
    <s v="13263R"/>
    <s v="Utilities"/>
    <s v="12358XR"/>
    <s v="Utility Operations Appalachian"/>
    <s v="12358R"/>
    <s v="Utility Operations Appalachian"/>
    <s v="12359R"/>
    <s v="APCo Distr Reg Ops"/>
    <x v="7"/>
    <s v="140"/>
    <s v="10303"/>
    <s v="SP20 / 004"/>
    <n v="3960.8533615384599"/>
    <n v="66014.222692307696"/>
  </r>
  <r>
    <m/>
    <n v="0"/>
    <n v="1992187500"/>
    <n v="1996032714"/>
    <n v="1996037922"/>
    <n v="1996045362"/>
    <s v="13263R"/>
    <s v="Utilities"/>
    <s v="12358XR"/>
    <s v="Utility Operations Appalachian"/>
    <s v="12358R"/>
    <s v="Utility Operations Appalachian"/>
    <s v="12359R"/>
    <s v="APCo Distr Reg Ops"/>
    <x v="7"/>
    <s v="140"/>
    <s v="10303"/>
    <s v="SP20 / 009"/>
    <n v="20690.4083076922"/>
    <n v="137936.055384615"/>
  </r>
  <r>
    <m/>
    <n v="0"/>
    <n v="1992187500"/>
    <n v="1996032714"/>
    <n v="1996037922"/>
    <n v="1996045362"/>
    <s v="13263R"/>
    <s v="Utilities"/>
    <s v="12358XR"/>
    <s v="Utility Operations Appalachian"/>
    <s v="12358R"/>
    <s v="Utility Operations Appalachian"/>
    <s v="12359R"/>
    <s v="APCo Distr Reg Ops"/>
    <x v="7"/>
    <s v="140"/>
    <s v="10306"/>
    <s v="Nonsal"/>
    <n v="15613.152899999999"/>
    <n v="520438.43"/>
  </r>
  <r>
    <m/>
    <n v="0"/>
    <n v="1992187500"/>
    <n v="1996032714"/>
    <n v="1996037922"/>
    <n v="1996045362"/>
    <s v="13263R"/>
    <s v="Utilities"/>
    <s v="12358XR"/>
    <s v="Utility Operations Appalachian"/>
    <s v="12358R"/>
    <s v="Utility Operations Appalachian"/>
    <s v="12359R"/>
    <s v="APCo Distr Reg Ops"/>
    <x v="7"/>
    <s v="140"/>
    <s v="10306"/>
    <s v="SP20 / 007"/>
    <n v="13012.9038461538"/>
    <n v="130129.038461538"/>
  </r>
  <r>
    <m/>
    <n v="0"/>
    <n v="1992187500"/>
    <n v="1996032714"/>
    <n v="1996037922"/>
    <n v="1996045362"/>
    <s v="13263R"/>
    <s v="Utilities"/>
    <s v="12358XR"/>
    <s v="Utility Operations Appalachian"/>
    <s v="12358R"/>
    <s v="Utility Operations Appalachian"/>
    <s v="12359R"/>
    <s v="APCo Distr Reg Ops"/>
    <x v="7"/>
    <s v="140"/>
    <s v="10307"/>
    <s v="Nonsal"/>
    <n v="70397.980500000005"/>
    <n v="2346599.35"/>
  </r>
  <r>
    <m/>
    <n v="0"/>
    <n v="1992187500"/>
    <n v="1996032714"/>
    <n v="1996037922"/>
    <n v="1996045362"/>
    <s v="13263R"/>
    <s v="Utilities"/>
    <s v="12358XR"/>
    <s v="Utility Operations Appalachian"/>
    <s v="12358R"/>
    <s v="Utility Operations Appalachian"/>
    <s v="12359R"/>
    <s v="APCo Distr Reg Ops"/>
    <x v="7"/>
    <s v="140"/>
    <s v="10307"/>
    <s v="SP20 / 004"/>
    <n v="3638.2218761538502"/>
    <n v="60637.0312692308"/>
  </r>
  <r>
    <m/>
    <n v="0"/>
    <n v="1992187500"/>
    <n v="1996032714"/>
    <n v="1996037922"/>
    <n v="1996045362"/>
    <s v="13263R"/>
    <s v="Utilities"/>
    <s v="12358XR"/>
    <s v="Utility Operations Appalachian"/>
    <s v="12358R"/>
    <s v="Utility Operations Appalachian"/>
    <s v="12359R"/>
    <s v="APCo Distr Reg Ops"/>
    <x v="7"/>
    <s v="140"/>
    <s v="10307"/>
    <s v="SP20 / 008"/>
    <n v="99384.635600000096"/>
    <n v="993846.35600000003"/>
  </r>
  <r>
    <m/>
    <n v="0"/>
    <n v="1992187500"/>
    <n v="1996032714"/>
    <n v="1996037922"/>
    <n v="1996045362"/>
    <s v="13263R"/>
    <s v="Utilities"/>
    <s v="12358XR"/>
    <s v="Utility Operations Appalachian"/>
    <s v="12358R"/>
    <s v="Utility Operations Appalachian"/>
    <s v="12359R"/>
    <s v="APCo Distr Reg Ops"/>
    <x v="7"/>
    <s v="140"/>
    <s v="10307"/>
    <s v="SP20 / 009"/>
    <n v="20923.05"/>
    <n v="139487"/>
  </r>
  <r>
    <m/>
    <n v="0"/>
    <n v="1992187500"/>
    <n v="1996032714"/>
    <n v="1996037922"/>
    <n v="1996045362"/>
    <s v="13263R"/>
    <s v="Utilities"/>
    <s v="12358XR"/>
    <s v="Utility Operations Appalachian"/>
    <s v="12358R"/>
    <s v="Utility Operations Appalachian"/>
    <s v="12359R"/>
    <s v="APCo Distr Reg Ops"/>
    <x v="7"/>
    <s v="140"/>
    <s v="10307"/>
    <s v="SP20 / 010"/>
    <n v="39414.060307692402"/>
    <n v="197070.30153846199"/>
  </r>
  <r>
    <m/>
    <n v="0"/>
    <n v="1992187500"/>
    <n v="1996032714"/>
    <n v="1996037922"/>
    <n v="1996045362"/>
    <s v="13263R"/>
    <s v="Utilities"/>
    <s v="12358XR"/>
    <s v="Utility Operations Appalachian"/>
    <s v="12358R"/>
    <s v="Utility Operations Appalachian"/>
    <s v="12359R"/>
    <s v="APCo Distr Reg Ops"/>
    <x v="7"/>
    <s v="140"/>
    <s v="10309"/>
    <s v="SP20 / 004"/>
    <n v="4005.99454615385"/>
    <n v="66766.575769230796"/>
  </r>
  <r>
    <m/>
    <n v="0"/>
    <n v="1992187500"/>
    <n v="1996032714"/>
    <n v="1996037922"/>
    <n v="1996045362"/>
    <s v="13263R"/>
    <s v="Utilities"/>
    <s v="12358XR"/>
    <s v="Utility Operations Appalachian"/>
    <s v="12358R"/>
    <s v="Utility Operations Appalachian"/>
    <s v="12359R"/>
    <s v="APCo Distr Reg Ops"/>
    <x v="7"/>
    <s v="140"/>
    <s v="10309"/>
    <s v="SP20 / 005"/>
    <n v="17909.063323076902"/>
    <n v="223863.29153846201"/>
  </r>
  <r>
    <m/>
    <n v="0"/>
    <n v="1992187500"/>
    <n v="1996032714"/>
    <n v="1996037922"/>
    <n v="1996045362"/>
    <s v="13263R"/>
    <s v="Utilities"/>
    <s v="12358XR"/>
    <s v="Utility Operations Appalachian"/>
    <s v="12358R"/>
    <s v="Utility Operations Appalachian"/>
    <s v="12359R"/>
    <s v="APCo Distr Reg Ops"/>
    <x v="7"/>
    <s v="140"/>
    <s v="10309"/>
    <s v="SP20 / 006"/>
    <n v="22656.215630769198"/>
    <n v="251735.72923076901"/>
  </r>
  <r>
    <m/>
    <n v="0"/>
    <n v="1992187500"/>
    <n v="1996032714"/>
    <n v="1996037922"/>
    <n v="1996045362"/>
    <s v="13263R"/>
    <s v="Utilities"/>
    <s v="12358XR"/>
    <s v="Utility Operations Appalachian"/>
    <s v="12358R"/>
    <s v="Utility Operations Appalachian"/>
    <s v="12359R"/>
    <s v="APCo Distr Reg Ops"/>
    <x v="7"/>
    <s v="140"/>
    <s v="10309"/>
    <s v="SP20 / 008"/>
    <n v="12487.624576923101"/>
    <n v="124876.245769231"/>
  </r>
  <r>
    <m/>
    <n v="0"/>
    <n v="1992187500"/>
    <n v="1996032714"/>
    <n v="1996037922"/>
    <n v="1996045362"/>
    <s v="13263R"/>
    <s v="Utilities"/>
    <s v="12358XR"/>
    <s v="Utility Operations Appalachian"/>
    <s v="12358R"/>
    <s v="Utility Operations Appalachian"/>
    <s v="12359R"/>
    <s v="APCo Distr Reg Ops"/>
    <x v="7"/>
    <s v="140"/>
    <s v="10376"/>
    <s v="Nonsal"/>
    <n v="63552.3819"/>
    <n v="2118412.73"/>
  </r>
  <r>
    <m/>
    <n v="0"/>
    <n v="1992187500"/>
    <n v="1996032714"/>
    <n v="1996037922"/>
    <n v="1996045362"/>
    <s v="13263R"/>
    <s v="Utilities"/>
    <s v="12358XR"/>
    <s v="Utility Operations Appalachian"/>
    <s v="12358R"/>
    <s v="Utility Operations Appalachian"/>
    <s v="12359R"/>
    <s v="APCo Distr Reg Ops"/>
    <x v="7"/>
    <s v="140"/>
    <s v="10376"/>
    <s v="SP20 / 008"/>
    <n v="84384.993576923007"/>
    <n v="843849.93576923094"/>
  </r>
  <r>
    <m/>
    <n v="0"/>
    <n v="1992187500"/>
    <n v="1996032714"/>
    <n v="1996037922"/>
    <n v="1996045362"/>
    <s v="13263R"/>
    <s v="Utilities"/>
    <s v="12358XR"/>
    <s v="Utility Operations Appalachian"/>
    <s v="12358R"/>
    <s v="Utility Operations Appalachian"/>
    <s v="12359R"/>
    <s v="APCo Distr Reg Ops"/>
    <x v="7"/>
    <s v="140"/>
    <s v="10376"/>
    <s v="SP20 / 009"/>
    <n v="23314.623230769299"/>
    <n v="155430.82153846201"/>
  </r>
  <r>
    <m/>
    <n v="0"/>
    <n v="1992187500"/>
    <n v="1996032714"/>
    <n v="1996037922"/>
    <n v="1996045362"/>
    <s v="13263R"/>
    <s v="Utilities"/>
    <s v="12358XR"/>
    <s v="Utility Operations Appalachian"/>
    <s v="12358R"/>
    <s v="Utility Operations Appalachian"/>
    <s v="12359R"/>
    <s v="APCo Distr Reg Ops"/>
    <x v="7"/>
    <s v="140"/>
    <s v="10405"/>
    <s v="Nonsal"/>
    <n v="95051.597999999998"/>
    <n v="3168386.6"/>
  </r>
  <r>
    <m/>
    <n v="0"/>
    <n v="1992187500"/>
    <n v="1996032714"/>
    <n v="1996037922"/>
    <n v="1996045362"/>
    <s v="13263R"/>
    <s v="Utilities"/>
    <s v="12358XR"/>
    <s v="Utility Operations Appalachian"/>
    <s v="12358R"/>
    <s v="Utility Operations Appalachian"/>
    <s v="12359R"/>
    <s v="APCo Distr Reg Ops"/>
    <x v="7"/>
    <s v="140"/>
    <s v="10405"/>
    <s v="SP20 / 008"/>
    <n v="89983.255807692301"/>
    <n v="899832.55807692301"/>
  </r>
  <r>
    <m/>
    <n v="0"/>
    <n v="1992187500"/>
    <n v="1996032714"/>
    <n v="1996037922"/>
    <n v="1996045362"/>
    <s v="13263R"/>
    <s v="Utilities"/>
    <s v="12358XR"/>
    <s v="Utility Operations Appalachian"/>
    <s v="12358R"/>
    <s v="Utility Operations Appalachian"/>
    <s v="12359R"/>
    <s v="APCo Distr Reg Ops"/>
    <x v="7"/>
    <s v="140"/>
    <s v="10459"/>
    <s v="Nonsal"/>
    <n v="48836.927100000001"/>
    <n v="1627897.57"/>
  </r>
  <r>
    <m/>
    <n v="0"/>
    <n v="1992187500"/>
    <n v="1996032714"/>
    <n v="1996037922"/>
    <n v="1996045362"/>
    <s v="13263R"/>
    <s v="Utilities"/>
    <s v="12358XR"/>
    <s v="Utility Operations Appalachian"/>
    <s v="12358R"/>
    <s v="Utility Operations Appalachian"/>
    <s v="12359R"/>
    <s v="APCo Distr Reg Ops"/>
    <x v="7"/>
    <s v="140"/>
    <s v="10459"/>
    <s v="SP20 / 008"/>
    <n v="88309.363923077006"/>
    <n v="883093.63923076901"/>
  </r>
  <r>
    <m/>
    <n v="0"/>
    <n v="1992187500"/>
    <n v="1996032714"/>
    <n v="1996037922"/>
    <n v="1996045362"/>
    <s v="13263R"/>
    <s v="Utilities"/>
    <s v="12358XR"/>
    <s v="Utility Operations Appalachian"/>
    <s v="12358R"/>
    <s v="Utility Operations Appalachian"/>
    <s v="12359R"/>
    <s v="APCo Distr Reg Ops"/>
    <x v="7"/>
    <s v="140"/>
    <s v="10469"/>
    <s v="Nonsal"/>
    <n v="15278.897999999999"/>
    <n v="509296.6"/>
  </r>
  <r>
    <m/>
    <n v="0"/>
    <n v="1992187500"/>
    <n v="1996032714"/>
    <n v="1996037922"/>
    <n v="1996045362"/>
    <s v="13263R"/>
    <s v="Utilities"/>
    <s v="12358XR"/>
    <s v="Utility Operations Appalachian"/>
    <s v="12358R"/>
    <s v="Utility Operations Appalachian"/>
    <s v="12359R"/>
    <s v="APCo Distr Reg Ops"/>
    <x v="7"/>
    <s v="140"/>
    <s v="10469"/>
    <s v="SP20 / 007"/>
    <n v="27515.387730769198"/>
    <n v="275153.87730769202"/>
  </r>
  <r>
    <m/>
    <n v="0"/>
    <n v="1992187500"/>
    <n v="1996032714"/>
    <n v="1996037922"/>
    <n v="1996045362"/>
    <s v="13263R"/>
    <s v="Utilities"/>
    <s v="12358XR"/>
    <s v="Utility Operations Appalachian"/>
    <s v="12358R"/>
    <s v="Utility Operations Appalachian"/>
    <s v="12359R"/>
    <s v="APCo Distr Reg Ops"/>
    <x v="7"/>
    <s v="140"/>
    <s v="10469"/>
    <s v="SP20 / 008"/>
    <n v="13348.150076923101"/>
    <n v="133481.500769231"/>
  </r>
  <r>
    <m/>
    <n v="0"/>
    <n v="1992187500"/>
    <n v="1996032714"/>
    <n v="1996037922"/>
    <n v="1996045362"/>
    <s v="13263R"/>
    <s v="Utilities"/>
    <s v="12358XR"/>
    <s v="Utility Operations Appalachian"/>
    <s v="12358R"/>
    <s v="Utility Operations Appalachian"/>
    <s v="12359R"/>
    <s v="APCo Distr Reg Ops"/>
    <x v="7"/>
    <s v="140"/>
    <s v="10514"/>
    <s v="Nonsal"/>
    <n v="15762.7986"/>
    <n v="525426.62"/>
  </r>
  <r>
    <m/>
    <n v="0"/>
    <n v="1992187500"/>
    <n v="1996032714"/>
    <n v="1996037922"/>
    <n v="1996045362"/>
    <s v="13263R"/>
    <s v="Utilities"/>
    <s v="12358XR"/>
    <s v="Utility Operations Appalachian"/>
    <s v="12358R"/>
    <s v="Utility Operations Appalachian"/>
    <s v="12359R"/>
    <s v="APCo Distr Reg Ops"/>
    <x v="7"/>
    <s v="140"/>
    <s v="10663"/>
    <s v="Nonsal"/>
    <n v="20303.025600000001"/>
    <n v="676767.52"/>
  </r>
  <r>
    <m/>
    <n v="0"/>
    <n v="1992187500"/>
    <n v="1996032714"/>
    <n v="1996037922"/>
    <n v="1996045362"/>
    <s v="13263R"/>
    <s v="Utilities"/>
    <s v="12358XR"/>
    <s v="Utility Operations Appalachian"/>
    <s v="12358R"/>
    <s v="Utility Operations Appalachian"/>
    <s v="12359R"/>
    <s v="APCo Distr Reg Ops"/>
    <x v="7"/>
    <s v="140"/>
    <s v="10756"/>
    <s v="SP20 / 004"/>
    <n v="43107.062328461703"/>
    <n v="718451.03880769201"/>
  </r>
  <r>
    <m/>
    <n v="0"/>
    <n v="1992187500"/>
    <n v="1996032714"/>
    <n v="1996037922"/>
    <n v="1996045362"/>
    <s v="13263R"/>
    <s v="Utilities"/>
    <s v="12358XR"/>
    <s v="Utility Operations Appalachian"/>
    <s v="12358R"/>
    <s v="Utility Operations Appalachian"/>
    <s v="12359R"/>
    <s v="APCo Distr Reg Ops"/>
    <x v="7"/>
    <s v="140"/>
    <s v="10756"/>
    <s v="SP20 / 005"/>
    <n v="30903.766975384598"/>
    <n v="386297.08719230798"/>
  </r>
  <r>
    <m/>
    <n v="0"/>
    <n v="1992187500"/>
    <n v="1996032714"/>
    <n v="1996037922"/>
    <n v="1996045362"/>
    <s v="13263R"/>
    <s v="Utilities"/>
    <s v="12358XR"/>
    <s v="Utility Operations Appalachian"/>
    <s v="12358R"/>
    <s v="Utility Operations Appalachian"/>
    <s v="12359R"/>
    <s v="APCo Distr Reg Ops"/>
    <x v="7"/>
    <s v="140"/>
    <s v="10756"/>
    <s v="SP20 / 006"/>
    <n v="7452.5347038461596"/>
    <n v="82805.941153846201"/>
  </r>
  <r>
    <m/>
    <n v="0"/>
    <n v="1992187500"/>
    <n v="1996032714"/>
    <n v="1996037922"/>
    <n v="1996045362"/>
    <s v="13263R"/>
    <s v="Utilities"/>
    <s v="12358XR"/>
    <s v="Utility Operations Appalachian"/>
    <s v="12358R"/>
    <s v="Utility Operations Appalachian"/>
    <s v="12359R"/>
    <s v="APCo Distr Reg Ops"/>
    <x v="7"/>
    <s v="140"/>
    <s v="10756"/>
    <s v="SP20 / 007"/>
    <n v="38896.4789615384"/>
    <n v="388964.789615385"/>
  </r>
  <r>
    <m/>
    <n v="0"/>
    <n v="1992187500"/>
    <n v="1996032714"/>
    <n v="1996037922"/>
    <n v="1996045362"/>
    <s v="13263R"/>
    <s v="Utilities"/>
    <s v="12358XR"/>
    <s v="Utility Operations Appalachian"/>
    <s v="12358R"/>
    <s v="Utility Operations Appalachian"/>
    <s v="12359R"/>
    <s v="APCo Distr Reg Ops"/>
    <x v="7"/>
    <s v="140"/>
    <s v="10756"/>
    <s v="SP20 / 008"/>
    <n v="12911.397538461501"/>
    <n v="129113.975384615"/>
  </r>
  <r>
    <m/>
    <n v="0"/>
    <n v="1992187500"/>
    <n v="1996032714"/>
    <n v="1996037922"/>
    <n v="1996045362"/>
    <s v="13263R"/>
    <s v="Utilities"/>
    <s v="12358XR"/>
    <s v="Utility Operations Appalachian"/>
    <s v="12358R"/>
    <s v="Utility Operations Appalachian"/>
    <s v="12359R"/>
    <s v="APCo Distr Reg Ops"/>
    <x v="7"/>
    <s v="140"/>
    <s v="10809"/>
    <s v="Nonsal"/>
    <n v="63086.0193"/>
    <n v="2102867.31"/>
  </r>
  <r>
    <m/>
    <n v="0"/>
    <n v="1992187500"/>
    <n v="1996032714"/>
    <n v="1996037922"/>
    <n v="1996045362"/>
    <s v="13263R"/>
    <s v="Utilities"/>
    <s v="12358XR"/>
    <s v="Utility Operations Appalachian"/>
    <s v="12358R"/>
    <s v="Utility Operations Appalachian"/>
    <s v="12359R"/>
    <s v="APCo Distr Reg Ops"/>
    <x v="7"/>
    <s v="140"/>
    <s v="10809"/>
    <s v="SP20 / 008"/>
    <n v="53560.919592307597"/>
    <n v="535609.19592307694"/>
  </r>
  <r>
    <m/>
    <n v="0"/>
    <n v="1992187500"/>
    <n v="1996032714"/>
    <n v="1996037922"/>
    <n v="1996045362"/>
    <s v="13263R"/>
    <s v="Utilities"/>
    <s v="12358XR"/>
    <s v="Utility Operations Appalachian"/>
    <s v="12358R"/>
    <s v="Utility Operations Appalachian"/>
    <s v="12359R"/>
    <s v="APCo Distr Reg Ops"/>
    <x v="7"/>
    <s v="140"/>
    <s v="10809"/>
    <s v="SP20 / 009"/>
    <n v="20485.861961538401"/>
    <n v="136572.413076923"/>
  </r>
  <r>
    <m/>
    <n v="0"/>
    <n v="1992187500"/>
    <n v="1996032714"/>
    <n v="1996037922"/>
    <n v="1996045362"/>
    <s v="13263R"/>
    <s v="Utilities"/>
    <s v="12358XR"/>
    <s v="Utility Operations Appalachian"/>
    <s v="12358R"/>
    <s v="Utility Operations Appalachian"/>
    <s v="12359R"/>
    <s v="APCo Distr Reg Ops"/>
    <x v="7"/>
    <s v="140"/>
    <s v="10810"/>
    <s v="Nonsal"/>
    <n v="157386.45240000001"/>
    <n v="5246215.08"/>
  </r>
  <r>
    <m/>
    <n v="0"/>
    <n v="1992187500"/>
    <n v="1996032714"/>
    <n v="1996037922"/>
    <n v="1996045362"/>
    <s v="13263R"/>
    <s v="Utilities"/>
    <s v="12358XR"/>
    <s v="Utility Operations Appalachian"/>
    <s v="12358R"/>
    <s v="Utility Operations Appalachian"/>
    <s v="12359R"/>
    <s v="APCo Distr Reg Ops"/>
    <x v="7"/>
    <s v="140"/>
    <s v="10810"/>
    <s v="SP20 / 008"/>
    <n v="144385.52760384601"/>
    <n v="1443855.27603846"/>
  </r>
  <r>
    <m/>
    <n v="0"/>
    <n v="1992187500"/>
    <n v="1996032714"/>
    <n v="1996037922"/>
    <n v="1996045362"/>
    <s v="13263R"/>
    <s v="Utilities"/>
    <s v="12358XR"/>
    <s v="Utility Operations Appalachian"/>
    <s v="12358R"/>
    <s v="Utility Operations Appalachian"/>
    <s v="12359R"/>
    <s v="APCo Distr Reg Ops"/>
    <x v="7"/>
    <s v="140"/>
    <s v="10810"/>
    <s v="SP20 / 009"/>
    <n v="23737.904999999999"/>
    <n v="158252.70000000001"/>
  </r>
  <r>
    <m/>
    <n v="0"/>
    <n v="1992187500"/>
    <n v="1996032714"/>
    <n v="1996037922"/>
    <n v="1996045362"/>
    <s v="13263R"/>
    <s v="Utilities"/>
    <s v="12358XR"/>
    <s v="Utility Operations Appalachian"/>
    <s v="12358R"/>
    <s v="Utility Operations Appalachian"/>
    <s v="12359R"/>
    <s v="APCo Distr Reg Ops"/>
    <x v="7"/>
    <s v="140"/>
    <s v="10897"/>
    <s v="SP20 / 004"/>
    <n v="21930.494762307699"/>
    <n v="365508.24603846198"/>
  </r>
  <r>
    <m/>
    <n v="0"/>
    <n v="1992187500"/>
    <n v="1996032714"/>
    <n v="1996037922"/>
    <n v="1996045362"/>
    <s v="13263R"/>
    <s v="Utilities"/>
    <s v="12358XR"/>
    <s v="Utility Operations Appalachian"/>
    <s v="12358R"/>
    <s v="Utility Operations Appalachian"/>
    <s v="12359R"/>
    <s v="APCo Distr Reg Ops"/>
    <x v="7"/>
    <s v="140"/>
    <s v="10897"/>
    <s v="SP20 / 005"/>
    <n v="25473.0075876923"/>
    <n v="318412.59484615398"/>
  </r>
  <r>
    <m/>
    <n v="0"/>
    <n v="1992187500"/>
    <n v="1996032714"/>
    <n v="1996037922"/>
    <n v="1996045362"/>
    <s v="13263R"/>
    <s v="Utilities"/>
    <s v="12358XR"/>
    <s v="Utility Operations Appalachian"/>
    <s v="12358R"/>
    <s v="Utility Operations Appalachian"/>
    <s v="12359R"/>
    <s v="APCo Distr Reg Ops"/>
    <x v="7"/>
    <s v="140"/>
    <s v="10897"/>
    <s v="SP20 / 006"/>
    <n v="17367.6300819231"/>
    <n v="192973.66757692301"/>
  </r>
  <r>
    <m/>
    <n v="0"/>
    <n v="1992187500"/>
    <n v="1996032714"/>
    <n v="1996037922"/>
    <n v="1996045362"/>
    <s v="13263R"/>
    <s v="Utilities"/>
    <s v="12358XR"/>
    <s v="Utility Operations Appalachian"/>
    <s v="12358R"/>
    <s v="Utility Operations Appalachian"/>
    <s v="12359R"/>
    <s v="APCo Distr Reg Ops"/>
    <x v="7"/>
    <s v="140"/>
    <s v="10897"/>
    <s v="SP20 / 007"/>
    <n v="71307.420276923105"/>
    <n v="713074.20276923105"/>
  </r>
  <r>
    <m/>
    <n v="0"/>
    <n v="1992187500"/>
    <n v="1996032714"/>
    <n v="1996037922"/>
    <n v="1996045362"/>
    <s v="13263R"/>
    <s v="Utilities"/>
    <s v="12358XR"/>
    <s v="Utility Operations Appalachian"/>
    <s v="12358R"/>
    <s v="Utility Operations Appalachian"/>
    <s v="12359R"/>
    <s v="APCo Distr Reg Ops"/>
    <x v="7"/>
    <s v="140"/>
    <s v="10966"/>
    <s v="Nonsal"/>
    <n v="84867.748500000002"/>
    <n v="2828924.95"/>
  </r>
  <r>
    <m/>
    <n v="0"/>
    <n v="1992187500"/>
    <n v="1996032714"/>
    <n v="1996037922"/>
    <n v="1996045362"/>
    <s v="13263R"/>
    <s v="Utilities"/>
    <s v="12358XR"/>
    <s v="Utility Operations Appalachian"/>
    <s v="12358R"/>
    <s v="Utility Operations Appalachian"/>
    <s v="12359R"/>
    <s v="APCo Distr Reg Ops"/>
    <x v="7"/>
    <s v="140"/>
    <s v="10966"/>
    <s v="SP20 / 006"/>
    <n v="10268.709265384699"/>
    <n v="114096.769615385"/>
  </r>
  <r>
    <m/>
    <n v="0"/>
    <n v="1992187500"/>
    <n v="1996032714"/>
    <n v="1996037922"/>
    <n v="1996045362"/>
    <s v="13263R"/>
    <s v="Utilities"/>
    <s v="12358XR"/>
    <s v="Utility Operations Appalachian"/>
    <s v="12358R"/>
    <s v="Utility Operations Appalachian"/>
    <s v="12359R"/>
    <s v="APCo Distr Reg Ops"/>
    <x v="7"/>
    <s v="140"/>
    <s v="10966"/>
    <s v="SP20 / 008"/>
    <n v="84230.435642307697"/>
    <n v="842304.35642307706"/>
  </r>
  <r>
    <m/>
    <n v="0"/>
    <n v="1992187500"/>
    <n v="1996032714"/>
    <n v="1996037922"/>
    <n v="1996045362"/>
    <s v="13263R"/>
    <s v="Utilities"/>
    <s v="12358XR"/>
    <s v="Utility Operations Appalachian"/>
    <s v="12358R"/>
    <s v="Utility Operations Appalachian"/>
    <s v="12359R"/>
    <s v="APCo Distr Reg Ops"/>
    <x v="7"/>
    <s v="140"/>
    <s v="10966"/>
    <s v="SP20 / 009"/>
    <n v="20545.324269230699"/>
    <n v="136968.82846153801"/>
  </r>
  <r>
    <m/>
    <n v="0"/>
    <n v="1992187500"/>
    <n v="1996032714"/>
    <n v="1996037922"/>
    <n v="1996045362"/>
    <s v="13263R"/>
    <s v="Utilities"/>
    <s v="12358XR"/>
    <s v="Utility Operations Appalachian"/>
    <s v="12358R"/>
    <s v="Utility Operations Appalachian"/>
    <s v="12359R"/>
    <s v="APCo Distr Reg Ops"/>
    <x v="7"/>
    <s v="140"/>
    <s v="10966"/>
    <s v="SP20 / 010"/>
    <n v="34639.001384615403"/>
    <n v="173195.00692307699"/>
  </r>
  <r>
    <m/>
    <n v="0"/>
    <n v="1992187500"/>
    <n v="1996032714"/>
    <n v="1996037922"/>
    <n v="1996045362"/>
    <s v="13263R"/>
    <s v="Utilities"/>
    <s v="12358XR"/>
    <s v="Utility Operations Appalachian"/>
    <s v="12358R"/>
    <s v="Utility Operations Appalachian"/>
    <s v="12359R"/>
    <s v="APCo Distr Reg Ops"/>
    <x v="7"/>
    <s v="140"/>
    <s v="11053"/>
    <s v="Nonsal"/>
    <n v="81292.516199999998"/>
    <n v="2709750.54"/>
  </r>
  <r>
    <m/>
    <n v="0"/>
    <n v="1992187500"/>
    <n v="1996032714"/>
    <n v="1996037922"/>
    <n v="1996045362"/>
    <s v="13263R"/>
    <s v="Utilities"/>
    <s v="12358XR"/>
    <s v="Utility Operations Appalachian"/>
    <s v="12358R"/>
    <s v="Utility Operations Appalachian"/>
    <s v="12359R"/>
    <s v="APCo Distr Reg Ops"/>
    <x v="7"/>
    <s v="140"/>
    <s v="11053"/>
    <s v="SP20 / 007"/>
    <n v="12822.318538461501"/>
    <n v="128223.185384615"/>
  </r>
  <r>
    <m/>
    <n v="0"/>
    <n v="1992187500"/>
    <n v="1996032714"/>
    <n v="1996037922"/>
    <n v="1996045362"/>
    <s v="13263R"/>
    <s v="Utilities"/>
    <s v="12358XR"/>
    <s v="Utility Operations Appalachian"/>
    <s v="12358R"/>
    <s v="Utility Operations Appalachian"/>
    <s v="12359R"/>
    <s v="APCo Distr Reg Ops"/>
    <x v="7"/>
    <s v="140"/>
    <s v="11053"/>
    <s v="SP20 / 008"/>
    <n v="85349.692038461493"/>
    <n v="853496.92038461496"/>
  </r>
  <r>
    <m/>
    <n v="0"/>
    <n v="1992187500"/>
    <n v="1996032714"/>
    <n v="1996037922"/>
    <n v="1996045362"/>
    <s v="13263R"/>
    <s v="Utilities"/>
    <s v="12358XR"/>
    <s v="Utility Operations Appalachian"/>
    <s v="12358R"/>
    <s v="Utility Operations Appalachian"/>
    <s v="12359R"/>
    <s v="APCo Distr Reg Ops"/>
    <x v="7"/>
    <s v="140"/>
    <s v="11053"/>
    <s v="SP20 / 009"/>
    <n v="21033.0781153846"/>
    <n v="140220.52076923099"/>
  </r>
  <r>
    <m/>
    <n v="0"/>
    <n v="1992187500"/>
    <n v="1996032714"/>
    <n v="1996037922"/>
    <n v="1996045362"/>
    <s v="13263R"/>
    <s v="Utilities"/>
    <s v="12358XR"/>
    <s v="Utility Operations Appalachian"/>
    <s v="12358R"/>
    <s v="Utility Operations Appalachian"/>
    <s v="12359R"/>
    <s v="APCo Distr Reg Ops"/>
    <x v="7"/>
    <s v="140"/>
    <s v="11053"/>
    <s v="SP20 / 010"/>
    <n v="33555.399384615397"/>
    <n v="167776.99692307701"/>
  </r>
  <r>
    <m/>
    <n v="0"/>
    <n v="1992187500"/>
    <n v="1996032714"/>
    <n v="1996037922"/>
    <n v="1996045362"/>
    <s v="13263R"/>
    <s v="Utilities"/>
    <s v="12358XR"/>
    <s v="Utility Operations Appalachian"/>
    <s v="12358R"/>
    <s v="Utility Operations Appalachian"/>
    <s v="12359R"/>
    <s v="APCo Distr Reg Ops"/>
    <x v="7"/>
    <s v="140"/>
    <s v="11206"/>
    <s v="SP20 / 005"/>
    <n v="32900.356492307597"/>
    <n v="411254.456153846"/>
  </r>
  <r>
    <m/>
    <n v="0"/>
    <n v="1992187500"/>
    <n v="1996032714"/>
    <n v="1996037922"/>
    <n v="1996045362"/>
    <s v="13263R"/>
    <s v="Utilities"/>
    <s v="12358XR"/>
    <s v="Utility Operations Appalachian"/>
    <s v="12358R"/>
    <s v="Utility Operations Appalachian"/>
    <s v="12359R"/>
    <s v="APCo Distr Reg Ops"/>
    <x v="7"/>
    <s v="140"/>
    <s v="11206"/>
    <s v="SP20 / 006"/>
    <n v="38033.539857692303"/>
    <n v="422594.88730769203"/>
  </r>
  <r>
    <m/>
    <n v="0"/>
    <n v="1992187500"/>
    <n v="1996032714"/>
    <n v="1996037922"/>
    <n v="1996045362"/>
    <s v="13263R"/>
    <s v="Utilities"/>
    <s v="12358XR"/>
    <s v="Utility Operations Appalachian"/>
    <s v="12358R"/>
    <s v="Utility Operations Appalachian"/>
    <s v="12359R"/>
    <s v="APCo Distr Reg Ops"/>
    <x v="7"/>
    <s v="140"/>
    <s v="11206"/>
    <s v="SP20 / 007"/>
    <n v="36717.669692307798"/>
    <n v="367176.69692307699"/>
  </r>
  <r>
    <m/>
    <n v="0"/>
    <n v="1992187500"/>
    <n v="1996032714"/>
    <n v="1996037922"/>
    <n v="1996045362"/>
    <s v="13263R"/>
    <s v="Utilities"/>
    <s v="12358XR"/>
    <s v="Utility Operations Appalachian"/>
    <s v="12358R"/>
    <s v="Utility Operations Appalachian"/>
    <s v="12359R"/>
    <s v="APCo Distr Reg Ops"/>
    <x v="7"/>
    <s v="140"/>
    <s v="11206"/>
    <s v="SP20 / 008"/>
    <n v="20416.2403461539"/>
    <n v="204162.40346153799"/>
  </r>
  <r>
    <m/>
    <n v="0"/>
    <n v="1992187500"/>
    <n v="1996032714"/>
    <n v="1996037922"/>
    <n v="1996045362"/>
    <s v="13263R"/>
    <s v="Utilities"/>
    <s v="12358XR"/>
    <s v="Utility Operations Appalachian"/>
    <s v="12358R"/>
    <s v="Utility Operations Appalachian"/>
    <s v="12359R"/>
    <s v="APCo Distr Reg Ops"/>
    <x v="7"/>
    <s v="140"/>
    <s v="11206"/>
    <s v="SP20 / 009"/>
    <n v="103242.591288461"/>
    <n v="688283.94192307699"/>
  </r>
  <r>
    <m/>
    <n v="0"/>
    <n v="1992187500"/>
    <n v="1996032714"/>
    <n v="1996037922"/>
    <n v="1996045362"/>
    <s v="13263R"/>
    <s v="Utilities"/>
    <s v="12358XR"/>
    <s v="Utility Operations Appalachian"/>
    <s v="12358R"/>
    <s v="Utility Operations Appalachian"/>
    <s v="12359R"/>
    <s v="APCo Distr Reg Ops"/>
    <x v="7"/>
    <s v="140"/>
    <s v="11206"/>
    <s v="SP20 / 010"/>
    <n v="64509.405692307599"/>
    <n v="322547.02846153802"/>
  </r>
  <r>
    <m/>
    <n v="0"/>
    <n v="1992187500"/>
    <n v="1996032714"/>
    <n v="1996037922"/>
    <n v="1996045362"/>
    <s v="13263R"/>
    <s v="Utilities"/>
    <s v="12358XR"/>
    <s v="Utility Operations Appalachian"/>
    <s v="12358R"/>
    <s v="Utility Operations Appalachian"/>
    <s v="12359R"/>
    <s v="APCo Distr Reg Ops"/>
    <x v="7"/>
    <s v="140"/>
    <s v="11207"/>
    <s v="SP20 / 004"/>
    <n v="4628.8105384615401"/>
    <n v="77146.842307692306"/>
  </r>
  <r>
    <m/>
    <n v="0"/>
    <n v="1992187500"/>
    <n v="1996032714"/>
    <n v="1996037922"/>
    <n v="1996045362"/>
    <s v="13263R"/>
    <s v="Utilities"/>
    <s v="12358XR"/>
    <s v="Utility Operations Appalachian"/>
    <s v="12358R"/>
    <s v="Utility Operations Appalachian"/>
    <s v="12359R"/>
    <s v="APCo Distr Reg Ops"/>
    <x v="7"/>
    <s v="140"/>
    <s v="11207"/>
    <s v="SP20 / 007"/>
    <n v="19902.5403846154"/>
    <n v="199025.40384615399"/>
  </r>
  <r>
    <m/>
    <n v="0"/>
    <n v="1992187500"/>
    <n v="1996032714"/>
    <n v="1996037922"/>
    <n v="1996045362"/>
    <s v="13263R"/>
    <s v="Utilities"/>
    <s v="12358XR"/>
    <s v="Utility Operations Appalachian"/>
    <s v="12358R"/>
    <s v="Utility Operations Appalachian"/>
    <s v="12359R"/>
    <s v="APCo Distr Reg Ops"/>
    <x v="7"/>
    <s v="140"/>
    <s v="11207"/>
    <s v="SP20 / 008"/>
    <n v="13240.5711538462"/>
    <n v="132405.711538462"/>
  </r>
  <r>
    <m/>
    <n v="0"/>
    <n v="1992187500"/>
    <n v="1996032714"/>
    <n v="1996037922"/>
    <n v="1996045362"/>
    <s v="13263R"/>
    <s v="Utilities"/>
    <s v="12358XR"/>
    <s v="Utility Operations Appalachian"/>
    <s v="12358R"/>
    <s v="Utility Operations Appalachian"/>
    <s v="12359R"/>
    <s v="APCo Distr Reg Ops"/>
    <x v="7"/>
    <s v="140"/>
    <s v="11213"/>
    <s v="Nonsal"/>
    <n v="23943.2016"/>
    <n v="798106.72"/>
  </r>
  <r>
    <m/>
    <n v="0"/>
    <n v="1992187500"/>
    <n v="1996032714"/>
    <n v="1996037922"/>
    <n v="1996045362"/>
    <s v="13263R"/>
    <s v="Utilities"/>
    <s v="12358XR"/>
    <s v="Utility Operations Appalachian"/>
    <s v="12358R"/>
    <s v="Utility Operations Appalachian"/>
    <s v="12359R"/>
    <s v="APCo Distr Reg Ops"/>
    <x v="7"/>
    <s v="140"/>
    <s v="11213"/>
    <s v="SP20 / 003"/>
    <n v="4908.24921923077"/>
    <n v="98164.984384615396"/>
  </r>
  <r>
    <m/>
    <n v="0"/>
    <n v="1992187500"/>
    <n v="1996032714"/>
    <n v="1996037922"/>
    <n v="1996045362"/>
    <s v="13263R"/>
    <s v="Utilities"/>
    <s v="12358XR"/>
    <s v="Utility Operations Appalachian"/>
    <s v="12358R"/>
    <s v="Utility Operations Appalachian"/>
    <s v="12359R"/>
    <s v="APCo Distr Reg Ops"/>
    <x v="7"/>
    <s v="140"/>
    <s v="11213"/>
    <s v="SP20 / 006"/>
    <n v="9073.2759334615803"/>
    <n v="100814.177038462"/>
  </r>
  <r>
    <m/>
    <n v="0"/>
    <n v="1992187500"/>
    <n v="1996032714"/>
    <n v="1996037922"/>
    <n v="1996045362"/>
    <s v="13263R"/>
    <s v="Utilities"/>
    <s v="12358XR"/>
    <s v="Utility Operations Appalachian"/>
    <s v="12358R"/>
    <s v="Utility Operations Appalachian"/>
    <s v="12359R"/>
    <s v="APCo Distr Reg Ops"/>
    <x v="7"/>
    <s v="140"/>
    <s v="11213"/>
    <s v="SP20 / 007"/>
    <n v="18844.188538461502"/>
    <n v="188441.88538461499"/>
  </r>
  <r>
    <m/>
    <n v="0"/>
    <n v="1992187500"/>
    <n v="1996032714"/>
    <n v="1996037922"/>
    <n v="1996045362"/>
    <s v="13263R"/>
    <s v="Utilities"/>
    <s v="12358XR"/>
    <s v="Utility Operations Appalachian"/>
    <s v="12358R"/>
    <s v="Utility Operations Appalachian"/>
    <s v="12359R"/>
    <s v="APCo Distr Reg Ops"/>
    <x v="7"/>
    <s v="140"/>
    <s v="11213"/>
    <s v="SP20 / 008"/>
    <n v="11549.033884615401"/>
    <n v="115490.338846154"/>
  </r>
  <r>
    <m/>
    <n v="0"/>
    <n v="1992187500"/>
    <n v="1996032714"/>
    <n v="1996037922"/>
    <n v="1996045362"/>
    <s v="13263R"/>
    <s v="Utilities"/>
    <s v="12358XR"/>
    <s v="Utility Operations Appalachian"/>
    <s v="12358R"/>
    <s v="Utility Operations Appalachian"/>
    <s v="12359R"/>
    <s v="APCo Distr Reg Ops"/>
    <x v="7"/>
    <s v="140"/>
    <s v="11213"/>
    <s v="SP20 / 010"/>
    <n v="29743.167538461599"/>
    <n v="148715.83769230801"/>
  </r>
  <r>
    <m/>
    <n v="0"/>
    <n v="1992187500"/>
    <n v="1996032714"/>
    <n v="1996037922"/>
    <n v="1996045362"/>
    <s v="13263R"/>
    <s v="Utilities"/>
    <s v="12358XR"/>
    <s v="Utility Operations Appalachian"/>
    <s v="12358R"/>
    <s v="Utility Operations Appalachian"/>
    <s v="12359R"/>
    <s v="APCo Distr Reg Ops"/>
    <x v="7"/>
    <s v="140"/>
    <s v="11217"/>
    <s v="SP20 / 004"/>
    <n v="6842.0998615384597"/>
    <n v="114034.997692308"/>
  </r>
  <r>
    <m/>
    <n v="0"/>
    <n v="1992187500"/>
    <n v="1996032714"/>
    <n v="1996037922"/>
    <n v="1996045362"/>
    <s v="13263R"/>
    <s v="Utilities"/>
    <s v="12358XR"/>
    <s v="Utility Operations Appalachian"/>
    <s v="12358R"/>
    <s v="Utility Operations Appalachian"/>
    <s v="12359R"/>
    <s v="APCo Distr Reg Ops"/>
    <x v="7"/>
    <s v="140"/>
    <s v="11217"/>
    <s v="SP20 / 005"/>
    <n v="21099.1223384615"/>
    <n v="263739.02923076903"/>
  </r>
  <r>
    <m/>
    <n v="0"/>
    <n v="1992187500"/>
    <n v="1996032714"/>
    <n v="1996037922"/>
    <n v="1996045362"/>
    <s v="13263R"/>
    <s v="Utilities"/>
    <s v="12358XR"/>
    <s v="Utility Operations Appalachian"/>
    <s v="12358R"/>
    <s v="Utility Operations Appalachian"/>
    <s v="12359R"/>
    <s v="APCo Distr Reg Ops"/>
    <x v="7"/>
    <s v="140"/>
    <s v="11217"/>
    <s v="SP20 / 006"/>
    <n v="16720.218588461601"/>
    <n v="185780.20653846199"/>
  </r>
  <r>
    <m/>
    <n v="0"/>
    <n v="1992187500"/>
    <n v="1996032714"/>
    <n v="1996037922"/>
    <n v="1996045362"/>
    <s v="13263R"/>
    <s v="Utilities"/>
    <s v="12358XR"/>
    <s v="Utility Operations Appalachian"/>
    <s v="12358R"/>
    <s v="Utility Operations Appalachian"/>
    <s v="12359R"/>
    <s v="APCo Distr Reg Ops"/>
    <x v="7"/>
    <s v="140"/>
    <s v="11217"/>
    <s v="SP20 / 008"/>
    <n v="11994.699615384599"/>
    <n v="119946.996153846"/>
  </r>
  <r>
    <m/>
    <n v="0"/>
    <n v="1992187500"/>
    <n v="1996032714"/>
    <n v="1996037922"/>
    <n v="1996045362"/>
    <s v="13263R"/>
    <s v="Utilities"/>
    <s v="12358XR"/>
    <s v="Utility Operations Appalachian"/>
    <s v="12358R"/>
    <s v="Utility Operations Appalachian"/>
    <s v="12359R"/>
    <s v="APCo Distr Reg Ops"/>
    <x v="7"/>
    <s v="140"/>
    <s v="11235"/>
    <s v="SP20 / 004"/>
    <n v="8569.5348784615308"/>
    <n v="142825.58130769199"/>
  </r>
  <r>
    <m/>
    <n v="0"/>
    <n v="1992187500"/>
    <n v="1996032714"/>
    <n v="1996037922"/>
    <n v="1996045362"/>
    <s v="13263R"/>
    <s v="Utilities"/>
    <s v="12358XR"/>
    <s v="Utility Operations Appalachian"/>
    <s v="12358R"/>
    <s v="Utility Operations Appalachian"/>
    <s v="12359R"/>
    <s v="APCo Distr Reg Ops"/>
    <x v="7"/>
    <s v="140"/>
    <s v="11235"/>
    <s v="SP20 / 005"/>
    <n v="6301.6860523077003"/>
    <n v="78771.075653846201"/>
  </r>
  <r>
    <m/>
    <n v="0"/>
    <n v="1992187500"/>
    <n v="1996032714"/>
    <n v="1996037922"/>
    <n v="1996045362"/>
    <s v="13263R"/>
    <s v="Utilities"/>
    <s v="12358XR"/>
    <s v="Utility Operations Appalachian"/>
    <s v="12358R"/>
    <s v="Utility Operations Appalachian"/>
    <s v="12359R"/>
    <s v="APCo Distr Reg Ops"/>
    <x v="7"/>
    <s v="140"/>
    <s v="11235"/>
    <s v="SP20 / 006"/>
    <n v="9094.2329526922804"/>
    <n v="101047.032807692"/>
  </r>
  <r>
    <m/>
    <n v="0"/>
    <n v="1992187500"/>
    <n v="1996032714"/>
    <n v="1996037922"/>
    <n v="1996045362"/>
    <s v="13263R"/>
    <s v="Utilities"/>
    <s v="12358XR"/>
    <s v="Utility Operations Appalachian"/>
    <s v="12358R"/>
    <s v="Utility Operations Appalachian"/>
    <s v="12359R"/>
    <s v="APCo Distr Reg Ops"/>
    <x v="7"/>
    <s v="140"/>
    <s v="11245"/>
    <s v="Nonsal"/>
    <n v="12292.7526"/>
    <n v="409758.42"/>
  </r>
  <r>
    <m/>
    <n v="0"/>
    <n v="1992187500"/>
    <n v="1996032714"/>
    <n v="1996037922"/>
    <n v="1996045362"/>
    <s v="13263R"/>
    <s v="Utilities"/>
    <s v="12358XR"/>
    <s v="Utility Operations Appalachian"/>
    <s v="12358R"/>
    <s v="Utility Operations Appalachian"/>
    <s v="12359R"/>
    <s v="APCo Distr Reg Ops"/>
    <x v="7"/>
    <s v="140"/>
    <s v="11245"/>
    <s v="SP20 / 008"/>
    <n v="12614.899846153799"/>
    <n v="126148.99846153799"/>
  </r>
  <r>
    <m/>
    <n v="0"/>
    <n v="1992187500"/>
    <n v="1996032714"/>
    <n v="1996037922"/>
    <n v="1996045362"/>
    <s v="13263R"/>
    <s v="Utilities"/>
    <s v="12358XR"/>
    <s v="Utility Operations Appalachian"/>
    <s v="12358R"/>
    <s v="Utility Operations Appalachian"/>
    <s v="12359R"/>
    <s v="APCo Distr Reg Ops"/>
    <x v="7"/>
    <s v="140"/>
    <s v="11312"/>
    <s v="Nonsal"/>
    <n v="47987.381399999998"/>
    <n v="1599579.38"/>
  </r>
  <r>
    <m/>
    <n v="0"/>
    <n v="1992187500"/>
    <n v="1996032714"/>
    <n v="1996037922"/>
    <n v="1996045362"/>
    <s v="13263R"/>
    <s v="Utilities"/>
    <s v="12358XR"/>
    <s v="Utility Operations Appalachian"/>
    <s v="12358R"/>
    <s v="Utility Operations Appalachian"/>
    <s v="12359R"/>
    <s v="APCo Distr Reg Ops"/>
    <x v="7"/>
    <s v="140"/>
    <s v="11312"/>
    <s v="SP20 / 008"/>
    <n v="66092.433296153802"/>
    <n v="660924.33296153904"/>
  </r>
  <r>
    <m/>
    <n v="0"/>
    <n v="1992187500"/>
    <n v="1996032714"/>
    <n v="1996037922"/>
    <n v="1996045362"/>
    <s v="13263R"/>
    <s v="Utilities"/>
    <s v="12358XR"/>
    <s v="Utility Operations Appalachian"/>
    <s v="12358R"/>
    <s v="Utility Operations Appalachian"/>
    <s v="12359R"/>
    <s v="APCo Distr Reg Ops"/>
    <x v="7"/>
    <s v="140"/>
    <s v="11312"/>
    <s v="SP20 / 009"/>
    <n v="20619.377653846201"/>
    <n v="137462.517692308"/>
  </r>
  <r>
    <m/>
    <n v="0"/>
    <n v="1992187500"/>
    <n v="1996032714"/>
    <n v="1996037922"/>
    <n v="1996045362"/>
    <s v="13263R"/>
    <s v="Utilities"/>
    <s v="12358XR"/>
    <s v="Utility Operations Appalachian"/>
    <s v="12358R"/>
    <s v="Utility Operations Appalachian"/>
    <s v="12359R"/>
    <s v="APCo Distr Reg Ops"/>
    <x v="7"/>
    <s v="140"/>
    <s v="11313"/>
    <s v="Nonsal"/>
    <n v="73623.180300000007"/>
    <n v="2454106.0099999998"/>
  </r>
  <r>
    <m/>
    <n v="0"/>
    <n v="1992187500"/>
    <n v="1996032714"/>
    <n v="1996037922"/>
    <n v="1996045362"/>
    <s v="13263R"/>
    <s v="Utilities"/>
    <s v="12358XR"/>
    <s v="Utility Operations Appalachian"/>
    <s v="12358R"/>
    <s v="Utility Operations Appalachian"/>
    <s v="12359R"/>
    <s v="APCo Distr Reg Ops"/>
    <x v="7"/>
    <s v="140"/>
    <s v="11313"/>
    <s v="SP20 / 008"/>
    <n v="67671.199153846101"/>
    <n v="676711.991538462"/>
  </r>
  <r>
    <m/>
    <n v="0"/>
    <n v="1992187500"/>
    <n v="1996032714"/>
    <n v="1996037922"/>
    <n v="1996045362"/>
    <s v="13263R"/>
    <s v="Utilities"/>
    <s v="12358XR"/>
    <s v="Utility Operations Appalachian"/>
    <s v="12358R"/>
    <s v="Utility Operations Appalachian"/>
    <s v="12359R"/>
    <s v="APCo Distr Reg Ops"/>
    <x v="7"/>
    <s v="140"/>
    <s v="11313"/>
    <s v="SP20 / 009"/>
    <n v="23950.083980769301"/>
    <n v="159667.22653846201"/>
  </r>
  <r>
    <m/>
    <n v="0"/>
    <n v="1992187500"/>
    <n v="1996032714"/>
    <n v="1996037922"/>
    <n v="1996045362"/>
    <s v="13263R"/>
    <s v="Utilities"/>
    <s v="12358XR"/>
    <s v="Utility Operations Appalachian"/>
    <s v="12358R"/>
    <s v="Utility Operations Appalachian"/>
    <s v="12359R"/>
    <s v="APCo Distr Reg Ops"/>
    <x v="7"/>
    <s v="140"/>
    <s v="11313"/>
    <s v="SP20 / 010"/>
    <n v="34223.799384615399"/>
    <n v="171118.99692307701"/>
  </r>
  <r>
    <m/>
    <n v="0"/>
    <n v="1992187500"/>
    <n v="1996032714"/>
    <n v="1996037922"/>
    <n v="1996045362"/>
    <s v="13263R"/>
    <s v="Utilities"/>
    <s v="12358XR"/>
    <s v="Utility Operations Appalachian"/>
    <s v="12358R"/>
    <s v="Utility Operations Appalachian"/>
    <s v="12359R"/>
    <s v="APCo Distr Reg Ops"/>
    <x v="7"/>
    <s v="140"/>
    <s v="11422"/>
    <s v="Nonsal"/>
    <n v="88456.785900000003"/>
    <n v="2948559.53"/>
  </r>
  <r>
    <m/>
    <n v="0"/>
    <n v="1992187500"/>
    <n v="1996032714"/>
    <n v="1996037922"/>
    <n v="1996045362"/>
    <s v="13263R"/>
    <s v="Utilities"/>
    <s v="12358XR"/>
    <s v="Utility Operations Appalachian"/>
    <s v="12358R"/>
    <s v="Utility Operations Appalachian"/>
    <s v="12359R"/>
    <s v="APCo Distr Reg Ops"/>
    <x v="7"/>
    <s v="140"/>
    <s v="11422"/>
    <s v="SP20 / 008"/>
    <n v="62761.147007692402"/>
    <n v="627611.47007692303"/>
  </r>
  <r>
    <m/>
    <n v="0"/>
    <n v="1992187500"/>
    <n v="1996032714"/>
    <n v="1996037922"/>
    <n v="1996045362"/>
    <s v="13263R"/>
    <s v="Utilities"/>
    <s v="12358XR"/>
    <s v="Utility Operations Appalachian"/>
    <s v="12358R"/>
    <s v="Utility Operations Appalachian"/>
    <s v="12359R"/>
    <s v="APCo Distr Reg Ops"/>
    <x v="7"/>
    <s v="140"/>
    <s v="11422"/>
    <s v="SP20 / 009"/>
    <n v="20007.000461538399"/>
    <n v="133380.00307692299"/>
  </r>
  <r>
    <m/>
    <n v="0"/>
    <n v="1992187500"/>
    <n v="1996032714"/>
    <n v="1996037922"/>
    <n v="1996045362"/>
    <s v="13263R"/>
    <s v="Utilities"/>
    <s v="12358XR"/>
    <s v="Utility Operations Appalachian"/>
    <s v="12358R"/>
    <s v="Utility Operations Appalachian"/>
    <s v="12359R"/>
    <s v="APCo Distr Reg Ops"/>
    <x v="7"/>
    <s v="140"/>
    <s v="11684"/>
    <s v="Nonsal"/>
    <n v="99475.999800000005"/>
    <n v="3315866.66"/>
  </r>
  <r>
    <m/>
    <n v="0"/>
    <n v="1992187500"/>
    <n v="1996032714"/>
    <n v="1996037922"/>
    <n v="1996045362"/>
    <s v="13263R"/>
    <s v="Utilities"/>
    <s v="12358XR"/>
    <s v="Utility Operations Appalachian"/>
    <s v="12358R"/>
    <s v="Utility Operations Appalachian"/>
    <s v="12359R"/>
    <s v="APCo Distr Reg Ops"/>
    <x v="7"/>
    <s v="140"/>
    <s v="11684"/>
    <s v="SP20 / 007"/>
    <n v="11426.7428461538"/>
    <n v="114267.428461538"/>
  </r>
  <r>
    <m/>
    <n v="0"/>
    <n v="1992187500"/>
    <n v="1996032714"/>
    <n v="1996037922"/>
    <n v="1996045362"/>
    <s v="13263R"/>
    <s v="Utilities"/>
    <s v="12358XR"/>
    <s v="Utility Operations Appalachian"/>
    <s v="12358R"/>
    <s v="Utility Operations Appalachian"/>
    <s v="12359R"/>
    <s v="APCo Distr Reg Ops"/>
    <x v="7"/>
    <s v="140"/>
    <s v="11684"/>
    <s v="SP20 / 008"/>
    <n v="118072.497680769"/>
    <n v="1180724.97680769"/>
  </r>
  <r>
    <m/>
    <n v="0"/>
    <n v="1992187500"/>
    <n v="1996032714"/>
    <n v="1996037922"/>
    <n v="1996045362"/>
    <s v="13263R"/>
    <s v="Utilities"/>
    <s v="12358XR"/>
    <s v="Utility Operations Appalachian"/>
    <s v="12358R"/>
    <s v="Utility Operations Appalachian"/>
    <s v="12359R"/>
    <s v="APCo Distr Reg Ops"/>
    <x v="7"/>
    <s v="140"/>
    <s v="11684"/>
    <s v="SP20 / 009"/>
    <n v="22946.250461538399"/>
    <n v="152975.00307692299"/>
  </r>
  <r>
    <m/>
    <n v="0"/>
    <n v="1992187500"/>
    <n v="1996032714"/>
    <n v="1996037922"/>
    <n v="1996045362"/>
    <s v="13263R"/>
    <s v="Utilities"/>
    <s v="12358XR"/>
    <s v="Utility Operations Appalachian"/>
    <s v="12358R"/>
    <s v="Utility Operations Appalachian"/>
    <s v="12359R"/>
    <s v="APCo Distr Reg Ops"/>
    <x v="7"/>
    <s v="140"/>
    <s v="11686"/>
    <s v="Nonsal"/>
    <n v="61214.264999999999"/>
    <n v="2040475.5"/>
  </r>
  <r>
    <m/>
    <n v="0"/>
    <n v="1992187500"/>
    <n v="1996032714"/>
    <n v="1996037922"/>
    <n v="1996045362"/>
    <s v="13263R"/>
    <s v="Utilities"/>
    <s v="12358XR"/>
    <s v="Utility Operations Appalachian"/>
    <s v="12358R"/>
    <s v="Utility Operations Appalachian"/>
    <s v="12359R"/>
    <s v="APCo Distr Reg Ops"/>
    <x v="7"/>
    <s v="140"/>
    <s v="11686"/>
    <s v="SP20 / 008"/>
    <n v="71700.795153846106"/>
    <n v="717007.95153846196"/>
  </r>
  <r>
    <m/>
    <n v="0"/>
    <n v="1992187500"/>
    <n v="1996032714"/>
    <n v="1996037922"/>
    <n v="1996045362"/>
    <s v="13263R"/>
    <s v="Utilities"/>
    <s v="12358XR"/>
    <s v="Utility Operations Appalachian"/>
    <s v="12358R"/>
    <s v="Utility Operations Appalachian"/>
    <s v="12359R"/>
    <s v="APCo Distr Reg Ops"/>
    <x v="7"/>
    <s v="140"/>
    <s v="11686"/>
    <s v="SP20 / 009"/>
    <n v="21297.297115384601"/>
    <n v="141981.98076923101"/>
  </r>
  <r>
    <m/>
    <n v="0"/>
    <n v="1992187500"/>
    <n v="1996032714"/>
    <n v="1996037922"/>
    <n v="1996045362"/>
    <s v="13263R"/>
    <s v="Utilities"/>
    <s v="12358XR"/>
    <s v="Utility Operations Appalachian"/>
    <s v="12358R"/>
    <s v="Utility Operations Appalachian"/>
    <s v="12359R"/>
    <s v="APCo Distr Reg Ops"/>
    <x v="7"/>
    <s v="140"/>
    <s v="11777"/>
    <s v="SP20 / 005"/>
    <n v="30188.076369230799"/>
    <n v="377350.95461538498"/>
  </r>
  <r>
    <m/>
    <n v="0"/>
    <n v="1992187500"/>
    <n v="1996032714"/>
    <n v="1996037922"/>
    <n v="1996045362"/>
    <s v="13263R"/>
    <s v="Utilities"/>
    <s v="12358XR"/>
    <s v="Utility Operations Appalachian"/>
    <s v="12358R"/>
    <s v="Utility Operations Appalachian"/>
    <s v="12359R"/>
    <s v="APCo Distr Reg Ops"/>
    <x v="7"/>
    <s v="140"/>
    <s v="11777"/>
    <s v="SP20 / 006"/>
    <n v="110907.77919230799"/>
    <n v="1260511.9984615401"/>
  </r>
  <r>
    <m/>
    <n v="0"/>
    <n v="1992187500"/>
    <n v="1996032714"/>
    <n v="1996037922"/>
    <n v="1996045362"/>
    <s v="13263R"/>
    <s v="Utilities"/>
    <s v="12358XR"/>
    <s v="Utility Operations Appalachian"/>
    <s v="12358R"/>
    <s v="Utility Operations Appalachian"/>
    <s v="12359R"/>
    <s v="APCo Distr Reg Ops"/>
    <x v="7"/>
    <s v="140"/>
    <s v="11777"/>
    <s v="SP20 / 007"/>
    <n v="103846.36707692299"/>
    <n v="1038463.67076923"/>
  </r>
  <r>
    <m/>
    <n v="0"/>
    <n v="1992187500"/>
    <n v="1996032714"/>
    <n v="1996037922"/>
    <n v="1996045362"/>
    <s v="13263R"/>
    <s v="Utilities"/>
    <s v="12358XR"/>
    <s v="Utility Operations Appalachian"/>
    <s v="12358R"/>
    <s v="Utility Operations Appalachian"/>
    <s v="12359R"/>
    <s v="APCo Distr Reg Ops"/>
    <x v="7"/>
    <s v="140"/>
    <s v="11777"/>
    <s v="SP20 / 008"/>
    <n v="100960.32423076899"/>
    <n v="1009603.24230769"/>
  </r>
  <r>
    <m/>
    <n v="0"/>
    <n v="1992187500"/>
    <n v="1996032714"/>
    <n v="1996037922"/>
    <n v="1996045362"/>
    <s v="13263R"/>
    <s v="Utilities"/>
    <s v="12358XR"/>
    <s v="Utility Operations Appalachian"/>
    <s v="12358R"/>
    <s v="Utility Operations Appalachian"/>
    <s v="12359R"/>
    <s v="APCo Distr Reg Ops"/>
    <x v="7"/>
    <s v="140"/>
    <s v="11777"/>
    <s v="SP20 / 009"/>
    <n v="21247.500461538399"/>
    <n v="141650.00307692299"/>
  </r>
  <r>
    <m/>
    <n v="0"/>
    <n v="1992187500"/>
    <n v="1996032714"/>
    <n v="1996037922"/>
    <n v="1996045362"/>
    <s v="13263R"/>
    <s v="Utilities"/>
    <s v="12358XR"/>
    <s v="Utility Operations Appalachian"/>
    <s v="12358R"/>
    <s v="Utility Operations Appalachian"/>
    <s v="12359R"/>
    <s v="APCo Distr Reg Ops"/>
    <x v="7"/>
    <s v="140"/>
    <s v="11777"/>
    <s v="SP20 / 010"/>
    <n v="31510.803846153802"/>
    <n v="157554.01923076899"/>
  </r>
  <r>
    <m/>
    <n v="0"/>
    <n v="1992187500"/>
    <n v="1996032714"/>
    <n v="1996037922"/>
    <n v="1996045362"/>
    <s v="13263R"/>
    <s v="Utilities"/>
    <s v="12358XR"/>
    <s v="Utility Operations Appalachian"/>
    <s v="12358R"/>
    <s v="Utility Operations Appalachian"/>
    <s v="12359R"/>
    <s v="APCo Distr Reg Ops"/>
    <x v="7"/>
    <s v="140"/>
    <s v="11853"/>
    <s v="Nonsal"/>
    <n v="7261.6629000000003"/>
    <n v="242055.43"/>
  </r>
  <r>
    <m/>
    <n v="0"/>
    <n v="1992187500"/>
    <n v="1996032714"/>
    <n v="1996037922"/>
    <n v="1996045362"/>
    <s v="13263R"/>
    <s v="Utilities"/>
    <s v="12358XR"/>
    <s v="Utility Operations Appalachian"/>
    <s v="12358R"/>
    <s v="Utility Operations Appalachian"/>
    <s v="12359R"/>
    <s v="APCo Distr Reg Ops"/>
    <x v="7"/>
    <s v="140"/>
    <s v="12215"/>
    <s v="SP20 / 004"/>
    <n v="8612.0564769230805"/>
    <n v="143534.27461538499"/>
  </r>
  <r>
    <m/>
    <n v="0"/>
    <n v="1992187500"/>
    <n v="1996032714"/>
    <n v="1996037922"/>
    <n v="1996045362"/>
    <s v="13263R"/>
    <s v="Utilities"/>
    <s v="12358XR"/>
    <s v="Utility Operations Appalachian"/>
    <s v="12358R"/>
    <s v="Utility Operations Appalachian"/>
    <s v="12359R"/>
    <s v="APCo Distr Reg Ops"/>
    <x v="7"/>
    <s v="140"/>
    <s v="12215"/>
    <s v="SP20 / 005"/>
    <n v="23676.4252923077"/>
    <n v="295955.31615384598"/>
  </r>
  <r>
    <m/>
    <n v="0"/>
    <n v="1992187500"/>
    <n v="1996032714"/>
    <n v="1996037922"/>
    <n v="1996045362"/>
    <s v="13263R"/>
    <s v="Utilities"/>
    <s v="12358XR"/>
    <s v="Utility Operations Appalachian"/>
    <s v="12358R"/>
    <s v="Utility Operations Appalachian"/>
    <s v="12359R"/>
    <s v="APCo Distr Reg Ops"/>
    <x v="7"/>
    <s v="140"/>
    <s v="12215"/>
    <s v="SP20 / 006"/>
    <n v="10132.9982653846"/>
    <n v="112588.869615385"/>
  </r>
  <r>
    <m/>
    <n v="0"/>
    <n v="1992187500"/>
    <n v="1996032714"/>
    <n v="1996037922"/>
    <n v="1996045362"/>
    <s v="13263R"/>
    <s v="Utilities"/>
    <s v="12358XR"/>
    <s v="Utility Operations Appalachian"/>
    <s v="12358R"/>
    <s v="Utility Operations Appalachian"/>
    <s v="12359R"/>
    <s v="APCo Distr Reg Ops"/>
    <x v="7"/>
    <s v="140"/>
    <s v="12359"/>
    <s v="SP20 / 005"/>
    <n v="6100.7921538461496"/>
    <n v="76259.901923076904"/>
  </r>
  <r>
    <m/>
    <n v="0"/>
    <n v="1992187500"/>
    <n v="1996032714"/>
    <n v="1996037922"/>
    <n v="1996045362"/>
    <s v="13263R"/>
    <s v="Utilities"/>
    <s v="12358XR"/>
    <s v="Utility Operations Appalachian"/>
    <s v="12358R"/>
    <s v="Utility Operations Appalachian"/>
    <s v="12359R"/>
    <s v="APCo Distr Reg Ops"/>
    <x v="7"/>
    <s v="140"/>
    <s v="12359"/>
    <s v="SP20 / 007"/>
    <n v="19986.938615384599"/>
    <n v="199869.38615384599"/>
  </r>
  <r>
    <m/>
    <n v="0"/>
    <n v="1992187500"/>
    <n v="1996032714"/>
    <n v="1996037922"/>
    <n v="1996045362"/>
    <s v="13263R"/>
    <s v="Utilities"/>
    <s v="12358XR"/>
    <s v="Utility Operations Appalachian"/>
    <s v="12358R"/>
    <s v="Utility Operations Appalachian"/>
    <s v="12359R"/>
    <s v="APCo Distr Reg Ops"/>
    <x v="7"/>
    <s v="140"/>
    <s v="12359"/>
    <s v="SP20 / 011"/>
    <n v="95274.983269231001"/>
    <n v="381099.93307692301"/>
  </r>
  <r>
    <m/>
    <n v="0"/>
    <n v="1992187500"/>
    <n v="1996032714"/>
    <n v="1996037922"/>
    <n v="1996045362"/>
    <s v="13263R"/>
    <s v="Utilities"/>
    <s v="12358XR"/>
    <s v="Utility Operations Appalachian"/>
    <s v="12358R"/>
    <s v="Utility Operations Appalachian"/>
    <s v="12359R"/>
    <s v="APCo Distr Reg Ops"/>
    <x v="7"/>
    <s v="140"/>
    <s v="12359"/>
    <s v="SP20 / 013"/>
    <n v="87267.248923076899"/>
    <n v="249334.99692307701"/>
  </r>
  <r>
    <m/>
    <n v="0"/>
    <n v="1992187500"/>
    <n v="1996032714"/>
    <n v="1996037922"/>
    <n v="1996045362"/>
    <s v="13263R"/>
    <s v="Utilities"/>
    <s v="12358XR"/>
    <s v="Utility Operations Appalachian"/>
    <s v="12358R"/>
    <s v="Utility Operations Appalachian"/>
    <s v="12359R"/>
    <s v="APCo Distr Reg Ops"/>
    <x v="7"/>
    <s v="140"/>
    <s v="12616"/>
    <s v="SP20 / 004"/>
    <n v="17936.5774384615"/>
    <n v="298942.95730769198"/>
  </r>
  <r>
    <m/>
    <n v="0"/>
    <n v="1992187500"/>
    <n v="1996032714"/>
    <n v="1996037922"/>
    <n v="1996045362"/>
    <s v="13263R"/>
    <s v="Utilities"/>
    <s v="12358XR"/>
    <s v="Utility Operations Appalachian"/>
    <s v="12358R"/>
    <s v="Utility Operations Appalachian"/>
    <s v="12359R"/>
    <s v="APCo Distr Reg Ops"/>
    <x v="7"/>
    <s v="140"/>
    <s v="12616"/>
    <s v="SP20 / 005"/>
    <n v="6457.3720092307703"/>
    <n v="80717.150115384604"/>
  </r>
  <r>
    <m/>
    <n v="0"/>
    <n v="1992187500"/>
    <n v="1996032714"/>
    <n v="1996037922"/>
    <n v="1996045362"/>
    <s v="13263R"/>
    <s v="Utilities"/>
    <s v="12358XR"/>
    <s v="Utility Operations Appalachian"/>
    <s v="12358R"/>
    <s v="Utility Operations Appalachian"/>
    <s v="12359R"/>
    <s v="APCo Distr Reg Ops"/>
    <x v="7"/>
    <s v="140"/>
    <s v="12616"/>
    <s v="SP20 / 006"/>
    <n v="9237.8670334615799"/>
    <n v="102642.967038462"/>
  </r>
  <r>
    <m/>
    <n v="0"/>
    <n v="1992187500"/>
    <n v="1996032714"/>
    <n v="1996037922"/>
    <n v="1996045362"/>
    <s v="13263R"/>
    <s v="Utilities"/>
    <s v="12358XR"/>
    <s v="Utility Operations Appalachian"/>
    <s v="12358R"/>
    <s v="Utility Operations Appalachian"/>
    <s v="12359R"/>
    <s v="APCo Distr Reg Ops"/>
    <x v="7"/>
    <s v="140"/>
    <s v="12616"/>
    <s v="SP20 / 007"/>
    <n v="81219.507638461495"/>
    <n v="812195.07638461597"/>
  </r>
  <r>
    <m/>
    <n v="0"/>
    <n v="1992187500"/>
    <n v="1996032714"/>
    <n v="1996037922"/>
    <n v="1996045362"/>
    <s v="13263R"/>
    <s v="Utilities"/>
    <s v="12358XR"/>
    <s v="Utility Operations Appalachian"/>
    <s v="12358R"/>
    <s v="Utility Operations Appalachian"/>
    <s v="12359R"/>
    <s v="APCo Distr Reg Ops"/>
    <x v="7"/>
    <s v="140"/>
    <s v="12616"/>
    <s v="SP20 / 009"/>
    <n v="20377.0543846154"/>
    <n v="135847.029230769"/>
  </r>
  <r>
    <m/>
    <n v="0"/>
    <n v="1992187500"/>
    <n v="1996032714"/>
    <n v="1996037922"/>
    <n v="1996045362"/>
    <s v="13263R"/>
    <s v="Utilities"/>
    <s v="12358XR"/>
    <s v="Utility Operations Appalachian"/>
    <s v="12358R"/>
    <s v="Utility Operations Appalachian"/>
    <s v="12359R"/>
    <s v="APCo Distr Reg Ops"/>
    <x v="7"/>
    <s v="140"/>
    <s v="12640"/>
    <s v="SP20 / 010"/>
    <n v="35840.775076922997"/>
    <n v="179203.87538461501"/>
  </r>
  <r>
    <m/>
    <n v="0"/>
    <n v="1992187500"/>
    <n v="1996032714"/>
    <n v="1996037922"/>
    <n v="1996045362"/>
    <s v="13263R"/>
    <s v="Utilities"/>
    <s v="12358XR"/>
    <s v="Utility Operations Appalachian"/>
    <s v="12358R"/>
    <s v="Utility Operations Appalachian"/>
    <s v="12359R"/>
    <s v="APCo Distr Reg Ops"/>
    <x v="7"/>
    <s v="140"/>
    <s v="12825"/>
    <s v="Nonsal"/>
    <n v="43687.531799999997"/>
    <n v="1456251.06"/>
  </r>
  <r>
    <m/>
    <n v="0"/>
    <n v="1992187500"/>
    <n v="1996032714"/>
    <n v="1996037922"/>
    <n v="1996045362"/>
    <s v="13263R"/>
    <s v="Utilities"/>
    <s v="12358XR"/>
    <s v="Utility Operations Appalachian"/>
    <s v="12358R"/>
    <s v="Utility Operations Appalachian"/>
    <s v="12359R"/>
    <s v="APCo Distr Reg Ops"/>
    <x v="7"/>
    <s v="140"/>
    <s v="12825"/>
    <s v="SP20 / 008"/>
    <n v="63724.9324461539"/>
    <n v="637249.324461538"/>
  </r>
  <r>
    <m/>
    <n v="0"/>
    <n v="1992187500"/>
    <n v="1996032714"/>
    <n v="1996037922"/>
    <n v="1996045362"/>
    <s v="13263R"/>
    <s v="Utilities"/>
    <s v="12358XR"/>
    <s v="Utility Operations Appalachian"/>
    <s v="12358R"/>
    <s v="Utility Operations Appalachian"/>
    <s v="12359R"/>
    <s v="APCo Distr Reg Ops"/>
    <x v="7"/>
    <s v="140"/>
    <s v="12825"/>
    <s v="SP20 / 009"/>
    <n v="20666.771942307802"/>
    <n v="137778.479615385"/>
  </r>
  <r>
    <m/>
    <n v="0"/>
    <n v="1992187500"/>
    <n v="1996032714"/>
    <n v="1996037922"/>
    <n v="1996045362"/>
    <s v="13263R"/>
    <s v="Utilities"/>
    <s v="12358XR"/>
    <s v="Utility Operations Appalachian"/>
    <s v="12358R"/>
    <s v="Utility Operations Appalachian"/>
    <s v="12359R"/>
    <s v="APCo Distr Reg Ops"/>
    <x v="7"/>
    <s v="140"/>
    <s v="12834"/>
    <s v="Nonsal"/>
    <n v="62762.295599999998"/>
    <n v="2092076.52"/>
  </r>
  <r>
    <m/>
    <n v="0"/>
    <n v="1992187500"/>
    <n v="1996032714"/>
    <n v="1996037922"/>
    <n v="1996045362"/>
    <s v="13263R"/>
    <s v="Utilities"/>
    <s v="12358XR"/>
    <s v="Utility Operations Appalachian"/>
    <s v="12358R"/>
    <s v="Utility Operations Appalachian"/>
    <s v="12359R"/>
    <s v="APCo Distr Reg Ops"/>
    <x v="7"/>
    <s v="140"/>
    <s v="12834"/>
    <s v="SP20 / 008"/>
    <n v="91093.1686807691"/>
    <n v="910931.68680769205"/>
  </r>
  <r>
    <m/>
    <n v="0"/>
    <n v="1992187500"/>
    <n v="1996032714"/>
    <n v="1996037922"/>
    <n v="1996045362"/>
    <s v="13263R"/>
    <s v="Utilities"/>
    <s v="12358XR"/>
    <s v="Utility Operations Appalachian"/>
    <s v="12358R"/>
    <s v="Utility Operations Appalachian"/>
    <s v="12359R"/>
    <s v="APCo Distr Reg Ops"/>
    <x v="7"/>
    <s v="140"/>
    <s v="12834"/>
    <s v="SP20 / 009"/>
    <n v="21491.861423076902"/>
    <n v="143279.07615384599"/>
  </r>
  <r>
    <m/>
    <n v="0"/>
    <n v="1992187500"/>
    <n v="1996032714"/>
    <n v="1996037922"/>
    <n v="1996045362"/>
    <s v="13263R"/>
    <s v="Utilities"/>
    <s v="12358XR"/>
    <s v="Utility Operations Appalachian"/>
    <s v="12358R"/>
    <s v="Utility Operations Appalachian"/>
    <s v="12359R"/>
    <s v="APCo Distr Reg Ops"/>
    <x v="7"/>
    <s v="140"/>
    <s v="12849"/>
    <s v="Nonsal"/>
    <n v="54759.219299999997"/>
    <n v="1825307.31"/>
  </r>
  <r>
    <m/>
    <n v="0"/>
    <n v="1992187500"/>
    <n v="1996032714"/>
    <n v="1996037922"/>
    <n v="1996045362"/>
    <s v="13263R"/>
    <s v="Utilities"/>
    <s v="12358XR"/>
    <s v="Utility Operations Appalachian"/>
    <s v="12358R"/>
    <s v="Utility Operations Appalachian"/>
    <s v="12359R"/>
    <s v="APCo Distr Reg Ops"/>
    <x v="7"/>
    <s v="140"/>
    <s v="12849"/>
    <s v="SP20 / 008"/>
    <n v="83856.727230769204"/>
    <n v="838567.27230769198"/>
  </r>
  <r>
    <m/>
    <n v="0"/>
    <n v="1992187500"/>
    <n v="1996032714"/>
    <n v="1996037922"/>
    <n v="1996045362"/>
    <s v="13263R"/>
    <s v="Utilities"/>
    <s v="12358XR"/>
    <s v="Utility Operations Appalachian"/>
    <s v="12358R"/>
    <s v="Utility Operations Appalachian"/>
    <s v="12359R"/>
    <s v="APCo Distr Reg Ops"/>
    <x v="7"/>
    <s v="140"/>
    <s v="12888"/>
    <s v="Nonsal"/>
    <n v="50241.195599999999"/>
    <n v="1674706.52"/>
  </r>
  <r>
    <m/>
    <n v="0"/>
    <n v="1992187500"/>
    <n v="1996032714"/>
    <n v="1996037922"/>
    <n v="1996045362"/>
    <s v="13263R"/>
    <s v="Utilities"/>
    <s v="12358XR"/>
    <s v="Utility Operations Appalachian"/>
    <s v="12358R"/>
    <s v="Utility Operations Appalachian"/>
    <s v="12359R"/>
    <s v="APCo Distr Reg Ops"/>
    <x v="7"/>
    <s v="140"/>
    <s v="12888"/>
    <s v="SP20 / 008"/>
    <n v="80921.069538461394"/>
    <n v="809210.69538461498"/>
  </r>
  <r>
    <m/>
    <n v="0"/>
    <n v="1992187500"/>
    <n v="1996032714"/>
    <n v="1996037922"/>
    <n v="1996045362"/>
    <s v="13263R"/>
    <s v="Utilities"/>
    <s v="12358XR"/>
    <s v="Utility Operations Appalachian"/>
    <s v="12358R"/>
    <s v="Utility Operations Appalachian"/>
    <s v="12359R"/>
    <s v="APCo Distr Reg Ops"/>
    <x v="7"/>
    <s v="140"/>
    <s v="12888"/>
    <s v="SP20 / 009"/>
    <n v="23803.087211538401"/>
    <n v="158687.24807692299"/>
  </r>
  <r>
    <m/>
    <n v="0"/>
    <n v="1992187500"/>
    <n v="1996032714"/>
    <n v="1996037922"/>
    <n v="1996045362"/>
    <s v="13263R"/>
    <s v="Utilities"/>
    <s v="12358XR"/>
    <s v="Utility Operations Appalachian"/>
    <s v="12358R"/>
    <s v="Utility Operations Appalachian"/>
    <s v="12359R"/>
    <s v="APCo Distr Reg Ops"/>
    <x v="7"/>
    <s v="140"/>
    <s v="12891"/>
    <s v="SP20 / 004"/>
    <n v="8307.0752446153892"/>
    <n v="138451.25407692301"/>
  </r>
  <r>
    <m/>
    <n v="0"/>
    <n v="1992187500"/>
    <n v="1996032714"/>
    <n v="1996037922"/>
    <n v="1996045362"/>
    <s v="13263R"/>
    <s v="Utilities"/>
    <s v="12358XR"/>
    <s v="Utility Operations Appalachian"/>
    <s v="12358R"/>
    <s v="Utility Operations Appalachian"/>
    <s v="12359R"/>
    <s v="APCo Distr Reg Ops"/>
    <x v="7"/>
    <s v="140"/>
    <s v="12891"/>
    <s v="SP20 / 006"/>
    <n v="26894.066261538501"/>
    <n v="298822.95846153802"/>
  </r>
  <r>
    <m/>
    <n v="0"/>
    <n v="1992187500"/>
    <n v="1996032714"/>
    <n v="1996037922"/>
    <n v="1996045362"/>
    <s v="13263R"/>
    <s v="Utilities"/>
    <s v="12358XR"/>
    <s v="Utility Operations Appalachian"/>
    <s v="12358R"/>
    <s v="Utility Operations Appalachian"/>
    <s v="12359R"/>
    <s v="APCo Distr Reg Ops"/>
    <x v="7"/>
    <s v="140"/>
    <s v="12891"/>
    <s v="SP20 / 007"/>
    <n v="36169.383346153802"/>
    <n v="361693.83346153802"/>
  </r>
  <r>
    <m/>
    <n v="0"/>
    <n v="1992187500"/>
    <n v="1996032714"/>
    <n v="1996037922"/>
    <n v="1996045362"/>
    <s v="13263R"/>
    <s v="Utilities"/>
    <s v="12358XR"/>
    <s v="Utility Operations Appalachian"/>
    <s v="12358R"/>
    <s v="Utility Operations Appalachian"/>
    <s v="12359R"/>
    <s v="APCo Distr Reg Ops"/>
    <x v="7"/>
    <s v="140"/>
    <s v="12891"/>
    <s v="SP20 / 008"/>
    <n v="12632.2563076923"/>
    <n v="126322.563076923"/>
  </r>
  <r>
    <m/>
    <n v="0"/>
    <n v="1992187500"/>
    <n v="1996032714"/>
    <n v="1996037922"/>
    <n v="1996045362"/>
    <s v="13263R"/>
    <s v="Utilities"/>
    <s v="12358XR"/>
    <s v="Utility Operations Appalachian"/>
    <s v="12358R"/>
    <s v="Utility Operations Appalachian"/>
    <s v="12359R"/>
    <s v="APCo Distr Reg Ops"/>
    <x v="7"/>
    <s v="140"/>
    <s v="13682"/>
    <s v="SP20 / 008"/>
    <n v="12910.538500000001"/>
    <n v="129105.38499999999"/>
  </r>
  <r>
    <m/>
    <n v="0"/>
    <n v="1992187500"/>
    <n v="1996032714"/>
    <n v="1996037922"/>
    <n v="1996045362"/>
    <s v="13263R"/>
    <s v="Utilities"/>
    <s v="12358XR"/>
    <s v="Utility Operations Appalachian"/>
    <s v="12358R"/>
    <s v="Utility Operations Appalachian"/>
    <s v="12359R"/>
    <s v="APCo Distr Reg Ops"/>
    <x v="7"/>
    <s v="140"/>
    <s v="13682"/>
    <s v="SP20 / 010"/>
    <n v="32872.671384615402"/>
    <n v="164363.35692307699"/>
  </r>
  <r>
    <m/>
    <n v="0"/>
    <n v="1992187500"/>
    <n v="1996032714"/>
    <n v="1996037922"/>
    <n v="1996045362"/>
    <s v="13263R"/>
    <s v="Utilities"/>
    <s v="12358XR"/>
    <s v="Utility Operations Appalachian"/>
    <s v="12358R"/>
    <s v="Utility Operations Appalachian"/>
    <s v="12359R"/>
    <s v="APCo Distr Reg Ops"/>
    <x v="7"/>
    <s v="140"/>
    <s v="13684"/>
    <s v="SP20 / 002"/>
    <n v="2238.4180000000001"/>
    <n v="44768.36"/>
  </r>
  <r>
    <m/>
    <n v="0"/>
    <n v="1992187500"/>
    <n v="1996032714"/>
    <n v="1996037922"/>
    <n v="1996045362"/>
    <s v="13263R"/>
    <s v="Utilities"/>
    <s v="12358XR"/>
    <s v="Utility Operations Appalachian"/>
    <s v="12358R"/>
    <s v="Utility Operations Appalachian"/>
    <s v="12359R"/>
    <s v="APCo Distr Reg Ops"/>
    <x v="7"/>
    <s v="140"/>
    <s v="13684"/>
    <s v="SP20 / 004"/>
    <n v="7587.1145146153804"/>
    <n v="126451.908576923"/>
  </r>
  <r>
    <m/>
    <n v="0"/>
    <n v="1992187500"/>
    <n v="1996032714"/>
    <n v="1996037922"/>
    <n v="1996045362"/>
    <s v="13263R"/>
    <s v="Utilities"/>
    <s v="12358XR"/>
    <s v="Utility Operations Appalachian"/>
    <s v="12358R"/>
    <s v="Utility Operations Appalachian"/>
    <s v="12359R"/>
    <s v="APCo Distr Reg Ops"/>
    <x v="7"/>
    <s v="140"/>
    <s v="13684"/>
    <s v="SP20 / 005"/>
    <n v="5627.9552923076999"/>
    <n v="70349.441153846201"/>
  </r>
  <r>
    <m/>
    <n v="0"/>
    <n v="1992187500"/>
    <n v="1996032714"/>
    <n v="1996037922"/>
    <n v="1996045362"/>
    <s v="13263R"/>
    <s v="Utilities"/>
    <s v="12358XR"/>
    <s v="Utility Operations Appalachian"/>
    <s v="12358R"/>
    <s v="Utility Operations Appalachian"/>
    <s v="12359R"/>
    <s v="APCo Distr Reg Ops"/>
    <x v="7"/>
    <s v="140"/>
    <s v="13684"/>
    <s v="SP20 / 006"/>
    <n v="21536.8835192308"/>
    <n v="239298.70576923099"/>
  </r>
  <r>
    <m/>
    <n v="0"/>
    <n v="1992187500"/>
    <n v="1996032714"/>
    <n v="1996037922"/>
    <n v="1996045362"/>
    <s v="13263R"/>
    <s v="Utilities"/>
    <s v="12358XR"/>
    <s v="Utility Operations Appalachian"/>
    <s v="12358R"/>
    <s v="Utility Operations Appalachian"/>
    <s v="12359R"/>
    <s v="APCo Distr Reg Ops"/>
    <x v="7"/>
    <s v="140"/>
    <s v="13684"/>
    <s v="SP20 / 007"/>
    <n v="30842.3495"/>
    <n v="308423.495"/>
  </r>
  <r>
    <m/>
    <n v="0"/>
    <n v="1992187500"/>
    <n v="1996032714"/>
    <n v="1996037922"/>
    <n v="1996045362"/>
    <s v="13263R"/>
    <s v="Utilities"/>
    <s v="12358XR"/>
    <s v="Utility Operations Appalachian"/>
    <s v="12358R"/>
    <s v="Utility Operations Appalachian"/>
    <s v="12359R"/>
    <s v="APCo Distr Reg Ops"/>
    <x v="7"/>
    <s v="140"/>
    <s v="13684"/>
    <s v="SP20 / 008"/>
    <n v="27056.694153846202"/>
    <n v="270566.94153846201"/>
  </r>
  <r>
    <m/>
    <n v="0"/>
    <n v="1992187500"/>
    <n v="1996032714"/>
    <n v="1996037922"/>
    <n v="1996045362"/>
    <s v="13263R"/>
    <s v="Utilities"/>
    <s v="12358XR"/>
    <s v="Utility Operations Appalachian"/>
    <s v="12358R"/>
    <s v="Utility Operations Appalachian"/>
    <s v="12359R"/>
    <s v="APCo Distr Reg Ops"/>
    <x v="7"/>
    <s v="140"/>
    <s v="13684"/>
    <s v="SP20 / 009"/>
    <n v="20355.765173076899"/>
    <n v="135705.10115384599"/>
  </r>
  <r>
    <m/>
    <n v="0"/>
    <n v="1992187500"/>
    <n v="1996032714"/>
    <n v="1996037922"/>
    <n v="1996045362"/>
    <s v="13263R"/>
    <s v="Utilities"/>
    <s v="12358XR"/>
    <s v="Utility Operations Appalachian"/>
    <s v="12358R"/>
    <s v="Utility Operations Appalachian"/>
    <s v="12359R"/>
    <s v="APCo Distr Reg Ops"/>
    <x v="7"/>
    <s v="140"/>
    <s v="13685"/>
    <s v="SP20 / 002"/>
    <n v="5034.2990711538496"/>
    <n v="100685.981423077"/>
  </r>
  <r>
    <m/>
    <n v="0"/>
    <n v="1992187500"/>
    <n v="1996032714"/>
    <n v="1996037922"/>
    <n v="1996045362"/>
    <s v="13263R"/>
    <s v="Utilities"/>
    <s v="12358XR"/>
    <s v="Utility Operations Appalachian"/>
    <s v="12358R"/>
    <s v="Utility Operations Appalachian"/>
    <s v="12359R"/>
    <s v="APCo Distr Reg Ops"/>
    <x v="7"/>
    <s v="140"/>
    <s v="13685"/>
    <s v="SP20 / 004"/>
    <n v="3540.1766538461502"/>
    <n v="59002.944230769201"/>
  </r>
  <r>
    <m/>
    <n v="0"/>
    <n v="1992187500"/>
    <n v="1996032714"/>
    <n v="1996037922"/>
    <n v="1996045362"/>
    <s v="13263R"/>
    <s v="Utilities"/>
    <s v="12358XR"/>
    <s v="Utility Operations Appalachian"/>
    <s v="12358R"/>
    <s v="Utility Operations Appalachian"/>
    <s v="12359R"/>
    <s v="APCo Distr Reg Ops"/>
    <x v="7"/>
    <s v="140"/>
    <s v="13685"/>
    <s v="SP20 / 005"/>
    <n v="5682.4080000000004"/>
    <n v="71030.100000000006"/>
  </r>
  <r>
    <m/>
    <n v="0"/>
    <n v="1992187500"/>
    <n v="1996032714"/>
    <n v="1996037922"/>
    <n v="1996045362"/>
    <s v="13263R"/>
    <s v="Utilities"/>
    <s v="12358XR"/>
    <s v="Utility Operations Appalachian"/>
    <s v="12358R"/>
    <s v="Utility Operations Appalachian"/>
    <s v="12359R"/>
    <s v="APCo Distr Reg Ops"/>
    <x v="7"/>
    <s v="140"/>
    <s v="13685"/>
    <s v="SP20 / 006"/>
    <n v="10255.229169230801"/>
    <n v="113946.99076923099"/>
  </r>
  <r>
    <m/>
    <n v="0"/>
    <n v="1992187500"/>
    <n v="1996032714"/>
    <n v="1996037922"/>
    <n v="1996045362"/>
    <s v="13263R"/>
    <s v="Utilities"/>
    <s v="12358XR"/>
    <s v="Utility Operations Appalachian"/>
    <s v="12358R"/>
    <s v="Utility Operations Appalachian"/>
    <s v="12359R"/>
    <s v="APCo Distr Reg Ops"/>
    <x v="7"/>
    <s v="140"/>
    <s v="13685"/>
    <s v="SP20 / 007"/>
    <n v="22121.8264615384"/>
    <n v="221218.26461538501"/>
  </r>
  <r>
    <m/>
    <n v="0"/>
    <n v="1992187500"/>
    <n v="1996032714"/>
    <n v="1996037922"/>
    <n v="1996045362"/>
    <s v="13263R"/>
    <s v="Utilities"/>
    <s v="12358XR"/>
    <s v="Utility Operations Appalachian"/>
    <s v="12358R"/>
    <s v="Utility Operations Appalachian"/>
    <s v="12359R"/>
    <s v="APCo Distr Reg Ops"/>
    <x v="7"/>
    <s v="140"/>
    <s v="13685"/>
    <s v="SP20 / 009"/>
    <n v="19507.202769230698"/>
    <n v="130048.018461538"/>
  </r>
  <r>
    <m/>
    <n v="0"/>
    <n v="1992187500"/>
    <n v="1996032714"/>
    <n v="1996037922"/>
    <n v="1996045362"/>
    <s v="13263R"/>
    <s v="Utilities"/>
    <s v="12358XR"/>
    <s v="Utility Operations Appalachian"/>
    <s v="12358R"/>
    <s v="Utility Operations Appalachian"/>
    <s v="12359R"/>
    <s v="APCo Distr Reg Ops"/>
    <x v="7"/>
    <s v="140"/>
    <s v="13686"/>
    <s v="SP20 / 003"/>
    <n v="2694.5619999999999"/>
    <n v="53891.24"/>
  </r>
  <r>
    <m/>
    <n v="0"/>
    <n v="1992187500"/>
    <n v="1996032714"/>
    <n v="1996037922"/>
    <n v="1996045362"/>
    <s v="13263R"/>
    <s v="Utilities"/>
    <s v="12358XR"/>
    <s v="Utility Operations Appalachian"/>
    <s v="12358R"/>
    <s v="Utility Operations Appalachian"/>
    <s v="12359R"/>
    <s v="APCo Distr Reg Ops"/>
    <x v="7"/>
    <s v="140"/>
    <s v="13686"/>
    <s v="SP20 / 004"/>
    <n v="3797.3420769230802"/>
    <n v="63289.034615384597"/>
  </r>
  <r>
    <m/>
    <n v="0"/>
    <n v="1992187500"/>
    <n v="1996032714"/>
    <n v="1996037922"/>
    <n v="1996045362"/>
    <s v="13263R"/>
    <s v="Utilities"/>
    <s v="12358XR"/>
    <s v="Utility Operations Appalachian"/>
    <s v="12358R"/>
    <s v="Utility Operations Appalachian"/>
    <s v="12359R"/>
    <s v="APCo Distr Reg Ops"/>
    <x v="0"/>
    <s v="140"/>
    <s v="13686"/>
    <s v="SP20 / 005"/>
    <n v="5399.3123076923002"/>
    <n v="67491.4038461538"/>
  </r>
  <r>
    <m/>
    <n v="0"/>
    <n v="1992187500"/>
    <n v="1996032714"/>
    <n v="1996037922"/>
    <n v="1996045362"/>
    <s v="13263R"/>
    <s v="Utilities"/>
    <s v="12358XR"/>
    <s v="Utility Operations Appalachian"/>
    <s v="12358R"/>
    <s v="Utility Operations Appalachian"/>
    <s v="12359R"/>
    <s v="APCo Distr Reg Ops"/>
    <x v="0"/>
    <s v="140"/>
    <s v="13686"/>
    <s v="SP20 / 006"/>
    <n v="17059.808838461598"/>
    <n v="189553.431538462"/>
  </r>
  <r>
    <m/>
    <n v="0"/>
    <n v="1992187500"/>
    <n v="1996032714"/>
    <n v="1996037922"/>
    <n v="1996045362"/>
    <s v="13263R"/>
    <s v="Utilities"/>
    <s v="12358XR"/>
    <s v="Utility Operations Appalachian"/>
    <s v="12358R"/>
    <s v="Utility Operations Appalachian"/>
    <s v="12359R"/>
    <s v="APCo Distr Reg Ops"/>
    <x v="0"/>
    <s v="140"/>
    <s v="13686"/>
    <s v="SP20 / 007"/>
    <n v="21155.905076923002"/>
    <n v="211559.05076923099"/>
  </r>
  <r>
    <m/>
    <n v="0"/>
    <n v="1992187500"/>
    <n v="1996032714"/>
    <n v="1996037922"/>
    <n v="1996045362"/>
    <s v="13263R"/>
    <s v="Utilities"/>
    <s v="12358XR"/>
    <s v="Utility Operations Appalachian"/>
    <s v="12358R"/>
    <s v="Utility Operations Appalachian"/>
    <s v="12359R"/>
    <s v="APCo Distr Reg Ops"/>
    <x v="0"/>
    <s v="140"/>
    <s v="13686"/>
    <s v="SP20 / 008"/>
    <n v="11946.672461538499"/>
    <n v="119466.724615385"/>
  </r>
  <r>
    <m/>
    <n v="0"/>
    <n v="1992187500"/>
    <n v="1996032714"/>
    <n v="1996037922"/>
    <n v="1996045362"/>
    <s v="13263R"/>
    <s v="Utilities"/>
    <s v="12358XR"/>
    <s v="Utility Operations Appalachian"/>
    <s v="12358R"/>
    <s v="Utility Operations Appalachian"/>
    <s v="12359R"/>
    <s v="APCo Distr Reg Ops"/>
    <x v="0"/>
    <s v="140"/>
    <s v="13686"/>
    <s v="SP20 / 009"/>
    <n v="20670"/>
    <n v="137800"/>
  </r>
  <r>
    <m/>
    <n v="0"/>
    <n v="1992187500"/>
    <n v="1996032714"/>
    <n v="1996037922"/>
    <n v="1996045362"/>
    <s v="13263R"/>
    <s v="Utilities"/>
    <s v="12358XR"/>
    <s v="Utility Operations Appalachian"/>
    <s v="12358R"/>
    <s v="Utility Operations Appalachian"/>
    <s v="12359R"/>
    <s v="APCo Distr Reg Ops"/>
    <x v="0"/>
    <s v="140"/>
    <s v="13687"/>
    <s v="Nonsal"/>
    <n v="14820.918"/>
    <n v="494030.6"/>
  </r>
  <r>
    <m/>
    <n v="0"/>
    <n v="1992187500"/>
    <n v="1996032714"/>
    <n v="1996037922"/>
    <n v="1996045362"/>
    <s v="13263R"/>
    <s v="Utilities"/>
    <s v="12358XR"/>
    <s v="Utility Operations Appalachian"/>
    <s v="12358R"/>
    <s v="Utility Operations Appalachian"/>
    <s v="12359R"/>
    <s v="APCo Distr Reg Ops"/>
    <x v="0"/>
    <s v="140"/>
    <s v="13687"/>
    <s v="SP20 / 008"/>
    <n v="15445.1731423077"/>
    <n v="154451.731423077"/>
  </r>
  <r>
    <m/>
    <n v="0"/>
    <n v="1992187500"/>
    <n v="1996032714"/>
    <n v="1996037922"/>
    <n v="1996045362"/>
    <s v="13263R"/>
    <s v="Utilities"/>
    <s v="12358XR"/>
    <s v="Utility Operations Appalachian"/>
    <s v="12358R"/>
    <s v="Utility Operations Appalachian"/>
    <s v="12359R"/>
    <s v="APCo Distr Reg Ops"/>
    <x v="0"/>
    <s v="140"/>
    <s v="14112"/>
    <s v="SP20 / 007"/>
    <n v="11373.4003076923"/>
    <n v="113734.00307692301"/>
  </r>
  <r>
    <m/>
    <n v="0"/>
    <n v="1992187500"/>
    <n v="1996032714"/>
    <n v="1996037922"/>
    <n v="1996045362"/>
    <s v="13263R"/>
    <s v="Utilities"/>
    <s v="12358XR"/>
    <s v="Utility Operations Appalachian"/>
    <s v="12358R"/>
    <s v="Utility Operations Appalachian"/>
    <s v="12359R"/>
    <s v="APCo Distr Reg Ops"/>
    <x v="0"/>
    <s v="140"/>
    <s v="14112"/>
    <s v="SP20 / 008"/>
    <n v="12398.0008461538"/>
    <n v="123980.008461538"/>
  </r>
  <r>
    <m/>
    <n v="0"/>
    <n v="1992187500"/>
    <n v="1996032714"/>
    <n v="1996037922"/>
    <n v="1996045362"/>
    <s v="13263R"/>
    <s v="Utilities"/>
    <s v="12358XR"/>
    <s v="Utility Operations Appalachian"/>
    <s v="12358R"/>
    <s v="Utility Operations Appalachian"/>
    <s v="12359R"/>
    <s v="APCo Distr Reg Ops"/>
    <x v="0"/>
    <s v="140"/>
    <s v="14112"/>
    <s v="SP20 / 009"/>
    <n v="19290.596192307799"/>
    <n v="128603.974615385"/>
  </r>
  <r>
    <m/>
    <n v="0"/>
    <n v="1992187500"/>
    <n v="1996032714"/>
    <n v="1996037922"/>
    <n v="1996045362"/>
    <s v="13263R"/>
    <s v="Utilities"/>
    <s v="12358XR"/>
    <s v="Utility Operations Appalachian"/>
    <s v="12358R"/>
    <s v="Utility Operations Appalachian"/>
    <s v="12359R"/>
    <s v="APCo Distr Reg Ops"/>
    <x v="0"/>
    <s v="140"/>
    <s v="14113"/>
    <s v="SP20 / 003"/>
    <n v="2781.3362884615399"/>
    <n v="55626.725769230798"/>
  </r>
  <r>
    <m/>
    <n v="0"/>
    <n v="1992187500"/>
    <n v="1996032714"/>
    <n v="1996037922"/>
    <n v="1996045362"/>
    <s v="13263R"/>
    <s v="Utilities"/>
    <s v="12358XR"/>
    <s v="Utility Operations Appalachian"/>
    <s v="12358R"/>
    <s v="Utility Operations Appalachian"/>
    <s v="12359R"/>
    <s v="APCo Distr Reg Ops"/>
    <x v="0"/>
    <s v="140"/>
    <s v="14113"/>
    <s v="SP20 / 004"/>
    <n v="7803.9827076923102"/>
    <n v="130066.378461538"/>
  </r>
  <r>
    <m/>
    <n v="0"/>
    <n v="1992187500"/>
    <n v="1996032714"/>
    <n v="1996037922"/>
    <n v="1996045362"/>
    <s v="13263R"/>
    <s v="Utilities"/>
    <s v="12358XR"/>
    <s v="Utility Operations Appalachian"/>
    <s v="12358R"/>
    <s v="Utility Operations Appalachian"/>
    <s v="12359R"/>
    <s v="APCo Distr Reg Ops"/>
    <x v="0"/>
    <s v="140"/>
    <s v="14113"/>
    <s v="SP20 / 006"/>
    <n v="10373.041453846099"/>
    <n v="115256.01615384599"/>
  </r>
  <r>
    <m/>
    <n v="0"/>
    <n v="1992187500"/>
    <n v="1996032714"/>
    <n v="1996037922"/>
    <n v="1996045362"/>
    <s v="13263R"/>
    <s v="Utilities"/>
    <s v="12358XR"/>
    <s v="Utility Operations Appalachian"/>
    <s v="12358R"/>
    <s v="Utility Operations Appalachian"/>
    <s v="12359R"/>
    <s v="APCo Distr Reg Ops"/>
    <x v="0"/>
    <s v="140"/>
    <s v="14113"/>
    <s v="SP20 / 007"/>
    <n v="23390.0777692308"/>
    <n v="233900.77769230801"/>
  </r>
  <r>
    <m/>
    <n v="0"/>
    <n v="1992187500"/>
    <n v="1996032714"/>
    <n v="1996037922"/>
    <n v="1996045362"/>
    <s v="13263R"/>
    <s v="Utilities"/>
    <s v="12358XR"/>
    <s v="Utility Operations Appalachian"/>
    <s v="12358R"/>
    <s v="Utility Operations Appalachian"/>
    <s v="12359R"/>
    <s v="APCo Distr Reg Ops"/>
    <x v="0"/>
    <s v="140"/>
    <s v="14113"/>
    <s v="SP20 / 008"/>
    <n v="10153.1032307692"/>
    <n v="101531.032307692"/>
  </r>
  <r>
    <m/>
    <n v="0"/>
    <n v="1992187500"/>
    <n v="1996032714"/>
    <n v="1996037922"/>
    <n v="1996045362"/>
    <s v="13263R"/>
    <s v="Utilities"/>
    <s v="12358XR"/>
    <s v="Utility Operations Appalachian"/>
    <s v="12358R"/>
    <s v="Utility Operations Appalachian"/>
    <s v="12359R"/>
    <s v="APCo Distr Reg Ops"/>
    <x v="0"/>
    <s v="140"/>
    <s v="14114"/>
    <s v="SP20 / 003"/>
    <n v="10921.437923076899"/>
    <n v="218428.758461538"/>
  </r>
  <r>
    <m/>
    <n v="0"/>
    <n v="1992187500"/>
    <n v="1996032714"/>
    <n v="1996037922"/>
    <n v="1996045362"/>
    <s v="13263R"/>
    <s v="Utilities"/>
    <s v="12358XR"/>
    <s v="Utility Operations Appalachian"/>
    <s v="12358R"/>
    <s v="Utility Operations Appalachian"/>
    <s v="12359R"/>
    <s v="APCo Distr Reg Ops"/>
    <x v="0"/>
    <s v="140"/>
    <s v="14114"/>
    <s v="SP20 / 004"/>
    <n v="8695.9640538461608"/>
    <n v="144932.73423076901"/>
  </r>
  <r>
    <m/>
    <n v="0"/>
    <n v="1992187500"/>
    <n v="1996032714"/>
    <n v="1996037922"/>
    <n v="1996045362"/>
    <s v="13263R"/>
    <s v="Utilities"/>
    <s v="12358XR"/>
    <s v="Utility Operations Appalachian"/>
    <s v="12358R"/>
    <s v="Utility Operations Appalachian"/>
    <s v="12359R"/>
    <s v="APCo Distr Reg Ops"/>
    <x v="0"/>
    <s v="140"/>
    <s v="14114"/>
    <s v="SP20 / 005"/>
    <n v="5083.3622769230797"/>
    <n v="63542.028461538503"/>
  </r>
  <r>
    <m/>
    <n v="0"/>
    <n v="1992187500"/>
    <n v="1996032714"/>
    <n v="1996037922"/>
    <n v="1996045362"/>
    <s v="13263R"/>
    <s v="Utilities"/>
    <s v="12358XR"/>
    <s v="Utility Operations Appalachian"/>
    <s v="12358R"/>
    <s v="Utility Operations Appalachian"/>
    <s v="12359R"/>
    <s v="APCo Distr Reg Ops"/>
    <x v="0"/>
    <s v="140"/>
    <s v="14114"/>
    <s v="SP20 / 009"/>
    <n v="17950.801384615399"/>
    <n v="119672.00923076901"/>
  </r>
  <r>
    <m/>
    <n v="0"/>
    <n v="1992187500"/>
    <n v="1996032714"/>
    <n v="1996037922"/>
    <n v="1996045362"/>
    <s v="13263R"/>
    <s v="Utilities"/>
    <s v="12358XR"/>
    <s v="Utility Operations Appalachian"/>
    <s v="12358R"/>
    <s v="Utility Operations Appalachian"/>
    <s v="12359R"/>
    <s v="APCo Distr Reg Ops"/>
    <x v="0"/>
    <s v="140"/>
    <s v="14115"/>
    <s v="Nonsal"/>
    <n v="8667.5799000000006"/>
    <n v="288919.33"/>
  </r>
  <r>
    <m/>
    <n v="0"/>
    <n v="1992187500"/>
    <n v="1996032714"/>
    <n v="1996037922"/>
    <n v="1996045362"/>
    <s v="13263R"/>
    <s v="Utilities"/>
    <s v="12358XR"/>
    <s v="Utility Operations Appalachian"/>
    <s v="12358R"/>
    <s v="Utility Operations Appalachian"/>
    <s v="12359R"/>
    <s v="APCo Distr Reg Ops"/>
    <x v="0"/>
    <s v="140"/>
    <s v="14115"/>
    <s v="SP20 / 009"/>
    <n v="19307.4085961538"/>
    <n v="128716.057307692"/>
  </r>
  <r>
    <m/>
    <n v="0"/>
    <n v="1992187500"/>
    <n v="1996032714"/>
    <n v="1996037922"/>
    <n v="1996045362"/>
    <s v="13263R"/>
    <s v="Utilities"/>
    <s v="12358XR"/>
    <s v="Utility Operations Appalachian"/>
    <s v="12358R"/>
    <s v="Utility Operations Appalachian"/>
    <s v="12359R"/>
    <s v="APCo Distr Reg Ops"/>
    <x v="0"/>
    <s v="140"/>
    <s v="14116"/>
    <s v="Nonsal"/>
    <n v="3748.1550000000002"/>
    <n v="124938.5"/>
  </r>
  <r>
    <m/>
    <n v="0"/>
    <n v="1992187500"/>
    <n v="1996032714"/>
    <n v="1996037922"/>
    <n v="1996045362"/>
    <s v="13263R"/>
    <s v="Utilities"/>
    <s v="12358XR"/>
    <s v="Utility Operations Appalachian"/>
    <s v="12358R"/>
    <s v="Utility Operations Appalachian"/>
    <s v="12359R"/>
    <s v="APCo Distr Reg Ops"/>
    <x v="0"/>
    <s v="140"/>
    <s v="14117"/>
    <s v="Nonsal"/>
    <n v="29826.163799999998"/>
    <n v="994205.46"/>
  </r>
  <r>
    <m/>
    <n v="0"/>
    <n v="1992187500"/>
    <n v="1996032714"/>
    <n v="1996037922"/>
    <n v="1996045362"/>
    <s v="13263R"/>
    <s v="Utilities"/>
    <s v="12358XR"/>
    <s v="Utility Operations Appalachian"/>
    <s v="12358R"/>
    <s v="Utility Operations Appalachian"/>
    <s v="12359R"/>
    <s v="APCo Distr Reg Ops"/>
    <x v="0"/>
    <s v="210"/>
    <s v="10295"/>
    <s v="Nonsal"/>
    <n v="3497.694"/>
    <n v="116589.8"/>
  </r>
  <r>
    <m/>
    <n v="0"/>
    <n v="1992187500"/>
    <n v="1996032714"/>
    <n v="1996037922"/>
    <n v="1996045362"/>
    <s v="13263R"/>
    <s v="Utilities"/>
    <s v="12358XR"/>
    <s v="Utility Operations Appalachian"/>
    <s v="12358R"/>
    <s v="Utility Operations Appalachian"/>
    <s v="12359R"/>
    <s v="APCo Distr Reg Ops"/>
    <x v="0"/>
    <s v="210"/>
    <s v="10309"/>
    <s v="SP20 / 006"/>
    <n v="7152.7362576923097"/>
    <n v="79474.847307692296"/>
  </r>
  <r>
    <m/>
    <n v="0"/>
    <n v="1992187500"/>
    <n v="1996032714"/>
    <n v="1996037922"/>
    <n v="1996045362"/>
    <s v="13263R"/>
    <s v="Utilities"/>
    <s v="12358XR"/>
    <s v="Utility Operations Appalachian"/>
    <s v="12358R"/>
    <s v="Utility Operations Appalachian"/>
    <s v="12359R"/>
    <s v="APCo Distr Reg Ops"/>
    <x v="0"/>
    <s v="210"/>
    <s v="10818"/>
    <s v="Nonsal"/>
    <n v="59994.680399999997"/>
    <n v="1999822.68"/>
  </r>
  <r>
    <m/>
    <n v="0"/>
    <n v="1992187500"/>
    <n v="1996032714"/>
    <n v="1996037922"/>
    <n v="1996045362"/>
    <s v="13263R"/>
    <s v="Utilities"/>
    <s v="12358XR"/>
    <s v="Utility Operations Appalachian"/>
    <s v="12358R"/>
    <s v="Utility Operations Appalachian"/>
    <s v="12359R"/>
    <s v="APCo Distr Reg Ops"/>
    <x v="0"/>
    <s v="210"/>
    <s v="10818"/>
    <s v="SP20 / 008"/>
    <n v="69072.741023077004"/>
    <n v="690727.41023076896"/>
  </r>
  <r>
    <m/>
    <n v="0"/>
    <n v="1992187500"/>
    <n v="1996032714"/>
    <n v="1996037922"/>
    <n v="1996045362"/>
    <s v="13263R"/>
    <s v="Utilities"/>
    <s v="12358XR"/>
    <s v="Utility Operations Appalachian"/>
    <s v="12358R"/>
    <s v="Utility Operations Appalachian"/>
    <s v="12359R"/>
    <s v="APCo Distr Reg Ops"/>
    <x v="0"/>
    <s v="210"/>
    <s v="10818"/>
    <s v="SP20 / 009"/>
    <n v="23932.214942307801"/>
    <n v="159548.099615385"/>
  </r>
  <r>
    <m/>
    <n v="0"/>
    <n v="1992187500"/>
    <n v="1996032714"/>
    <n v="1996037922"/>
    <n v="1996045362"/>
    <s v="13263R"/>
    <s v="Utilities"/>
    <s v="12358XR"/>
    <s v="Utility Operations Appalachian"/>
    <s v="12358R"/>
    <s v="Utility Operations Appalachian"/>
    <s v="12359R"/>
    <s v="APCo Distr Reg Ops"/>
    <x v="0"/>
    <s v="210"/>
    <s v="11206"/>
    <s v="SP20 / 008"/>
    <n v="10693.4782307692"/>
    <n v="106934.782307692"/>
  </r>
  <r>
    <m/>
    <n v="0"/>
    <n v="1992187500"/>
    <n v="1996032714"/>
    <n v="1996037922"/>
    <n v="1996045362"/>
    <s v="13263R"/>
    <s v="Utilities"/>
    <s v="12358XR"/>
    <s v="Utility Operations Appalachian"/>
    <s v="12358R"/>
    <s v="Utility Operations Appalachian"/>
    <s v="12359R"/>
    <s v="APCo Distr Reg Ops"/>
    <x v="0"/>
    <s v="210"/>
    <s v="11207"/>
    <s v="SP20 / 006"/>
    <n v="7446.9469846153897"/>
    <n v="82743.855384615395"/>
  </r>
  <r>
    <m/>
    <n v="0"/>
    <n v="1992187500"/>
    <n v="1996032714"/>
    <n v="1996037922"/>
    <n v="1996045362"/>
    <s v="13263R"/>
    <s v="Utilities"/>
    <s v="12358XR"/>
    <s v="Utility Operations Appalachian"/>
    <s v="12358R"/>
    <s v="Utility Operations Appalachian"/>
    <s v="12359R"/>
    <s v="APCo Distr Reg Ops"/>
    <x v="0"/>
    <s v="210"/>
    <s v="11292"/>
    <s v="Nonsal"/>
    <n v="8574.3852000000006"/>
    <n v="285812.84000000003"/>
  </r>
  <r>
    <m/>
    <n v="0"/>
    <n v="1992187500"/>
    <n v="1996032714"/>
    <n v="1996037922"/>
    <n v="1996045362"/>
    <s v="13263R"/>
    <s v="Utilities"/>
    <s v="12358XR"/>
    <s v="Utility Operations Appalachian"/>
    <s v="12358R"/>
    <s v="Utility Operations Appalachian"/>
    <s v="12359R"/>
    <s v="APCo Distr Reg Ops"/>
    <x v="0"/>
    <s v="210"/>
    <s v="11292"/>
    <s v="SP20 / 008"/>
    <n v="13575.4040384615"/>
    <n v="135754.04038461499"/>
  </r>
  <r>
    <m/>
    <n v="0"/>
    <n v="1992187500"/>
    <n v="1996032714"/>
    <n v="1996037922"/>
    <n v="1996045362"/>
    <s v="13263R"/>
    <s v="Utilities"/>
    <s v="12358XR"/>
    <s v="Utility Operations Appalachian"/>
    <s v="12358R"/>
    <s v="Utility Operations Appalachian"/>
    <s v="12359R"/>
    <s v="APCo Distr Reg Ops"/>
    <x v="0"/>
    <s v="210"/>
    <s v="13377"/>
    <s v="SP20 / 004"/>
    <n v="4493.57785384615"/>
    <n v="74892.964230769197"/>
  </r>
  <r>
    <m/>
    <n v="0"/>
    <n v="1992187500"/>
    <n v="1996032714"/>
    <n v="1996037922"/>
    <n v="1996045362"/>
    <s v="13263R"/>
    <s v="Utilities"/>
    <s v="12358XR"/>
    <s v="Utility Operations Appalachian"/>
    <s v="12358R"/>
    <s v="Utility Operations Appalachian"/>
    <s v="12359R"/>
    <s v="APCo Distr Reg Ops"/>
    <x v="0"/>
    <s v="210"/>
    <s v="13377"/>
    <s v="SP20 / 005"/>
    <n v="4008.9641480769201"/>
    <n v="80179.282961538498"/>
  </r>
  <r>
    <m/>
    <n v="0"/>
    <n v="1992187500"/>
    <n v="1996032714"/>
    <n v="1996037922"/>
    <n v="1996045362"/>
    <s v="13263R"/>
    <s v="Utilities"/>
    <s v="12358XR"/>
    <s v="Utility Operations Appalachian"/>
    <s v="12358R"/>
    <s v="Utility Operations Appalachian"/>
    <s v="12359R"/>
    <s v="APCo Distr Reg Ops"/>
    <x v="0"/>
    <s v="210"/>
    <s v="13377"/>
    <s v="SP20 / 007"/>
    <n v="14800.1910807693"/>
    <n v="211431.301153846"/>
  </r>
  <r>
    <m/>
    <n v="0"/>
    <n v="1992187500"/>
    <n v="1996032714"/>
    <n v="1996037922"/>
    <n v="1996045362"/>
    <s v="13263R"/>
    <s v="Utilities"/>
    <s v="12358XR"/>
    <s v="Utility Operations Appalachian"/>
    <s v="12358R"/>
    <s v="Utility Operations Appalachian"/>
    <s v="12359R"/>
    <s v="APCo Distr Reg Ops"/>
    <x v="0"/>
    <s v="210"/>
    <s v="13380"/>
    <s v="Nonsal"/>
    <n v="13548.9768"/>
    <n v="451632.56"/>
  </r>
  <r>
    <m/>
    <n v="0"/>
    <n v="1992187500"/>
    <n v="1996032714"/>
    <n v="1996037922"/>
    <n v="1996045362"/>
    <s v="13263R"/>
    <s v="Utilities"/>
    <s v="12358XR"/>
    <s v="Utility Operations Appalachian"/>
    <s v="12358R"/>
    <s v="Utility Operations Appalachian"/>
    <s v="12359R"/>
    <s v="APCo Distr Reg Ops"/>
    <x v="0"/>
    <s v="210"/>
    <s v="13380"/>
    <s v="SP20 / 008"/>
    <n v="15052.1810115385"/>
    <n v="150521.81011538499"/>
  </r>
  <r>
    <m/>
    <n v="0"/>
    <n v="1992187500"/>
    <n v="1996032714"/>
    <n v="1996037922"/>
    <n v="1996045362"/>
    <s v="13263R"/>
    <s v="Utilities"/>
    <s v="12358XR"/>
    <s v="Utility Operations Appalachian"/>
    <s v="12358R"/>
    <s v="Utility Operations Appalachian"/>
    <s v="12359R"/>
    <s v="APCo Distr Reg Ops"/>
    <x v="0"/>
    <s v="210"/>
    <s v="13380"/>
    <s v="SP20 / 010"/>
    <n v="33385.142153846202"/>
    <n v="166925.71076923099"/>
  </r>
  <r>
    <m/>
    <n v="0"/>
    <n v="1992187500"/>
    <n v="1996032714"/>
    <n v="1996037922"/>
    <n v="1996045362"/>
    <s v="13263R"/>
    <s v="Utilities"/>
    <s v="12358XR"/>
    <s v="Utility Operations Appalachian"/>
    <s v="12358R"/>
    <s v="Utility Operations Appalachian"/>
    <s v="12359R"/>
    <s v="APCo Distr Reg Ops"/>
    <x v="0"/>
    <s v="210"/>
    <s v="13682"/>
    <s v="SP20 / 009"/>
    <n v="20506.692461538401"/>
    <n v="136711.28307692299"/>
  </r>
  <r>
    <m/>
    <n v="0"/>
    <n v="1992187500"/>
    <n v="1996032714"/>
    <n v="1996037922"/>
    <n v="1996045362"/>
    <s v="13263R"/>
    <s v="Utilities"/>
    <s v="12358XR"/>
    <s v="Utility Operations Appalachian"/>
    <s v="12358R"/>
    <s v="Utility Operations Appalachian"/>
    <s v="12359R"/>
    <s v="APCo Distr Reg Ops"/>
    <x v="0"/>
    <s v="230"/>
    <s v="11107"/>
    <s v="Nonsal"/>
    <n v="81085.301999999996"/>
    <n v="2702843.4"/>
  </r>
  <r>
    <m/>
    <n v="0"/>
    <n v="1992187500"/>
    <n v="1996032714"/>
    <n v="1996037922"/>
    <n v="1996045362"/>
    <s v="13263R"/>
    <s v="Utilities"/>
    <s v="12358XR"/>
    <s v="Utility Operations Appalachian"/>
    <s v="12358R"/>
    <s v="Utility Operations Appalachian"/>
    <s v="12359R"/>
    <s v="APCo Distr Reg Ops"/>
    <x v="0"/>
    <s v="230"/>
    <s v="11107"/>
    <s v="SP20 / 004"/>
    <n v="4274.6256692307697"/>
    <n v="71243.761153846193"/>
  </r>
  <r>
    <m/>
    <n v="0"/>
    <n v="1992187500"/>
    <n v="1996032714"/>
    <n v="1996037922"/>
    <n v="1996045362"/>
    <s v="13263R"/>
    <s v="Utilities"/>
    <s v="12358XR"/>
    <s v="Utility Operations Appalachian"/>
    <s v="12358R"/>
    <s v="Utility Operations Appalachian"/>
    <s v="12359R"/>
    <s v="APCo Distr Reg Ops"/>
    <x v="0"/>
    <s v="230"/>
    <s v="11107"/>
    <s v="SP20 / 008"/>
    <n v="53179.819384615403"/>
    <n v="531798.19384615403"/>
  </r>
  <r>
    <m/>
    <n v="0"/>
    <n v="1992187500"/>
    <n v="1996032714"/>
    <n v="1996037922"/>
    <n v="1996045362"/>
    <s v="13263R"/>
    <s v="Utilities"/>
    <s v="12358XR"/>
    <s v="Utility Operations Appalachian"/>
    <s v="12358R"/>
    <s v="Utility Operations Appalachian"/>
    <s v="12359R"/>
    <s v="APCo Distr Reg Ops"/>
    <x v="0"/>
    <s v="230"/>
    <s v="11107"/>
    <s v="SP20 / 009"/>
    <n v="22185.000461538399"/>
    <n v="147900.00307692299"/>
  </r>
  <r>
    <m/>
    <n v="0"/>
    <n v="1992187500"/>
    <n v="1996032714"/>
    <n v="1996037922"/>
    <n v="1996045362"/>
    <s v="13263R"/>
    <s v="Utilities"/>
    <s v="12358XR"/>
    <s v="Utility Operations Appalachian"/>
    <s v="12358R"/>
    <s v="Utility Operations Appalachian"/>
    <s v="12359R"/>
    <s v="APCo Distr Reg Ops"/>
    <x v="0"/>
    <s v="230"/>
    <s v="11206"/>
    <s v="SP20 / 006"/>
    <n v="8150.2513269230803"/>
    <n v="90558.348076923096"/>
  </r>
  <r>
    <m/>
    <n v="0"/>
    <n v="1992187500"/>
    <n v="1996032714"/>
    <n v="1996037922"/>
    <n v="1996045362"/>
    <s v="13263R"/>
    <s v="Utilities"/>
    <s v="12358XR"/>
    <s v="Utility Operations Appalachian"/>
    <s v="12358R"/>
    <s v="Utility Operations Appalachian"/>
    <s v="12359R"/>
    <s v="APCo Distr Reg Ops"/>
    <x v="0"/>
    <s v="230"/>
    <s v="11235"/>
    <s v="SP20 / 004"/>
    <n v="4399.9129846153901"/>
    <n v="73331.883076923099"/>
  </r>
  <r>
    <m/>
    <n v="0"/>
    <n v="1992187500"/>
    <n v="1996032714"/>
    <n v="1996037922"/>
    <n v="1996045362"/>
    <s v="13263R"/>
    <s v="Utilities"/>
    <s v="12358XR"/>
    <s v="Utility Operations Appalachian"/>
    <s v="12358R"/>
    <s v="Utility Operations Appalachian"/>
    <s v="12359R"/>
    <s v="APCo Distr Reg Ops"/>
    <x v="0"/>
    <s v="230"/>
    <s v="11235"/>
    <s v="SP20 / 005"/>
    <n v="13305.201836923099"/>
    <n v="166315.02296153799"/>
  </r>
  <r>
    <m/>
    <n v="0"/>
    <n v="1992187500"/>
    <n v="1996032714"/>
    <n v="1996037922"/>
    <n v="1996045362"/>
    <s v="13263R"/>
    <s v="Utilities"/>
    <s v="12358XR"/>
    <s v="Utility Operations Appalachian"/>
    <s v="12358R"/>
    <s v="Utility Operations Appalachian"/>
    <s v="12359R"/>
    <s v="APCo Distr Reg Ops"/>
    <x v="0"/>
    <s v="230"/>
    <s v="11235"/>
    <s v="SP20 / 006"/>
    <n v="8051.6478807692301"/>
    <n v="89462.754230769206"/>
  </r>
  <r>
    <m/>
    <n v="0"/>
    <n v="1992187500"/>
    <n v="1996032714"/>
    <n v="1996037922"/>
    <n v="1996045362"/>
    <s v="13263R"/>
    <s v="Utilities"/>
    <s v="12358XR"/>
    <s v="Utility Operations Appalachian"/>
    <s v="12358R"/>
    <s v="Utility Operations Appalachian"/>
    <s v="12359R"/>
    <s v="APCo Distr Reg Ops"/>
    <x v="0"/>
    <s v="230"/>
    <s v="11235"/>
    <s v="SP20 / 007"/>
    <n v="13560.3012692308"/>
    <n v="135603.012692308"/>
  </r>
  <r>
    <m/>
    <n v="0"/>
    <n v="1992187500"/>
    <n v="1996032714"/>
    <n v="1996037922"/>
    <n v="1996045362"/>
    <s v="13263R"/>
    <s v="Utilities"/>
    <s v="12358XR"/>
    <s v="Utility Operations Appalachian"/>
    <s v="12358R"/>
    <s v="Utility Operations Appalachian"/>
    <s v="12359R"/>
    <s v="APCo Distr Reg Ops"/>
    <x v="0"/>
    <s v="230"/>
    <s v="11235"/>
    <s v="SP20 / 008"/>
    <n v="15333.1357307692"/>
    <n v="153331.357307692"/>
  </r>
  <r>
    <m/>
    <n v="0"/>
    <n v="1992187500"/>
    <n v="1996032714"/>
    <n v="1996037922"/>
    <n v="1996045362"/>
    <s v="13263R"/>
    <s v="Utilities"/>
    <s v="12358XR"/>
    <s v="Utility Operations Appalachian"/>
    <s v="12358R"/>
    <s v="Utility Operations Appalachian"/>
    <s v="12359R"/>
    <s v="APCo Distr Reg Ops"/>
    <x v="0"/>
    <s v="230"/>
    <s v="11245"/>
    <s v="Nonsal"/>
    <n v="15357.1566"/>
    <n v="511905.22"/>
  </r>
  <r>
    <m/>
    <n v="0"/>
    <n v="1992187500"/>
    <n v="1996032714"/>
    <n v="1996037922"/>
    <n v="1996045362"/>
    <s v="13263R"/>
    <s v="Utilities"/>
    <s v="12358XR"/>
    <s v="Utility Operations Appalachian"/>
    <s v="12358R"/>
    <s v="Utility Operations Appalachian"/>
    <s v="12359R"/>
    <s v="APCo Distr Reg Ops"/>
    <x v="0"/>
    <s v="230"/>
    <s v="13682"/>
    <s v="SP20 / 009"/>
    <n v="22667.3753076922"/>
    <n v="151115.835384615"/>
  </r>
  <r>
    <m/>
    <n v="0"/>
    <n v="1992187500"/>
    <n v="1996032714"/>
    <n v="1996037922"/>
    <n v="1996045362"/>
    <s v="13263R"/>
    <s v="Utilities"/>
    <s v="12358XR"/>
    <s v="Utility Operations Appalachian"/>
    <s v="12358R"/>
    <s v="Utility Operations Appalachian"/>
    <s v="12359R"/>
    <s v="APCo Distr Reg Ops"/>
    <x v="0"/>
    <s v="230"/>
    <s v="14112"/>
    <s v="SP20 / 002"/>
    <n v="2323.03578269231"/>
    <n v="46460.7156538462"/>
  </r>
  <r>
    <m/>
    <n v="0"/>
    <n v="1992187500"/>
    <n v="1996032714"/>
    <n v="1996037922"/>
    <n v="1996045362"/>
    <s v="13263R"/>
    <s v="Utilities"/>
    <s v="12358XR"/>
    <s v="Utility Operations Appalachian"/>
    <s v="12358R"/>
    <s v="Utility Operations Appalachian"/>
    <s v="12359R"/>
    <s v="APCo Distr Reg Ops"/>
    <x v="0"/>
    <s v="230"/>
    <s v="14112"/>
    <s v="SP20 / 003"/>
    <n v="2688.9508461538398"/>
    <n v="53779.016923076902"/>
  </r>
  <r>
    <m/>
    <n v="0"/>
    <n v="1992187500"/>
    <n v="1996032714"/>
    <n v="1996037922"/>
    <n v="1996045362"/>
    <s v="13263R"/>
    <s v="Utilities"/>
    <s v="12358XR"/>
    <s v="Utility Operations Appalachian"/>
    <s v="12358R"/>
    <s v="Utility Operations Appalachian"/>
    <s v="12359R"/>
    <s v="APCo Distr Reg Ops"/>
    <x v="0"/>
    <s v="230"/>
    <s v="14112"/>
    <s v="SP20 / 004"/>
    <n v="3618.76826076923"/>
    <n v="60312.804346153804"/>
  </r>
  <r>
    <m/>
    <n v="0"/>
    <n v="1992187500"/>
    <n v="1996032714"/>
    <n v="1996037922"/>
    <n v="1996045362"/>
    <s v="13263R"/>
    <s v="Utilities"/>
    <s v="12358XR"/>
    <s v="Utility Operations Appalachian"/>
    <s v="12358R"/>
    <s v="Utility Operations Appalachian"/>
    <s v="12359R"/>
    <s v="APCo Distr Reg Ops"/>
    <x v="0"/>
    <s v="230"/>
    <s v="14112"/>
    <s v="SP20 / 005"/>
    <n v="5079.8380307692296"/>
    <n v="63497.975384615398"/>
  </r>
  <r>
    <m/>
    <n v="0"/>
    <n v="1992187500"/>
    <n v="1996032714"/>
    <n v="1996037922"/>
    <n v="1996045362"/>
    <s v="13263R"/>
    <s v="Utilities"/>
    <s v="12358XR"/>
    <s v="Utility Operations Appalachian"/>
    <s v="12358R"/>
    <s v="Utility Operations Appalachian"/>
    <s v="12359R"/>
    <s v="APCo Distr Reg Ops"/>
    <x v="0"/>
    <s v="230"/>
    <s v="14112"/>
    <s v="SP20 / 006"/>
    <n v="7523.6057307692299"/>
    <n v="83595.619230769196"/>
  </r>
  <r>
    <m/>
    <n v="0"/>
    <n v="1992187500"/>
    <n v="1996032714"/>
    <n v="1996037922"/>
    <n v="1996045362"/>
    <s v="13263R"/>
    <s v="Utilities"/>
    <s v="12358XR"/>
    <s v="Utility Operations Appalachian"/>
    <s v="12358R"/>
    <s v="Utility Operations Appalachian"/>
    <s v="12359R"/>
    <s v="APCo Distr Reg Ops"/>
    <x v="0"/>
    <s v="230"/>
    <s v="14113"/>
    <s v="SP20 / 002"/>
    <n v="2013.8358596153801"/>
    <n v="40276.717192307697"/>
  </r>
  <r>
    <m/>
    <n v="0"/>
    <n v="1992187500"/>
    <n v="1996063232"/>
    <n v="1996063470"/>
    <n v="1996063470"/>
    <s v="13263R"/>
    <s v="Utilities"/>
    <s v="12369XR"/>
    <s v="Utility Operations Ohio"/>
    <s v="11470R"/>
    <s v="Workplace Services OH"/>
    <m/>
    <m/>
    <x v="0"/>
    <s v="250"/>
    <s v="11470"/>
    <s v="Nonsal"/>
    <n v="45123.311999999998"/>
    <n v="1504110.4"/>
  </r>
  <r>
    <m/>
    <n v="0"/>
    <n v="1992187500"/>
    <n v="1996063232"/>
    <n v="1996063470"/>
    <n v="1996063470"/>
    <s v="13263R"/>
    <s v="Utilities"/>
    <s v="12369XR"/>
    <s v="Utility Operations Ohio"/>
    <s v="11470R"/>
    <s v="Workplace Services OH"/>
    <m/>
    <m/>
    <x v="0"/>
    <s v="250"/>
    <s v="11470"/>
    <s v="SP20 / 003"/>
    <n v="2345.3023519230801"/>
    <n v="46906.047038461496"/>
  </r>
  <r>
    <m/>
    <n v="0"/>
    <n v="1992187500"/>
    <n v="1996063232"/>
    <n v="1996063470"/>
    <n v="1996063470"/>
    <s v="13263R"/>
    <s v="Utilities"/>
    <s v="12369XR"/>
    <s v="Utility Operations Ohio"/>
    <s v="11470R"/>
    <s v="Workplace Services OH"/>
    <m/>
    <m/>
    <x v="0"/>
    <s v="250"/>
    <s v="11470"/>
    <s v="SP20 / 007"/>
    <n v="19368.787242307699"/>
    <n v="193687.872423077"/>
  </r>
  <r>
    <m/>
    <n v="0"/>
    <n v="1992187500"/>
    <n v="1996063232"/>
    <n v="1996063470"/>
    <n v="1996063470"/>
    <s v="13263R"/>
    <s v="Utilities"/>
    <s v="12369XR"/>
    <s v="Utility Operations Ohio"/>
    <s v="11470R"/>
    <s v="Workplace Services OH"/>
    <m/>
    <m/>
    <x v="0"/>
    <s v="250"/>
    <s v="11470"/>
    <s v="SP20 / 008"/>
    <n v="46132.315346153802"/>
    <n v="461323.15346153802"/>
  </r>
  <r>
    <m/>
    <n v="0"/>
    <n v="1992187500"/>
    <n v="1996063232"/>
    <n v="1996063470"/>
    <n v="1996063470"/>
    <s v="13263R"/>
    <s v="Utilities"/>
    <s v="12369XR"/>
    <s v="Utility Operations Ohio"/>
    <s v="11470R"/>
    <s v="Workplace Services OH"/>
    <m/>
    <m/>
    <x v="0"/>
    <s v="250"/>
    <s v="11470"/>
    <s v="SP20 / 010"/>
    <n v="27000.0013846154"/>
    <n v="135000.00692307699"/>
  </r>
  <r>
    <m/>
    <n v="0"/>
    <n v="1992187500"/>
    <n v="1996063232"/>
    <n v="1996063708"/>
    <n v="1996063708"/>
    <s v="13263R"/>
    <s v="Utilities"/>
    <s v="12369XR"/>
    <s v="Utility Operations Ohio"/>
    <s v="13498R"/>
    <s v="Customer Operations &amp; Support"/>
    <m/>
    <m/>
    <x v="8"/>
    <s v="103"/>
    <s v="12544"/>
    <s v="SP20 / 005"/>
    <n v="5067.5977230769204"/>
    <n v="63344.971538461497"/>
  </r>
  <r>
    <m/>
    <n v="0"/>
    <n v="1992187500"/>
    <n v="1996063232"/>
    <n v="1996063708"/>
    <n v="1996063708"/>
    <s v="13263R"/>
    <s v="Utilities"/>
    <s v="12369XR"/>
    <s v="Utility Operations Ohio"/>
    <s v="13498R"/>
    <s v="Customer Operations &amp; Support"/>
    <m/>
    <m/>
    <x v="8"/>
    <s v="103"/>
    <s v="12544"/>
    <s v="SP20 / 006"/>
    <n v="6472.3058653846101"/>
    <n v="71914.509615384595"/>
  </r>
  <r>
    <m/>
    <n v="0"/>
    <n v="1992187500"/>
    <n v="1996063232"/>
    <n v="1996063708"/>
    <n v="1996063708"/>
    <s v="13263R"/>
    <s v="Utilities"/>
    <s v="12369XR"/>
    <s v="Utility Operations Ohio"/>
    <s v="13498R"/>
    <s v="Customer Operations &amp; Support"/>
    <m/>
    <m/>
    <x v="8"/>
    <s v="103"/>
    <s v="12544"/>
    <s v="SP20 / 007"/>
    <n v="8847.7005384615404"/>
    <n v="88477.005384615404"/>
  </r>
  <r>
    <m/>
    <n v="0"/>
    <n v="1992187500"/>
    <n v="1996063232"/>
    <n v="1996063708"/>
    <n v="1996063708"/>
    <s v="13263R"/>
    <s v="Utilities"/>
    <s v="12369XR"/>
    <s v="Utility Operations Ohio"/>
    <s v="13498R"/>
    <s v="Customer Operations &amp; Support"/>
    <m/>
    <m/>
    <x v="8"/>
    <s v="103"/>
    <s v="12544"/>
    <s v="SP20 / 008"/>
    <n v="11430.5621153846"/>
    <n v="114305.621153846"/>
  </r>
  <r>
    <m/>
    <n v="0"/>
    <n v="1992187500"/>
    <n v="1996063232"/>
    <n v="1996063708"/>
    <n v="1996063708"/>
    <s v="13263R"/>
    <s v="Utilities"/>
    <s v="12369XR"/>
    <s v="Utility Operations Ohio"/>
    <s v="13498R"/>
    <s v="Customer Operations &amp; Support"/>
    <m/>
    <m/>
    <x v="8"/>
    <s v="103"/>
    <s v="12544"/>
    <s v="SP20 / 010"/>
    <n v="28200.001846153798"/>
    <n v="141000.00923076901"/>
  </r>
  <r>
    <m/>
    <n v="0"/>
    <n v="1992187500"/>
    <n v="1996063232"/>
    <n v="1996063708"/>
    <n v="1996063708"/>
    <s v="13263R"/>
    <s v="Utilities"/>
    <s v="12369XR"/>
    <s v="Utility Operations Ohio"/>
    <s v="13498R"/>
    <s v="Customer Operations &amp; Support"/>
    <m/>
    <m/>
    <x v="8"/>
    <s v="103"/>
    <s v="13498"/>
    <s v="SP20 / 005"/>
    <n v="5891.7555692307697"/>
    <n v="73646.944615384593"/>
  </r>
  <r>
    <m/>
    <n v="0"/>
    <n v="1992187500"/>
    <n v="1996063232"/>
    <n v="1996063708"/>
    <n v="1996063708"/>
    <s v="13263R"/>
    <s v="Utilities"/>
    <s v="12369XR"/>
    <s v="Utility Operations Ohio"/>
    <s v="13498R"/>
    <s v="Customer Operations &amp; Support"/>
    <m/>
    <m/>
    <x v="8"/>
    <s v="103"/>
    <s v="13498"/>
    <s v="SP20 / 014"/>
    <n v="115065.5"/>
    <n v="287663.75"/>
  </r>
  <r>
    <m/>
    <n v="0"/>
    <n v="1992187500"/>
    <n v="1996063232"/>
    <n v="1996063708"/>
    <n v="1996064184"/>
    <s v="13263R"/>
    <s v="Utilities"/>
    <s v="12369XR"/>
    <s v="Utility Operations Ohio"/>
    <s v="13498R"/>
    <s v="Customer Operations &amp; Support"/>
    <s v="12930R"/>
    <s v="Cust Digital, Channel Strategy"/>
    <x v="8"/>
    <s v="103"/>
    <s v="12930"/>
    <s v="SP20 / 006"/>
    <n v="14003.997646153801"/>
    <n v="155599.973846154"/>
  </r>
  <r>
    <m/>
    <n v="0"/>
    <n v="1992187500"/>
    <n v="1996063232"/>
    <n v="1996063708"/>
    <n v="1996064184"/>
    <s v="13263R"/>
    <s v="Utilities"/>
    <s v="12369XR"/>
    <s v="Utility Operations Ohio"/>
    <s v="13498R"/>
    <s v="Customer Operations &amp; Support"/>
    <s v="12930R"/>
    <s v="Cust Digital, Channel Strategy"/>
    <x v="8"/>
    <s v="103"/>
    <s v="12930"/>
    <s v="SP20 / 008"/>
    <n v="11358.729192307699"/>
    <n v="113587.29192307701"/>
  </r>
  <r>
    <m/>
    <n v="0"/>
    <n v="1992187500"/>
    <n v="1996063232"/>
    <n v="1996063708"/>
    <n v="1996064184"/>
    <s v="13263R"/>
    <s v="Utilities"/>
    <s v="12369XR"/>
    <s v="Utility Operations Ohio"/>
    <s v="13498R"/>
    <s v="Customer Operations &amp; Support"/>
    <s v="12930R"/>
    <s v="Cust Digital, Channel Strategy"/>
    <x v="8"/>
    <s v="103"/>
    <s v="13894"/>
    <s v="SP20 / 005"/>
    <n v="16466.254153846101"/>
    <n v="205828.176923077"/>
  </r>
  <r>
    <m/>
    <n v="0"/>
    <n v="1992187500"/>
    <n v="1996063232"/>
    <n v="1996063708"/>
    <n v="1996064184"/>
    <s v="13263R"/>
    <s v="Utilities"/>
    <s v="12369XR"/>
    <s v="Utility Operations Ohio"/>
    <s v="13498R"/>
    <s v="Customer Operations &amp; Support"/>
    <s v="12930R"/>
    <s v="Cust Digital, Channel Strategy"/>
    <x v="8"/>
    <s v="103"/>
    <s v="13894"/>
    <s v="SP20 / 008"/>
    <n v="10433.9903076923"/>
    <n v="104339.903076923"/>
  </r>
  <r>
    <m/>
    <n v="0"/>
    <n v="1992187500"/>
    <n v="1996063232"/>
    <n v="1996063708"/>
    <n v="1996064660"/>
    <s v="13263R"/>
    <s v="Utilities"/>
    <s v="12369XR"/>
    <s v="Utility Operations Ohio"/>
    <s v="13498R"/>
    <s v="Customer Operations &amp; Support"/>
    <s v="12428R"/>
    <s v="Customer Services Support"/>
    <x v="8"/>
    <s v="103"/>
    <s v="10152"/>
    <s v="SP20 / 003"/>
    <n v="5368.8650769230799"/>
    <n v="107377.30153846199"/>
  </r>
  <r>
    <m/>
    <n v="0"/>
    <n v="1992187500"/>
    <n v="1996063232"/>
    <n v="1996063708"/>
    <n v="1996064660"/>
    <s v="13263R"/>
    <s v="Utilities"/>
    <s v="12369XR"/>
    <s v="Utility Operations Ohio"/>
    <s v="13498R"/>
    <s v="Customer Operations &amp; Support"/>
    <s v="12428R"/>
    <s v="Customer Services Support"/>
    <x v="8"/>
    <s v="103"/>
    <s v="10152"/>
    <s v="SP20 / 004"/>
    <n v="3990.3293076923101"/>
    <n v="66505.488461538494"/>
  </r>
  <r>
    <m/>
    <n v="0"/>
    <n v="1992187500"/>
    <n v="1996063232"/>
    <n v="1996063708"/>
    <n v="1996064660"/>
    <s v="13263R"/>
    <s v="Utilities"/>
    <s v="12369XR"/>
    <s v="Utility Operations Ohio"/>
    <s v="13498R"/>
    <s v="Customer Operations &amp; Support"/>
    <s v="12428R"/>
    <s v="Customer Services Support"/>
    <x v="8"/>
    <s v="103"/>
    <s v="10152"/>
    <s v="SP20 / 006"/>
    <n v="21951.439649999898"/>
    <n v="243904.88500000001"/>
  </r>
  <r>
    <m/>
    <n v="0"/>
    <n v="1992187500"/>
    <n v="1996063232"/>
    <n v="1996063708"/>
    <n v="1996064660"/>
    <s v="13263R"/>
    <s v="Utilities"/>
    <s v="12369XR"/>
    <s v="Utility Operations Ohio"/>
    <s v="13498R"/>
    <s v="Customer Operations &amp; Support"/>
    <s v="12428R"/>
    <s v="Customer Services Support"/>
    <x v="8"/>
    <s v="103"/>
    <s v="10152"/>
    <s v="SP20 / 009"/>
    <n v="21518.9856923078"/>
    <n v="143459.90461538499"/>
  </r>
  <r>
    <m/>
    <n v="0"/>
    <n v="1992187500"/>
    <n v="1996063232"/>
    <n v="1996063708"/>
    <n v="1996064660"/>
    <s v="13263R"/>
    <s v="Utilities"/>
    <s v="12369XR"/>
    <s v="Utility Operations Ohio"/>
    <s v="13498R"/>
    <s v="Customer Operations &amp; Support"/>
    <s v="12428R"/>
    <s v="Customer Services Support"/>
    <x v="8"/>
    <s v="103"/>
    <s v="10479"/>
    <s v="SP20 / 005"/>
    <n v="17615.7981846154"/>
    <n v="220197.477307692"/>
  </r>
  <r>
    <m/>
    <n v="0"/>
    <n v="1992187500"/>
    <n v="1996063232"/>
    <n v="1996063708"/>
    <n v="1996064660"/>
    <s v="13263R"/>
    <s v="Utilities"/>
    <s v="12369XR"/>
    <s v="Utility Operations Ohio"/>
    <s v="13498R"/>
    <s v="Customer Operations &amp; Support"/>
    <s v="12428R"/>
    <s v="Customer Services Support"/>
    <x v="8"/>
    <s v="103"/>
    <s v="10479"/>
    <s v="SP20 / 006"/>
    <n v="19880.9090653846"/>
    <n v="220898.98961538501"/>
  </r>
  <r>
    <m/>
    <n v="0"/>
    <n v="1992187500"/>
    <n v="1996063232"/>
    <n v="1996063708"/>
    <n v="1996064660"/>
    <s v="13263R"/>
    <s v="Utilities"/>
    <s v="12369XR"/>
    <s v="Utility Operations Ohio"/>
    <s v="13498R"/>
    <s v="Customer Operations &amp; Support"/>
    <s v="12428R"/>
    <s v="Customer Services Support"/>
    <x v="8"/>
    <s v="103"/>
    <s v="10479"/>
    <s v="SP20 / 008"/>
    <n v="45691.754000000001"/>
    <n v="456917.54"/>
  </r>
  <r>
    <m/>
    <n v="0"/>
    <n v="1992187500"/>
    <n v="1996063232"/>
    <n v="1996063708"/>
    <n v="1996064660"/>
    <s v="13263R"/>
    <s v="Utilities"/>
    <s v="12369XR"/>
    <s v="Utility Operations Ohio"/>
    <s v="13498R"/>
    <s v="Customer Operations &amp; Support"/>
    <s v="12428R"/>
    <s v="Customer Services Support"/>
    <x v="8"/>
    <s v="103"/>
    <s v="10479"/>
    <s v="SP20 / 009"/>
    <n v="43075.946076923101"/>
    <n v="287172.973846154"/>
  </r>
  <r>
    <m/>
    <n v="0"/>
    <n v="1992187500"/>
    <n v="1996063232"/>
    <n v="1996063708"/>
    <n v="1996064660"/>
    <s v="13263R"/>
    <s v="Utilities"/>
    <s v="12369XR"/>
    <s v="Utility Operations Ohio"/>
    <s v="13498R"/>
    <s v="Customer Operations &amp; Support"/>
    <s v="12428R"/>
    <s v="Customer Services Support"/>
    <x v="8"/>
    <s v="103"/>
    <s v="10479"/>
    <s v="SP20 / 010"/>
    <n v="35420.000923077001"/>
    <n v="177100.004615385"/>
  </r>
  <r>
    <m/>
    <n v="0"/>
    <n v="1992187500"/>
    <n v="1996063232"/>
    <n v="1996063708"/>
    <n v="1996064660"/>
    <s v="13263R"/>
    <s v="Utilities"/>
    <s v="12369XR"/>
    <s v="Utility Operations Ohio"/>
    <s v="13498R"/>
    <s v="Customer Operations &amp; Support"/>
    <s v="12428R"/>
    <s v="Customer Services Support"/>
    <x v="8"/>
    <s v="103"/>
    <s v="11142"/>
    <s v="SP20 / 003"/>
    <n v="5100.1373711538399"/>
    <n v="102002.747423077"/>
  </r>
  <r>
    <m/>
    <n v="0"/>
    <n v="1992187500"/>
    <n v="1996063232"/>
    <n v="1996063708"/>
    <n v="1996064660"/>
    <s v="13263R"/>
    <s v="Utilities"/>
    <s v="12369XR"/>
    <s v="Utility Operations Ohio"/>
    <s v="13498R"/>
    <s v="Customer Operations &amp; Support"/>
    <s v="12428R"/>
    <s v="Customer Services Support"/>
    <x v="8"/>
    <s v="103"/>
    <s v="11142"/>
    <s v="SP20 / 004"/>
    <n v="17393.891113846101"/>
    <n v="289898.18523076898"/>
  </r>
  <r>
    <m/>
    <n v="0"/>
    <n v="1992187500"/>
    <n v="1996063232"/>
    <n v="1996063708"/>
    <n v="1996064660"/>
    <s v="13263R"/>
    <s v="Utilities"/>
    <s v="12369XR"/>
    <s v="Utility Operations Ohio"/>
    <s v="13498R"/>
    <s v="Customer Operations &amp; Support"/>
    <s v="12428R"/>
    <s v="Customer Services Support"/>
    <x v="8"/>
    <s v="103"/>
    <s v="11142"/>
    <s v="SP20 / 005"/>
    <n v="10597.7749846154"/>
    <n v="132472.18730769199"/>
  </r>
  <r>
    <m/>
    <n v="0"/>
    <n v="1992187500"/>
    <n v="1996063232"/>
    <n v="1996063708"/>
    <n v="1996064660"/>
    <s v="13263R"/>
    <s v="Utilities"/>
    <s v="12369XR"/>
    <s v="Utility Operations Ohio"/>
    <s v="13498R"/>
    <s v="Customer Operations &amp; Support"/>
    <s v="12428R"/>
    <s v="Customer Services Support"/>
    <x v="8"/>
    <s v="103"/>
    <s v="11142"/>
    <s v="SP20 / 007"/>
    <n v="37362.6776538462"/>
    <n v="373626.77653846203"/>
  </r>
  <r>
    <m/>
    <n v="0"/>
    <n v="1992187500"/>
    <n v="1996063232"/>
    <n v="1996063708"/>
    <n v="1996064660"/>
    <s v="13263R"/>
    <s v="Utilities"/>
    <s v="12369XR"/>
    <s v="Utility Operations Ohio"/>
    <s v="13498R"/>
    <s v="Customer Operations &amp; Support"/>
    <s v="12428R"/>
    <s v="Customer Services Support"/>
    <x v="8"/>
    <s v="103"/>
    <s v="11142"/>
    <s v="SP20 / 008"/>
    <n v="34496.4996153846"/>
    <n v="344964.99615384598"/>
  </r>
  <r>
    <m/>
    <n v="0"/>
    <n v="1992187500"/>
    <n v="1996063232"/>
    <n v="1996063708"/>
    <n v="1996064660"/>
    <s v="13263R"/>
    <s v="Utilities"/>
    <s v="12369XR"/>
    <s v="Utility Operations Ohio"/>
    <s v="13498R"/>
    <s v="Customer Operations &amp; Support"/>
    <s v="12428R"/>
    <s v="Customer Services Support"/>
    <x v="8"/>
    <s v="103"/>
    <s v="11142"/>
    <s v="SP20 / 010"/>
    <n v="28963.5961538462"/>
    <n v="144817.98076923101"/>
  </r>
  <r>
    <m/>
    <n v="0"/>
    <n v="1992187500"/>
    <n v="1996063232"/>
    <n v="1996063708"/>
    <n v="1996064660"/>
    <s v="13263R"/>
    <s v="Utilities"/>
    <s v="12369XR"/>
    <s v="Utility Operations Ohio"/>
    <s v="13498R"/>
    <s v="Customer Operations &amp; Support"/>
    <s v="12428R"/>
    <s v="Customer Services Support"/>
    <x v="8"/>
    <s v="103"/>
    <s v="12428"/>
    <s v="SP20 / 012"/>
    <n v="68608.872346153803"/>
    <n v="228696.241153846"/>
  </r>
  <r>
    <m/>
    <n v="0"/>
    <n v="1992187500"/>
    <n v="1996063232"/>
    <n v="1996063708"/>
    <n v="1996064660"/>
    <s v="13263R"/>
    <s v="Utilities"/>
    <s v="12369XR"/>
    <s v="Utility Operations Ohio"/>
    <s v="13498R"/>
    <s v="Customer Operations &amp; Support"/>
    <s v="12428R"/>
    <s v="Customer Services Support"/>
    <x v="8"/>
    <s v="103"/>
    <s v="12933"/>
    <s v="SP20 / 003"/>
    <n v="72744.124948077006"/>
    <n v="1454882.4989615399"/>
  </r>
  <r>
    <m/>
    <n v="0"/>
    <n v="1992187500"/>
    <n v="1996063232"/>
    <n v="1996063708"/>
    <n v="1996064660"/>
    <s v="13263R"/>
    <s v="Utilities"/>
    <s v="12369XR"/>
    <s v="Utility Operations Ohio"/>
    <s v="13498R"/>
    <s v="Customer Operations &amp; Support"/>
    <s v="12428R"/>
    <s v="Customer Services Support"/>
    <x v="8"/>
    <s v="103"/>
    <s v="12933"/>
    <s v="SP20 / 004"/>
    <n v="23058.278076923201"/>
    <n v="384304.63461538497"/>
  </r>
  <r>
    <m/>
    <n v="0"/>
    <n v="1992187500"/>
    <n v="1996063232"/>
    <n v="1996063708"/>
    <n v="1996064660"/>
    <s v="13263R"/>
    <s v="Utilities"/>
    <s v="12369XR"/>
    <s v="Utility Operations Ohio"/>
    <s v="13498R"/>
    <s v="Customer Operations &amp; Support"/>
    <s v="12428R"/>
    <s v="Customer Services Support"/>
    <x v="8"/>
    <s v="103"/>
    <s v="12933"/>
    <s v="SP20 / 005"/>
    <n v="16656.004676923101"/>
    <n v="208200.05846153799"/>
  </r>
  <r>
    <m/>
    <n v="0"/>
    <n v="1992187500"/>
    <n v="1996063232"/>
    <n v="1996063708"/>
    <n v="1996064660"/>
    <s v="13263R"/>
    <s v="Utilities"/>
    <s v="12369XR"/>
    <s v="Utility Operations Ohio"/>
    <s v="13498R"/>
    <s v="Customer Operations &amp; Support"/>
    <s v="12428R"/>
    <s v="Customer Services Support"/>
    <x v="8"/>
    <s v="103"/>
    <s v="12933"/>
    <s v="SP20 / 006"/>
    <n v="7649.0426769230799"/>
    <n v="84989.363076923095"/>
  </r>
  <r>
    <m/>
    <n v="0"/>
    <n v="1992187500"/>
    <n v="1996063232"/>
    <n v="1996063708"/>
    <n v="1996064660"/>
    <s v="13263R"/>
    <s v="Utilities"/>
    <s v="12369XR"/>
    <s v="Utility Operations Ohio"/>
    <s v="13498R"/>
    <s v="Customer Operations &amp; Support"/>
    <s v="12428R"/>
    <s v="Customer Services Support"/>
    <x v="8"/>
    <s v="103"/>
    <s v="12933"/>
    <s v="SP20 / 007"/>
    <n v="27661.917000000001"/>
    <n v="276619.17"/>
  </r>
  <r>
    <m/>
    <n v="0"/>
    <n v="1992187500"/>
    <n v="1996063232"/>
    <n v="1996063708"/>
    <n v="1996064660"/>
    <s v="13263R"/>
    <s v="Utilities"/>
    <s v="12369XR"/>
    <s v="Utility Operations Ohio"/>
    <s v="13498R"/>
    <s v="Customer Operations &amp; Support"/>
    <s v="12428R"/>
    <s v="Customer Services Support"/>
    <x v="8"/>
    <s v="103"/>
    <s v="12933"/>
    <s v="SP20 / 010"/>
    <n v="30299.994153846201"/>
    <n v="151499.970769231"/>
  </r>
  <r>
    <m/>
    <n v="0"/>
    <n v="1992187500"/>
    <n v="1996063232"/>
    <n v="1996063708"/>
    <n v="1996064660"/>
    <s v="13263R"/>
    <s v="Utilities"/>
    <s v="12369XR"/>
    <s v="Utility Operations Ohio"/>
    <s v="13498R"/>
    <s v="Customer Operations &amp; Support"/>
    <s v="12428R"/>
    <s v="Customer Services Support"/>
    <x v="8"/>
    <s v="103"/>
    <s v="12934"/>
    <s v="SP20 / 004"/>
    <n v="8070.7895769230699"/>
    <n v="134513.159615385"/>
  </r>
  <r>
    <m/>
    <n v="0"/>
    <n v="1992187500"/>
    <n v="1996063232"/>
    <n v="1996063708"/>
    <n v="1996064660"/>
    <s v="13263R"/>
    <s v="Utilities"/>
    <s v="12369XR"/>
    <s v="Utility Operations Ohio"/>
    <s v="13498R"/>
    <s v="Customer Operations &amp; Support"/>
    <s v="12428R"/>
    <s v="Customer Services Support"/>
    <x v="8"/>
    <s v="103"/>
    <s v="12934"/>
    <s v="SP20 / 005"/>
    <n v="28096.509815384601"/>
    <n v="351206.37269230798"/>
  </r>
  <r>
    <m/>
    <n v="0"/>
    <n v="1992187500"/>
    <n v="1996063232"/>
    <n v="1996063708"/>
    <n v="1996064660"/>
    <s v="13263R"/>
    <s v="Utilities"/>
    <s v="12369XR"/>
    <s v="Utility Operations Ohio"/>
    <s v="13498R"/>
    <s v="Customer Operations &amp; Support"/>
    <s v="12428R"/>
    <s v="Customer Services Support"/>
    <x v="8"/>
    <s v="103"/>
    <s v="12934"/>
    <s v="SP20 / 006"/>
    <n v="14277.8261423077"/>
    <n v="158642.512692308"/>
  </r>
  <r>
    <m/>
    <n v="0"/>
    <n v="1992187500"/>
    <n v="1996063232"/>
    <n v="1996063708"/>
    <n v="1996064660"/>
    <s v="13263R"/>
    <s v="Utilities"/>
    <s v="12369XR"/>
    <s v="Utility Operations Ohio"/>
    <s v="13498R"/>
    <s v="Customer Operations &amp; Support"/>
    <s v="12428R"/>
    <s v="Customer Services Support"/>
    <x v="8"/>
    <s v="103"/>
    <s v="12934"/>
    <s v="SP20 / 007"/>
    <n v="18641.7375769231"/>
    <n v="186417.375769231"/>
  </r>
  <r>
    <m/>
    <n v="0"/>
    <n v="1992187500"/>
    <n v="1996063232"/>
    <n v="1996063708"/>
    <n v="1996064660"/>
    <s v="13263R"/>
    <s v="Utilities"/>
    <s v="12369XR"/>
    <s v="Utility Operations Ohio"/>
    <s v="13498R"/>
    <s v="Customer Operations &amp; Support"/>
    <s v="12428R"/>
    <s v="Customer Services Support"/>
    <x v="8"/>
    <s v="103"/>
    <s v="12934"/>
    <s v="SP20 / 008"/>
    <n v="34826.554230769201"/>
    <n v="348265.542307692"/>
  </r>
  <r>
    <m/>
    <n v="0"/>
    <n v="1992187500"/>
    <n v="1996063232"/>
    <n v="1996063708"/>
    <n v="1996064660"/>
    <s v="13263R"/>
    <s v="Utilities"/>
    <s v="12369XR"/>
    <s v="Utility Operations Ohio"/>
    <s v="13498R"/>
    <s v="Customer Operations &amp; Support"/>
    <s v="12428R"/>
    <s v="Customer Services Support"/>
    <x v="8"/>
    <s v="103"/>
    <s v="12934"/>
    <s v="SP20 / 009"/>
    <n v="43422.243519230797"/>
    <n v="289481.62346153799"/>
  </r>
  <r>
    <m/>
    <n v="0"/>
    <n v="1992187500"/>
    <n v="1996063232"/>
    <n v="1996063708"/>
    <n v="1996064660"/>
    <s v="13263R"/>
    <s v="Utilities"/>
    <s v="12369XR"/>
    <s v="Utility Operations Ohio"/>
    <s v="13498R"/>
    <s v="Customer Operations &amp; Support"/>
    <s v="12428R"/>
    <s v="Customer Services Support"/>
    <x v="8"/>
    <s v="103"/>
    <s v="12934"/>
    <s v="SP20 / 010"/>
    <n v="34899.996923077"/>
    <n v="174499.98461538501"/>
  </r>
  <r>
    <m/>
    <n v="0"/>
    <n v="1992187500"/>
    <n v="1996063232"/>
    <n v="1996063708"/>
    <n v="1996066564"/>
    <s v="13263R"/>
    <s v="Utilities"/>
    <s v="12369XR"/>
    <s v="Utility Operations Ohio"/>
    <s v="13498R"/>
    <s v="Customer Operations &amp; Support"/>
    <s v="10357R"/>
    <s v="Customer Operations"/>
    <x v="8"/>
    <s v="103"/>
    <s v="10044"/>
    <s v="Nonsal"/>
    <n v="65730.558300000004"/>
    <n v="2191018.61"/>
  </r>
  <r>
    <m/>
    <n v="0"/>
    <n v="1992187500"/>
    <n v="1996063232"/>
    <n v="1996063708"/>
    <n v="1996066564"/>
    <s v="13263R"/>
    <s v="Utilities"/>
    <s v="12369XR"/>
    <s v="Utility Operations Ohio"/>
    <s v="13498R"/>
    <s v="Customer Operations &amp; Support"/>
    <s v="10357R"/>
    <s v="Customer Operations"/>
    <x v="8"/>
    <s v="103"/>
    <s v="10044"/>
    <s v="SP20 / 003"/>
    <n v="89933.564171154096"/>
    <n v="1798671.2834230801"/>
  </r>
  <r>
    <m/>
    <n v="0"/>
    <n v="1992187500"/>
    <n v="1996063232"/>
    <n v="1996063708"/>
    <n v="1996066564"/>
    <s v="13263R"/>
    <s v="Utilities"/>
    <s v="12369XR"/>
    <s v="Utility Operations Ohio"/>
    <s v="13498R"/>
    <s v="Customer Operations &amp; Support"/>
    <s v="10357R"/>
    <s v="Customer Operations"/>
    <x v="8"/>
    <s v="103"/>
    <s v="10044"/>
    <s v="SP20 / 004"/>
    <n v="29129.296331538499"/>
    <n v="485488.27219230798"/>
  </r>
  <r>
    <m/>
    <n v="0"/>
    <n v="1992187500"/>
    <n v="1996063232"/>
    <n v="1996063708"/>
    <n v="1996066564"/>
    <s v="13263R"/>
    <s v="Utilities"/>
    <s v="12369XR"/>
    <s v="Utility Operations Ohio"/>
    <s v="13498R"/>
    <s v="Customer Operations &amp; Support"/>
    <s v="10357R"/>
    <s v="Customer Operations"/>
    <x v="8"/>
    <s v="103"/>
    <s v="10044"/>
    <s v="SP20 / 006"/>
    <n v="26980.329703846099"/>
    <n v="299781.44115384598"/>
  </r>
  <r>
    <m/>
    <n v="0"/>
    <n v="1992187500"/>
    <n v="1996063232"/>
    <n v="1996063708"/>
    <n v="1996066564"/>
    <s v="13263R"/>
    <s v="Utilities"/>
    <s v="12369XR"/>
    <s v="Utility Operations Ohio"/>
    <s v="13498R"/>
    <s v="Customer Operations &amp; Support"/>
    <s v="10357R"/>
    <s v="Customer Operations"/>
    <x v="8"/>
    <s v="103"/>
    <s v="10044"/>
    <s v="SP20 / 007"/>
    <n v="9063.1398461538502"/>
    <n v="90631.398461538498"/>
  </r>
  <r>
    <m/>
    <n v="0"/>
    <n v="1992187500"/>
    <n v="1996063232"/>
    <n v="1996063708"/>
    <n v="1996066564"/>
    <s v="13263R"/>
    <s v="Utilities"/>
    <s v="12369XR"/>
    <s v="Utility Operations Ohio"/>
    <s v="13498R"/>
    <s v="Customer Operations &amp; Support"/>
    <s v="10357R"/>
    <s v="Customer Operations"/>
    <x v="8"/>
    <s v="103"/>
    <s v="10044"/>
    <s v="SP20 / 010"/>
    <n v="28077.805846153798"/>
    <n v="140389.029230769"/>
  </r>
  <r>
    <m/>
    <n v="0"/>
    <n v="1992187500"/>
    <n v="1996063232"/>
    <n v="1996063708"/>
    <n v="1996066564"/>
    <s v="13263R"/>
    <s v="Utilities"/>
    <s v="12369XR"/>
    <s v="Utility Operations Ohio"/>
    <s v="13498R"/>
    <s v="Customer Operations &amp; Support"/>
    <s v="10357R"/>
    <s v="Customer Operations"/>
    <x v="8"/>
    <s v="103"/>
    <s v="10058"/>
    <s v="Nonsal"/>
    <n v="56926.7961"/>
    <n v="1897559.87"/>
  </r>
  <r>
    <m/>
    <n v="0"/>
    <n v="1992187500"/>
    <n v="1996063232"/>
    <n v="1996063708"/>
    <n v="1996066564"/>
    <s v="13263R"/>
    <s v="Utilities"/>
    <s v="12369XR"/>
    <s v="Utility Operations Ohio"/>
    <s v="13498R"/>
    <s v="Customer Operations &amp; Support"/>
    <s v="10357R"/>
    <s v="Customer Operations"/>
    <x v="8"/>
    <s v="103"/>
    <s v="10058"/>
    <s v="SP20 / 003"/>
    <n v="86651.627909615301"/>
    <n v="1733032.5581923099"/>
  </r>
  <r>
    <m/>
    <n v="0"/>
    <n v="1992187500"/>
    <n v="1996063232"/>
    <n v="1996063708"/>
    <n v="1996066564"/>
    <s v="13263R"/>
    <s v="Utilities"/>
    <s v="12369XR"/>
    <s v="Utility Operations Ohio"/>
    <s v="13498R"/>
    <s v="Customer Operations &amp; Support"/>
    <s v="10357R"/>
    <s v="Customer Operations"/>
    <x v="8"/>
    <s v="103"/>
    <s v="10058"/>
    <s v="SP20 / 004"/>
    <n v="13392.7018523077"/>
    <n v="223211.697538462"/>
  </r>
  <r>
    <m/>
    <n v="0"/>
    <n v="1992187500"/>
    <n v="1996063232"/>
    <n v="1996063708"/>
    <n v="1996066564"/>
    <s v="13263R"/>
    <s v="Utilities"/>
    <s v="12369XR"/>
    <s v="Utility Operations Ohio"/>
    <s v="13498R"/>
    <s v="Customer Operations &amp; Support"/>
    <s v="10357R"/>
    <s v="Customer Operations"/>
    <x v="8"/>
    <s v="103"/>
    <s v="10058"/>
    <s v="SP20 / 006"/>
    <n v="20465.011453846098"/>
    <n v="227389.01615384599"/>
  </r>
  <r>
    <m/>
    <n v="0"/>
    <n v="1992187500"/>
    <n v="1996063232"/>
    <n v="1996063708"/>
    <n v="1996066564"/>
    <s v="13263R"/>
    <s v="Utilities"/>
    <s v="12369XR"/>
    <s v="Utility Operations Ohio"/>
    <s v="13498R"/>
    <s v="Customer Operations &amp; Support"/>
    <s v="10357R"/>
    <s v="Customer Operations"/>
    <x v="8"/>
    <s v="103"/>
    <s v="10058"/>
    <s v="SP20 / 007"/>
    <n v="21456.1061538461"/>
    <n v="214561.061538462"/>
  </r>
  <r>
    <m/>
    <n v="0"/>
    <n v="1992187500"/>
    <n v="1996063232"/>
    <n v="1996063708"/>
    <n v="1996066564"/>
    <s v="13263R"/>
    <s v="Utilities"/>
    <s v="12369XR"/>
    <s v="Utility Operations Ohio"/>
    <s v="13498R"/>
    <s v="Customer Operations &amp; Support"/>
    <s v="10357R"/>
    <s v="Customer Operations"/>
    <x v="8"/>
    <s v="103"/>
    <s v="10058"/>
    <s v="SP20 / 010"/>
    <n v="28039.999384615399"/>
    <n v="140199.99692307701"/>
  </r>
  <r>
    <m/>
    <n v="0"/>
    <n v="1992187500"/>
    <n v="1996063232"/>
    <n v="1996063708"/>
    <n v="1996066564"/>
    <s v="13263R"/>
    <s v="Utilities"/>
    <s v="12369XR"/>
    <s v="Utility Operations Ohio"/>
    <s v="13498R"/>
    <s v="Customer Operations &amp; Support"/>
    <s v="10357R"/>
    <s v="Customer Operations"/>
    <x v="8"/>
    <s v="103"/>
    <s v="10062"/>
    <s v="Nonsal"/>
    <n v="82358.852100000004"/>
    <n v="2745295.07"/>
  </r>
  <r>
    <m/>
    <n v="0"/>
    <n v="1992187500"/>
    <n v="1996063232"/>
    <n v="1996063708"/>
    <n v="1996066564"/>
    <s v="13263R"/>
    <s v="Utilities"/>
    <s v="12369XR"/>
    <s v="Utility Operations Ohio"/>
    <s v="13498R"/>
    <s v="Customer Operations &amp; Support"/>
    <s v="10357R"/>
    <s v="Customer Operations"/>
    <x v="8"/>
    <s v="103"/>
    <s v="10062"/>
    <s v="SP20 / 003"/>
    <n v="120965.461211538"/>
    <n v="2419309.22423077"/>
  </r>
  <r>
    <m/>
    <n v="0"/>
    <n v="1992187500"/>
    <n v="1996063232"/>
    <n v="1996063708"/>
    <n v="1996066564"/>
    <s v="13263R"/>
    <s v="Utilities"/>
    <s v="12369XR"/>
    <s v="Utility Operations Ohio"/>
    <s v="13498R"/>
    <s v="Customer Operations &amp; Support"/>
    <s v="10357R"/>
    <s v="Customer Operations"/>
    <x v="8"/>
    <s v="103"/>
    <s v="10062"/>
    <s v="SP20 / 004"/>
    <n v="75570.578582307702"/>
    <n v="1259509.6430384601"/>
  </r>
  <r>
    <m/>
    <n v="0"/>
    <n v="1992187500"/>
    <n v="1996063232"/>
    <n v="1996063708"/>
    <n v="1996066564"/>
    <s v="13263R"/>
    <s v="Utilities"/>
    <s v="12369XR"/>
    <s v="Utility Operations Ohio"/>
    <s v="13498R"/>
    <s v="Customer Operations &amp; Support"/>
    <s v="10357R"/>
    <s v="Customer Operations"/>
    <x v="8"/>
    <s v="103"/>
    <s v="10062"/>
    <s v="SP20 / 005"/>
    <n v="21608.348061538501"/>
    <n v="270104.35076923098"/>
  </r>
  <r>
    <m/>
    <n v="0"/>
    <n v="1992187500"/>
    <n v="1996063232"/>
    <n v="1996063708"/>
    <n v="1996066564"/>
    <s v="13263R"/>
    <s v="Utilities"/>
    <s v="12369XR"/>
    <s v="Utility Operations Ohio"/>
    <s v="13498R"/>
    <s v="Customer Operations &amp; Support"/>
    <s v="10357R"/>
    <s v="Customer Operations"/>
    <x v="8"/>
    <s v="103"/>
    <s v="10062"/>
    <s v="SP20 / 006"/>
    <n v="55642.676192307597"/>
    <n v="618251.957692308"/>
  </r>
  <r>
    <m/>
    <n v="0"/>
    <n v="1992187500"/>
    <n v="1996063232"/>
    <n v="1996063708"/>
    <n v="1996066564"/>
    <s v="13263R"/>
    <s v="Utilities"/>
    <s v="12369XR"/>
    <s v="Utility Operations Ohio"/>
    <s v="13498R"/>
    <s v="Customer Operations &amp; Support"/>
    <s v="10357R"/>
    <s v="Customer Operations"/>
    <x v="8"/>
    <s v="103"/>
    <s v="10062"/>
    <s v="SP20 / 007"/>
    <n v="17827.205384615401"/>
    <n v="178272.05384615401"/>
  </r>
  <r>
    <m/>
    <n v="0"/>
    <n v="1992187500"/>
    <n v="1996063232"/>
    <n v="1996063708"/>
    <n v="1996066564"/>
    <s v="13263R"/>
    <s v="Utilities"/>
    <s v="12369XR"/>
    <s v="Utility Operations Ohio"/>
    <s v="13498R"/>
    <s v="Customer Operations &amp; Support"/>
    <s v="10357R"/>
    <s v="Customer Operations"/>
    <x v="8"/>
    <s v="103"/>
    <s v="10062"/>
    <s v="SP20 / 008"/>
    <n v="11712.7980769231"/>
    <n v="117127.980769231"/>
  </r>
  <r>
    <m/>
    <n v="0"/>
    <n v="1992187500"/>
    <n v="1996063232"/>
    <n v="1996063708"/>
    <n v="1996066564"/>
    <s v="13263R"/>
    <s v="Utilities"/>
    <s v="12369XR"/>
    <s v="Utility Operations Ohio"/>
    <s v="13498R"/>
    <s v="Customer Operations &amp; Support"/>
    <s v="10357R"/>
    <s v="Customer Operations"/>
    <x v="8"/>
    <s v="103"/>
    <s v="10062"/>
    <s v="SP20 / 010"/>
    <n v="29079.999384615399"/>
    <n v="145399.99692307701"/>
  </r>
  <r>
    <m/>
    <n v="0"/>
    <n v="1992187500"/>
    <n v="1996063232"/>
    <n v="1996063708"/>
    <n v="1996066564"/>
    <s v="13263R"/>
    <s v="Utilities"/>
    <s v="12369XR"/>
    <s v="Utility Operations Ohio"/>
    <s v="13498R"/>
    <s v="Customer Operations &amp; Support"/>
    <s v="10357R"/>
    <s v="Customer Operations"/>
    <x v="8"/>
    <s v="103"/>
    <s v="10752"/>
    <s v="SP20 / 004"/>
    <n v="18331.408661538499"/>
    <n v="305523.47769230802"/>
  </r>
  <r>
    <m/>
    <n v="0"/>
    <n v="1992187500"/>
    <n v="1996063232"/>
    <n v="1996063708"/>
    <n v="1996066564"/>
    <s v="13263R"/>
    <s v="Utilities"/>
    <s v="12369XR"/>
    <s v="Utility Operations Ohio"/>
    <s v="13498R"/>
    <s v="Customer Operations &amp; Support"/>
    <s v="10357R"/>
    <s v="Customer Operations"/>
    <x v="8"/>
    <s v="103"/>
    <s v="10752"/>
    <s v="SP20 / 005"/>
    <n v="63291.528307692097"/>
    <n v="791144.10384615394"/>
  </r>
  <r>
    <m/>
    <n v="0"/>
    <n v="1992187500"/>
    <n v="1996063232"/>
    <n v="1996063708"/>
    <n v="1996066564"/>
    <s v="13263R"/>
    <s v="Utilities"/>
    <s v="12369XR"/>
    <s v="Utility Operations Ohio"/>
    <s v="13498R"/>
    <s v="Customer Operations &amp; Support"/>
    <s v="10357R"/>
    <s v="Customer Operations"/>
    <x v="8"/>
    <s v="103"/>
    <s v="10752"/>
    <s v="SP20 / 007"/>
    <n v="71583.023307692405"/>
    <n v="715830.23307692294"/>
  </r>
  <r>
    <m/>
    <n v="0"/>
    <n v="1992187500"/>
    <n v="1996063232"/>
    <n v="1996063708"/>
    <n v="1996066564"/>
    <s v="13263R"/>
    <s v="Utilities"/>
    <s v="12369XR"/>
    <s v="Utility Operations Ohio"/>
    <s v="13498R"/>
    <s v="Customer Operations &amp; Support"/>
    <s v="10357R"/>
    <s v="Customer Operations"/>
    <x v="8"/>
    <s v="103"/>
    <s v="10752"/>
    <s v="SP20 / 008"/>
    <n v="22122.813961538501"/>
    <n v="221228.13961538501"/>
  </r>
  <r>
    <m/>
    <n v="0"/>
    <n v="1992187500"/>
    <n v="1996063232"/>
    <n v="1996063708"/>
    <n v="1996066564"/>
    <s v="13263R"/>
    <s v="Utilities"/>
    <s v="12369XR"/>
    <s v="Utility Operations Ohio"/>
    <s v="13498R"/>
    <s v="Customer Operations &amp; Support"/>
    <s v="10357R"/>
    <s v="Customer Operations"/>
    <x v="8"/>
    <s v="103"/>
    <s v="10752"/>
    <s v="SP20 / 009"/>
    <n v="22308.604269230698"/>
    <n v="148724.02846153799"/>
  </r>
  <r>
    <m/>
    <n v="0"/>
    <n v="1992187500"/>
    <n v="1996063232"/>
    <n v="1996063708"/>
    <n v="1996066564"/>
    <s v="13263R"/>
    <s v="Utilities"/>
    <s v="12369XR"/>
    <s v="Utility Operations Ohio"/>
    <s v="13498R"/>
    <s v="Customer Operations &amp; Support"/>
    <s v="10357R"/>
    <s v="Customer Operations"/>
    <x v="8"/>
    <s v="103"/>
    <s v="10752"/>
    <s v="SP20 / 012"/>
    <n v="57000.000923076899"/>
    <n v="190000.00307692299"/>
  </r>
  <r>
    <m/>
    <n v="0"/>
    <n v="1992187500"/>
    <n v="1996063232"/>
    <n v="1996063708"/>
    <n v="1996066564"/>
    <s v="13263R"/>
    <s v="Utilities"/>
    <s v="12369XR"/>
    <s v="Utility Operations Ohio"/>
    <s v="13498R"/>
    <s v="Customer Operations &amp; Support"/>
    <s v="10357R"/>
    <s v="Customer Operations"/>
    <x v="8"/>
    <s v="103"/>
    <s v="11138"/>
    <s v="Nonsal"/>
    <n v="17294.540400000002"/>
    <n v="576484.68000000005"/>
  </r>
  <r>
    <m/>
    <n v="0"/>
    <n v="1992187500"/>
    <n v="1996063232"/>
    <n v="1996063708"/>
    <n v="1996066564"/>
    <s v="13263R"/>
    <s v="Utilities"/>
    <s v="12369XR"/>
    <s v="Utility Operations Ohio"/>
    <s v="13498R"/>
    <s v="Customer Operations &amp; Support"/>
    <s v="10357R"/>
    <s v="Customer Operations"/>
    <x v="8"/>
    <s v="103"/>
    <s v="11138"/>
    <s v="SP20 / 003"/>
    <n v="4964.1912038461596"/>
    <n v="99283.824076923105"/>
  </r>
  <r>
    <m/>
    <n v="0"/>
    <n v="1992187500"/>
    <n v="1996063232"/>
    <n v="1996063708"/>
    <n v="1996066564"/>
    <s v="13263R"/>
    <s v="Utilities"/>
    <s v="12369XR"/>
    <s v="Utility Operations Ohio"/>
    <s v="13498R"/>
    <s v="Customer Operations &amp; Support"/>
    <s v="10357R"/>
    <s v="Customer Operations"/>
    <x v="8"/>
    <s v="103"/>
    <s v="11138"/>
    <s v="SP20 / 004"/>
    <n v="7563.2214923076899"/>
    <n v="126053.69153846199"/>
  </r>
  <r>
    <m/>
    <n v="0"/>
    <n v="1992187500"/>
    <n v="1996063232"/>
    <n v="1996063708"/>
    <n v="1996066564"/>
    <s v="13263R"/>
    <s v="Utilities"/>
    <s v="12369XR"/>
    <s v="Utility Operations Ohio"/>
    <s v="13498R"/>
    <s v="Customer Operations &amp; Support"/>
    <s v="10357R"/>
    <s v="Customer Operations"/>
    <x v="8"/>
    <s v="103"/>
    <s v="11138"/>
    <s v="SP20 / 006"/>
    <n v="6948.1807615384596"/>
    <n v="77202.008461538499"/>
  </r>
  <r>
    <m/>
    <n v="0"/>
    <n v="1992187500"/>
    <n v="1996063232"/>
    <n v="1996063708"/>
    <n v="1996066564"/>
    <s v="13263R"/>
    <s v="Utilities"/>
    <s v="12369XR"/>
    <s v="Utility Operations Ohio"/>
    <s v="13498R"/>
    <s v="Customer Operations &amp; Support"/>
    <s v="10357R"/>
    <s v="Customer Operations"/>
    <x v="8"/>
    <s v="103"/>
    <s v="11151"/>
    <s v="Nonsal"/>
    <n v="57766.4274"/>
    <n v="1925547.58"/>
  </r>
  <r>
    <m/>
    <n v="0"/>
    <n v="1992187500"/>
    <n v="1996063232"/>
    <n v="1996063708"/>
    <n v="1996066564"/>
    <s v="13263R"/>
    <s v="Utilities"/>
    <s v="12369XR"/>
    <s v="Utility Operations Ohio"/>
    <s v="13498R"/>
    <s v="Customer Operations &amp; Support"/>
    <s v="10357R"/>
    <s v="Customer Operations"/>
    <x v="8"/>
    <s v="103"/>
    <s v="11151"/>
    <s v="SP20 / 002"/>
    <n v="2484.0035711538399"/>
    <n v="49680.071423076901"/>
  </r>
  <r>
    <m/>
    <n v="0"/>
    <n v="1992187500"/>
    <n v="1996063232"/>
    <n v="1996063708"/>
    <n v="1996066564"/>
    <s v="13263R"/>
    <s v="Utilities"/>
    <s v="12369XR"/>
    <s v="Utility Operations Ohio"/>
    <s v="13498R"/>
    <s v="Customer Operations &amp; Support"/>
    <s v="10357R"/>
    <s v="Customer Operations"/>
    <x v="8"/>
    <s v="103"/>
    <s v="11151"/>
    <s v="SP20 / 003"/>
    <n v="97047.890607692607"/>
    <n v="1940957.81215385"/>
  </r>
  <r>
    <m/>
    <n v="0"/>
    <n v="1992187500"/>
    <n v="1996063232"/>
    <n v="1996063708"/>
    <n v="1996066564"/>
    <s v="13263R"/>
    <s v="Utilities"/>
    <s v="12369XR"/>
    <s v="Utility Operations Ohio"/>
    <s v="13498R"/>
    <s v="Customer Operations &amp; Support"/>
    <s v="10357R"/>
    <s v="Customer Operations"/>
    <x v="8"/>
    <s v="103"/>
    <s v="11151"/>
    <s v="SP20 / 004"/>
    <n v="32198.686338461499"/>
    <n v="536644.77230769198"/>
  </r>
  <r>
    <m/>
    <n v="0"/>
    <n v="1992187500"/>
    <n v="1996063232"/>
    <n v="1996063708"/>
    <n v="1996066564"/>
    <s v="13263R"/>
    <s v="Utilities"/>
    <s v="12369XR"/>
    <s v="Utility Operations Ohio"/>
    <s v="13498R"/>
    <s v="Customer Operations &amp; Support"/>
    <s v="10357R"/>
    <s v="Customer Operations"/>
    <x v="8"/>
    <s v="103"/>
    <s v="11151"/>
    <s v="SP20 / 006"/>
    <n v="27654.916153846301"/>
    <n v="307276.84615384601"/>
  </r>
  <r>
    <m/>
    <n v="0"/>
    <n v="1992187500"/>
    <n v="1996063232"/>
    <n v="1996063708"/>
    <n v="1996066564"/>
    <s v="13263R"/>
    <s v="Utilities"/>
    <s v="12369XR"/>
    <s v="Utility Operations Ohio"/>
    <s v="13498R"/>
    <s v="Customer Operations &amp; Support"/>
    <s v="10357R"/>
    <s v="Customer Operations"/>
    <x v="8"/>
    <s v="103"/>
    <s v="11151"/>
    <s v="SP20 / 007"/>
    <n v="22182.729230769201"/>
    <n v="221827.292307692"/>
  </r>
  <r>
    <m/>
    <n v="0"/>
    <n v="1992187500"/>
    <n v="1996063232"/>
    <n v="1996063708"/>
    <n v="1996066564"/>
    <s v="13263R"/>
    <s v="Utilities"/>
    <s v="12369XR"/>
    <s v="Utility Operations Ohio"/>
    <s v="13498R"/>
    <s v="Customer Operations &amp; Support"/>
    <s v="10357R"/>
    <s v="Customer Operations"/>
    <x v="8"/>
    <s v="103"/>
    <s v="11151"/>
    <s v="SP20 / 010"/>
    <n v="27892.398153846199"/>
    <n v="139461.99076923099"/>
  </r>
  <r>
    <m/>
    <n v="0"/>
    <n v="1992187500"/>
    <n v="1996063232"/>
    <n v="1996063708"/>
    <n v="1996068468"/>
    <s v="13263R"/>
    <s v="Utilities"/>
    <s v="12369XR"/>
    <s v="Utility Operations Ohio"/>
    <s v="13498R"/>
    <s v="Customer Operations &amp; Support"/>
    <s v="12425R"/>
    <s v="Cust Initiatives PMO"/>
    <x v="8"/>
    <s v="103"/>
    <s v="11101"/>
    <s v="SP20 / 006"/>
    <n v="42219.924057692297"/>
    <n v="469110.26730769197"/>
  </r>
  <r>
    <m/>
    <n v="0"/>
    <n v="1992187500"/>
    <n v="1996063232"/>
    <n v="1996063708"/>
    <n v="1996068468"/>
    <s v="13263R"/>
    <s v="Utilities"/>
    <s v="12369XR"/>
    <s v="Utility Operations Ohio"/>
    <s v="13498R"/>
    <s v="Customer Operations &amp; Support"/>
    <s v="12425R"/>
    <s v="Cust Initiatives PMO"/>
    <x v="8"/>
    <s v="103"/>
    <s v="11101"/>
    <s v="SP20 / 007"/>
    <n v="26017.874730769199"/>
    <n v="260178.74730769201"/>
  </r>
  <r>
    <m/>
    <n v="0"/>
    <n v="1992187500"/>
    <n v="1996063232"/>
    <n v="1996063708"/>
    <n v="1996068468"/>
    <s v="13263R"/>
    <s v="Utilities"/>
    <s v="12369XR"/>
    <s v="Utility Operations Ohio"/>
    <s v="13498R"/>
    <s v="Customer Operations &amp; Support"/>
    <s v="12425R"/>
    <s v="Cust Initiatives PMO"/>
    <x v="8"/>
    <s v="103"/>
    <s v="11101"/>
    <s v="SP20 / 009"/>
    <n v="19235.250576923099"/>
    <n v="128235.003846154"/>
  </r>
  <r>
    <m/>
    <n v="0"/>
    <n v="1992187500"/>
    <n v="1996063232"/>
    <n v="1996063708"/>
    <n v="1996068468"/>
    <s v="13263R"/>
    <s v="Utilities"/>
    <s v="12369XR"/>
    <s v="Utility Operations Ohio"/>
    <s v="13498R"/>
    <s v="Customer Operations &amp; Support"/>
    <s v="12425R"/>
    <s v="Cust Initiatives PMO"/>
    <x v="8"/>
    <s v="103"/>
    <s v="12425"/>
    <s v="SP20 / 006"/>
    <n v="34499.844242307699"/>
    <n v="383331.60269230802"/>
  </r>
  <r>
    <m/>
    <n v="0"/>
    <n v="1992187500"/>
    <n v="1996063232"/>
    <n v="1996063708"/>
    <n v="1996068468"/>
    <s v="13263R"/>
    <s v="Utilities"/>
    <s v="12369XR"/>
    <s v="Utility Operations Ohio"/>
    <s v="13498R"/>
    <s v="Customer Operations &amp; Support"/>
    <s v="12425R"/>
    <s v="Cust Initiatives PMO"/>
    <x v="8"/>
    <s v="103"/>
    <s v="12425"/>
    <s v="SP20 / 007"/>
    <n v="58259.796269230799"/>
    <n v="582597.96269230801"/>
  </r>
  <r>
    <m/>
    <n v="0"/>
    <n v="1992187500"/>
    <n v="1996063232"/>
    <n v="1996063708"/>
    <n v="1996068468"/>
    <s v="13263R"/>
    <s v="Utilities"/>
    <s v="12369XR"/>
    <s v="Utility Operations Ohio"/>
    <s v="13498R"/>
    <s v="Customer Operations &amp; Support"/>
    <s v="12425R"/>
    <s v="Cust Initiatives PMO"/>
    <x v="8"/>
    <s v="103"/>
    <s v="12425"/>
    <s v="SP20 / 008"/>
    <n v="33756.467038461502"/>
    <n v="337564.67038461502"/>
  </r>
  <r>
    <m/>
    <n v="0"/>
    <n v="1992187500"/>
    <n v="1996063232"/>
    <n v="1996063708"/>
    <n v="1996068468"/>
    <s v="13263R"/>
    <s v="Utilities"/>
    <s v="12369XR"/>
    <s v="Utility Operations Ohio"/>
    <s v="13498R"/>
    <s v="Customer Operations &amp; Support"/>
    <s v="12425R"/>
    <s v="Cust Initiatives PMO"/>
    <x v="8"/>
    <s v="103"/>
    <s v="12425"/>
    <s v="SP20 / 009"/>
    <n v="78741.230192307601"/>
    <n v="524941.534615385"/>
  </r>
  <r>
    <m/>
    <n v="0"/>
    <n v="1992187500"/>
    <n v="1996063232"/>
    <n v="1996063708"/>
    <n v="1996068468"/>
    <s v="13263R"/>
    <s v="Utilities"/>
    <s v="12369XR"/>
    <s v="Utility Operations Ohio"/>
    <s v="13498R"/>
    <s v="Customer Operations &amp; Support"/>
    <s v="12425R"/>
    <s v="Cust Initiatives PMO"/>
    <x v="8"/>
    <s v="103"/>
    <s v="12425"/>
    <s v="SP20 / 010"/>
    <n v="60984.607846153798"/>
    <n v="304923.03923076898"/>
  </r>
  <r>
    <m/>
    <n v="0"/>
    <n v="1992187500"/>
    <n v="1996063232"/>
    <n v="1996063708"/>
    <n v="1996068468"/>
    <s v="13263R"/>
    <s v="Utilities"/>
    <s v="12369XR"/>
    <s v="Utility Operations Ohio"/>
    <s v="13498R"/>
    <s v="Customer Operations &amp; Support"/>
    <s v="12425R"/>
    <s v="Cust Initiatives PMO"/>
    <x v="8"/>
    <s v="103"/>
    <s v="12425"/>
    <s v="SP20 / 012"/>
    <n v="60745.6518461538"/>
    <n v="202485.50615384601"/>
  </r>
  <r>
    <m/>
    <n v="0"/>
    <n v="1992187500"/>
    <n v="1996063232"/>
    <n v="1996063708"/>
    <n v="1996070372"/>
    <s v="13263R"/>
    <s v="Utilities"/>
    <s v="12369XR"/>
    <s v="Utility Operations Ohio"/>
    <s v="13498R"/>
    <s v="Customer Operations &amp; Support"/>
    <s v="11149R"/>
    <s v="Cust Strategy &amp; Insights"/>
    <x v="8"/>
    <s v="103"/>
    <s v="11149"/>
    <s v="SP20 / 007"/>
    <n v="9754.3591538461606"/>
    <n v="97543.591538461595"/>
  </r>
  <r>
    <m/>
    <n v="0"/>
    <n v="1992187500"/>
    <n v="1996063232"/>
    <n v="1996063708"/>
    <n v="1996070372"/>
    <s v="13263R"/>
    <s v="Utilities"/>
    <s v="12369XR"/>
    <s v="Utility Operations Ohio"/>
    <s v="13498R"/>
    <s v="Customer Operations &amp; Support"/>
    <s v="11149R"/>
    <s v="Cust Strategy &amp; Insights"/>
    <x v="8"/>
    <s v="103"/>
    <s v="11149"/>
    <s v="SP20 / 008"/>
    <n v="12229.9327692308"/>
    <n v="122299.327692308"/>
  </r>
  <r>
    <m/>
    <n v="0"/>
    <n v="1992187500"/>
    <n v="1996063232"/>
    <n v="1996063708"/>
    <n v="1996070372"/>
    <s v="13263R"/>
    <s v="Utilities"/>
    <s v="12369XR"/>
    <s v="Utility Operations Ohio"/>
    <s v="13498R"/>
    <s v="Customer Operations &amp; Support"/>
    <s v="11149R"/>
    <s v="Cust Strategy &amp; Insights"/>
    <x v="8"/>
    <s v="103"/>
    <s v="11149"/>
    <s v="SP20 / 010"/>
    <n v="30793.417076923"/>
    <n v="153967.085384615"/>
  </r>
  <r>
    <m/>
    <n v="0"/>
    <n v="1992187500"/>
    <n v="1996063232"/>
    <n v="1996063708"/>
    <n v="1996070372"/>
    <s v="13263R"/>
    <s v="Utilities"/>
    <s v="12369XR"/>
    <s v="Utility Operations Ohio"/>
    <s v="13498R"/>
    <s v="Customer Operations &amp; Support"/>
    <s v="11149R"/>
    <s v="Cust Strategy &amp; Insights"/>
    <x v="8"/>
    <s v="103"/>
    <s v="12932"/>
    <s v="SP20 / 005"/>
    <n v="10353.015538461499"/>
    <n v="129412.694230769"/>
  </r>
  <r>
    <m/>
    <n v="0"/>
    <n v="1992187500"/>
    <n v="1996063232"/>
    <n v="1996063708"/>
    <n v="1996070372"/>
    <s v="13263R"/>
    <s v="Utilities"/>
    <s v="12369XR"/>
    <s v="Utility Operations Ohio"/>
    <s v="13498R"/>
    <s v="Customer Operations &amp; Support"/>
    <s v="11149R"/>
    <s v="Cust Strategy &amp; Insights"/>
    <x v="8"/>
    <s v="103"/>
    <s v="12932"/>
    <s v="SP20 / 006"/>
    <n v="6847.4119499999997"/>
    <n v="76082.354999999996"/>
  </r>
  <r>
    <m/>
    <n v="0"/>
    <n v="1992187500"/>
    <n v="1996063232"/>
    <n v="1996063708"/>
    <n v="1996070372"/>
    <s v="13263R"/>
    <s v="Utilities"/>
    <s v="12369XR"/>
    <s v="Utility Operations Ohio"/>
    <s v="13498R"/>
    <s v="Customer Operations &amp; Support"/>
    <s v="11149R"/>
    <s v="Cust Strategy &amp; Insights"/>
    <x v="8"/>
    <s v="103"/>
    <s v="12932"/>
    <s v="SP20 / 008"/>
    <n v="11955.549692307701"/>
    <n v="119555.49692307699"/>
  </r>
  <r>
    <m/>
    <n v="0"/>
    <n v="1992187500"/>
    <n v="1996063232"/>
    <n v="1996063708"/>
    <n v="1996070372"/>
    <s v="13263R"/>
    <s v="Utilities"/>
    <s v="12369XR"/>
    <s v="Utility Operations Ohio"/>
    <s v="13498R"/>
    <s v="Customer Operations &amp; Support"/>
    <s v="11149R"/>
    <s v="Cust Strategy &amp; Insights"/>
    <x v="8"/>
    <s v="250"/>
    <s v="12932"/>
    <s v="SP20 / 008"/>
    <n v="12495.959115384599"/>
    <n v="124959.59115384601"/>
  </r>
  <r>
    <m/>
    <n v="0"/>
    <n v="1992187500"/>
    <n v="1996063232"/>
    <n v="1996070861"/>
    <n v="1996070861"/>
    <s v="13263R"/>
    <s v="Utilities"/>
    <s v="12369XR"/>
    <s v="Utility Operations Ohio"/>
    <s v="12369R"/>
    <s v="Utility Operations Ohio"/>
    <m/>
    <m/>
    <x v="9"/>
    <s v="250"/>
    <s v="12308"/>
    <s v="SP20 / 008"/>
    <n v="23442.177730769199"/>
    <n v="234421.77730769201"/>
  </r>
  <r>
    <m/>
    <n v="0"/>
    <n v="1992187500"/>
    <n v="1996063232"/>
    <n v="1996070861"/>
    <n v="1996070861"/>
    <s v="13263R"/>
    <s v="Utilities"/>
    <s v="12369XR"/>
    <s v="Utility Operations Ohio"/>
    <s v="12369R"/>
    <s v="Utility Operations Ohio"/>
    <m/>
    <m/>
    <x v="9"/>
    <s v="250"/>
    <s v="12308"/>
    <s v="SP20 / 010"/>
    <n v="36400"/>
    <n v="182000"/>
  </r>
  <r>
    <m/>
    <n v="0"/>
    <n v="1992187500"/>
    <n v="1996063232"/>
    <n v="1996070861"/>
    <n v="1996070861"/>
    <s v="13263R"/>
    <s v="Utilities"/>
    <s v="12369XR"/>
    <s v="Utility Operations Ohio"/>
    <s v="12369R"/>
    <s v="Utility Operations Ohio"/>
    <m/>
    <m/>
    <x v="9"/>
    <s v="250"/>
    <s v="12369"/>
    <s v="SP20 / 005"/>
    <n v="6873.2742461538501"/>
    <n v="85915.928076923097"/>
  </r>
  <r>
    <m/>
    <n v="0"/>
    <n v="1992187500"/>
    <n v="1996063232"/>
    <n v="1996070861"/>
    <n v="1996070861"/>
    <s v="13263R"/>
    <s v="Utilities"/>
    <s v="12369XR"/>
    <s v="Utility Operations Ohio"/>
    <s v="12369R"/>
    <s v="Utility Operations Ohio"/>
    <m/>
    <m/>
    <x v="9"/>
    <s v="250"/>
    <s v="12369"/>
    <s v="SP20 / 011"/>
    <n v="44721.135384615503"/>
    <n v="178884.54153846201"/>
  </r>
  <r>
    <m/>
    <n v="0"/>
    <n v="1992187500"/>
    <n v="1996063232"/>
    <n v="1996070861"/>
    <n v="1996070861"/>
    <s v="13263R"/>
    <s v="Utilities"/>
    <s v="12369XR"/>
    <s v="Utility Operations Ohio"/>
    <s v="12369R"/>
    <s v="Utility Operations Ohio"/>
    <m/>
    <m/>
    <x v="9"/>
    <s v="250"/>
    <s v="13260"/>
    <s v="SP20 / 009"/>
    <n v="42693.737076923098"/>
    <n v="284624.913846154"/>
  </r>
  <r>
    <m/>
    <n v="0"/>
    <n v="1992187500"/>
    <n v="1996063232"/>
    <n v="1996070861"/>
    <n v="1996072768"/>
    <s v="13263R"/>
    <s v="Utilities"/>
    <s v="12369XR"/>
    <s v="Utility Operations Ohio"/>
    <s v="12369R"/>
    <s v="Utility Operations Ohio"/>
    <s v="13808R"/>
    <s v="S&amp;H OH Region"/>
    <x v="9"/>
    <s v="250"/>
    <s v="13808"/>
    <s v="SP20 / 006"/>
    <n v="8484.2100692307704"/>
    <n v="94269.000769230799"/>
  </r>
  <r>
    <m/>
    <n v="0"/>
    <n v="1992187500"/>
    <n v="1996063232"/>
    <n v="1996070861"/>
    <n v="1996072768"/>
    <s v="13263R"/>
    <s v="Utilities"/>
    <s v="12369XR"/>
    <s v="Utility Operations Ohio"/>
    <s v="12369R"/>
    <s v="Utility Operations Ohio"/>
    <s v="13808R"/>
    <s v="S&amp;H OH Region"/>
    <x v="9"/>
    <s v="250"/>
    <s v="13808"/>
    <s v="SP20 / 007"/>
    <n v="112865.833230769"/>
    <n v="1128658.3323076901"/>
  </r>
  <r>
    <m/>
    <n v="0"/>
    <n v="1992187500"/>
    <n v="1996063232"/>
    <n v="1996070861"/>
    <n v="1996072768"/>
    <s v="13263R"/>
    <s v="Utilities"/>
    <s v="12369XR"/>
    <s v="Utility Operations Ohio"/>
    <s v="12369R"/>
    <s v="Utility Operations Ohio"/>
    <s v="13808R"/>
    <s v="S&amp;H OH Region"/>
    <x v="9"/>
    <s v="250"/>
    <s v="13808"/>
    <s v="SP20 / 008"/>
    <n v="42905.898692307703"/>
    <n v="429058.98692307703"/>
  </r>
  <r>
    <m/>
    <n v="0"/>
    <n v="1992187500"/>
    <n v="1996063232"/>
    <n v="1996070861"/>
    <n v="1996072768"/>
    <s v="13263R"/>
    <s v="Utilities"/>
    <s v="12369XR"/>
    <s v="Utility Operations Ohio"/>
    <s v="12369R"/>
    <s v="Utility Operations Ohio"/>
    <s v="13808R"/>
    <s v="S&amp;H OH Region"/>
    <x v="9"/>
    <s v="250"/>
    <s v="13808"/>
    <s v="SP20 / 010"/>
    <n v="33568.382769230797"/>
    <n v="167841.913846154"/>
  </r>
  <r>
    <m/>
    <n v="0"/>
    <n v="1992187500"/>
    <n v="1996063232"/>
    <n v="1996070861"/>
    <n v="1996076583"/>
    <s v="13263R"/>
    <s v="Utilities"/>
    <s v="12369XR"/>
    <s v="Utility Operations Ohio"/>
    <s v="12369R"/>
    <s v="Utility Operations Ohio"/>
    <s v="12949R"/>
    <s v="Ohio  Customer Oper"/>
    <x v="9"/>
    <s v="250"/>
    <s v="11031"/>
    <s v="SP20 / 002"/>
    <n v="4429.3500000000004"/>
    <n v="88587"/>
  </r>
  <r>
    <m/>
    <n v="0"/>
    <n v="1992187500"/>
    <n v="1996063232"/>
    <n v="1996070861"/>
    <n v="1996076583"/>
    <s v="13263R"/>
    <s v="Utilities"/>
    <s v="12369XR"/>
    <s v="Utility Operations Ohio"/>
    <s v="12369R"/>
    <s v="Utility Operations Ohio"/>
    <s v="12949R"/>
    <s v="Ohio  Customer Oper"/>
    <x v="9"/>
    <s v="250"/>
    <s v="11031"/>
    <s v="SP20 / 003"/>
    <n v="5371.1028596153801"/>
    <n v="107422.057192308"/>
  </r>
  <r>
    <m/>
    <n v="0"/>
    <n v="1992187500"/>
    <n v="1996063232"/>
    <n v="1996070861"/>
    <n v="1996076583"/>
    <s v="13263R"/>
    <s v="Utilities"/>
    <s v="12369XR"/>
    <s v="Utility Operations Ohio"/>
    <s v="12369R"/>
    <s v="Utility Operations Ohio"/>
    <s v="12949R"/>
    <s v="Ohio  Customer Oper"/>
    <x v="9"/>
    <s v="250"/>
    <s v="11031"/>
    <s v="SP20 / 004"/>
    <n v="3645.5874761538498"/>
    <n v="60759.791269230802"/>
  </r>
  <r>
    <m/>
    <n v="0"/>
    <n v="1992187500"/>
    <n v="1996063232"/>
    <n v="1996070861"/>
    <n v="1996076583"/>
    <s v="13263R"/>
    <s v="Utilities"/>
    <s v="12369XR"/>
    <s v="Utility Operations Ohio"/>
    <s v="12369R"/>
    <s v="Utility Operations Ohio"/>
    <s v="12949R"/>
    <s v="Ohio  Customer Oper"/>
    <x v="9"/>
    <s v="250"/>
    <s v="11031"/>
    <s v="SP20 / 005"/>
    <n v="10781.9333446154"/>
    <n v="134774.166807692"/>
  </r>
  <r>
    <m/>
    <n v="0"/>
    <n v="1992187500"/>
    <n v="1996063232"/>
    <n v="1996070861"/>
    <n v="1996076583"/>
    <s v="13263R"/>
    <s v="Utilities"/>
    <s v="12369XR"/>
    <s v="Utility Operations Ohio"/>
    <s v="12369R"/>
    <s v="Utility Operations Ohio"/>
    <s v="12949R"/>
    <s v="Ohio  Customer Oper"/>
    <x v="9"/>
    <s v="250"/>
    <s v="11254"/>
    <s v="SP20 / 005"/>
    <n v="45694.334092307698"/>
    <n v="571179.17615384597"/>
  </r>
  <r>
    <m/>
    <n v="0"/>
    <n v="1992187500"/>
    <n v="1996063232"/>
    <n v="1996070861"/>
    <n v="1996076583"/>
    <s v="13263R"/>
    <s v="Utilities"/>
    <s v="12369XR"/>
    <s v="Utility Operations Ohio"/>
    <s v="12369R"/>
    <s v="Utility Operations Ohio"/>
    <s v="12949R"/>
    <s v="Ohio  Customer Oper"/>
    <x v="9"/>
    <s v="250"/>
    <s v="11254"/>
    <s v="SP20 / 006"/>
    <n v="15344.3281153846"/>
    <n v="170492.534615385"/>
  </r>
  <r>
    <m/>
    <n v="0"/>
    <n v="1992187500"/>
    <n v="1996063232"/>
    <n v="1996070861"/>
    <n v="1996076583"/>
    <s v="13263R"/>
    <s v="Utilities"/>
    <s v="12369XR"/>
    <s v="Utility Operations Ohio"/>
    <s v="12369R"/>
    <s v="Utility Operations Ohio"/>
    <s v="12949R"/>
    <s v="Ohio  Customer Oper"/>
    <x v="9"/>
    <s v="250"/>
    <s v="11254"/>
    <s v="SP20 / 007"/>
    <n v="57493.943153845998"/>
    <n v="574939.43153846206"/>
  </r>
  <r>
    <m/>
    <n v="0"/>
    <n v="1992187500"/>
    <n v="1996063232"/>
    <n v="1996070861"/>
    <n v="1996076583"/>
    <s v="13263R"/>
    <s v="Utilities"/>
    <s v="12369XR"/>
    <s v="Utility Operations Ohio"/>
    <s v="12369R"/>
    <s v="Utility Operations Ohio"/>
    <s v="12949R"/>
    <s v="Ohio  Customer Oper"/>
    <x v="9"/>
    <s v="250"/>
    <s v="11254"/>
    <s v="SP20 / 008"/>
    <n v="21274.744730769198"/>
    <n v="212747.447307692"/>
  </r>
  <r>
    <m/>
    <n v="0"/>
    <n v="1992187500"/>
    <n v="1996063232"/>
    <n v="1996070861"/>
    <n v="1996076583"/>
    <s v="13263R"/>
    <s v="Utilities"/>
    <s v="12369XR"/>
    <s v="Utility Operations Ohio"/>
    <s v="12369R"/>
    <s v="Utility Operations Ohio"/>
    <s v="12949R"/>
    <s v="Ohio  Customer Oper"/>
    <x v="9"/>
    <s v="250"/>
    <s v="11254"/>
    <s v="SP20 / 009"/>
    <n v="77857.654557692396"/>
    <n v="519051.03038461501"/>
  </r>
  <r>
    <m/>
    <n v="0"/>
    <n v="1992187500"/>
    <n v="1996063232"/>
    <n v="1996070861"/>
    <n v="1996076583"/>
    <s v="13263R"/>
    <s v="Utilities"/>
    <s v="12369XR"/>
    <s v="Utility Operations Ohio"/>
    <s v="12369R"/>
    <s v="Utility Operations Ohio"/>
    <s v="12949R"/>
    <s v="Ohio  Customer Oper"/>
    <x v="9"/>
    <s v="250"/>
    <s v="11254"/>
    <s v="SP20 / 010"/>
    <n v="62568.001384615403"/>
    <n v="312840.00692307699"/>
  </r>
  <r>
    <m/>
    <n v="0"/>
    <n v="1992187500"/>
    <n v="1996063232"/>
    <n v="1996070861"/>
    <n v="1996076583"/>
    <s v="13263R"/>
    <s v="Utilities"/>
    <s v="12369XR"/>
    <s v="Utility Operations Ohio"/>
    <s v="12369R"/>
    <s v="Utility Operations Ohio"/>
    <s v="12949R"/>
    <s v="Ohio  Customer Oper"/>
    <x v="9"/>
    <s v="250"/>
    <s v="11254"/>
    <s v="SP20 / 011"/>
    <n v="42500.006346153801"/>
    <n v="170000.025384615"/>
  </r>
  <r>
    <m/>
    <n v="0"/>
    <n v="1992187500"/>
    <n v="1996063232"/>
    <n v="1996070861"/>
    <n v="1996076583"/>
    <s v="13263R"/>
    <s v="Utilities"/>
    <s v="12369XR"/>
    <s v="Utility Operations Ohio"/>
    <s v="12369R"/>
    <s v="Utility Operations Ohio"/>
    <s v="12949R"/>
    <s v="Ohio  Customer Oper"/>
    <x v="9"/>
    <s v="250"/>
    <s v="11479"/>
    <s v="SP20 / 004"/>
    <n v="3779.63004692308"/>
    <n v="62993.834115384598"/>
  </r>
  <r>
    <m/>
    <n v="0"/>
    <n v="1992187500"/>
    <n v="1996063232"/>
    <n v="1996070861"/>
    <n v="1996076583"/>
    <s v="13263R"/>
    <s v="Utilities"/>
    <s v="12369XR"/>
    <s v="Utility Operations Ohio"/>
    <s v="12369R"/>
    <s v="Utility Operations Ohio"/>
    <s v="12949R"/>
    <s v="Ohio  Customer Oper"/>
    <x v="9"/>
    <s v="250"/>
    <s v="11479"/>
    <s v="SP20 / 005"/>
    <n v="5011.2839076923001"/>
    <n v="62641.048846153797"/>
  </r>
  <r>
    <m/>
    <n v="0"/>
    <n v="1992187500"/>
    <n v="1996063232"/>
    <n v="1996070861"/>
    <n v="1996076583"/>
    <s v="13263R"/>
    <s v="Utilities"/>
    <s v="12369XR"/>
    <s v="Utility Operations Ohio"/>
    <s v="12369R"/>
    <s v="Utility Operations Ohio"/>
    <s v="12949R"/>
    <s v="Ohio  Customer Oper"/>
    <x v="9"/>
    <s v="250"/>
    <s v="11479"/>
    <s v="SP20 / 006"/>
    <n v="6777.4144846153904"/>
    <n v="75304.605384615395"/>
  </r>
  <r>
    <m/>
    <n v="0"/>
    <n v="1992187500"/>
    <n v="1996063232"/>
    <n v="1996070861"/>
    <n v="1996076583"/>
    <s v="13263R"/>
    <s v="Utilities"/>
    <s v="12369XR"/>
    <s v="Utility Operations Ohio"/>
    <s v="12369R"/>
    <s v="Utility Operations Ohio"/>
    <s v="12949R"/>
    <s v="Ohio  Customer Oper"/>
    <x v="9"/>
    <s v="250"/>
    <s v="11479"/>
    <s v="SP20 / 007"/>
    <n v="19347.858961538499"/>
    <n v="193478.58961538499"/>
  </r>
  <r>
    <m/>
    <n v="0"/>
    <n v="1992187500"/>
    <n v="1996063232"/>
    <n v="1996070861"/>
    <n v="1996076583"/>
    <s v="13263R"/>
    <s v="Utilities"/>
    <s v="12369XR"/>
    <s v="Utility Operations Ohio"/>
    <s v="12369R"/>
    <s v="Utility Operations Ohio"/>
    <s v="12949R"/>
    <s v="Ohio  Customer Oper"/>
    <x v="9"/>
    <s v="250"/>
    <s v="11479"/>
    <s v="SP20 / 008"/>
    <n v="11805.975461538501"/>
    <n v="118059.754615385"/>
  </r>
  <r>
    <m/>
    <n v="0"/>
    <n v="1992187500"/>
    <n v="1996063232"/>
    <n v="1996070861"/>
    <n v="1996076583"/>
    <s v="13263R"/>
    <s v="Utilities"/>
    <s v="12369XR"/>
    <s v="Utility Operations Ohio"/>
    <s v="12369R"/>
    <s v="Utility Operations Ohio"/>
    <s v="12949R"/>
    <s v="Ohio  Customer Oper"/>
    <x v="9"/>
    <s v="250"/>
    <s v="11479"/>
    <s v="SP20 / 009"/>
    <n v="97379.214288461604"/>
    <n v="649194.76192307705"/>
  </r>
  <r>
    <m/>
    <n v="0"/>
    <n v="1992187500"/>
    <n v="1996063232"/>
    <n v="1996070861"/>
    <n v="1996076583"/>
    <s v="13263R"/>
    <s v="Utilities"/>
    <s v="12369XR"/>
    <s v="Utility Operations Ohio"/>
    <s v="12369R"/>
    <s v="Utility Operations Ohio"/>
    <s v="12949R"/>
    <s v="Ohio  Customer Oper"/>
    <x v="9"/>
    <s v="250"/>
    <s v="11479"/>
    <s v="SP20 / 010"/>
    <n v="91261.751769230803"/>
    <n v="456308.75884615403"/>
  </r>
  <r>
    <m/>
    <n v="0"/>
    <n v="1992187500"/>
    <n v="1996063232"/>
    <n v="1996070861"/>
    <n v="1996076583"/>
    <s v="13263R"/>
    <s v="Utilities"/>
    <s v="12369XR"/>
    <s v="Utility Operations Ohio"/>
    <s v="12369R"/>
    <s v="Utility Operations Ohio"/>
    <s v="12949R"/>
    <s v="Ohio  Customer Oper"/>
    <x v="9"/>
    <s v="250"/>
    <s v="11479"/>
    <s v="SP20 / 011"/>
    <n v="46525.000769230799"/>
    <n v="186100.00307692299"/>
  </r>
  <r>
    <m/>
    <n v="0"/>
    <n v="1992187500"/>
    <n v="1996063232"/>
    <n v="1996070861"/>
    <n v="1996076583"/>
    <s v="13263R"/>
    <s v="Utilities"/>
    <s v="12369XR"/>
    <s v="Utility Operations Ohio"/>
    <s v="12369R"/>
    <s v="Utility Operations Ohio"/>
    <s v="12949R"/>
    <s v="Ohio  Customer Oper"/>
    <x v="9"/>
    <s v="250"/>
    <s v="12949"/>
    <s v="SP20 / 004"/>
    <n v="3707.3942769230798"/>
    <n v="61789.904615384599"/>
  </r>
  <r>
    <m/>
    <n v="0"/>
    <n v="1992187500"/>
    <n v="1996063232"/>
    <n v="1996070861"/>
    <n v="1996076583"/>
    <s v="13263R"/>
    <s v="Utilities"/>
    <s v="12369XR"/>
    <s v="Utility Operations Ohio"/>
    <s v="12369R"/>
    <s v="Utility Operations Ohio"/>
    <s v="12949R"/>
    <s v="Ohio  Customer Oper"/>
    <x v="9"/>
    <s v="250"/>
    <s v="12949"/>
    <s v="SP20 / 013"/>
    <n v="89790.355980769105"/>
    <n v="256543.874230769"/>
  </r>
  <r>
    <m/>
    <n v="0"/>
    <n v="1992187500"/>
    <n v="1996063232"/>
    <n v="1996070861"/>
    <n v="1996076583"/>
    <s v="13263R"/>
    <s v="Utilities"/>
    <s v="12369XR"/>
    <s v="Utility Operations Ohio"/>
    <s v="12369R"/>
    <s v="Utility Operations Ohio"/>
    <s v="12949R"/>
    <s v="Ohio  Customer Oper"/>
    <x v="9"/>
    <s v="250"/>
    <s v="13048"/>
    <s v="SP20 / 006"/>
    <n v="21688.0789846154"/>
    <n v="240978.65538461501"/>
  </r>
  <r>
    <m/>
    <n v="0"/>
    <n v="1992187500"/>
    <n v="1996063232"/>
    <n v="1996070861"/>
    <n v="1996076583"/>
    <s v="13263R"/>
    <s v="Utilities"/>
    <s v="12369XR"/>
    <s v="Utility Operations Ohio"/>
    <s v="12369R"/>
    <s v="Utility Operations Ohio"/>
    <s v="12949R"/>
    <s v="Ohio  Customer Oper"/>
    <x v="9"/>
    <s v="250"/>
    <s v="13048"/>
    <s v="SP20 / 008"/>
    <n v="12500.002307692301"/>
    <n v="125000.023076923"/>
  </r>
  <r>
    <m/>
    <n v="0"/>
    <n v="1992187500"/>
    <n v="1996063232"/>
    <n v="1996070861"/>
    <n v="1996076583"/>
    <s v="13263R"/>
    <s v="Utilities"/>
    <s v="12369XR"/>
    <s v="Utility Operations Ohio"/>
    <s v="12369R"/>
    <s v="Utility Operations Ohio"/>
    <s v="12949R"/>
    <s v="Ohio  Customer Oper"/>
    <x v="9"/>
    <s v="250"/>
    <s v="13048"/>
    <s v="SP20 / 010"/>
    <n v="29999.995538461601"/>
    <n v="149999.97769230799"/>
  </r>
  <r>
    <m/>
    <n v="0"/>
    <n v="1992187500"/>
    <n v="1996063232"/>
    <n v="1996070861"/>
    <n v="1996076583"/>
    <s v="13263R"/>
    <s v="Utilities"/>
    <s v="12369XR"/>
    <s v="Utility Operations Ohio"/>
    <s v="12369R"/>
    <s v="Utility Operations Ohio"/>
    <s v="12949R"/>
    <s v="Ohio  Customer Oper"/>
    <x v="9"/>
    <s v="250"/>
    <s v="13678"/>
    <s v="SP20 / 006"/>
    <n v="38050.556261538397"/>
    <n v="422783.95846153802"/>
  </r>
  <r>
    <m/>
    <n v="0"/>
    <n v="1992187500"/>
    <n v="1996063232"/>
    <n v="1996070861"/>
    <n v="1996076583"/>
    <s v="13263R"/>
    <s v="Utilities"/>
    <s v="12369XR"/>
    <s v="Utility Operations Ohio"/>
    <s v="12369R"/>
    <s v="Utility Operations Ohio"/>
    <s v="12949R"/>
    <s v="Ohio  Customer Oper"/>
    <x v="9"/>
    <s v="250"/>
    <s v="13678"/>
    <s v="SP20 / 008"/>
    <n v="12710.7720384615"/>
    <n v="127107.72038461499"/>
  </r>
  <r>
    <m/>
    <n v="0"/>
    <n v="1992187500"/>
    <n v="1996063232"/>
    <n v="1996070861"/>
    <n v="1996076583"/>
    <s v="13263R"/>
    <s v="Utilities"/>
    <s v="12369XR"/>
    <s v="Utility Operations Ohio"/>
    <s v="12369R"/>
    <s v="Utility Operations Ohio"/>
    <s v="12949R"/>
    <s v="Ohio  Customer Oper"/>
    <x v="9"/>
    <s v="250"/>
    <s v="13794"/>
    <s v="SP20 / 009"/>
    <n v="21802.502423076901"/>
    <n v="145350.01615384599"/>
  </r>
  <r>
    <m/>
    <n v="0"/>
    <n v="1992187500"/>
    <n v="1996063232"/>
    <n v="1996070861"/>
    <n v="1996076583"/>
    <s v="13263R"/>
    <s v="Utilities"/>
    <s v="12369XR"/>
    <s v="Utility Operations Ohio"/>
    <s v="12369R"/>
    <s v="Utility Operations Ohio"/>
    <s v="12949R"/>
    <s v="Ohio  Customer Oper"/>
    <x v="9"/>
    <s v="250"/>
    <s v="13797"/>
    <s v="SP20 / 005"/>
    <n v="6377.9068307692296"/>
    <n v="79723.835384615406"/>
  </r>
  <r>
    <m/>
    <n v="0"/>
    <n v="1992187500"/>
    <n v="1996063232"/>
    <n v="1996070861"/>
    <n v="1996076583"/>
    <s v="13263R"/>
    <s v="Utilities"/>
    <s v="12369XR"/>
    <s v="Utility Operations Ohio"/>
    <s v="12369R"/>
    <s v="Utility Operations Ohio"/>
    <s v="12949R"/>
    <s v="Ohio  Customer Oper"/>
    <x v="9"/>
    <s v="250"/>
    <s v="13797"/>
    <s v="SP20 / 006"/>
    <n v="7074.0579807692302"/>
    <n v="78600.644230769205"/>
  </r>
  <r>
    <m/>
    <n v="0"/>
    <n v="1992187500"/>
    <n v="1996063232"/>
    <n v="1996070861"/>
    <n v="1996076583"/>
    <s v="13263R"/>
    <s v="Utilities"/>
    <s v="12369XR"/>
    <s v="Utility Operations Ohio"/>
    <s v="12369R"/>
    <s v="Utility Operations Ohio"/>
    <s v="12949R"/>
    <s v="Ohio  Customer Oper"/>
    <x v="9"/>
    <s v="250"/>
    <s v="13797"/>
    <s v="SP20 / 007"/>
    <n v="18399.260923076901"/>
    <n v="183992.60923076901"/>
  </r>
  <r>
    <m/>
    <n v="0"/>
    <n v="1992187500"/>
    <n v="1996063232"/>
    <n v="1996070861"/>
    <n v="1996076583"/>
    <s v="13263R"/>
    <s v="Utilities"/>
    <s v="12369XR"/>
    <s v="Utility Operations Ohio"/>
    <s v="12369R"/>
    <s v="Utility Operations Ohio"/>
    <s v="12949R"/>
    <s v="Ohio  Customer Oper"/>
    <x v="9"/>
    <s v="250"/>
    <s v="13971"/>
    <s v="SP20 / 005"/>
    <n v="5576.5072615384597"/>
    <n v="69706.340769230796"/>
  </r>
  <r>
    <m/>
    <n v="0"/>
    <n v="1992187500"/>
    <n v="1996063232"/>
    <n v="1996070861"/>
    <n v="1996076583"/>
    <s v="13263R"/>
    <s v="Utilities"/>
    <s v="12369XR"/>
    <s v="Utility Operations Ohio"/>
    <s v="12369R"/>
    <s v="Utility Operations Ohio"/>
    <s v="12949R"/>
    <s v="Ohio  Customer Oper"/>
    <x v="9"/>
    <s v="250"/>
    <s v="13971"/>
    <s v="SP20 / 007"/>
    <n v="10251.691807692299"/>
    <n v="102516.918076923"/>
  </r>
  <r>
    <m/>
    <n v="0"/>
    <n v="1992187500"/>
    <n v="1996063232"/>
    <n v="1996070861"/>
    <n v="1996076583"/>
    <s v="13263R"/>
    <s v="Utilities"/>
    <s v="12369XR"/>
    <s v="Utility Operations Ohio"/>
    <s v="12369R"/>
    <s v="Utility Operations Ohio"/>
    <s v="12949R"/>
    <s v="Ohio  Customer Oper"/>
    <x v="9"/>
    <s v="250"/>
    <s v="13971"/>
    <s v="SP20 / 010"/>
    <n v="29000.0101538462"/>
    <n v="145000.05076923099"/>
  </r>
  <r>
    <m/>
    <n v="0"/>
    <n v="1992187500"/>
    <n v="1996063232"/>
    <n v="1996070861"/>
    <n v="1996076583"/>
    <s v="13263R"/>
    <s v="Utilities"/>
    <s v="12369XR"/>
    <s v="Utility Operations Ohio"/>
    <s v="12369R"/>
    <s v="Utility Operations Ohio"/>
    <s v="12949R"/>
    <s v="Ohio  Customer Oper"/>
    <x v="9"/>
    <s v="250"/>
    <s v="14058"/>
    <s v="SP20 / 006"/>
    <n v="35219.922230769298"/>
    <n v="391332.46923076903"/>
  </r>
  <r>
    <m/>
    <n v="0"/>
    <n v="1992187500"/>
    <n v="1996063232"/>
    <n v="1996070861"/>
    <n v="1996076583"/>
    <s v="13263R"/>
    <s v="Utilities"/>
    <s v="12369XR"/>
    <s v="Utility Operations Ohio"/>
    <s v="12369R"/>
    <s v="Utility Operations Ohio"/>
    <s v="12949R"/>
    <s v="Ohio  Customer Oper"/>
    <x v="9"/>
    <s v="250"/>
    <s v="14058"/>
    <s v="SP20 / 007"/>
    <n v="10412.2046923077"/>
    <n v="104122.046923077"/>
  </r>
  <r>
    <m/>
    <n v="0"/>
    <n v="1992187500"/>
    <n v="1996063232"/>
    <n v="1996070861"/>
    <n v="1996076583"/>
    <s v="13263R"/>
    <s v="Utilities"/>
    <s v="12369XR"/>
    <s v="Utility Operations Ohio"/>
    <s v="12369R"/>
    <s v="Utility Operations Ohio"/>
    <s v="12949R"/>
    <s v="Ohio  Customer Oper"/>
    <x v="9"/>
    <s v="250"/>
    <s v="14058"/>
    <s v="SP20 / 009"/>
    <n v="21565.746865384601"/>
    <n v="143771.64576923099"/>
  </r>
  <r>
    <m/>
    <n v="0"/>
    <n v="1992187500"/>
    <n v="1996063232"/>
    <n v="1996070861"/>
    <n v="1996078252"/>
    <s v="13263R"/>
    <s v="Utilities"/>
    <s v="12369XR"/>
    <s v="Utility Operations Ohio"/>
    <s v="12369R"/>
    <s v="Utility Operations Ohio"/>
    <s v="12370R"/>
    <s v="Ohio Distr Oper"/>
    <x v="9"/>
    <s v="250"/>
    <s v="10117"/>
    <s v="Nonsal"/>
    <n v="39952.800000000003"/>
    <n v="1331760"/>
  </r>
  <r>
    <m/>
    <n v="0"/>
    <n v="1992187500"/>
    <n v="1996063232"/>
    <n v="1996070861"/>
    <n v="1996078252"/>
    <s v="13263R"/>
    <s v="Utilities"/>
    <s v="12369XR"/>
    <s v="Utility Operations Ohio"/>
    <s v="12369R"/>
    <s v="Utility Operations Ohio"/>
    <s v="12370R"/>
    <s v="Ohio Distr Oper"/>
    <x v="9"/>
    <s v="250"/>
    <s v="10117"/>
    <s v="SP20 / 008"/>
    <n v="49390.820296153797"/>
    <n v="493908.20296153898"/>
  </r>
  <r>
    <m/>
    <n v="0"/>
    <n v="1992187500"/>
    <n v="1996063232"/>
    <n v="1996070861"/>
    <n v="1996078252"/>
    <s v="13263R"/>
    <s v="Utilities"/>
    <s v="12369XR"/>
    <s v="Utility Operations Ohio"/>
    <s v="12369R"/>
    <s v="Utility Operations Ohio"/>
    <s v="12370R"/>
    <s v="Ohio Distr Oper"/>
    <x v="9"/>
    <s v="250"/>
    <s v="10133"/>
    <s v="Nonsal"/>
    <n v="58335.363599999997"/>
    <n v="1944512.12"/>
  </r>
  <r>
    <m/>
    <n v="0"/>
    <n v="1992187500"/>
    <n v="1996063232"/>
    <n v="1996070861"/>
    <n v="1996078252"/>
    <s v="13263R"/>
    <s v="Utilities"/>
    <s v="12369XR"/>
    <s v="Utility Operations Ohio"/>
    <s v="12369R"/>
    <s v="Utility Operations Ohio"/>
    <s v="12370R"/>
    <s v="Ohio Distr Oper"/>
    <x v="9"/>
    <s v="250"/>
    <s v="10133"/>
    <s v="SP20 / 007"/>
    <n v="23573.397499999999"/>
    <n v="235733.97500000001"/>
  </r>
  <r>
    <m/>
    <n v="0"/>
    <n v="1992187500"/>
    <n v="1996063232"/>
    <n v="1996070861"/>
    <n v="1996078252"/>
    <s v="13263R"/>
    <s v="Utilities"/>
    <s v="12369XR"/>
    <s v="Utility Operations Ohio"/>
    <s v="12369R"/>
    <s v="Utility Operations Ohio"/>
    <s v="12370R"/>
    <s v="Ohio Distr Oper"/>
    <x v="9"/>
    <s v="250"/>
    <s v="10133"/>
    <s v="SP20 / 008"/>
    <n v="12182.2878461538"/>
    <n v="121822.878461538"/>
  </r>
  <r>
    <m/>
    <n v="0"/>
    <n v="1992187500"/>
    <n v="1996063232"/>
    <n v="1996070861"/>
    <n v="1996078252"/>
    <s v="13263R"/>
    <s v="Utilities"/>
    <s v="12369XR"/>
    <s v="Utility Operations Ohio"/>
    <s v="12369R"/>
    <s v="Utility Operations Ohio"/>
    <s v="12370R"/>
    <s v="Ohio Distr Oper"/>
    <x v="9"/>
    <s v="250"/>
    <s v="10231"/>
    <s v="SP20 / 007"/>
    <n v="10166.0678076923"/>
    <n v="101660.678076923"/>
  </r>
  <r>
    <m/>
    <n v="0"/>
    <n v="1992187500"/>
    <n v="1996063232"/>
    <n v="1996070861"/>
    <n v="1996078252"/>
    <s v="13263R"/>
    <s v="Utilities"/>
    <s v="12369XR"/>
    <s v="Utility Operations Ohio"/>
    <s v="12369R"/>
    <s v="Utility Operations Ohio"/>
    <s v="12370R"/>
    <s v="Ohio Distr Oper"/>
    <x v="9"/>
    <s v="250"/>
    <s v="10231"/>
    <s v="SP20 / 010"/>
    <n v="34017.556538461598"/>
    <n v="170087.78269230801"/>
  </r>
  <r>
    <m/>
    <n v="0"/>
    <n v="1992187500"/>
    <n v="1996063232"/>
    <n v="1996070861"/>
    <n v="1996078252"/>
    <s v="13263R"/>
    <s v="Utilities"/>
    <s v="12369XR"/>
    <s v="Utility Operations Ohio"/>
    <s v="12369R"/>
    <s v="Utility Operations Ohio"/>
    <s v="12370R"/>
    <s v="Ohio Distr Oper"/>
    <x v="9"/>
    <s v="250"/>
    <s v="10261"/>
    <s v="SP20 / 004"/>
    <n v="3988.5101076923102"/>
    <n v="66475.168461538502"/>
  </r>
  <r>
    <m/>
    <n v="0"/>
    <n v="1992187500"/>
    <n v="1996063232"/>
    <n v="1996070861"/>
    <n v="1996078252"/>
    <s v="13263R"/>
    <s v="Utilities"/>
    <s v="12369XR"/>
    <s v="Utility Operations Ohio"/>
    <s v="12369R"/>
    <s v="Utility Operations Ohio"/>
    <s v="12370R"/>
    <s v="Ohio Distr Oper"/>
    <x v="9"/>
    <s v="250"/>
    <s v="10261"/>
    <s v="SP20 / 007"/>
    <n v="11541.26"/>
    <n v="115412.6"/>
  </r>
  <r>
    <m/>
    <n v="0"/>
    <n v="1992187500"/>
    <n v="1996063232"/>
    <n v="1996070861"/>
    <n v="1996078252"/>
    <s v="13263R"/>
    <s v="Utilities"/>
    <s v="12369XR"/>
    <s v="Utility Operations Ohio"/>
    <s v="12369R"/>
    <s v="Utility Operations Ohio"/>
    <s v="12370R"/>
    <s v="Ohio Distr Oper"/>
    <x v="9"/>
    <s v="250"/>
    <s v="10262"/>
    <s v="Nonsal"/>
    <n v="81119.901599999997"/>
    <n v="2703996.72"/>
  </r>
  <r>
    <m/>
    <n v="0"/>
    <n v="1992187500"/>
    <n v="1996063232"/>
    <n v="1996070861"/>
    <n v="1996078252"/>
    <s v="13263R"/>
    <s v="Utilities"/>
    <s v="12369XR"/>
    <s v="Utility Operations Ohio"/>
    <s v="12369R"/>
    <s v="Utility Operations Ohio"/>
    <s v="12370R"/>
    <s v="Ohio Distr Oper"/>
    <x v="9"/>
    <s v="250"/>
    <s v="10262"/>
    <s v="SP20 / 008"/>
    <n v="34889.9646692307"/>
    <n v="348899.64669230802"/>
  </r>
  <r>
    <m/>
    <n v="0"/>
    <n v="1992187500"/>
    <n v="1996063232"/>
    <n v="1996070861"/>
    <n v="1996078252"/>
    <s v="13263R"/>
    <s v="Utilities"/>
    <s v="12369XR"/>
    <s v="Utility Operations Ohio"/>
    <s v="12369R"/>
    <s v="Utility Operations Ohio"/>
    <s v="12370R"/>
    <s v="Ohio Distr Oper"/>
    <x v="9"/>
    <s v="250"/>
    <s v="10262"/>
    <s v="SP20 / 009"/>
    <n v="23425.0271538462"/>
    <n v="156166.84769230799"/>
  </r>
  <r>
    <m/>
    <n v="0"/>
    <n v="1992187500"/>
    <n v="1996063232"/>
    <n v="1996070861"/>
    <n v="1996078252"/>
    <s v="13263R"/>
    <s v="Utilities"/>
    <s v="12369XR"/>
    <s v="Utility Operations Ohio"/>
    <s v="12369R"/>
    <s v="Utility Operations Ohio"/>
    <s v="12370R"/>
    <s v="Ohio Distr Oper"/>
    <x v="9"/>
    <s v="250"/>
    <s v="10271"/>
    <s v="SP20 / 004"/>
    <n v="3840.28259307692"/>
    <n v="64004.709884615397"/>
  </r>
  <r>
    <m/>
    <n v="0"/>
    <n v="1992187500"/>
    <n v="1996063232"/>
    <n v="1996070861"/>
    <n v="1996078252"/>
    <s v="13263R"/>
    <s v="Utilities"/>
    <s v="12369XR"/>
    <s v="Utility Operations Ohio"/>
    <s v="12369R"/>
    <s v="Utility Operations Ohio"/>
    <s v="12370R"/>
    <s v="Ohio Distr Oper"/>
    <x v="9"/>
    <s v="250"/>
    <s v="10271"/>
    <s v="SP20 / 005"/>
    <n v="69791.722169230896"/>
    <n v="872396.527115384"/>
  </r>
  <r>
    <m/>
    <n v="0"/>
    <n v="1992187500"/>
    <n v="1996063232"/>
    <n v="1996070861"/>
    <n v="1996078252"/>
    <s v="13263R"/>
    <s v="Utilities"/>
    <s v="12369XR"/>
    <s v="Utility Operations Ohio"/>
    <s v="12369R"/>
    <s v="Utility Operations Ohio"/>
    <s v="12370R"/>
    <s v="Ohio Distr Oper"/>
    <x v="9"/>
    <s v="250"/>
    <s v="10271"/>
    <s v="SP20 / 006"/>
    <n v="54714.661809230798"/>
    <n v="607940.68676923099"/>
  </r>
  <r>
    <m/>
    <n v="0"/>
    <n v="1992187500"/>
    <n v="1996063232"/>
    <n v="1996070861"/>
    <n v="1996078252"/>
    <s v="13263R"/>
    <s v="Utilities"/>
    <s v="12369XR"/>
    <s v="Utility Operations Ohio"/>
    <s v="12369R"/>
    <s v="Utility Operations Ohio"/>
    <s v="12370R"/>
    <s v="Ohio Distr Oper"/>
    <x v="9"/>
    <s v="250"/>
    <s v="10271"/>
    <s v="SP20 / 007"/>
    <n v="39830.669784615398"/>
    <n v="398306.69784615398"/>
  </r>
  <r>
    <m/>
    <n v="0"/>
    <n v="1992187500"/>
    <n v="1996063232"/>
    <n v="1996070861"/>
    <n v="1996078252"/>
    <s v="13263R"/>
    <s v="Utilities"/>
    <s v="12369XR"/>
    <s v="Utility Operations Ohio"/>
    <s v="12369R"/>
    <s v="Utility Operations Ohio"/>
    <s v="12370R"/>
    <s v="Ohio Distr Oper"/>
    <x v="9"/>
    <s v="250"/>
    <s v="10271"/>
    <s v="SP20 / 009"/>
    <n v="37975.884461538401"/>
    <n v="253172.56307692299"/>
  </r>
  <r>
    <m/>
    <n v="0"/>
    <n v="1992187500"/>
    <n v="1996063232"/>
    <n v="1996070861"/>
    <n v="1996078252"/>
    <s v="13263R"/>
    <s v="Utilities"/>
    <s v="12369XR"/>
    <s v="Utility Operations Ohio"/>
    <s v="12369R"/>
    <s v="Utility Operations Ohio"/>
    <s v="12370R"/>
    <s v="Ohio Distr Oper"/>
    <x v="9"/>
    <s v="250"/>
    <s v="10278"/>
    <s v="SP20 / 006"/>
    <n v="7240.7407846153901"/>
    <n v="80452.675384615402"/>
  </r>
  <r>
    <m/>
    <n v="0"/>
    <n v="1992187500"/>
    <n v="1996063232"/>
    <n v="1996070861"/>
    <n v="1996078252"/>
    <s v="13263R"/>
    <s v="Utilities"/>
    <s v="12369XR"/>
    <s v="Utility Operations Ohio"/>
    <s v="12369R"/>
    <s v="Utility Operations Ohio"/>
    <s v="12370R"/>
    <s v="Ohio Distr Oper"/>
    <x v="9"/>
    <s v="250"/>
    <s v="10278"/>
    <s v="SP20 / 007"/>
    <n v="20710.243192307698"/>
    <n v="207102.43192307701"/>
  </r>
  <r>
    <m/>
    <n v="0"/>
    <n v="1992187500"/>
    <n v="1996063232"/>
    <n v="1996070861"/>
    <n v="1996078252"/>
    <s v="13263R"/>
    <s v="Utilities"/>
    <s v="12369XR"/>
    <s v="Utility Operations Ohio"/>
    <s v="12369R"/>
    <s v="Utility Operations Ohio"/>
    <s v="12370R"/>
    <s v="Ohio Distr Oper"/>
    <x v="9"/>
    <s v="250"/>
    <s v="10278"/>
    <s v="SP20 / 008"/>
    <n v="12082.167692307699"/>
    <n v="120821.676923077"/>
  </r>
  <r>
    <m/>
    <n v="0"/>
    <n v="1992187500"/>
    <n v="1996063232"/>
    <n v="1996070861"/>
    <n v="1996078252"/>
    <s v="13263R"/>
    <s v="Utilities"/>
    <s v="12369XR"/>
    <s v="Utility Operations Ohio"/>
    <s v="12369R"/>
    <s v="Utility Operations Ohio"/>
    <s v="12370R"/>
    <s v="Ohio Distr Oper"/>
    <x v="9"/>
    <s v="250"/>
    <s v="10289"/>
    <s v="Nonsal"/>
    <n v="21562.158599999999"/>
    <n v="718738.62"/>
  </r>
  <r>
    <m/>
    <n v="0"/>
    <n v="1992187500"/>
    <n v="1996063232"/>
    <n v="1996070861"/>
    <n v="1996078252"/>
    <s v="13263R"/>
    <s v="Utilities"/>
    <s v="12369XR"/>
    <s v="Utility Operations Ohio"/>
    <s v="12369R"/>
    <s v="Utility Operations Ohio"/>
    <s v="12370R"/>
    <s v="Ohio Distr Oper"/>
    <x v="9"/>
    <s v="250"/>
    <s v="10289"/>
    <s v="SP20 / 003"/>
    <n v="2805.3434942307699"/>
    <n v="56106.8698846154"/>
  </r>
  <r>
    <m/>
    <n v="0"/>
    <n v="1992187500"/>
    <n v="1996063232"/>
    <n v="1996070861"/>
    <n v="1996078252"/>
    <s v="13263R"/>
    <s v="Utilities"/>
    <s v="12369XR"/>
    <s v="Utility Operations Ohio"/>
    <s v="12369R"/>
    <s v="Utility Operations Ohio"/>
    <s v="12370R"/>
    <s v="Ohio Distr Oper"/>
    <x v="9"/>
    <s v="250"/>
    <s v="10289"/>
    <s v="SP20 / 007"/>
    <n v="15611.5617192308"/>
    <n v="156115.61719230801"/>
  </r>
  <r>
    <m/>
    <n v="0"/>
    <n v="1992187500"/>
    <n v="1996063232"/>
    <n v="1996070861"/>
    <n v="1996078252"/>
    <s v="13263R"/>
    <s v="Utilities"/>
    <s v="12369XR"/>
    <s v="Utility Operations Ohio"/>
    <s v="12369R"/>
    <s v="Utility Operations Ohio"/>
    <s v="12370R"/>
    <s v="Ohio Distr Oper"/>
    <x v="9"/>
    <s v="250"/>
    <s v="10289"/>
    <s v="SP20 / 008"/>
    <n v="13918.703192307699"/>
    <n v="139187.03192307701"/>
  </r>
  <r>
    <m/>
    <n v="0"/>
    <n v="1992187500"/>
    <n v="1996063232"/>
    <n v="1996070861"/>
    <n v="1996078252"/>
    <s v="13263R"/>
    <s v="Utilities"/>
    <s v="12369XR"/>
    <s v="Utility Operations Ohio"/>
    <s v="12369R"/>
    <s v="Utility Operations Ohio"/>
    <s v="12370R"/>
    <s v="Ohio Distr Oper"/>
    <x v="9"/>
    <s v="250"/>
    <s v="10311"/>
    <s v="SP20 / 003"/>
    <n v="5496.4716730769196"/>
    <n v="109929.43346153801"/>
  </r>
  <r>
    <m/>
    <n v="0"/>
    <n v="1992187500"/>
    <n v="1996063232"/>
    <n v="1996070861"/>
    <n v="1996078252"/>
    <s v="13263R"/>
    <s v="Utilities"/>
    <s v="12369XR"/>
    <s v="Utility Operations Ohio"/>
    <s v="12369R"/>
    <s v="Utility Operations Ohio"/>
    <s v="12370R"/>
    <s v="Ohio Distr Oper"/>
    <x v="9"/>
    <s v="250"/>
    <s v="10311"/>
    <s v="SP20 / 004"/>
    <n v="3645.8886692307701"/>
    <n v="60764.811153846204"/>
  </r>
  <r>
    <m/>
    <n v="0"/>
    <n v="1992187500"/>
    <n v="1996063232"/>
    <n v="1996070861"/>
    <n v="1996078252"/>
    <s v="13263R"/>
    <s v="Utilities"/>
    <s v="12369XR"/>
    <s v="Utility Operations Ohio"/>
    <s v="12369R"/>
    <s v="Utility Operations Ohio"/>
    <s v="12370R"/>
    <s v="Ohio Distr Oper"/>
    <x v="9"/>
    <s v="250"/>
    <s v="10311"/>
    <s v="SP20 / 005"/>
    <n v="17295.7900307692"/>
    <n v="216197.37538461501"/>
  </r>
  <r>
    <m/>
    <n v="0"/>
    <n v="1992187500"/>
    <n v="1996063232"/>
    <n v="1996070861"/>
    <n v="1996078252"/>
    <s v="13263R"/>
    <s v="Utilities"/>
    <s v="12369XR"/>
    <s v="Utility Operations Ohio"/>
    <s v="12369R"/>
    <s v="Utility Operations Ohio"/>
    <s v="12370R"/>
    <s v="Ohio Distr Oper"/>
    <x v="9"/>
    <s v="250"/>
    <s v="10311"/>
    <s v="SP20 / 007"/>
    <n v="19019.248923076899"/>
    <n v="190192.48923076899"/>
  </r>
  <r>
    <m/>
    <n v="0"/>
    <n v="1992187500"/>
    <n v="1996063232"/>
    <n v="1996070861"/>
    <n v="1996078252"/>
    <s v="13263R"/>
    <s v="Utilities"/>
    <s v="12369XR"/>
    <s v="Utility Operations Ohio"/>
    <s v="12369R"/>
    <s v="Utility Operations Ohio"/>
    <s v="12370R"/>
    <s v="Ohio Distr Oper"/>
    <x v="9"/>
    <s v="250"/>
    <s v="10311"/>
    <s v="SP20 / 009"/>
    <n v="21242.597826923098"/>
    <n v="141617.318846154"/>
  </r>
  <r>
    <m/>
    <n v="0"/>
    <n v="1992187500"/>
    <n v="1996063232"/>
    <n v="1996070861"/>
    <n v="1996078252"/>
    <s v="13263R"/>
    <s v="Utilities"/>
    <s v="12369XR"/>
    <s v="Utility Operations Ohio"/>
    <s v="12369R"/>
    <s v="Utility Operations Ohio"/>
    <s v="12370R"/>
    <s v="Ohio Distr Oper"/>
    <x v="9"/>
    <s v="250"/>
    <s v="10369"/>
    <s v="Nonsal"/>
    <n v="42055.559699999998"/>
    <n v="1401851.99"/>
  </r>
  <r>
    <m/>
    <n v="0"/>
    <n v="1992187500"/>
    <n v="1996063232"/>
    <n v="1996070861"/>
    <n v="1996078252"/>
    <s v="13263R"/>
    <s v="Utilities"/>
    <s v="12369XR"/>
    <s v="Utility Operations Ohio"/>
    <s v="12369R"/>
    <s v="Utility Operations Ohio"/>
    <s v="12370R"/>
    <s v="Ohio Distr Oper"/>
    <x v="9"/>
    <s v="250"/>
    <s v="10369"/>
    <s v="SP20 / 007"/>
    <n v="29663.5978461538"/>
    <n v="296635.97846153798"/>
  </r>
  <r>
    <m/>
    <n v="0"/>
    <n v="1992187500"/>
    <n v="1996063232"/>
    <n v="1996070861"/>
    <n v="1996078252"/>
    <s v="13263R"/>
    <s v="Utilities"/>
    <s v="12369XR"/>
    <s v="Utility Operations Ohio"/>
    <s v="12369R"/>
    <s v="Utility Operations Ohio"/>
    <s v="12370R"/>
    <s v="Ohio Distr Oper"/>
    <x v="9"/>
    <s v="250"/>
    <s v="10406"/>
    <s v="Nonsal"/>
    <n v="31558.250100000001"/>
    <n v="1051941.67"/>
  </r>
  <r>
    <m/>
    <n v="0"/>
    <n v="1992187500"/>
    <n v="1996063232"/>
    <n v="1996070861"/>
    <n v="1996078252"/>
    <s v="13263R"/>
    <s v="Utilities"/>
    <s v="12369XR"/>
    <s v="Utility Operations Ohio"/>
    <s v="12369R"/>
    <s v="Utility Operations Ohio"/>
    <s v="12370R"/>
    <s v="Ohio Distr Oper"/>
    <x v="9"/>
    <s v="250"/>
    <s v="10406"/>
    <s v="SP20 / 008"/>
    <n v="32564.535603846201"/>
    <n v="325645.35603846202"/>
  </r>
  <r>
    <m/>
    <n v="0"/>
    <n v="1992187500"/>
    <n v="1996063232"/>
    <n v="1996070861"/>
    <n v="1996078252"/>
    <s v="13263R"/>
    <s v="Utilities"/>
    <s v="12369XR"/>
    <s v="Utility Operations Ohio"/>
    <s v="12369R"/>
    <s v="Utility Operations Ohio"/>
    <s v="12370R"/>
    <s v="Ohio Distr Oper"/>
    <x v="9"/>
    <s v="250"/>
    <s v="10406"/>
    <s v="SP20 / 009"/>
    <n v="21109.3415769231"/>
    <n v="140728.943846154"/>
  </r>
  <r>
    <m/>
    <n v="0"/>
    <n v="1992187500"/>
    <n v="1996063232"/>
    <n v="1996070861"/>
    <n v="1996078252"/>
    <s v="13263R"/>
    <s v="Utilities"/>
    <s v="12369XR"/>
    <s v="Utility Operations Ohio"/>
    <s v="12369R"/>
    <s v="Utility Operations Ohio"/>
    <s v="12370R"/>
    <s v="Ohio Distr Oper"/>
    <x v="9"/>
    <s v="250"/>
    <s v="10486"/>
    <s v="SP20 / 010"/>
    <n v="32001.072923077001"/>
    <n v="160005.36461538501"/>
  </r>
  <r>
    <m/>
    <n v="0"/>
    <n v="1992187500"/>
    <n v="1996063232"/>
    <n v="1996070861"/>
    <n v="1996078252"/>
    <s v="13263R"/>
    <s v="Utilities"/>
    <s v="12369XR"/>
    <s v="Utility Operations Ohio"/>
    <s v="12369R"/>
    <s v="Utility Operations Ohio"/>
    <s v="12370R"/>
    <s v="Ohio Distr Oper"/>
    <x v="9"/>
    <s v="250"/>
    <s v="10487"/>
    <s v="Nonsal"/>
    <n v="56152.002"/>
    <n v="1871733.4"/>
  </r>
  <r>
    <m/>
    <n v="0"/>
    <n v="1992187500"/>
    <n v="1996063232"/>
    <n v="1996070861"/>
    <n v="1996078252"/>
    <s v="13263R"/>
    <s v="Utilities"/>
    <s v="12369XR"/>
    <s v="Utility Operations Ohio"/>
    <s v="12369R"/>
    <s v="Utility Operations Ohio"/>
    <s v="12370R"/>
    <s v="Ohio Distr Oper"/>
    <x v="9"/>
    <s v="250"/>
    <s v="10487"/>
    <s v="SP20 / 008"/>
    <n v="59922.396269230703"/>
    <n v="599223.96269230801"/>
  </r>
  <r>
    <m/>
    <n v="0"/>
    <n v="1992187500"/>
    <n v="1996063232"/>
    <n v="1996070861"/>
    <n v="1996078252"/>
    <s v="13263R"/>
    <s v="Utilities"/>
    <s v="12369XR"/>
    <s v="Utility Operations Ohio"/>
    <s v="12369R"/>
    <s v="Utility Operations Ohio"/>
    <s v="12370R"/>
    <s v="Ohio Distr Oper"/>
    <x v="9"/>
    <s v="250"/>
    <s v="10487"/>
    <s v="SP20 / 009"/>
    <n v="22814.999076923101"/>
    <n v="152099.99384615399"/>
  </r>
  <r>
    <m/>
    <n v="0"/>
    <n v="1992187500"/>
    <n v="1996063232"/>
    <n v="1996070861"/>
    <n v="1996078252"/>
    <s v="13263R"/>
    <s v="Utilities"/>
    <s v="12369XR"/>
    <s v="Utility Operations Ohio"/>
    <s v="12369R"/>
    <s v="Utility Operations Ohio"/>
    <s v="12370R"/>
    <s v="Ohio Distr Oper"/>
    <x v="9"/>
    <s v="250"/>
    <s v="10490"/>
    <s v="Nonsal"/>
    <n v="108820.64969999999"/>
    <n v="3627354.99"/>
  </r>
  <r>
    <m/>
    <n v="0"/>
    <n v="1992187500"/>
    <n v="1996063232"/>
    <n v="1996070861"/>
    <n v="1996078252"/>
    <s v="13263R"/>
    <s v="Utilities"/>
    <s v="12369XR"/>
    <s v="Utility Operations Ohio"/>
    <s v="12369R"/>
    <s v="Utility Operations Ohio"/>
    <s v="12370R"/>
    <s v="Ohio Distr Oper"/>
    <x v="9"/>
    <s v="250"/>
    <s v="10490"/>
    <s v="SP20 / 007"/>
    <n v="21296.1574230769"/>
    <n v="212961.57423076901"/>
  </r>
  <r>
    <m/>
    <n v="0"/>
    <n v="1992187500"/>
    <n v="1996063232"/>
    <n v="1996070861"/>
    <n v="1996078252"/>
    <s v="13263R"/>
    <s v="Utilities"/>
    <s v="12369XR"/>
    <s v="Utility Operations Ohio"/>
    <s v="12369R"/>
    <s v="Utility Operations Ohio"/>
    <s v="12370R"/>
    <s v="Ohio Distr Oper"/>
    <x v="9"/>
    <s v="250"/>
    <s v="10490"/>
    <s v="SP20 / 008"/>
    <n v="98800.167742307705"/>
    <n v="988001.67742307705"/>
  </r>
  <r>
    <m/>
    <n v="0"/>
    <n v="1992187500"/>
    <n v="1996063232"/>
    <n v="1996070861"/>
    <n v="1996078252"/>
    <s v="13263R"/>
    <s v="Utilities"/>
    <s v="12369XR"/>
    <s v="Utility Operations Ohio"/>
    <s v="12369R"/>
    <s v="Utility Operations Ohio"/>
    <s v="12370R"/>
    <s v="Ohio Distr Oper"/>
    <x v="9"/>
    <s v="250"/>
    <s v="10490"/>
    <s v="SP20 / 009"/>
    <n v="19670.835346153799"/>
    <n v="131138.90230769201"/>
  </r>
  <r>
    <m/>
    <n v="0"/>
    <n v="1992187500"/>
    <n v="1996063232"/>
    <n v="1996070861"/>
    <n v="1996078252"/>
    <s v="13263R"/>
    <s v="Utilities"/>
    <s v="12369XR"/>
    <s v="Utility Operations Ohio"/>
    <s v="12369R"/>
    <s v="Utility Operations Ohio"/>
    <s v="12370R"/>
    <s v="Ohio Distr Oper"/>
    <x v="9"/>
    <s v="250"/>
    <s v="10564"/>
    <s v="Nonsal"/>
    <n v="10011.618"/>
    <n v="333720.59999999998"/>
  </r>
  <r>
    <m/>
    <n v="0"/>
    <n v="1992187500"/>
    <n v="1996063232"/>
    <n v="1996070861"/>
    <n v="1996078252"/>
    <s v="13263R"/>
    <s v="Utilities"/>
    <s v="12369XR"/>
    <s v="Utility Operations Ohio"/>
    <s v="12369R"/>
    <s v="Utility Operations Ohio"/>
    <s v="12370R"/>
    <s v="Ohio Distr Oper"/>
    <x v="9"/>
    <s v="250"/>
    <s v="10564"/>
    <s v="SP20 / 007"/>
    <n v="14076.6557269231"/>
    <n v="140766.55726923101"/>
  </r>
  <r>
    <m/>
    <n v="0"/>
    <n v="1992187500"/>
    <n v="1996063232"/>
    <n v="1996070861"/>
    <n v="1996078252"/>
    <s v="13263R"/>
    <s v="Utilities"/>
    <s v="12369XR"/>
    <s v="Utility Operations Ohio"/>
    <s v="12369R"/>
    <s v="Utility Operations Ohio"/>
    <s v="12370R"/>
    <s v="Ohio Distr Oper"/>
    <x v="9"/>
    <s v="250"/>
    <s v="10640"/>
    <s v="SP20 / 004"/>
    <n v="16963.7382"/>
    <n v="282728.96999999997"/>
  </r>
  <r>
    <m/>
    <n v="0"/>
    <n v="1992187500"/>
    <n v="1996063232"/>
    <n v="1996070861"/>
    <n v="1996078252"/>
    <s v="13263R"/>
    <s v="Utilities"/>
    <s v="12369XR"/>
    <s v="Utility Operations Ohio"/>
    <s v="12369R"/>
    <s v="Utility Operations Ohio"/>
    <s v="12370R"/>
    <s v="Ohio Distr Oper"/>
    <x v="9"/>
    <s v="250"/>
    <s v="10640"/>
    <s v="SP20 / 005"/>
    <n v="70417.982270769193"/>
    <n v="880224.77838461497"/>
  </r>
  <r>
    <m/>
    <n v="0"/>
    <n v="1992187500"/>
    <n v="1996063232"/>
    <n v="1996070861"/>
    <n v="1996078252"/>
    <s v="13263R"/>
    <s v="Utilities"/>
    <s v="12369XR"/>
    <s v="Utility Operations Ohio"/>
    <s v="12369R"/>
    <s v="Utility Operations Ohio"/>
    <s v="12370R"/>
    <s v="Ohio Distr Oper"/>
    <x v="9"/>
    <s v="250"/>
    <s v="10640"/>
    <s v="SP20 / 006"/>
    <n v="26528.255723076902"/>
    <n v="294758.396923077"/>
  </r>
  <r>
    <m/>
    <n v="0"/>
    <n v="1992187500"/>
    <n v="1996063232"/>
    <n v="1996070861"/>
    <n v="1996078252"/>
    <s v="13263R"/>
    <s v="Utilities"/>
    <s v="12369XR"/>
    <s v="Utility Operations Ohio"/>
    <s v="12369R"/>
    <s v="Utility Operations Ohio"/>
    <s v="12370R"/>
    <s v="Ohio Distr Oper"/>
    <x v="9"/>
    <s v="250"/>
    <s v="10640"/>
    <s v="SP20 / 007"/>
    <n v="53561.754846153897"/>
    <n v="535617.54846153897"/>
  </r>
  <r>
    <m/>
    <n v="0"/>
    <n v="1992187500"/>
    <n v="1996063232"/>
    <n v="1996070861"/>
    <n v="1996078252"/>
    <s v="13263R"/>
    <s v="Utilities"/>
    <s v="12369XR"/>
    <s v="Utility Operations Ohio"/>
    <s v="12369R"/>
    <s v="Utility Operations Ohio"/>
    <s v="12370R"/>
    <s v="Ohio Distr Oper"/>
    <x v="9"/>
    <s v="250"/>
    <s v="10640"/>
    <s v="SP20 / 009"/>
    <n v="42048.334846153797"/>
    <n v="280322.232307692"/>
  </r>
  <r>
    <m/>
    <n v="0"/>
    <n v="1992187500"/>
    <n v="1996063232"/>
    <n v="1996070861"/>
    <n v="1996078252"/>
    <s v="13263R"/>
    <s v="Utilities"/>
    <s v="12369XR"/>
    <s v="Utility Operations Ohio"/>
    <s v="12369R"/>
    <s v="Utility Operations Ohio"/>
    <s v="12370R"/>
    <s v="Ohio Distr Oper"/>
    <x v="9"/>
    <s v="250"/>
    <s v="10651"/>
    <s v="Nonsal"/>
    <n v="21921.679800000002"/>
    <n v="730722.66"/>
  </r>
  <r>
    <m/>
    <n v="0"/>
    <n v="1992187500"/>
    <n v="1996063232"/>
    <n v="1996070861"/>
    <n v="1996078252"/>
    <s v="13263R"/>
    <s v="Utilities"/>
    <s v="12369XR"/>
    <s v="Utility Operations Ohio"/>
    <s v="12369R"/>
    <s v="Utility Operations Ohio"/>
    <s v="12370R"/>
    <s v="Ohio Distr Oper"/>
    <x v="9"/>
    <s v="250"/>
    <s v="10651"/>
    <s v="SP20 / 007"/>
    <n v="10644.917576923101"/>
    <n v="106449.17576923101"/>
  </r>
  <r>
    <m/>
    <n v="0"/>
    <n v="1992187500"/>
    <n v="1996063232"/>
    <n v="1996070861"/>
    <n v="1996078252"/>
    <s v="13263R"/>
    <s v="Utilities"/>
    <s v="12369XR"/>
    <s v="Utility Operations Ohio"/>
    <s v="12369R"/>
    <s v="Utility Operations Ohio"/>
    <s v="12370R"/>
    <s v="Ohio Distr Oper"/>
    <x v="9"/>
    <s v="250"/>
    <s v="10651"/>
    <s v="SP20 / 008"/>
    <n v="12838.8780769231"/>
    <n v="128388.780769231"/>
  </r>
  <r>
    <m/>
    <n v="0"/>
    <n v="1992187500"/>
    <n v="1996063232"/>
    <n v="1996070861"/>
    <n v="1996078252"/>
    <s v="13263R"/>
    <s v="Utilities"/>
    <s v="12369XR"/>
    <s v="Utility Operations Ohio"/>
    <s v="12369R"/>
    <s v="Utility Operations Ohio"/>
    <s v="12370R"/>
    <s v="Ohio Distr Oper"/>
    <x v="9"/>
    <s v="250"/>
    <s v="10653"/>
    <s v="Nonsal"/>
    <n v="15797.3418"/>
    <n v="526578.06000000006"/>
  </r>
  <r>
    <m/>
    <n v="0"/>
    <n v="1992187500"/>
    <n v="1996063232"/>
    <n v="1996070861"/>
    <n v="1996078252"/>
    <s v="13263R"/>
    <s v="Utilities"/>
    <s v="12369XR"/>
    <s v="Utility Operations Ohio"/>
    <s v="12369R"/>
    <s v="Utility Operations Ohio"/>
    <s v="12370R"/>
    <s v="Ohio Distr Oper"/>
    <x v="9"/>
    <s v="250"/>
    <s v="10653"/>
    <s v="SP20 / 007"/>
    <n v="12573.0584615385"/>
    <n v="125730.584615385"/>
  </r>
  <r>
    <m/>
    <n v="0"/>
    <n v="1992187500"/>
    <n v="1996063232"/>
    <n v="1996070861"/>
    <n v="1996078252"/>
    <s v="13263R"/>
    <s v="Utilities"/>
    <s v="12369XR"/>
    <s v="Utility Operations Ohio"/>
    <s v="12369R"/>
    <s v="Utility Operations Ohio"/>
    <s v="12370R"/>
    <s v="Ohio Distr Oper"/>
    <x v="9"/>
    <s v="250"/>
    <s v="10697"/>
    <s v="Nonsal"/>
    <n v="65438.501100000001"/>
    <n v="2181283.37"/>
  </r>
  <r>
    <m/>
    <n v="0"/>
    <n v="1992187500"/>
    <n v="1996063232"/>
    <n v="1996070861"/>
    <n v="1996078252"/>
    <s v="13263R"/>
    <s v="Utilities"/>
    <s v="12369XR"/>
    <s v="Utility Operations Ohio"/>
    <s v="12369R"/>
    <s v="Utility Operations Ohio"/>
    <s v="12370R"/>
    <s v="Ohio Distr Oper"/>
    <x v="9"/>
    <s v="250"/>
    <s v="10697"/>
    <s v="SP20 / 007"/>
    <n v="11284.095538461501"/>
    <n v="112840.95538461499"/>
  </r>
  <r>
    <m/>
    <n v="0"/>
    <n v="1992187500"/>
    <n v="1996063232"/>
    <n v="1996070861"/>
    <n v="1996078252"/>
    <s v="13263R"/>
    <s v="Utilities"/>
    <s v="12369XR"/>
    <s v="Utility Operations Ohio"/>
    <s v="12369R"/>
    <s v="Utility Operations Ohio"/>
    <s v="12370R"/>
    <s v="Ohio Distr Oper"/>
    <x v="9"/>
    <s v="250"/>
    <s v="10697"/>
    <s v="SP20 / 008"/>
    <n v="46392.371053846102"/>
    <n v="463923.71053846198"/>
  </r>
  <r>
    <m/>
    <n v="0"/>
    <n v="1992187500"/>
    <n v="1996063232"/>
    <n v="1996070861"/>
    <n v="1996078252"/>
    <s v="13263R"/>
    <s v="Utilities"/>
    <s v="12369XR"/>
    <s v="Utility Operations Ohio"/>
    <s v="12369R"/>
    <s v="Utility Operations Ohio"/>
    <s v="12370R"/>
    <s v="Ohio Distr Oper"/>
    <x v="9"/>
    <s v="250"/>
    <s v="10702"/>
    <s v="SP20 / 004"/>
    <n v="3403.7967530769201"/>
    <n v="56729.945884615401"/>
  </r>
  <r>
    <m/>
    <n v="0"/>
    <n v="1992187500"/>
    <n v="1996063232"/>
    <n v="1996070861"/>
    <n v="1996078252"/>
    <s v="13263R"/>
    <s v="Utilities"/>
    <s v="12369XR"/>
    <s v="Utility Operations Ohio"/>
    <s v="12369R"/>
    <s v="Utility Operations Ohio"/>
    <s v="12370R"/>
    <s v="Ohio Distr Oper"/>
    <x v="9"/>
    <s v="250"/>
    <s v="10703"/>
    <s v="Nonsal"/>
    <n v="70185.819900000002"/>
    <n v="2339527.33"/>
  </r>
  <r>
    <m/>
    <n v="0"/>
    <n v="1992187500"/>
    <n v="1996063232"/>
    <n v="1996070861"/>
    <n v="1996078252"/>
    <s v="13263R"/>
    <s v="Utilities"/>
    <s v="12369XR"/>
    <s v="Utility Operations Ohio"/>
    <s v="12369R"/>
    <s v="Utility Operations Ohio"/>
    <s v="12370R"/>
    <s v="Ohio Distr Oper"/>
    <x v="9"/>
    <s v="250"/>
    <s v="10703"/>
    <s v="SP20 / 007"/>
    <n v="10791.9237692308"/>
    <n v="107919.237692308"/>
  </r>
  <r>
    <m/>
    <n v="0"/>
    <n v="1992187500"/>
    <n v="1996063232"/>
    <n v="1996070861"/>
    <n v="1996078252"/>
    <s v="13263R"/>
    <s v="Utilities"/>
    <s v="12369XR"/>
    <s v="Utility Operations Ohio"/>
    <s v="12369R"/>
    <s v="Utility Operations Ohio"/>
    <s v="12370R"/>
    <s v="Ohio Distr Oper"/>
    <x v="9"/>
    <s v="250"/>
    <s v="10703"/>
    <s v="SP20 / 008"/>
    <n v="67556.237053846096"/>
    <n v="675562.37053846102"/>
  </r>
  <r>
    <m/>
    <n v="0"/>
    <n v="1992187500"/>
    <n v="1996063232"/>
    <n v="1996070861"/>
    <n v="1996078252"/>
    <s v="13263R"/>
    <s v="Utilities"/>
    <s v="12369XR"/>
    <s v="Utility Operations Ohio"/>
    <s v="12369R"/>
    <s v="Utility Operations Ohio"/>
    <s v="12370R"/>
    <s v="Ohio Distr Oper"/>
    <x v="9"/>
    <s v="250"/>
    <s v="10751"/>
    <s v="SP20 / 004"/>
    <n v="11934.398365384601"/>
    <n v="198906.63942307699"/>
  </r>
  <r>
    <m/>
    <n v="0"/>
    <n v="1992187500"/>
    <n v="1996063232"/>
    <n v="1996070861"/>
    <n v="1996078252"/>
    <s v="13263R"/>
    <s v="Utilities"/>
    <s v="12369XR"/>
    <s v="Utility Operations Ohio"/>
    <s v="12369R"/>
    <s v="Utility Operations Ohio"/>
    <s v="12370R"/>
    <s v="Ohio Distr Oper"/>
    <x v="9"/>
    <s v="250"/>
    <s v="10751"/>
    <s v="SP20 / 005"/>
    <n v="39478.293723076902"/>
    <n v="493478.67153846199"/>
  </r>
  <r>
    <m/>
    <n v="0"/>
    <n v="1992187500"/>
    <n v="1996063232"/>
    <n v="1996070861"/>
    <n v="1996078252"/>
    <s v="13263R"/>
    <s v="Utilities"/>
    <s v="12369XR"/>
    <s v="Utility Operations Ohio"/>
    <s v="12369R"/>
    <s v="Utility Operations Ohio"/>
    <s v="12370R"/>
    <s v="Ohio Distr Oper"/>
    <x v="9"/>
    <s v="250"/>
    <s v="10751"/>
    <s v="SP20 / 006"/>
    <n v="26167.2021346154"/>
    <n v="290746.69038461498"/>
  </r>
  <r>
    <m/>
    <n v="0"/>
    <n v="1992187500"/>
    <n v="1996063232"/>
    <n v="1996070861"/>
    <n v="1996078252"/>
    <s v="13263R"/>
    <s v="Utilities"/>
    <s v="12369XR"/>
    <s v="Utility Operations Ohio"/>
    <s v="12369R"/>
    <s v="Utility Operations Ohio"/>
    <s v="12370R"/>
    <s v="Ohio Distr Oper"/>
    <x v="9"/>
    <s v="250"/>
    <s v="10751"/>
    <s v="SP20 / 007"/>
    <n v="86073.392484615295"/>
    <n v="860733.92484615406"/>
  </r>
  <r>
    <m/>
    <n v="0"/>
    <n v="1992187500"/>
    <n v="1996063232"/>
    <n v="1996070861"/>
    <n v="1996078252"/>
    <s v="13263R"/>
    <s v="Utilities"/>
    <s v="12369XR"/>
    <s v="Utility Operations Ohio"/>
    <s v="12369R"/>
    <s v="Utility Operations Ohio"/>
    <s v="12370R"/>
    <s v="Ohio Distr Oper"/>
    <x v="9"/>
    <s v="250"/>
    <s v="10751"/>
    <s v="SP20 / 009"/>
    <n v="17692.286192307802"/>
    <n v="117948.57461538501"/>
  </r>
  <r>
    <m/>
    <n v="0"/>
    <n v="1992187500"/>
    <n v="1996063232"/>
    <n v="1996070861"/>
    <n v="1996078252"/>
    <s v="13263R"/>
    <s v="Utilities"/>
    <s v="12369XR"/>
    <s v="Utility Operations Ohio"/>
    <s v="12369R"/>
    <s v="Utility Operations Ohio"/>
    <s v="12370R"/>
    <s v="Ohio Distr Oper"/>
    <x v="9"/>
    <s v="250"/>
    <s v="10846"/>
    <s v="SP20 / 004"/>
    <n v="12310.406976923099"/>
    <n v="205173.44961538501"/>
  </r>
  <r>
    <m/>
    <n v="0"/>
    <n v="1992187500"/>
    <n v="1996063232"/>
    <n v="1996070861"/>
    <n v="1996078252"/>
    <s v="13263R"/>
    <s v="Utilities"/>
    <s v="12369XR"/>
    <s v="Utility Operations Ohio"/>
    <s v="12369R"/>
    <s v="Utility Operations Ohio"/>
    <s v="12370R"/>
    <s v="Ohio Distr Oper"/>
    <x v="9"/>
    <s v="250"/>
    <s v="10846"/>
    <s v="SP20 / 005"/>
    <n v="26042.787446153801"/>
    <n v="325534.84307692299"/>
  </r>
  <r>
    <m/>
    <n v="0"/>
    <n v="1992187500"/>
    <n v="1996063232"/>
    <n v="1996070861"/>
    <n v="1996078252"/>
    <s v="13263R"/>
    <s v="Utilities"/>
    <s v="12369XR"/>
    <s v="Utility Operations Ohio"/>
    <s v="12369R"/>
    <s v="Utility Operations Ohio"/>
    <s v="12370R"/>
    <s v="Ohio Distr Oper"/>
    <x v="9"/>
    <s v="250"/>
    <s v="10846"/>
    <s v="SP20 / 006"/>
    <n v="42031.202766923103"/>
    <n v="467013.364076923"/>
  </r>
  <r>
    <m/>
    <n v="0"/>
    <n v="1992187500"/>
    <n v="1996063232"/>
    <n v="1996070861"/>
    <n v="1996078252"/>
    <s v="13263R"/>
    <s v="Utilities"/>
    <s v="12369XR"/>
    <s v="Utility Operations Ohio"/>
    <s v="12369R"/>
    <s v="Utility Operations Ohio"/>
    <s v="12370R"/>
    <s v="Ohio Distr Oper"/>
    <x v="9"/>
    <s v="250"/>
    <s v="10899"/>
    <s v="SP20 / 004"/>
    <n v="13056.2524223077"/>
    <n v="217604.20703846199"/>
  </r>
  <r>
    <m/>
    <n v="0"/>
    <n v="1992187500"/>
    <n v="1996063232"/>
    <n v="1996070861"/>
    <n v="1996078252"/>
    <s v="13263R"/>
    <s v="Utilities"/>
    <s v="12369XR"/>
    <s v="Utility Operations Ohio"/>
    <s v="12369R"/>
    <s v="Utility Operations Ohio"/>
    <s v="12370R"/>
    <s v="Ohio Distr Oper"/>
    <x v="9"/>
    <s v="250"/>
    <s v="10899"/>
    <s v="SP20 / 005"/>
    <n v="18294.9653846154"/>
    <n v="228687.06730769199"/>
  </r>
  <r>
    <m/>
    <n v="0"/>
    <n v="1992187500"/>
    <n v="1996063232"/>
    <n v="1996070861"/>
    <n v="1996078252"/>
    <s v="13263R"/>
    <s v="Utilities"/>
    <s v="12369XR"/>
    <s v="Utility Operations Ohio"/>
    <s v="12369R"/>
    <s v="Utility Operations Ohio"/>
    <s v="12370R"/>
    <s v="Ohio Distr Oper"/>
    <x v="9"/>
    <s v="250"/>
    <s v="10899"/>
    <s v="SP20 / 006"/>
    <n v="7185.12622961539"/>
    <n v="79834.735884615395"/>
  </r>
  <r>
    <m/>
    <n v="0"/>
    <n v="1992187500"/>
    <n v="1996063232"/>
    <n v="1996070861"/>
    <n v="1996078252"/>
    <s v="13263R"/>
    <s v="Utilities"/>
    <s v="12369XR"/>
    <s v="Utility Operations Ohio"/>
    <s v="12369R"/>
    <s v="Utility Operations Ohio"/>
    <s v="12370R"/>
    <s v="Ohio Distr Oper"/>
    <x v="9"/>
    <s v="250"/>
    <s v="10899"/>
    <s v="SP20 / 007"/>
    <n v="32133.2303500001"/>
    <n v="321332.30349999998"/>
  </r>
  <r>
    <m/>
    <n v="0"/>
    <n v="1992187500"/>
    <n v="1996063232"/>
    <n v="1996070861"/>
    <n v="1996078252"/>
    <s v="13263R"/>
    <s v="Utilities"/>
    <s v="12369XR"/>
    <s v="Utility Operations Ohio"/>
    <s v="12369R"/>
    <s v="Utility Operations Ohio"/>
    <s v="12370R"/>
    <s v="Ohio Distr Oper"/>
    <x v="9"/>
    <s v="250"/>
    <s v="10899"/>
    <s v="SP20 / 009"/>
    <n v="17673.477057692198"/>
    <n v="117823.180384615"/>
  </r>
  <r>
    <m/>
    <n v="0"/>
    <n v="1992187500"/>
    <n v="1996063232"/>
    <n v="1996070861"/>
    <n v="1996078252"/>
    <s v="13263R"/>
    <s v="Utilities"/>
    <s v="12369XR"/>
    <s v="Utility Operations Ohio"/>
    <s v="12369R"/>
    <s v="Utility Operations Ohio"/>
    <s v="12370R"/>
    <s v="Ohio Distr Oper"/>
    <x v="9"/>
    <s v="250"/>
    <s v="11055"/>
    <s v="Nonsal"/>
    <n v="75536.875799999994"/>
    <n v="2517895.86"/>
  </r>
  <r>
    <m/>
    <n v="0"/>
    <n v="1992187500"/>
    <n v="1996063232"/>
    <n v="1996070861"/>
    <n v="1996078252"/>
    <s v="13263R"/>
    <s v="Utilities"/>
    <s v="12369XR"/>
    <s v="Utility Operations Ohio"/>
    <s v="12369R"/>
    <s v="Utility Operations Ohio"/>
    <s v="12370R"/>
    <s v="Ohio Distr Oper"/>
    <x v="9"/>
    <s v="250"/>
    <s v="11055"/>
    <s v="SP20 / 008"/>
    <n v="61823.249150000003"/>
    <n v="618232.4915"/>
  </r>
  <r>
    <m/>
    <n v="0"/>
    <n v="1992187500"/>
    <n v="1996063232"/>
    <n v="1996070861"/>
    <n v="1996078252"/>
    <s v="13263R"/>
    <s v="Utilities"/>
    <s v="12369XR"/>
    <s v="Utility Operations Ohio"/>
    <s v="12369R"/>
    <s v="Utility Operations Ohio"/>
    <s v="12370R"/>
    <s v="Ohio Distr Oper"/>
    <x v="9"/>
    <s v="250"/>
    <s v="11055"/>
    <s v="SP20 / 009"/>
    <n v="20574.817326923101"/>
    <n v="137165.448846154"/>
  </r>
  <r>
    <m/>
    <n v="0"/>
    <n v="1992187500"/>
    <n v="1996063232"/>
    <n v="1996070861"/>
    <n v="1996078252"/>
    <s v="13263R"/>
    <s v="Utilities"/>
    <s v="12369XR"/>
    <s v="Utility Operations Ohio"/>
    <s v="12369R"/>
    <s v="Utility Operations Ohio"/>
    <s v="12370R"/>
    <s v="Ohio Distr Oper"/>
    <x v="9"/>
    <s v="250"/>
    <s v="11200"/>
    <s v="Nonsal"/>
    <n v="72631.192800000004"/>
    <n v="2421039.7599999998"/>
  </r>
  <r>
    <m/>
    <n v="0"/>
    <n v="1992187500"/>
    <n v="1996063232"/>
    <n v="1996070861"/>
    <n v="1996078252"/>
    <s v="13263R"/>
    <s v="Utilities"/>
    <s v="12369XR"/>
    <s v="Utility Operations Ohio"/>
    <s v="12369R"/>
    <s v="Utility Operations Ohio"/>
    <s v="12370R"/>
    <s v="Ohio Distr Oper"/>
    <x v="9"/>
    <s v="250"/>
    <s v="11200"/>
    <s v="SP20 / 006"/>
    <n v="10702.0811076923"/>
    <n v="118912.012307692"/>
  </r>
  <r>
    <m/>
    <n v="0"/>
    <n v="1992187500"/>
    <n v="1996063232"/>
    <n v="1996070861"/>
    <n v="1996078252"/>
    <s v="13263R"/>
    <s v="Utilities"/>
    <s v="12369XR"/>
    <s v="Utility Operations Ohio"/>
    <s v="12369R"/>
    <s v="Utility Operations Ohio"/>
    <s v="12370R"/>
    <s v="Ohio Distr Oper"/>
    <x v="9"/>
    <s v="250"/>
    <s v="11200"/>
    <s v="SP20 / 007"/>
    <n v="11237.886615384599"/>
    <n v="112378.866153846"/>
  </r>
  <r>
    <m/>
    <n v="0"/>
    <n v="1992187500"/>
    <n v="1996063232"/>
    <n v="1996070861"/>
    <n v="1996078252"/>
    <s v="13263R"/>
    <s v="Utilities"/>
    <s v="12369XR"/>
    <s v="Utility Operations Ohio"/>
    <s v="12369R"/>
    <s v="Utility Operations Ohio"/>
    <s v="12370R"/>
    <s v="Ohio Distr Oper"/>
    <x v="9"/>
    <s v="250"/>
    <s v="11200"/>
    <s v="SP20 / 008"/>
    <n v="61550.598757692198"/>
    <n v="615505.98757692298"/>
  </r>
  <r>
    <m/>
    <n v="0"/>
    <n v="1992187500"/>
    <n v="1996063232"/>
    <n v="1996070861"/>
    <n v="1996078252"/>
    <s v="13263R"/>
    <s v="Utilities"/>
    <s v="12369XR"/>
    <s v="Utility Operations Ohio"/>
    <s v="12369R"/>
    <s v="Utility Operations Ohio"/>
    <s v="12370R"/>
    <s v="Ohio Distr Oper"/>
    <x v="9"/>
    <s v="250"/>
    <s v="11200"/>
    <s v="SP20 / 009"/>
    <n v="25968.556846153799"/>
    <n v="173123.71230769201"/>
  </r>
  <r>
    <m/>
    <n v="0"/>
    <n v="1992187500"/>
    <n v="1996063232"/>
    <n v="1996070861"/>
    <n v="1996078252"/>
    <s v="13263R"/>
    <s v="Utilities"/>
    <s v="12369XR"/>
    <s v="Utility Operations Ohio"/>
    <s v="12369R"/>
    <s v="Utility Operations Ohio"/>
    <s v="12370R"/>
    <s v="Ohio Distr Oper"/>
    <x v="9"/>
    <s v="250"/>
    <s v="11214"/>
    <s v="Nonsal"/>
    <n v="39863.775300000001"/>
    <n v="1328792.51"/>
  </r>
  <r>
    <m/>
    <n v="0"/>
    <n v="1992187500"/>
    <n v="1996063232"/>
    <n v="1996070861"/>
    <n v="1996078252"/>
    <s v="13263R"/>
    <s v="Utilities"/>
    <s v="12369XR"/>
    <s v="Utility Operations Ohio"/>
    <s v="12369R"/>
    <s v="Utility Operations Ohio"/>
    <s v="12370R"/>
    <s v="Ohio Distr Oper"/>
    <x v="9"/>
    <s v="250"/>
    <s v="11214"/>
    <s v="SP20 / 008"/>
    <n v="29854.598526923"/>
    <n v="298545.98526923102"/>
  </r>
  <r>
    <m/>
    <n v="0"/>
    <n v="1992187500"/>
    <n v="1996063232"/>
    <n v="1996070861"/>
    <n v="1996078252"/>
    <s v="13263R"/>
    <s v="Utilities"/>
    <s v="12369XR"/>
    <s v="Utility Operations Ohio"/>
    <s v="12369R"/>
    <s v="Utility Operations Ohio"/>
    <s v="12370R"/>
    <s v="Ohio Distr Oper"/>
    <x v="9"/>
    <s v="250"/>
    <s v="11257"/>
    <s v="Nonsal"/>
    <n v="63957.085500000001"/>
    <n v="2131902.85"/>
  </r>
  <r>
    <m/>
    <n v="0"/>
    <n v="1992187500"/>
    <n v="1996063232"/>
    <n v="1996070861"/>
    <n v="1996078252"/>
    <s v="13263R"/>
    <s v="Utilities"/>
    <s v="12369XR"/>
    <s v="Utility Operations Ohio"/>
    <s v="12369R"/>
    <s v="Utility Operations Ohio"/>
    <s v="12370R"/>
    <s v="Ohio Distr Oper"/>
    <x v="9"/>
    <s v="250"/>
    <s v="11257"/>
    <s v="SP20 / 004"/>
    <n v="3198.1494923076898"/>
    <n v="53302.491538461501"/>
  </r>
  <r>
    <m/>
    <n v="0"/>
    <n v="1992187500"/>
    <n v="1996063232"/>
    <n v="1996070861"/>
    <n v="1996078252"/>
    <s v="13263R"/>
    <s v="Utilities"/>
    <s v="12369XR"/>
    <s v="Utility Operations Ohio"/>
    <s v="12369R"/>
    <s v="Utility Operations Ohio"/>
    <s v="12370R"/>
    <s v="Ohio Distr Oper"/>
    <x v="9"/>
    <s v="250"/>
    <s v="11257"/>
    <s v="SP20 / 007"/>
    <n v="23237.709449999998"/>
    <n v="232377.09450000001"/>
  </r>
  <r>
    <m/>
    <n v="0"/>
    <n v="1992187500"/>
    <n v="1996063232"/>
    <n v="1996070861"/>
    <n v="1996078252"/>
    <s v="13263R"/>
    <s v="Utilities"/>
    <s v="12369XR"/>
    <s v="Utility Operations Ohio"/>
    <s v="12369R"/>
    <s v="Utility Operations Ohio"/>
    <s v="12370R"/>
    <s v="Ohio Distr Oper"/>
    <x v="9"/>
    <s v="250"/>
    <s v="11257"/>
    <s v="SP20 / 008"/>
    <n v="13592.0811538462"/>
    <n v="135920.811538462"/>
  </r>
  <r>
    <m/>
    <n v="0"/>
    <n v="1992187500"/>
    <n v="1996063232"/>
    <n v="1996070861"/>
    <n v="1996078252"/>
    <s v="13263R"/>
    <s v="Utilities"/>
    <s v="12369XR"/>
    <s v="Utility Operations Ohio"/>
    <s v="12369R"/>
    <s v="Utility Operations Ohio"/>
    <s v="12370R"/>
    <s v="Ohio Distr Oper"/>
    <x v="9"/>
    <s v="250"/>
    <s v="11260"/>
    <s v="SP20 / 004"/>
    <n v="4390.1354076923099"/>
    <n v="73168.923461538507"/>
  </r>
  <r>
    <m/>
    <n v="0"/>
    <n v="1992187500"/>
    <n v="1996063232"/>
    <n v="1996070861"/>
    <n v="1996078252"/>
    <s v="13263R"/>
    <s v="Utilities"/>
    <s v="12369XR"/>
    <s v="Utility Operations Ohio"/>
    <s v="12369R"/>
    <s v="Utility Operations Ohio"/>
    <s v="12370R"/>
    <s v="Ohio Distr Oper"/>
    <x v="9"/>
    <s v="250"/>
    <s v="11260"/>
    <s v="SP20 / 010"/>
    <n v="66344.013999999996"/>
    <n v="331720.07"/>
  </r>
  <r>
    <m/>
    <n v="0"/>
    <n v="1992187500"/>
    <n v="1996063232"/>
    <n v="1996070861"/>
    <n v="1996078252"/>
    <s v="13263R"/>
    <s v="Utilities"/>
    <s v="12369XR"/>
    <s v="Utility Operations Ohio"/>
    <s v="12369R"/>
    <s v="Utility Operations Ohio"/>
    <s v="12370R"/>
    <s v="Ohio Distr Oper"/>
    <x v="9"/>
    <s v="250"/>
    <s v="11261"/>
    <s v="SP20 / 004"/>
    <n v="4436.30794615385"/>
    <n v="73938.465769230796"/>
  </r>
  <r>
    <m/>
    <n v="0"/>
    <n v="1992187500"/>
    <n v="1996063232"/>
    <n v="1996070861"/>
    <n v="1996078252"/>
    <s v="13263R"/>
    <s v="Utilities"/>
    <s v="12369XR"/>
    <s v="Utility Operations Ohio"/>
    <s v="12369R"/>
    <s v="Utility Operations Ohio"/>
    <s v="12370R"/>
    <s v="Ohio Distr Oper"/>
    <x v="9"/>
    <s v="250"/>
    <s v="11261"/>
    <s v="SP20 / 006"/>
    <n v="7401.3301384615397"/>
    <n v="82237.001538461496"/>
  </r>
  <r>
    <m/>
    <n v="0"/>
    <n v="1992187500"/>
    <n v="1996063232"/>
    <n v="1996070861"/>
    <n v="1996078252"/>
    <s v="13263R"/>
    <s v="Utilities"/>
    <s v="12369XR"/>
    <s v="Utility Operations Ohio"/>
    <s v="12369R"/>
    <s v="Utility Operations Ohio"/>
    <s v="12370R"/>
    <s v="Ohio Distr Oper"/>
    <x v="9"/>
    <s v="250"/>
    <s v="11261"/>
    <s v="SP20 / 007"/>
    <n v="30324.827576922999"/>
    <n v="303248.27576923103"/>
  </r>
  <r>
    <m/>
    <n v="0"/>
    <n v="1992187500"/>
    <n v="1996063232"/>
    <n v="1996070861"/>
    <n v="1996078252"/>
    <s v="13263R"/>
    <s v="Utilities"/>
    <s v="12369XR"/>
    <s v="Utility Operations Ohio"/>
    <s v="12369R"/>
    <s v="Utility Operations Ohio"/>
    <s v="12370R"/>
    <s v="Ohio Distr Oper"/>
    <x v="9"/>
    <s v="250"/>
    <s v="11261"/>
    <s v="SP20 / 008"/>
    <n v="61569.414961538401"/>
    <n v="615694.14961538499"/>
  </r>
  <r>
    <m/>
    <n v="0"/>
    <n v="1992187500"/>
    <n v="1996063232"/>
    <n v="1996070861"/>
    <n v="1996078252"/>
    <s v="13263R"/>
    <s v="Utilities"/>
    <s v="12369XR"/>
    <s v="Utility Operations Ohio"/>
    <s v="12369R"/>
    <s v="Utility Operations Ohio"/>
    <s v="12370R"/>
    <s v="Ohio Distr Oper"/>
    <x v="9"/>
    <s v="250"/>
    <s v="11261"/>
    <s v="SP20 / 009"/>
    <n v="82578.092307692394"/>
    <n v="550520.61538461503"/>
  </r>
  <r>
    <m/>
    <n v="0"/>
    <n v="1992187500"/>
    <n v="1996063232"/>
    <n v="1996070861"/>
    <n v="1996078252"/>
    <s v="13263R"/>
    <s v="Utilities"/>
    <s v="12369XR"/>
    <s v="Utility Operations Ohio"/>
    <s v="12369R"/>
    <s v="Utility Operations Ohio"/>
    <s v="12370R"/>
    <s v="Ohio Distr Oper"/>
    <x v="9"/>
    <s v="250"/>
    <s v="11261"/>
    <s v="SP20 / 010"/>
    <n v="33326.993538461596"/>
    <n v="166634.96769230801"/>
  </r>
  <r>
    <m/>
    <n v="0"/>
    <n v="1992187500"/>
    <n v="1996063232"/>
    <n v="1996070861"/>
    <n v="1996078252"/>
    <s v="13263R"/>
    <s v="Utilities"/>
    <s v="12369XR"/>
    <s v="Utility Operations Ohio"/>
    <s v="12369R"/>
    <s v="Utility Operations Ohio"/>
    <s v="12370R"/>
    <s v="Ohio Distr Oper"/>
    <x v="9"/>
    <s v="250"/>
    <s v="11263"/>
    <s v="SP20 / 006"/>
    <n v="29224.6954615385"/>
    <n v="324718.83846153802"/>
  </r>
  <r>
    <m/>
    <n v="0"/>
    <n v="1992187500"/>
    <n v="1996063232"/>
    <n v="1996070861"/>
    <n v="1996078252"/>
    <s v="13263R"/>
    <s v="Utilities"/>
    <s v="12369XR"/>
    <s v="Utility Operations Ohio"/>
    <s v="12369R"/>
    <s v="Utility Operations Ohio"/>
    <s v="12370R"/>
    <s v="Ohio Distr Oper"/>
    <x v="9"/>
    <s v="250"/>
    <s v="11263"/>
    <s v="SP20 / 007"/>
    <n v="28455.7472692308"/>
    <n v="284557.47269230802"/>
  </r>
  <r>
    <m/>
    <n v="0"/>
    <n v="1992187500"/>
    <n v="1996063232"/>
    <n v="1996070861"/>
    <n v="1996078252"/>
    <s v="13263R"/>
    <s v="Utilities"/>
    <s v="12369XR"/>
    <s v="Utility Operations Ohio"/>
    <s v="12369R"/>
    <s v="Utility Operations Ohio"/>
    <s v="12370R"/>
    <s v="Ohio Distr Oper"/>
    <x v="9"/>
    <s v="250"/>
    <s v="11263"/>
    <s v="SP20 / 008"/>
    <n v="25434.7513846154"/>
    <n v="254347.513846154"/>
  </r>
  <r>
    <m/>
    <n v="0"/>
    <n v="1992187500"/>
    <n v="1996063232"/>
    <n v="1996070861"/>
    <n v="1996078252"/>
    <s v="13263R"/>
    <s v="Utilities"/>
    <s v="12369XR"/>
    <s v="Utility Operations Ohio"/>
    <s v="12369R"/>
    <s v="Utility Operations Ohio"/>
    <s v="12370R"/>
    <s v="Ohio Distr Oper"/>
    <x v="9"/>
    <s v="250"/>
    <s v="11263"/>
    <s v="SP20 / 009"/>
    <n v="41556.553096153802"/>
    <n v="277043.68730769202"/>
  </r>
  <r>
    <m/>
    <n v="0"/>
    <n v="1992187500"/>
    <n v="1996063232"/>
    <n v="1996070861"/>
    <n v="1996078252"/>
    <s v="13263R"/>
    <s v="Utilities"/>
    <s v="12369XR"/>
    <s v="Utility Operations Ohio"/>
    <s v="12369R"/>
    <s v="Utility Operations Ohio"/>
    <s v="12370R"/>
    <s v="Ohio Distr Oper"/>
    <x v="9"/>
    <s v="250"/>
    <s v="11263"/>
    <s v="SP20 / 010"/>
    <n v="30994.4018461538"/>
    <n v="154972.00923076901"/>
  </r>
  <r>
    <m/>
    <n v="0"/>
    <n v="1992187500"/>
    <n v="1996063232"/>
    <n v="1996070861"/>
    <n v="1996078252"/>
    <s v="13263R"/>
    <s v="Utilities"/>
    <s v="12369XR"/>
    <s v="Utility Operations Ohio"/>
    <s v="12369R"/>
    <s v="Utility Operations Ohio"/>
    <s v="12370R"/>
    <s v="Ohio Distr Oper"/>
    <x v="9"/>
    <s v="250"/>
    <s v="11332"/>
    <s v="Nonsal"/>
    <n v="62992.174200000001"/>
    <n v="2099739.14"/>
  </r>
  <r>
    <m/>
    <n v="0"/>
    <n v="1992187500"/>
    <n v="1996063232"/>
    <n v="1996070861"/>
    <n v="1996078252"/>
    <s v="13263R"/>
    <s v="Utilities"/>
    <s v="12369XR"/>
    <s v="Utility Operations Ohio"/>
    <s v="12369R"/>
    <s v="Utility Operations Ohio"/>
    <s v="12370R"/>
    <s v="Ohio Distr Oper"/>
    <x v="9"/>
    <s v="250"/>
    <s v="11332"/>
    <s v="SP20 / 008"/>
    <n v="60618.404884615302"/>
    <n v="606184.04884615401"/>
  </r>
  <r>
    <m/>
    <n v="0"/>
    <n v="1992187500"/>
    <n v="1996063232"/>
    <n v="1996070861"/>
    <n v="1996078252"/>
    <s v="13263R"/>
    <s v="Utilities"/>
    <s v="12369XR"/>
    <s v="Utility Operations Ohio"/>
    <s v="12369R"/>
    <s v="Utility Operations Ohio"/>
    <s v="12370R"/>
    <s v="Ohio Distr Oper"/>
    <x v="9"/>
    <s v="250"/>
    <s v="11387"/>
    <s v="Nonsal"/>
    <n v="15708.8946"/>
    <n v="523629.82"/>
  </r>
  <r>
    <m/>
    <n v="0"/>
    <n v="1992187500"/>
    <n v="1996063232"/>
    <n v="1996070861"/>
    <n v="1996078252"/>
    <s v="13263R"/>
    <s v="Utilities"/>
    <s v="12369XR"/>
    <s v="Utility Operations Ohio"/>
    <s v="12369R"/>
    <s v="Utility Operations Ohio"/>
    <s v="12370R"/>
    <s v="Ohio Distr Oper"/>
    <x v="9"/>
    <s v="250"/>
    <s v="11421"/>
    <s v="SP20 / 010"/>
    <n v="34975.423000000003"/>
    <n v="174877.11499999999"/>
  </r>
  <r>
    <m/>
    <n v="0"/>
    <n v="1992187500"/>
    <n v="1996063232"/>
    <n v="1996070861"/>
    <n v="1996078252"/>
    <s v="13263R"/>
    <s v="Utilities"/>
    <s v="12369XR"/>
    <s v="Utility Operations Ohio"/>
    <s v="12369R"/>
    <s v="Utility Operations Ohio"/>
    <s v="12370R"/>
    <s v="Ohio Distr Oper"/>
    <x v="9"/>
    <s v="250"/>
    <s v="11425"/>
    <s v="Nonsal"/>
    <n v="88678.625400000004"/>
    <n v="2955954.18"/>
  </r>
  <r>
    <m/>
    <n v="0"/>
    <n v="1992187500"/>
    <n v="1996063232"/>
    <n v="1996070861"/>
    <n v="1996078252"/>
    <s v="13263R"/>
    <s v="Utilities"/>
    <s v="12369XR"/>
    <s v="Utility Operations Ohio"/>
    <s v="12369R"/>
    <s v="Utility Operations Ohio"/>
    <s v="12370R"/>
    <s v="Ohio Distr Oper"/>
    <x v="9"/>
    <s v="250"/>
    <s v="11425"/>
    <s v="SP20 / 008"/>
    <n v="112452.093384615"/>
    <n v="1124520.9338461501"/>
  </r>
  <r>
    <m/>
    <n v="0"/>
    <n v="1992187500"/>
    <n v="1996063232"/>
    <n v="1996070861"/>
    <n v="1996078252"/>
    <s v="13263R"/>
    <s v="Utilities"/>
    <s v="12369XR"/>
    <s v="Utility Operations Ohio"/>
    <s v="12369R"/>
    <s v="Utility Operations Ohio"/>
    <s v="12370R"/>
    <s v="Ohio Distr Oper"/>
    <x v="9"/>
    <s v="250"/>
    <s v="11425"/>
    <s v="SP20 / 009"/>
    <n v="27422.3942307693"/>
    <n v="182815.961538462"/>
  </r>
  <r>
    <m/>
    <n v="0"/>
    <n v="1992187500"/>
    <n v="1996063232"/>
    <n v="1996070861"/>
    <n v="1996078252"/>
    <s v="13263R"/>
    <s v="Utilities"/>
    <s v="12369XR"/>
    <s v="Utility Operations Ohio"/>
    <s v="12369R"/>
    <s v="Utility Operations Ohio"/>
    <s v="12370R"/>
    <s v="Ohio Distr Oper"/>
    <x v="9"/>
    <s v="250"/>
    <s v="11441"/>
    <s v="Nonsal"/>
    <n v="64283.828399999999"/>
    <n v="2142794.2799999998"/>
  </r>
  <r>
    <m/>
    <n v="0"/>
    <n v="1992187500"/>
    <n v="1996063232"/>
    <n v="1996070861"/>
    <n v="1996078252"/>
    <s v="13263R"/>
    <s v="Utilities"/>
    <s v="12369XR"/>
    <s v="Utility Operations Ohio"/>
    <s v="12369R"/>
    <s v="Utility Operations Ohio"/>
    <s v="12370R"/>
    <s v="Ohio Distr Oper"/>
    <x v="9"/>
    <s v="250"/>
    <s v="11441"/>
    <s v="SP20 / 008"/>
    <n v="62561.978626923097"/>
    <n v="625619.786269231"/>
  </r>
  <r>
    <m/>
    <n v="0"/>
    <n v="1992187500"/>
    <n v="1996063232"/>
    <n v="1996070861"/>
    <n v="1996078252"/>
    <s v="13263R"/>
    <s v="Utilities"/>
    <s v="12369XR"/>
    <s v="Utility Operations Ohio"/>
    <s v="12369R"/>
    <s v="Utility Operations Ohio"/>
    <s v="12370R"/>
    <s v="Ohio Distr Oper"/>
    <x v="9"/>
    <s v="250"/>
    <s v="11447"/>
    <s v="Nonsal"/>
    <n v="50734.440900000001"/>
    <n v="1691148.03"/>
  </r>
  <r>
    <m/>
    <n v="0"/>
    <n v="1992187500"/>
    <n v="1996063232"/>
    <n v="1996070861"/>
    <n v="1996078252"/>
    <s v="13263R"/>
    <s v="Utilities"/>
    <s v="12369XR"/>
    <s v="Utility Operations Ohio"/>
    <s v="12369R"/>
    <s v="Utility Operations Ohio"/>
    <s v="12370R"/>
    <s v="Ohio Distr Oper"/>
    <x v="9"/>
    <s v="250"/>
    <s v="11447"/>
    <s v="SP20 / 008"/>
    <n v="47290.215665384603"/>
    <n v="472902.15665384597"/>
  </r>
  <r>
    <m/>
    <n v="0"/>
    <n v="1992187500"/>
    <n v="1996063232"/>
    <n v="1996070861"/>
    <n v="1996078252"/>
    <s v="13263R"/>
    <s v="Utilities"/>
    <s v="12369XR"/>
    <s v="Utility Operations Ohio"/>
    <s v="12369R"/>
    <s v="Utility Operations Ohio"/>
    <s v="12370R"/>
    <s v="Ohio Distr Oper"/>
    <x v="9"/>
    <s v="250"/>
    <s v="11447"/>
    <s v="SP20 / 009"/>
    <n v="20675.222653846198"/>
    <n v="137834.81769230799"/>
  </r>
  <r>
    <m/>
    <n v="0"/>
    <n v="1992187500"/>
    <n v="1996063232"/>
    <n v="1996070861"/>
    <n v="1996078252"/>
    <s v="13263R"/>
    <s v="Utilities"/>
    <s v="12369XR"/>
    <s v="Utility Operations Ohio"/>
    <s v="12369R"/>
    <s v="Utility Operations Ohio"/>
    <s v="12370R"/>
    <s v="Ohio Distr Oper"/>
    <x v="9"/>
    <s v="250"/>
    <s v="11455"/>
    <s v="SP20 / 005"/>
    <n v="23118.249138461601"/>
    <n v="288978.11423076899"/>
  </r>
  <r>
    <m/>
    <n v="0"/>
    <n v="1992187500"/>
    <n v="1996063232"/>
    <n v="1996070861"/>
    <n v="1996078252"/>
    <s v="13263R"/>
    <s v="Utilities"/>
    <s v="12369XR"/>
    <s v="Utility Operations Ohio"/>
    <s v="12369R"/>
    <s v="Utility Operations Ohio"/>
    <s v="12370R"/>
    <s v="Ohio Distr Oper"/>
    <x v="9"/>
    <s v="250"/>
    <s v="11455"/>
    <s v="SP20 / 006"/>
    <n v="49897.644957692297"/>
    <n v="554418.27730769198"/>
  </r>
  <r>
    <m/>
    <n v="0"/>
    <n v="1992187500"/>
    <n v="1996063232"/>
    <n v="1996070861"/>
    <n v="1996078252"/>
    <s v="13263R"/>
    <s v="Utilities"/>
    <s v="12369XR"/>
    <s v="Utility Operations Ohio"/>
    <s v="12369R"/>
    <s v="Utility Operations Ohio"/>
    <s v="12370R"/>
    <s v="Ohio Distr Oper"/>
    <x v="9"/>
    <s v="250"/>
    <s v="11455"/>
    <s v="SP20 / 007"/>
    <n v="53940.908961538502"/>
    <n v="539409.08961538505"/>
  </r>
  <r>
    <m/>
    <n v="0"/>
    <n v="1992187500"/>
    <n v="1996063232"/>
    <n v="1996070861"/>
    <n v="1996078252"/>
    <s v="13263R"/>
    <s v="Utilities"/>
    <s v="12369XR"/>
    <s v="Utility Operations Ohio"/>
    <s v="12369R"/>
    <s v="Utility Operations Ohio"/>
    <s v="12370R"/>
    <s v="Ohio Distr Oper"/>
    <x v="9"/>
    <s v="250"/>
    <s v="11455"/>
    <s v="SP20 / 008"/>
    <n v="31753.409115384598"/>
    <n v="317534.09115384601"/>
  </r>
  <r>
    <m/>
    <n v="0"/>
    <n v="1992187500"/>
    <n v="1996063232"/>
    <n v="1996070861"/>
    <n v="1996078252"/>
    <s v="13263R"/>
    <s v="Utilities"/>
    <s v="12369XR"/>
    <s v="Utility Operations Ohio"/>
    <s v="12369R"/>
    <s v="Utility Operations Ohio"/>
    <s v="12370R"/>
    <s v="Ohio Distr Oper"/>
    <x v="9"/>
    <s v="250"/>
    <s v="11455"/>
    <s v="SP20 / 009"/>
    <n v="19561.504846153799"/>
    <n v="130410.032307692"/>
  </r>
  <r>
    <m/>
    <n v="0"/>
    <n v="1992187500"/>
    <n v="1996063232"/>
    <n v="1996070861"/>
    <n v="1996078252"/>
    <s v="13263R"/>
    <s v="Utilities"/>
    <s v="12369XR"/>
    <s v="Utility Operations Ohio"/>
    <s v="12369R"/>
    <s v="Utility Operations Ohio"/>
    <s v="12370R"/>
    <s v="Ohio Distr Oper"/>
    <x v="9"/>
    <s v="250"/>
    <s v="11456"/>
    <s v="Nonsal"/>
    <n v="81851.638500000001"/>
    <n v="2728387.95"/>
  </r>
  <r>
    <m/>
    <n v="0"/>
    <n v="1992187500"/>
    <n v="1996063232"/>
    <n v="1996070861"/>
    <n v="1996078252"/>
    <s v="13263R"/>
    <s v="Utilities"/>
    <s v="12369XR"/>
    <s v="Utility Operations Ohio"/>
    <s v="12369R"/>
    <s v="Utility Operations Ohio"/>
    <s v="12370R"/>
    <s v="Ohio Distr Oper"/>
    <x v="9"/>
    <s v="250"/>
    <s v="11456"/>
    <s v="SP20 / 007"/>
    <n v="11508.98"/>
    <n v="115089.8"/>
  </r>
  <r>
    <m/>
    <n v="0"/>
    <n v="1992187500"/>
    <n v="1996063232"/>
    <n v="1996070861"/>
    <n v="1996078252"/>
    <s v="13263R"/>
    <s v="Utilities"/>
    <s v="12369XR"/>
    <s v="Utility Operations Ohio"/>
    <s v="12369R"/>
    <s v="Utility Operations Ohio"/>
    <s v="12370R"/>
    <s v="Ohio Distr Oper"/>
    <x v="9"/>
    <s v="250"/>
    <s v="11456"/>
    <s v="SP20 / 008"/>
    <n v="73850.623592307704"/>
    <n v="738506.23592307698"/>
  </r>
  <r>
    <m/>
    <n v="0"/>
    <n v="1992187500"/>
    <n v="1996063232"/>
    <n v="1996070861"/>
    <n v="1996078252"/>
    <s v="13263R"/>
    <s v="Utilities"/>
    <s v="12369XR"/>
    <s v="Utility Operations Ohio"/>
    <s v="12369R"/>
    <s v="Utility Operations Ohio"/>
    <s v="12370R"/>
    <s v="Ohio Distr Oper"/>
    <x v="9"/>
    <s v="250"/>
    <s v="11456"/>
    <s v="SP20 / 009"/>
    <n v="20249.999538461601"/>
    <n v="134999.99692307701"/>
  </r>
  <r>
    <m/>
    <n v="0"/>
    <n v="1992187500"/>
    <n v="1996063232"/>
    <n v="1996070861"/>
    <n v="1996078252"/>
    <s v="13263R"/>
    <s v="Utilities"/>
    <s v="12369XR"/>
    <s v="Utility Operations Ohio"/>
    <s v="12369R"/>
    <s v="Utility Operations Ohio"/>
    <s v="12370R"/>
    <s v="Ohio Distr Oper"/>
    <x v="9"/>
    <s v="250"/>
    <s v="11463"/>
    <s v="Nonsal"/>
    <n v="55834.777499999997"/>
    <n v="1861159.25"/>
  </r>
  <r>
    <m/>
    <n v="0"/>
    <n v="1992187500"/>
    <n v="1996063232"/>
    <n v="1996070861"/>
    <n v="1996078252"/>
    <s v="13263R"/>
    <s v="Utilities"/>
    <s v="12369XR"/>
    <s v="Utility Operations Ohio"/>
    <s v="12369R"/>
    <s v="Utility Operations Ohio"/>
    <s v="12370R"/>
    <s v="Ohio Distr Oper"/>
    <x v="9"/>
    <s v="250"/>
    <s v="11463"/>
    <s v="SP20 / 008"/>
    <n v="66515.929265384606"/>
    <n v="665159.29265384597"/>
  </r>
  <r>
    <m/>
    <n v="0"/>
    <n v="1992187500"/>
    <n v="1996063232"/>
    <n v="1996070861"/>
    <n v="1996078252"/>
    <s v="13263R"/>
    <s v="Utilities"/>
    <s v="12369XR"/>
    <s v="Utility Operations Ohio"/>
    <s v="12369R"/>
    <s v="Utility Operations Ohio"/>
    <s v="12370R"/>
    <s v="Ohio Distr Oper"/>
    <x v="9"/>
    <s v="250"/>
    <s v="11469"/>
    <s v="Nonsal"/>
    <n v="84257.856899999999"/>
    <n v="2808595.23"/>
  </r>
  <r>
    <m/>
    <n v="0"/>
    <n v="1992187500"/>
    <n v="1996063232"/>
    <n v="1996070861"/>
    <n v="1996078252"/>
    <s v="13263R"/>
    <s v="Utilities"/>
    <s v="12369XR"/>
    <s v="Utility Operations Ohio"/>
    <s v="12369R"/>
    <s v="Utility Operations Ohio"/>
    <s v="12370R"/>
    <s v="Ohio Distr Oper"/>
    <x v="9"/>
    <s v="250"/>
    <s v="11469"/>
    <s v="SP20 / 007"/>
    <n v="11153.3977692308"/>
    <n v="111533.97769230801"/>
  </r>
  <r>
    <m/>
    <n v="0"/>
    <n v="1992187500"/>
    <n v="1996063232"/>
    <n v="1996070861"/>
    <n v="1996078252"/>
    <s v="13263R"/>
    <s v="Utilities"/>
    <s v="12369XR"/>
    <s v="Utility Operations Ohio"/>
    <s v="12369R"/>
    <s v="Utility Operations Ohio"/>
    <s v="12370R"/>
    <s v="Ohio Distr Oper"/>
    <x v="9"/>
    <s v="250"/>
    <s v="11469"/>
    <s v="SP20 / 008"/>
    <n v="113140.854734615"/>
    <n v="1131408.54734615"/>
  </r>
  <r>
    <m/>
    <n v="0"/>
    <n v="1992187500"/>
    <n v="1996063232"/>
    <n v="1996070861"/>
    <n v="1996078252"/>
    <s v="13263R"/>
    <s v="Utilities"/>
    <s v="12369XR"/>
    <s v="Utility Operations Ohio"/>
    <s v="12369R"/>
    <s v="Utility Operations Ohio"/>
    <s v="12370R"/>
    <s v="Ohio Distr Oper"/>
    <x v="9"/>
    <s v="250"/>
    <s v="11469"/>
    <s v="SP20 / 009"/>
    <n v="23173.3930384616"/>
    <n v="154489.28692307699"/>
  </r>
  <r>
    <m/>
    <n v="0"/>
    <n v="1992187500"/>
    <n v="1996063232"/>
    <n v="1996070861"/>
    <n v="1996078252"/>
    <s v="13263R"/>
    <s v="Utilities"/>
    <s v="12369XR"/>
    <s v="Utility Operations Ohio"/>
    <s v="12369R"/>
    <s v="Utility Operations Ohio"/>
    <s v="12370R"/>
    <s v="Ohio Distr Oper"/>
    <x v="9"/>
    <s v="250"/>
    <s v="11471"/>
    <s v="Nonsal"/>
    <n v="87916.492199999993"/>
    <n v="2930549.74"/>
  </r>
  <r>
    <m/>
    <n v="0"/>
    <n v="1992187500"/>
    <n v="1996063232"/>
    <n v="1996070861"/>
    <n v="1996078252"/>
    <s v="13263R"/>
    <s v="Utilities"/>
    <s v="12369XR"/>
    <s v="Utility Operations Ohio"/>
    <s v="12369R"/>
    <s v="Utility Operations Ohio"/>
    <s v="12370R"/>
    <s v="Ohio Distr Oper"/>
    <x v="9"/>
    <s v="250"/>
    <s v="11471"/>
    <s v="SP20 / 007"/>
    <n v="23076.595807692302"/>
    <n v="230765.95807692301"/>
  </r>
  <r>
    <m/>
    <n v="0"/>
    <n v="1992187500"/>
    <n v="1996063232"/>
    <n v="1996070861"/>
    <n v="1996078252"/>
    <s v="13263R"/>
    <s v="Utilities"/>
    <s v="12369XR"/>
    <s v="Utility Operations Ohio"/>
    <s v="12369R"/>
    <s v="Utility Operations Ohio"/>
    <s v="12370R"/>
    <s v="Ohio Distr Oper"/>
    <x v="9"/>
    <s v="250"/>
    <s v="11471"/>
    <s v="SP20 / 008"/>
    <n v="82962.2484115384"/>
    <n v="829622.48411538498"/>
  </r>
  <r>
    <m/>
    <n v="0"/>
    <n v="1992187500"/>
    <n v="1996063232"/>
    <n v="1996070861"/>
    <n v="1996078252"/>
    <s v="13263R"/>
    <s v="Utilities"/>
    <s v="12369XR"/>
    <s v="Utility Operations Ohio"/>
    <s v="12369R"/>
    <s v="Utility Operations Ohio"/>
    <s v="12370R"/>
    <s v="Ohio Distr Oper"/>
    <x v="9"/>
    <s v="250"/>
    <s v="11471"/>
    <s v="SP20 / 009"/>
    <n v="23321.702884615399"/>
    <n v="155478.01923076899"/>
  </r>
  <r>
    <m/>
    <n v="0"/>
    <n v="1992187500"/>
    <n v="1996063232"/>
    <n v="1996070861"/>
    <n v="1996078252"/>
    <s v="13263R"/>
    <s v="Utilities"/>
    <s v="12369XR"/>
    <s v="Utility Operations Ohio"/>
    <s v="12369R"/>
    <s v="Utility Operations Ohio"/>
    <s v="12370R"/>
    <s v="Ohio Distr Oper"/>
    <x v="9"/>
    <s v="250"/>
    <s v="11480"/>
    <s v="Nonsal"/>
    <n v="20721.096000000001"/>
    <n v="690703.2"/>
  </r>
  <r>
    <m/>
    <n v="0"/>
    <n v="1992187500"/>
    <n v="1996063232"/>
    <n v="1996070861"/>
    <n v="1996078252"/>
    <s v="13263R"/>
    <s v="Utilities"/>
    <s v="12369XR"/>
    <s v="Utility Operations Ohio"/>
    <s v="12369R"/>
    <s v="Utility Operations Ohio"/>
    <s v="12370R"/>
    <s v="Ohio Distr Oper"/>
    <x v="9"/>
    <s v="250"/>
    <s v="11480"/>
    <s v="SP20 / 007"/>
    <n v="10351.804461538501"/>
    <n v="103518.04461538501"/>
  </r>
  <r>
    <m/>
    <n v="0"/>
    <n v="1992187500"/>
    <n v="1996063232"/>
    <n v="1996070861"/>
    <n v="1996078252"/>
    <s v="13263R"/>
    <s v="Utilities"/>
    <s v="12369XR"/>
    <s v="Utility Operations Ohio"/>
    <s v="12369R"/>
    <s v="Utility Operations Ohio"/>
    <s v="12370R"/>
    <s v="Ohio Distr Oper"/>
    <x v="9"/>
    <s v="250"/>
    <s v="11500"/>
    <s v="Nonsal"/>
    <n v="73142.647200000007"/>
    <n v="2438088.2400000002"/>
  </r>
  <r>
    <m/>
    <n v="0"/>
    <n v="1992187500"/>
    <n v="1996063232"/>
    <n v="1996070861"/>
    <n v="1996078252"/>
    <s v="13263R"/>
    <s v="Utilities"/>
    <s v="12369XR"/>
    <s v="Utility Operations Ohio"/>
    <s v="12369R"/>
    <s v="Utility Operations Ohio"/>
    <s v="12370R"/>
    <s v="Ohio Distr Oper"/>
    <x v="9"/>
    <s v="250"/>
    <s v="11500"/>
    <s v="SP20 / 007"/>
    <n v="11658.5008846154"/>
    <n v="116585.008846154"/>
  </r>
  <r>
    <m/>
    <n v="0"/>
    <n v="1992187500"/>
    <n v="1996063232"/>
    <n v="1996070861"/>
    <n v="1996078252"/>
    <s v="13263R"/>
    <s v="Utilities"/>
    <s v="12369XR"/>
    <s v="Utility Operations Ohio"/>
    <s v="12369R"/>
    <s v="Utility Operations Ohio"/>
    <s v="12370R"/>
    <s v="Ohio Distr Oper"/>
    <x v="9"/>
    <s v="250"/>
    <s v="11500"/>
    <s v="SP20 / 008"/>
    <n v="90272.142550000004"/>
    <n v="902721.42550000001"/>
  </r>
  <r>
    <m/>
    <n v="0"/>
    <n v="1992187500"/>
    <n v="1996063232"/>
    <n v="1996070861"/>
    <n v="1996078252"/>
    <s v="13263R"/>
    <s v="Utilities"/>
    <s v="12369XR"/>
    <s v="Utility Operations Ohio"/>
    <s v="12369R"/>
    <s v="Utility Operations Ohio"/>
    <s v="12370R"/>
    <s v="Ohio Distr Oper"/>
    <x v="9"/>
    <s v="250"/>
    <s v="11500"/>
    <s v="SP20 / 009"/>
    <n v="23666.928576923099"/>
    <n v="157779.52384615401"/>
  </r>
  <r>
    <m/>
    <n v="0"/>
    <n v="1992187500"/>
    <n v="1996063232"/>
    <n v="1996070861"/>
    <n v="1996078252"/>
    <s v="13263R"/>
    <s v="Utilities"/>
    <s v="12369XR"/>
    <s v="Utility Operations Ohio"/>
    <s v="12369R"/>
    <s v="Utility Operations Ohio"/>
    <s v="12370R"/>
    <s v="Ohio Distr Oper"/>
    <x v="9"/>
    <s v="250"/>
    <s v="11534"/>
    <s v="Nonsal"/>
    <n v="37779.847800000003"/>
    <n v="1259328.26"/>
  </r>
  <r>
    <m/>
    <n v="0"/>
    <n v="1992187500"/>
    <n v="1996063232"/>
    <n v="1996070861"/>
    <n v="1996078252"/>
    <s v="13263R"/>
    <s v="Utilities"/>
    <s v="12369XR"/>
    <s v="Utility Operations Ohio"/>
    <s v="12369R"/>
    <s v="Utility Operations Ohio"/>
    <s v="12370R"/>
    <s v="Ohio Distr Oper"/>
    <x v="9"/>
    <s v="250"/>
    <s v="11534"/>
    <s v="SP20 / 008"/>
    <n v="27585.329703846201"/>
    <n v="275853.29703846201"/>
  </r>
  <r>
    <m/>
    <n v="0"/>
    <n v="1992187500"/>
    <n v="1996063232"/>
    <n v="1996070861"/>
    <n v="1996078252"/>
    <s v="13263R"/>
    <s v="Utilities"/>
    <s v="12369XR"/>
    <s v="Utility Operations Ohio"/>
    <s v="12369R"/>
    <s v="Utility Operations Ohio"/>
    <s v="12370R"/>
    <s v="Ohio Distr Oper"/>
    <x v="9"/>
    <s v="250"/>
    <s v="11534"/>
    <s v="SP20 / 009"/>
    <n v="23118.1555961538"/>
    <n v="154121.03730769199"/>
  </r>
  <r>
    <m/>
    <n v="0"/>
    <n v="1992187500"/>
    <n v="1996063232"/>
    <n v="1996070861"/>
    <n v="1996078252"/>
    <s v="13263R"/>
    <s v="Utilities"/>
    <s v="12369XR"/>
    <s v="Utility Operations Ohio"/>
    <s v="12369R"/>
    <s v="Utility Operations Ohio"/>
    <s v="12370R"/>
    <s v="Ohio Distr Oper"/>
    <x v="9"/>
    <s v="250"/>
    <s v="11859"/>
    <s v="Nonsal"/>
    <n v="40317.003900000003"/>
    <n v="1343900.13"/>
  </r>
  <r>
    <m/>
    <n v="0"/>
    <n v="1992187500"/>
    <n v="1996063232"/>
    <n v="1996070861"/>
    <n v="1996078252"/>
    <s v="13263R"/>
    <s v="Utilities"/>
    <s v="12369XR"/>
    <s v="Utility Operations Ohio"/>
    <s v="12369R"/>
    <s v="Utility Operations Ohio"/>
    <s v="12370R"/>
    <s v="Ohio Distr Oper"/>
    <x v="9"/>
    <s v="250"/>
    <s v="11859"/>
    <s v="SP20 / 008"/>
    <n v="42814.370857692302"/>
    <n v="428143.708576923"/>
  </r>
  <r>
    <m/>
    <n v="0"/>
    <n v="1992187500"/>
    <n v="1996063232"/>
    <n v="1996070861"/>
    <n v="1996078252"/>
    <s v="13263R"/>
    <s v="Utilities"/>
    <s v="12369XR"/>
    <s v="Utility Operations Ohio"/>
    <s v="12369R"/>
    <s v="Utility Operations Ohio"/>
    <s v="12370R"/>
    <s v="Ohio Distr Oper"/>
    <x v="9"/>
    <s v="250"/>
    <s v="11861"/>
    <s v="Nonsal"/>
    <n v="91520.868600000002"/>
    <n v="3050695.62"/>
  </r>
  <r>
    <m/>
    <n v="0"/>
    <n v="1992187500"/>
    <n v="1996063232"/>
    <n v="1996070861"/>
    <n v="1996078252"/>
    <s v="13263R"/>
    <s v="Utilities"/>
    <s v="12369XR"/>
    <s v="Utility Operations Ohio"/>
    <s v="12369R"/>
    <s v="Utility Operations Ohio"/>
    <s v="12370R"/>
    <s v="Ohio Distr Oper"/>
    <x v="9"/>
    <s v="250"/>
    <s v="11861"/>
    <s v="SP20 / 007"/>
    <n v="10240.4651923077"/>
    <n v="102404.65192307701"/>
  </r>
  <r>
    <m/>
    <n v="0"/>
    <n v="1992187500"/>
    <n v="1996063232"/>
    <n v="1996070861"/>
    <n v="1996078252"/>
    <s v="13263R"/>
    <s v="Utilities"/>
    <s v="12369XR"/>
    <s v="Utility Operations Ohio"/>
    <s v="12369R"/>
    <s v="Utility Operations Ohio"/>
    <s v="12370R"/>
    <s v="Ohio Distr Oper"/>
    <x v="9"/>
    <s v="250"/>
    <s v="11861"/>
    <s v="SP20 / 008"/>
    <n v="96423.714973077003"/>
    <n v="964237.14973076899"/>
  </r>
  <r>
    <m/>
    <n v="0"/>
    <n v="1992187500"/>
    <n v="1996063232"/>
    <n v="1996070861"/>
    <n v="1996078252"/>
    <s v="13263R"/>
    <s v="Utilities"/>
    <s v="12369XR"/>
    <s v="Utility Operations Ohio"/>
    <s v="12369R"/>
    <s v="Utility Operations Ohio"/>
    <s v="12370R"/>
    <s v="Ohio Distr Oper"/>
    <x v="9"/>
    <s v="250"/>
    <s v="11861"/>
    <s v="SP20 / 009"/>
    <n v="26215.2808846154"/>
    <n v="174768.53923076901"/>
  </r>
  <r>
    <m/>
    <n v="0"/>
    <n v="1992187500"/>
    <n v="1996063232"/>
    <n v="1996070861"/>
    <n v="1996078252"/>
    <s v="13263R"/>
    <s v="Utilities"/>
    <s v="12369XR"/>
    <s v="Utility Operations Ohio"/>
    <s v="12369R"/>
    <s v="Utility Operations Ohio"/>
    <s v="12370R"/>
    <s v="Ohio Distr Oper"/>
    <x v="9"/>
    <s v="250"/>
    <s v="11862"/>
    <s v="Nonsal"/>
    <n v="80261.432700000005"/>
    <n v="2675381.09"/>
  </r>
  <r>
    <m/>
    <n v="0"/>
    <n v="1992187500"/>
    <n v="1996063232"/>
    <n v="1996070861"/>
    <n v="1996078252"/>
    <s v="13263R"/>
    <s v="Utilities"/>
    <s v="12369XR"/>
    <s v="Utility Operations Ohio"/>
    <s v="12369R"/>
    <s v="Utility Operations Ohio"/>
    <s v="12370R"/>
    <s v="Ohio Distr Oper"/>
    <x v="9"/>
    <s v="250"/>
    <s v="11862"/>
    <s v="SP20 / 007"/>
    <n v="11029.8422307692"/>
    <n v="110298.422307692"/>
  </r>
  <r>
    <m/>
    <n v="0"/>
    <n v="1992187500"/>
    <n v="1996063232"/>
    <n v="1996070861"/>
    <n v="1996078252"/>
    <s v="13263R"/>
    <s v="Utilities"/>
    <s v="12369XR"/>
    <s v="Utility Operations Ohio"/>
    <s v="12369R"/>
    <s v="Utility Operations Ohio"/>
    <s v="12370R"/>
    <s v="Ohio Distr Oper"/>
    <x v="9"/>
    <s v="250"/>
    <s v="11862"/>
    <s v="SP20 / 008"/>
    <n v="64432.096130769198"/>
    <n v="644320.96130769199"/>
  </r>
  <r>
    <m/>
    <n v="0"/>
    <n v="1992187500"/>
    <n v="1996063232"/>
    <n v="1996070861"/>
    <n v="1996078252"/>
    <s v="13263R"/>
    <s v="Utilities"/>
    <s v="12369XR"/>
    <s v="Utility Operations Ohio"/>
    <s v="12369R"/>
    <s v="Utility Operations Ohio"/>
    <s v="12370R"/>
    <s v="Ohio Distr Oper"/>
    <x v="9"/>
    <s v="250"/>
    <s v="11863"/>
    <s v="Nonsal"/>
    <n v="44089.642800000001"/>
    <n v="1469654.76"/>
  </r>
  <r>
    <m/>
    <n v="0"/>
    <n v="1992187500"/>
    <n v="1996063232"/>
    <n v="1996070861"/>
    <n v="1996078252"/>
    <s v="13263R"/>
    <s v="Utilities"/>
    <s v="12369XR"/>
    <s v="Utility Operations Ohio"/>
    <s v="12369R"/>
    <s v="Utility Operations Ohio"/>
    <s v="12370R"/>
    <s v="Ohio Distr Oper"/>
    <x v="9"/>
    <s v="250"/>
    <s v="11863"/>
    <s v="SP20 / 007"/>
    <n v="13915.0093076923"/>
    <n v="139150.09307692299"/>
  </r>
  <r>
    <m/>
    <n v="0"/>
    <n v="1992187500"/>
    <n v="1996063232"/>
    <n v="1996070861"/>
    <n v="1996078252"/>
    <s v="13263R"/>
    <s v="Utilities"/>
    <s v="12369XR"/>
    <s v="Utility Operations Ohio"/>
    <s v="12369R"/>
    <s v="Utility Operations Ohio"/>
    <s v="12370R"/>
    <s v="Ohio Distr Oper"/>
    <x v="9"/>
    <s v="250"/>
    <s v="11863"/>
    <s v="SP20 / 008"/>
    <n v="31045.266834615399"/>
    <n v="310452.66834615398"/>
  </r>
  <r>
    <m/>
    <n v="0"/>
    <n v="1992187500"/>
    <n v="1996063232"/>
    <n v="1996070861"/>
    <n v="1996078252"/>
    <s v="13263R"/>
    <s v="Utilities"/>
    <s v="12369XR"/>
    <s v="Utility Operations Ohio"/>
    <s v="12369R"/>
    <s v="Utility Operations Ohio"/>
    <s v="12370R"/>
    <s v="Ohio Distr Oper"/>
    <x v="9"/>
    <s v="250"/>
    <s v="11863"/>
    <s v="SP20 / 009"/>
    <n v="22231.551230769299"/>
    <n v="148210.341538462"/>
  </r>
  <r>
    <m/>
    <n v="0"/>
    <n v="1992187500"/>
    <n v="1996063232"/>
    <n v="1996070861"/>
    <n v="1996078252"/>
    <s v="13263R"/>
    <s v="Utilities"/>
    <s v="12369XR"/>
    <s v="Utility Operations Ohio"/>
    <s v="12369R"/>
    <s v="Utility Operations Ohio"/>
    <s v="12370R"/>
    <s v="Ohio Distr Oper"/>
    <x v="9"/>
    <s v="250"/>
    <s v="12325"/>
    <s v="Nonsal"/>
    <n v="26884.108199999999"/>
    <n v="896136.94"/>
  </r>
  <r>
    <m/>
    <n v="0"/>
    <n v="1992187500"/>
    <n v="1996063232"/>
    <n v="1996070861"/>
    <n v="1996078252"/>
    <s v="13263R"/>
    <s v="Utilities"/>
    <s v="12369XR"/>
    <s v="Utility Operations Ohio"/>
    <s v="12369R"/>
    <s v="Utility Operations Ohio"/>
    <s v="12370R"/>
    <s v="Ohio Distr Oper"/>
    <x v="9"/>
    <s v="250"/>
    <s v="12325"/>
    <s v="SP20 / 008"/>
    <n v="32167.712653846102"/>
    <n v="321677.12653846201"/>
  </r>
  <r>
    <m/>
    <n v="0"/>
    <n v="1992187500"/>
    <n v="1996063232"/>
    <n v="1996070861"/>
    <n v="1996078252"/>
    <s v="13263R"/>
    <s v="Utilities"/>
    <s v="12369XR"/>
    <s v="Utility Operations Ohio"/>
    <s v="12369R"/>
    <s v="Utility Operations Ohio"/>
    <s v="12370R"/>
    <s v="Ohio Distr Oper"/>
    <x v="9"/>
    <s v="250"/>
    <s v="12370"/>
    <s v="SP20 / 011"/>
    <n v="137124.98211538399"/>
    <n v="548499.92846153898"/>
  </r>
  <r>
    <m/>
    <n v="0"/>
    <n v="1992187500"/>
    <n v="1996063232"/>
    <n v="1996070861"/>
    <n v="1996078252"/>
    <s v="13263R"/>
    <s v="Utilities"/>
    <s v="12369XR"/>
    <s v="Utility Operations Ohio"/>
    <s v="12369R"/>
    <s v="Utility Operations Ohio"/>
    <s v="12370R"/>
    <s v="Ohio Distr Oper"/>
    <x v="9"/>
    <s v="250"/>
    <s v="12370"/>
    <s v="SP20 / 013"/>
    <n v="89250.001076923101"/>
    <n v="255000.00307692299"/>
  </r>
  <r>
    <m/>
    <n v="0"/>
    <n v="1992187500"/>
    <n v="1996063232"/>
    <n v="1996070861"/>
    <n v="1996078252"/>
    <s v="13263R"/>
    <s v="Utilities"/>
    <s v="12369XR"/>
    <s v="Utility Operations Ohio"/>
    <s v="12369R"/>
    <s v="Utility Operations Ohio"/>
    <s v="12370R"/>
    <s v="Ohio Distr Oper"/>
    <x v="9"/>
    <s v="250"/>
    <s v="12448"/>
    <s v="SP20 / 002"/>
    <n v="2558.80357115384"/>
    <n v="51176.071423076901"/>
  </r>
  <r>
    <m/>
    <n v="0"/>
    <n v="1992187500"/>
    <n v="1996063232"/>
    <n v="1996070861"/>
    <n v="1996078252"/>
    <s v="13263R"/>
    <s v="Utilities"/>
    <s v="12369XR"/>
    <s v="Utility Operations Ohio"/>
    <s v="12369R"/>
    <s v="Utility Operations Ohio"/>
    <s v="12370R"/>
    <s v="Ohio Distr Oper"/>
    <x v="9"/>
    <s v="250"/>
    <s v="12448"/>
    <s v="SP20 / 003"/>
    <n v="5314.5838461538497"/>
    <n v="106291.676923077"/>
  </r>
  <r>
    <m/>
    <n v="0"/>
    <n v="1992187500"/>
    <n v="1996063232"/>
    <n v="1996070861"/>
    <n v="1996078252"/>
    <s v="13263R"/>
    <s v="Utilities"/>
    <s v="12369XR"/>
    <s v="Utility Operations Ohio"/>
    <s v="12369R"/>
    <s v="Utility Operations Ohio"/>
    <s v="12370R"/>
    <s v="Ohio Distr Oper"/>
    <x v="9"/>
    <s v="250"/>
    <s v="12448"/>
    <s v="SP20 / 004"/>
    <n v="4046.2523999999999"/>
    <n v="67437.539999999994"/>
  </r>
  <r>
    <m/>
    <n v="0"/>
    <n v="1992187500"/>
    <n v="1996063232"/>
    <n v="1996070861"/>
    <n v="1996078252"/>
    <s v="13263R"/>
    <s v="Utilities"/>
    <s v="12369XR"/>
    <s v="Utility Operations Ohio"/>
    <s v="12369R"/>
    <s v="Utility Operations Ohio"/>
    <s v="12370R"/>
    <s v="Ohio Distr Oper"/>
    <x v="9"/>
    <s v="250"/>
    <s v="12448"/>
    <s v="SP20 / 005"/>
    <n v="5914.1428615384602"/>
    <n v="73926.785769230803"/>
  </r>
  <r>
    <m/>
    <n v="0"/>
    <n v="1992187500"/>
    <n v="1996063232"/>
    <n v="1996070861"/>
    <n v="1996078252"/>
    <s v="13263R"/>
    <s v="Utilities"/>
    <s v="12369XR"/>
    <s v="Utility Operations Ohio"/>
    <s v="12369R"/>
    <s v="Utility Operations Ohio"/>
    <s v="12370R"/>
    <s v="Ohio Distr Oper"/>
    <x v="9"/>
    <s v="250"/>
    <s v="12448"/>
    <s v="SP20 / 006"/>
    <n v="7530.5824269230798"/>
    <n v="83673.138076923104"/>
  </r>
  <r>
    <m/>
    <n v="0"/>
    <n v="1992187500"/>
    <n v="1996063232"/>
    <n v="1996070861"/>
    <n v="1996078252"/>
    <s v="13263R"/>
    <s v="Utilities"/>
    <s v="12369XR"/>
    <s v="Utility Operations Ohio"/>
    <s v="12369R"/>
    <s v="Utility Operations Ohio"/>
    <s v="12370R"/>
    <s v="Ohio Distr Oper"/>
    <x v="9"/>
    <s v="250"/>
    <s v="12448"/>
    <s v="SP20 / 007"/>
    <n v="176416.572730769"/>
    <n v="1764165.7273076901"/>
  </r>
  <r>
    <m/>
    <n v="0"/>
    <n v="1992187500"/>
    <n v="1996063232"/>
    <n v="1996070861"/>
    <n v="1996078252"/>
    <s v="13263R"/>
    <s v="Utilities"/>
    <s v="12369XR"/>
    <s v="Utility Operations Ohio"/>
    <s v="12369R"/>
    <s v="Utility Operations Ohio"/>
    <s v="12370R"/>
    <s v="Ohio Distr Oper"/>
    <x v="9"/>
    <s v="250"/>
    <s v="12448"/>
    <s v="SP20 / 008"/>
    <n v="23755.779653846199"/>
    <n v="237557.79653846199"/>
  </r>
  <r>
    <m/>
    <n v="0"/>
    <n v="1992187500"/>
    <n v="1996063232"/>
    <n v="1996070861"/>
    <n v="1996078252"/>
    <s v="13263R"/>
    <s v="Utilities"/>
    <s v="12369XR"/>
    <s v="Utility Operations Ohio"/>
    <s v="12369R"/>
    <s v="Utility Operations Ohio"/>
    <s v="12370R"/>
    <s v="Ohio Distr Oper"/>
    <x v="9"/>
    <s v="250"/>
    <s v="12448"/>
    <s v="SP20 / 009"/>
    <n v="60864.713365384501"/>
    <n v="405764.75576923101"/>
  </r>
  <r>
    <m/>
    <n v="0"/>
    <n v="1992187500"/>
    <n v="1996063232"/>
    <n v="1996070861"/>
    <n v="1996078252"/>
    <s v="13263R"/>
    <s v="Utilities"/>
    <s v="12369XR"/>
    <s v="Utility Operations Ohio"/>
    <s v="12369R"/>
    <s v="Utility Operations Ohio"/>
    <s v="12370R"/>
    <s v="Ohio Distr Oper"/>
    <x v="9"/>
    <s v="250"/>
    <s v="12448"/>
    <s v="SP20 / 010"/>
    <n v="37252.614153846203"/>
    <n v="186263.07076923101"/>
  </r>
  <r>
    <m/>
    <n v="0"/>
    <n v="1992187500"/>
    <n v="1996063232"/>
    <n v="1996070861"/>
    <n v="1996078252"/>
    <s v="13263R"/>
    <s v="Utilities"/>
    <s v="12369XR"/>
    <s v="Utility Operations Ohio"/>
    <s v="12369R"/>
    <s v="Utility Operations Ohio"/>
    <s v="12370R"/>
    <s v="Ohio Distr Oper"/>
    <x v="9"/>
    <s v="250"/>
    <s v="12454"/>
    <s v="Nonsal"/>
    <n v="34413.862500000003"/>
    <n v="1147128.75"/>
  </r>
  <r>
    <m/>
    <n v="0"/>
    <n v="1992187500"/>
    <n v="1996063232"/>
    <n v="1996070861"/>
    <n v="1996078252"/>
    <s v="13263R"/>
    <s v="Utilities"/>
    <s v="12369XR"/>
    <s v="Utility Operations Ohio"/>
    <s v="12369R"/>
    <s v="Utility Operations Ohio"/>
    <s v="12370R"/>
    <s v="Ohio Distr Oper"/>
    <x v="9"/>
    <s v="250"/>
    <s v="12621"/>
    <s v="SP20 / 005"/>
    <n v="5768.5357538461503"/>
    <n v="72106.696923076903"/>
  </r>
  <r>
    <m/>
    <n v="0"/>
    <n v="1992187500"/>
    <n v="1996063232"/>
    <n v="1996070861"/>
    <n v="1996078252"/>
    <s v="13263R"/>
    <s v="Utilities"/>
    <s v="12369XR"/>
    <s v="Utility Operations Ohio"/>
    <s v="12369R"/>
    <s v="Utility Operations Ohio"/>
    <s v="12370R"/>
    <s v="Ohio Distr Oper"/>
    <x v="9"/>
    <s v="250"/>
    <s v="12621"/>
    <s v="SP20 / 006"/>
    <n v="23374.242380769199"/>
    <n v="259713.80423076899"/>
  </r>
  <r>
    <m/>
    <n v="0"/>
    <n v="1992187500"/>
    <n v="1996063232"/>
    <n v="1996070861"/>
    <n v="1996078252"/>
    <s v="13263R"/>
    <s v="Utilities"/>
    <s v="12369XR"/>
    <s v="Utility Operations Ohio"/>
    <s v="12369R"/>
    <s v="Utility Operations Ohio"/>
    <s v="12370R"/>
    <s v="Ohio Distr Oper"/>
    <x v="9"/>
    <s v="250"/>
    <s v="12621"/>
    <s v="SP20 / 007"/>
    <n v="65641.8100923077"/>
    <n v="656418.10092307697"/>
  </r>
  <r>
    <m/>
    <n v="0"/>
    <n v="1992187500"/>
    <n v="1996063232"/>
    <n v="1996070861"/>
    <n v="1996078252"/>
    <s v="13263R"/>
    <s v="Utilities"/>
    <s v="12369XR"/>
    <s v="Utility Operations Ohio"/>
    <s v="12369R"/>
    <s v="Utility Operations Ohio"/>
    <s v="12370R"/>
    <s v="Ohio Distr Oper"/>
    <x v="9"/>
    <s v="250"/>
    <s v="12621"/>
    <s v="SP20 / 008"/>
    <n v="22346.401807692298"/>
    <n v="223464.01807692301"/>
  </r>
  <r>
    <m/>
    <n v="0"/>
    <n v="1992187500"/>
    <n v="1996063232"/>
    <n v="1996070861"/>
    <n v="1996078252"/>
    <s v="13263R"/>
    <s v="Utilities"/>
    <s v="12369XR"/>
    <s v="Utility Operations Ohio"/>
    <s v="12369R"/>
    <s v="Utility Operations Ohio"/>
    <s v="12370R"/>
    <s v="Ohio Distr Oper"/>
    <x v="9"/>
    <s v="250"/>
    <s v="12621"/>
    <s v="SP20 / 009"/>
    <n v="85867.754249999998"/>
    <n v="572451.69499999995"/>
  </r>
  <r>
    <m/>
    <n v="0"/>
    <n v="1992187500"/>
    <n v="1996063232"/>
    <n v="1996070861"/>
    <n v="1996078252"/>
    <s v="13263R"/>
    <s v="Utilities"/>
    <s v="12369XR"/>
    <s v="Utility Operations Ohio"/>
    <s v="12369R"/>
    <s v="Utility Operations Ohio"/>
    <s v="12370R"/>
    <s v="Ohio Distr Oper"/>
    <x v="9"/>
    <s v="250"/>
    <s v="12621"/>
    <s v="SP20 / 010"/>
    <n v="32312.9194615384"/>
    <n v="161564.59730769199"/>
  </r>
  <r>
    <m/>
    <n v="0"/>
    <n v="1992187500"/>
    <n v="1996063232"/>
    <n v="1996070861"/>
    <n v="1996078252"/>
    <s v="13263R"/>
    <s v="Utilities"/>
    <s v="12369XR"/>
    <s v="Utility Operations Ohio"/>
    <s v="12369R"/>
    <s v="Utility Operations Ohio"/>
    <s v="12370R"/>
    <s v="Ohio Distr Oper"/>
    <x v="9"/>
    <s v="250"/>
    <s v="12648"/>
    <s v="Nonsal"/>
    <n v="72063.627900000007"/>
    <n v="2402120.9300000002"/>
  </r>
  <r>
    <m/>
    <n v="0"/>
    <n v="1992187500"/>
    <n v="1996063232"/>
    <n v="1996070861"/>
    <n v="1996078252"/>
    <s v="13263R"/>
    <s v="Utilities"/>
    <s v="12369XR"/>
    <s v="Utility Operations Ohio"/>
    <s v="12369R"/>
    <s v="Utility Operations Ohio"/>
    <s v="12370R"/>
    <s v="Ohio Distr Oper"/>
    <x v="9"/>
    <s v="250"/>
    <s v="12648"/>
    <s v="SP20 / 007"/>
    <n v="20727.558461538501"/>
    <n v="207275.58461538501"/>
  </r>
  <r>
    <m/>
    <n v="0"/>
    <n v="1992187500"/>
    <n v="1996063232"/>
    <n v="1996070861"/>
    <n v="1996078252"/>
    <s v="13263R"/>
    <s v="Utilities"/>
    <s v="12369XR"/>
    <s v="Utility Operations Ohio"/>
    <s v="12369R"/>
    <s v="Utility Operations Ohio"/>
    <s v="12370R"/>
    <s v="Ohio Distr Oper"/>
    <x v="9"/>
    <s v="250"/>
    <s v="12648"/>
    <s v="SP20 / 008"/>
    <n v="65748.902846153796"/>
    <n v="657489.02846153802"/>
  </r>
  <r>
    <m/>
    <n v="0"/>
    <n v="1992187500"/>
    <n v="1996063232"/>
    <n v="1996070861"/>
    <n v="1996078252"/>
    <s v="13263R"/>
    <s v="Utilities"/>
    <s v="12369XR"/>
    <s v="Utility Operations Ohio"/>
    <s v="12369R"/>
    <s v="Utility Operations Ohio"/>
    <s v="12370R"/>
    <s v="Ohio Distr Oper"/>
    <x v="9"/>
    <s v="250"/>
    <s v="12648"/>
    <s v="SP20 / 009"/>
    <n v="24795.893019230702"/>
    <n v="165305.95346153801"/>
  </r>
  <r>
    <m/>
    <n v="0"/>
    <n v="1992187500"/>
    <n v="1996063232"/>
    <n v="1996070861"/>
    <n v="1996078252"/>
    <s v="13263R"/>
    <s v="Utilities"/>
    <s v="12369XR"/>
    <s v="Utility Operations Ohio"/>
    <s v="12369R"/>
    <s v="Utility Operations Ohio"/>
    <s v="12370R"/>
    <s v="Ohio Distr Oper"/>
    <x v="9"/>
    <s v="250"/>
    <s v="12649"/>
    <s v="Nonsal"/>
    <n v="49143.592799999999"/>
    <n v="1638119.76"/>
  </r>
  <r>
    <m/>
    <n v="0"/>
    <n v="1992187500"/>
    <n v="1996063232"/>
    <n v="1996070861"/>
    <n v="1996078252"/>
    <s v="13263R"/>
    <s v="Utilities"/>
    <s v="12369XR"/>
    <s v="Utility Operations Ohio"/>
    <s v="12369R"/>
    <s v="Utility Operations Ohio"/>
    <s v="12370R"/>
    <s v="Ohio Distr Oper"/>
    <x v="9"/>
    <s v="250"/>
    <s v="12649"/>
    <s v="SP20 / 007"/>
    <n v="21970.933769230702"/>
    <n v="219709.33769230801"/>
  </r>
  <r>
    <m/>
    <n v="0"/>
    <n v="1992187500"/>
    <n v="1996063232"/>
    <n v="1996070861"/>
    <n v="1996078252"/>
    <s v="13263R"/>
    <s v="Utilities"/>
    <s v="12369XR"/>
    <s v="Utility Operations Ohio"/>
    <s v="12369R"/>
    <s v="Utility Operations Ohio"/>
    <s v="12370R"/>
    <s v="Ohio Distr Oper"/>
    <x v="9"/>
    <s v="250"/>
    <s v="12649"/>
    <s v="SP20 / 008"/>
    <n v="33329.746730769199"/>
    <n v="333297.46730769199"/>
  </r>
  <r>
    <m/>
    <n v="0"/>
    <n v="1992187500"/>
    <n v="1996063232"/>
    <n v="1996070861"/>
    <n v="1996078252"/>
    <s v="13263R"/>
    <s v="Utilities"/>
    <s v="12369XR"/>
    <s v="Utility Operations Ohio"/>
    <s v="12369R"/>
    <s v="Utility Operations Ohio"/>
    <s v="12370R"/>
    <s v="Ohio Distr Oper"/>
    <x v="9"/>
    <s v="250"/>
    <s v="12650"/>
    <s v="Nonsal"/>
    <n v="57619.210500000001"/>
    <n v="1920640.35"/>
  </r>
  <r>
    <m/>
    <n v="0"/>
    <n v="1992187500"/>
    <n v="1996063232"/>
    <n v="1996070861"/>
    <n v="1996078252"/>
    <s v="13263R"/>
    <s v="Utilities"/>
    <s v="12369XR"/>
    <s v="Utility Operations Ohio"/>
    <s v="12369R"/>
    <s v="Utility Operations Ohio"/>
    <s v="12370R"/>
    <s v="Ohio Distr Oper"/>
    <x v="9"/>
    <s v="250"/>
    <s v="12650"/>
    <s v="SP20 / 007"/>
    <n v="10868.758230769199"/>
    <n v="108687.58230769201"/>
  </r>
  <r>
    <m/>
    <n v="0"/>
    <n v="1992187500"/>
    <n v="1996063232"/>
    <n v="1996070861"/>
    <n v="1996078252"/>
    <s v="13263R"/>
    <s v="Utilities"/>
    <s v="12369XR"/>
    <s v="Utility Operations Ohio"/>
    <s v="12369R"/>
    <s v="Utility Operations Ohio"/>
    <s v="12370R"/>
    <s v="Ohio Distr Oper"/>
    <x v="9"/>
    <s v="250"/>
    <s v="12650"/>
    <s v="SP20 / 008"/>
    <n v="48809.682269230798"/>
    <n v="488096.82269230799"/>
  </r>
  <r>
    <m/>
    <n v="0"/>
    <n v="1992187500"/>
    <n v="1996063232"/>
    <n v="1996070861"/>
    <n v="1996078252"/>
    <s v="13263R"/>
    <s v="Utilities"/>
    <s v="12369XR"/>
    <s v="Utility Operations Ohio"/>
    <s v="12369R"/>
    <s v="Utility Operations Ohio"/>
    <s v="12370R"/>
    <s v="Ohio Distr Oper"/>
    <x v="9"/>
    <s v="250"/>
    <s v="12650"/>
    <s v="SP20 / 009"/>
    <n v="22818.6556153846"/>
    <n v="152124.370769231"/>
  </r>
  <r>
    <m/>
    <n v="0"/>
    <n v="1992187500"/>
    <n v="1996063232"/>
    <n v="1996070861"/>
    <n v="1996078252"/>
    <s v="13263R"/>
    <s v="Utilities"/>
    <s v="12369XR"/>
    <s v="Utility Operations Ohio"/>
    <s v="12369R"/>
    <s v="Utility Operations Ohio"/>
    <s v="12370R"/>
    <s v="Ohio Distr Oper"/>
    <x v="9"/>
    <s v="250"/>
    <s v="12684"/>
    <s v="Nonsal"/>
    <n v="53441.557500000003"/>
    <n v="1781385.25"/>
  </r>
  <r>
    <m/>
    <n v="0"/>
    <n v="1992187500"/>
    <n v="1996063232"/>
    <n v="1996070861"/>
    <n v="1996078252"/>
    <s v="13263R"/>
    <s v="Utilities"/>
    <s v="12369XR"/>
    <s v="Utility Operations Ohio"/>
    <s v="12369R"/>
    <s v="Utility Operations Ohio"/>
    <s v="12370R"/>
    <s v="Ohio Distr Oper"/>
    <x v="9"/>
    <s v="250"/>
    <s v="12684"/>
    <s v="SP20 / 008"/>
    <n v="50016.916334615402"/>
    <n v="500169.16334615397"/>
  </r>
  <r>
    <m/>
    <n v="0"/>
    <n v="1992187500"/>
    <n v="1996063232"/>
    <n v="1996070861"/>
    <n v="1996078252"/>
    <s v="13263R"/>
    <s v="Utilities"/>
    <s v="12369XR"/>
    <s v="Utility Operations Ohio"/>
    <s v="12369R"/>
    <s v="Utility Operations Ohio"/>
    <s v="12370R"/>
    <s v="Ohio Distr Oper"/>
    <x v="9"/>
    <s v="250"/>
    <s v="12684"/>
    <s v="SP20 / 009"/>
    <n v="20071.708673076901"/>
    <n v="133811.39115384599"/>
  </r>
  <r>
    <m/>
    <n v="0"/>
    <n v="1992187500"/>
    <n v="1996063232"/>
    <n v="1996070861"/>
    <n v="1996078252"/>
    <s v="13263R"/>
    <s v="Utilities"/>
    <s v="12369XR"/>
    <s v="Utility Operations Ohio"/>
    <s v="12369R"/>
    <s v="Utility Operations Ohio"/>
    <s v="12370R"/>
    <s v="Ohio Distr Oper"/>
    <x v="9"/>
    <s v="250"/>
    <s v="12842"/>
    <s v="Nonsal"/>
    <n v="35894.486100000002"/>
    <n v="1196482.8700000001"/>
  </r>
  <r>
    <m/>
    <n v="0"/>
    <n v="1992187500"/>
    <n v="1996063232"/>
    <n v="1996070861"/>
    <n v="1996078252"/>
    <s v="13263R"/>
    <s v="Utilities"/>
    <s v="12369XR"/>
    <s v="Utility Operations Ohio"/>
    <s v="12369R"/>
    <s v="Utility Operations Ohio"/>
    <s v="12370R"/>
    <s v="Ohio Distr Oper"/>
    <x v="9"/>
    <s v="250"/>
    <s v="12842"/>
    <s v="SP20 / 008"/>
    <n v="15827.7128461538"/>
    <n v="158277.128461538"/>
  </r>
  <r>
    <m/>
    <n v="0"/>
    <n v="1992187500"/>
    <n v="1996063232"/>
    <n v="1996070861"/>
    <n v="1996078252"/>
    <s v="13263R"/>
    <s v="Utilities"/>
    <s v="12369XR"/>
    <s v="Utility Operations Ohio"/>
    <s v="12369R"/>
    <s v="Utility Operations Ohio"/>
    <s v="12370R"/>
    <s v="Ohio Distr Oper"/>
    <x v="9"/>
    <s v="250"/>
    <s v="12842"/>
    <s v="SP20 / 009"/>
    <n v="19831.649019230699"/>
    <n v="132210.99346153799"/>
  </r>
  <r>
    <m/>
    <n v="0"/>
    <n v="1992187500"/>
    <n v="1996063232"/>
    <n v="1996070861"/>
    <n v="1996078252"/>
    <s v="13263R"/>
    <s v="Utilities"/>
    <s v="12369XR"/>
    <s v="Utility Operations Ohio"/>
    <s v="12369R"/>
    <s v="Utility Operations Ohio"/>
    <s v="12370R"/>
    <s v="Ohio Distr Oper"/>
    <x v="9"/>
    <s v="250"/>
    <s v="12843"/>
    <s v="Nonsal"/>
    <n v="51691.950599999996"/>
    <n v="1723065.02"/>
  </r>
  <r>
    <m/>
    <n v="0"/>
    <n v="1992187500"/>
    <n v="1996063232"/>
    <n v="1996070861"/>
    <n v="1996078252"/>
    <s v="13263R"/>
    <s v="Utilities"/>
    <s v="12369XR"/>
    <s v="Utility Operations Ohio"/>
    <s v="12369R"/>
    <s v="Utility Operations Ohio"/>
    <s v="12370R"/>
    <s v="Ohio Distr Oper"/>
    <x v="9"/>
    <s v="250"/>
    <s v="12843"/>
    <s v="SP20 / 007"/>
    <n v="12957.6961153846"/>
    <n v="129576.961153846"/>
  </r>
  <r>
    <m/>
    <n v="0"/>
    <n v="1992187500"/>
    <n v="1996063232"/>
    <n v="1996070861"/>
    <n v="1996078252"/>
    <s v="13263R"/>
    <s v="Utilities"/>
    <s v="12369XR"/>
    <s v="Utility Operations Ohio"/>
    <s v="12369R"/>
    <s v="Utility Operations Ohio"/>
    <s v="12370R"/>
    <s v="Ohio Distr Oper"/>
    <x v="9"/>
    <s v="250"/>
    <s v="12843"/>
    <s v="SP20 / 008"/>
    <n v="30430.756384615299"/>
    <n v="304307.56384615402"/>
  </r>
  <r>
    <m/>
    <n v="0"/>
    <n v="1992187500"/>
    <n v="1996063232"/>
    <n v="1996070861"/>
    <n v="1996078252"/>
    <s v="13263R"/>
    <s v="Utilities"/>
    <s v="12369XR"/>
    <s v="Utility Operations Ohio"/>
    <s v="12369R"/>
    <s v="Utility Operations Ohio"/>
    <s v="12370R"/>
    <s v="Ohio Distr Oper"/>
    <x v="9"/>
    <s v="250"/>
    <s v="12856"/>
    <s v="SP20 / 003"/>
    <n v="3157.2378519230801"/>
    <n v="63144.757038461503"/>
  </r>
  <r>
    <m/>
    <n v="0"/>
    <n v="1992187500"/>
    <n v="1996063232"/>
    <n v="1996070861"/>
    <n v="1996078252"/>
    <s v="13263R"/>
    <s v="Utilities"/>
    <s v="12369XR"/>
    <s v="Utility Operations Ohio"/>
    <s v="12369R"/>
    <s v="Utility Operations Ohio"/>
    <s v="12370R"/>
    <s v="Ohio Distr Oper"/>
    <x v="9"/>
    <s v="250"/>
    <s v="12856"/>
    <s v="SP20 / 004"/>
    <n v="32669.909635384702"/>
    <n v="544498.49392307701"/>
  </r>
  <r>
    <m/>
    <n v="0"/>
    <n v="1992187500"/>
    <n v="1996063232"/>
    <n v="1996070861"/>
    <n v="1996078252"/>
    <s v="13263R"/>
    <s v="Utilities"/>
    <s v="12369XR"/>
    <s v="Utility Operations Ohio"/>
    <s v="12369R"/>
    <s v="Utility Operations Ohio"/>
    <s v="12370R"/>
    <s v="Ohio Distr Oper"/>
    <x v="9"/>
    <s v="250"/>
    <s v="12856"/>
    <s v="SP20 / 005"/>
    <n v="5352.4616923077001"/>
    <n v="66905.771153846203"/>
  </r>
  <r>
    <m/>
    <n v="0"/>
    <n v="1992187500"/>
    <n v="1996063232"/>
    <n v="1996070861"/>
    <n v="1996078252"/>
    <s v="13263R"/>
    <s v="Utilities"/>
    <s v="12369XR"/>
    <s v="Utility Operations Ohio"/>
    <s v="12369R"/>
    <s v="Utility Operations Ohio"/>
    <s v="12370R"/>
    <s v="Ohio Distr Oper"/>
    <x v="9"/>
    <s v="250"/>
    <s v="12856"/>
    <s v="SP20 / 008"/>
    <n v="37803.304769230701"/>
    <n v="378033.04769230803"/>
  </r>
  <r>
    <m/>
    <n v="0"/>
    <n v="1992187500"/>
    <n v="1996063232"/>
    <n v="1996070861"/>
    <n v="1996078252"/>
    <s v="13263R"/>
    <s v="Utilities"/>
    <s v="12369XR"/>
    <s v="Utility Operations Ohio"/>
    <s v="12369R"/>
    <s v="Utility Operations Ohio"/>
    <s v="12370R"/>
    <s v="Ohio Distr Oper"/>
    <x v="9"/>
    <s v="250"/>
    <s v="12856"/>
    <s v="SP20 / 009"/>
    <n v="20316.247096153798"/>
    <n v="135441.64730769201"/>
  </r>
  <r>
    <m/>
    <n v="0"/>
    <n v="1992187500"/>
    <n v="1996063232"/>
    <n v="1996070861"/>
    <n v="1996078252"/>
    <s v="13263R"/>
    <s v="Utilities"/>
    <s v="12369XR"/>
    <s v="Utility Operations Ohio"/>
    <s v="12369R"/>
    <s v="Utility Operations Ohio"/>
    <s v="12370R"/>
    <s v="Ohio Distr Oper"/>
    <x v="9"/>
    <s v="250"/>
    <s v="12856"/>
    <s v="SP20 / 010"/>
    <n v="34275.9613076924"/>
    <n v="171379.806538462"/>
  </r>
  <r>
    <m/>
    <n v="0"/>
    <n v="1992187500"/>
    <n v="1996063232"/>
    <n v="1996070861"/>
    <n v="1996078252"/>
    <s v="13263R"/>
    <s v="Utilities"/>
    <s v="12369XR"/>
    <s v="Utility Operations Ohio"/>
    <s v="12369R"/>
    <s v="Utility Operations Ohio"/>
    <s v="12370R"/>
    <s v="Ohio Distr Oper"/>
    <x v="9"/>
    <s v="250"/>
    <s v="12857"/>
    <s v="SP20 / 003"/>
    <n v="2639.25365384615"/>
    <n v="52785.073076923101"/>
  </r>
  <r>
    <m/>
    <n v="0"/>
    <n v="1992187500"/>
    <n v="1996063232"/>
    <n v="1996070861"/>
    <n v="1996078252"/>
    <s v="13263R"/>
    <s v="Utilities"/>
    <s v="12369XR"/>
    <s v="Utility Operations Ohio"/>
    <s v="12369R"/>
    <s v="Utility Operations Ohio"/>
    <s v="12370R"/>
    <s v="Ohio Distr Oper"/>
    <x v="9"/>
    <s v="250"/>
    <s v="12857"/>
    <s v="SP20 / 004"/>
    <n v="7192.3465453846102"/>
    <n v="119872.44242307699"/>
  </r>
  <r>
    <m/>
    <n v="0"/>
    <n v="1992187500"/>
    <n v="1996063232"/>
    <n v="1996070861"/>
    <n v="1996078252"/>
    <s v="13263R"/>
    <s v="Utilities"/>
    <s v="12369XR"/>
    <s v="Utility Operations Ohio"/>
    <s v="12369R"/>
    <s v="Utility Operations Ohio"/>
    <s v="12370R"/>
    <s v="Ohio Distr Oper"/>
    <x v="9"/>
    <s v="250"/>
    <s v="12857"/>
    <s v="SP20 / 005"/>
    <n v="11087.9554769231"/>
    <n v="138599.443461538"/>
  </r>
  <r>
    <m/>
    <n v="0"/>
    <n v="1992187500"/>
    <n v="1996063232"/>
    <n v="1996070861"/>
    <n v="1996078252"/>
    <s v="13263R"/>
    <s v="Utilities"/>
    <s v="12369XR"/>
    <s v="Utility Operations Ohio"/>
    <s v="12369R"/>
    <s v="Utility Operations Ohio"/>
    <s v="12370R"/>
    <s v="Ohio Distr Oper"/>
    <x v="9"/>
    <s v="250"/>
    <s v="12857"/>
    <s v="SP20 / 006"/>
    <n v="23401.2825692308"/>
    <n v="260014.250769231"/>
  </r>
  <r>
    <m/>
    <n v="0"/>
    <n v="1992187500"/>
    <n v="1996063232"/>
    <n v="1996070861"/>
    <n v="1996078252"/>
    <s v="13263R"/>
    <s v="Utilities"/>
    <s v="12369XR"/>
    <s v="Utility Operations Ohio"/>
    <s v="12369R"/>
    <s v="Utility Operations Ohio"/>
    <s v="12370R"/>
    <s v="Ohio Distr Oper"/>
    <x v="9"/>
    <s v="250"/>
    <s v="12857"/>
    <s v="SP20 / 008"/>
    <n v="12728.1824230769"/>
    <n v="127281.82423076899"/>
  </r>
  <r>
    <m/>
    <n v="0"/>
    <n v="1992187500"/>
    <n v="1996063232"/>
    <n v="1996070861"/>
    <n v="1996078252"/>
    <s v="13263R"/>
    <s v="Utilities"/>
    <s v="12369XR"/>
    <s v="Utility Operations Ohio"/>
    <s v="12369R"/>
    <s v="Utility Operations Ohio"/>
    <s v="12370R"/>
    <s v="Ohio Distr Oper"/>
    <x v="9"/>
    <s v="250"/>
    <s v="12858"/>
    <s v="SP20 / 007"/>
    <n v="45486.852461538401"/>
    <n v="454868.52461538499"/>
  </r>
  <r>
    <m/>
    <n v="0"/>
    <n v="1992187500"/>
    <n v="1996063232"/>
    <n v="1996070861"/>
    <n v="1996078252"/>
    <s v="13263R"/>
    <s v="Utilities"/>
    <s v="12369XR"/>
    <s v="Utility Operations Ohio"/>
    <s v="12369R"/>
    <s v="Utility Operations Ohio"/>
    <s v="12370R"/>
    <s v="Ohio Distr Oper"/>
    <x v="9"/>
    <s v="250"/>
    <s v="12858"/>
    <s v="SP20 / 008"/>
    <n v="11557.056"/>
    <n v="115570.56"/>
  </r>
  <r>
    <m/>
    <n v="0"/>
    <n v="1992187500"/>
    <n v="1996063232"/>
    <n v="1996070861"/>
    <n v="1996078252"/>
    <s v="13263R"/>
    <s v="Utilities"/>
    <s v="12369XR"/>
    <s v="Utility Operations Ohio"/>
    <s v="12369R"/>
    <s v="Utility Operations Ohio"/>
    <s v="12370R"/>
    <s v="Ohio Distr Oper"/>
    <x v="9"/>
    <s v="250"/>
    <s v="12859"/>
    <s v="SP20 / 003"/>
    <n v="7672.3511538461598"/>
    <n v="153447.02307692301"/>
  </r>
  <r>
    <m/>
    <n v="0"/>
    <n v="1992187500"/>
    <n v="1996063232"/>
    <n v="1996070861"/>
    <n v="1996078252"/>
    <s v="13263R"/>
    <s v="Utilities"/>
    <s v="12369XR"/>
    <s v="Utility Operations Ohio"/>
    <s v="12369R"/>
    <s v="Utility Operations Ohio"/>
    <s v="12370R"/>
    <s v="Ohio Distr Oper"/>
    <x v="9"/>
    <s v="250"/>
    <s v="12859"/>
    <s v="SP20 / 004"/>
    <n v="22406.0080223078"/>
    <n v="373433.467038462"/>
  </r>
  <r>
    <m/>
    <n v="0"/>
    <n v="1992187500"/>
    <n v="1996063232"/>
    <n v="1996070861"/>
    <n v="1996078252"/>
    <s v="13263R"/>
    <s v="Utilities"/>
    <s v="12369XR"/>
    <s v="Utility Operations Ohio"/>
    <s v="12369R"/>
    <s v="Utility Operations Ohio"/>
    <s v="12370R"/>
    <s v="Ohio Distr Oper"/>
    <x v="9"/>
    <s v="250"/>
    <s v="12859"/>
    <s v="SP20 / 007"/>
    <n v="22491.0575769231"/>
    <n v="224910.57576923101"/>
  </r>
  <r>
    <m/>
    <n v="0"/>
    <n v="1992187500"/>
    <n v="1996063232"/>
    <n v="1996070861"/>
    <n v="1996078252"/>
    <s v="13263R"/>
    <s v="Utilities"/>
    <s v="12369XR"/>
    <s v="Utility Operations Ohio"/>
    <s v="12369R"/>
    <s v="Utility Operations Ohio"/>
    <s v="12370R"/>
    <s v="Ohio Distr Oper"/>
    <x v="9"/>
    <s v="250"/>
    <s v="12859"/>
    <s v="SP20 / 008"/>
    <n v="36615.9019999999"/>
    <n v="366159.02"/>
  </r>
  <r>
    <m/>
    <n v="0"/>
    <n v="1992187500"/>
    <n v="1996063232"/>
    <n v="1996070861"/>
    <n v="1996078252"/>
    <s v="13263R"/>
    <s v="Utilities"/>
    <s v="12369XR"/>
    <s v="Utility Operations Ohio"/>
    <s v="12369R"/>
    <s v="Utility Operations Ohio"/>
    <s v="12370R"/>
    <s v="Ohio Distr Oper"/>
    <x v="9"/>
    <s v="250"/>
    <s v="12860"/>
    <s v="SP20 / 003"/>
    <n v="2666.2480711538401"/>
    <n v="53324.9614230769"/>
  </r>
  <r>
    <m/>
    <n v="0"/>
    <n v="1992187500"/>
    <n v="1996063232"/>
    <n v="1996070861"/>
    <n v="1996078252"/>
    <s v="13263R"/>
    <s v="Utilities"/>
    <s v="12369XR"/>
    <s v="Utility Operations Ohio"/>
    <s v="12369R"/>
    <s v="Utility Operations Ohio"/>
    <s v="12370R"/>
    <s v="Ohio Distr Oper"/>
    <x v="9"/>
    <s v="250"/>
    <s v="12860"/>
    <s v="SP20 / 004"/>
    <n v="6875.6524153846203"/>
    <n v="114594.206923077"/>
  </r>
  <r>
    <m/>
    <n v="0"/>
    <n v="1992187500"/>
    <n v="1996063232"/>
    <n v="1996070861"/>
    <n v="1996078252"/>
    <s v="13263R"/>
    <s v="Utilities"/>
    <s v="12369XR"/>
    <s v="Utility Operations Ohio"/>
    <s v="12369R"/>
    <s v="Utility Operations Ohio"/>
    <s v="12370R"/>
    <s v="Ohio Distr Oper"/>
    <x v="9"/>
    <s v="250"/>
    <s v="12860"/>
    <s v="SP20 / 006"/>
    <n v="8379.0293884615403"/>
    <n v="93100.326538461595"/>
  </r>
  <r>
    <m/>
    <n v="0"/>
    <n v="1992187500"/>
    <n v="1996063232"/>
    <n v="1996070861"/>
    <n v="1996078252"/>
    <s v="13263R"/>
    <s v="Utilities"/>
    <s v="12369XR"/>
    <s v="Utility Operations Ohio"/>
    <s v="12369R"/>
    <s v="Utility Operations Ohio"/>
    <s v="12370R"/>
    <s v="Ohio Distr Oper"/>
    <x v="9"/>
    <s v="250"/>
    <s v="12860"/>
    <s v="SP20 / 008"/>
    <n v="12302.5801923077"/>
    <n v="123025.801923077"/>
  </r>
  <r>
    <m/>
    <n v="0"/>
    <n v="1992187500"/>
    <n v="1996063232"/>
    <n v="1996070861"/>
    <n v="1996078252"/>
    <s v="13263R"/>
    <s v="Utilities"/>
    <s v="12369XR"/>
    <s v="Utility Operations Ohio"/>
    <s v="12369R"/>
    <s v="Utility Operations Ohio"/>
    <s v="12370R"/>
    <s v="Ohio Distr Oper"/>
    <x v="9"/>
    <s v="250"/>
    <s v="12861"/>
    <s v="SP20 / 003"/>
    <n v="4491.4832134615299"/>
    <n v="89829.664269230794"/>
  </r>
  <r>
    <m/>
    <n v="0"/>
    <n v="1992187500"/>
    <n v="1996063232"/>
    <n v="1996070861"/>
    <n v="1996078252"/>
    <s v="13263R"/>
    <s v="Utilities"/>
    <s v="12369XR"/>
    <s v="Utility Operations Ohio"/>
    <s v="12369R"/>
    <s v="Utility Operations Ohio"/>
    <s v="12370R"/>
    <s v="Ohio Distr Oper"/>
    <x v="9"/>
    <s v="250"/>
    <s v="12861"/>
    <s v="SP20 / 004"/>
    <n v="6362.2265007692304"/>
    <n v="106037.108346154"/>
  </r>
  <r>
    <m/>
    <n v="0"/>
    <n v="1992187500"/>
    <n v="1996063232"/>
    <n v="1996070861"/>
    <n v="1996078252"/>
    <s v="13263R"/>
    <s v="Utilities"/>
    <s v="12369XR"/>
    <s v="Utility Operations Ohio"/>
    <s v="12369R"/>
    <s v="Utility Operations Ohio"/>
    <s v="12370R"/>
    <s v="Ohio Distr Oper"/>
    <x v="9"/>
    <s v="250"/>
    <s v="12861"/>
    <s v="SP20 / 008"/>
    <n v="11900.681500000001"/>
    <n v="119006.815"/>
  </r>
  <r>
    <m/>
    <n v="0"/>
    <n v="1992187500"/>
    <n v="1996063232"/>
    <n v="1996070861"/>
    <n v="1996078252"/>
    <s v="13263R"/>
    <s v="Utilities"/>
    <s v="12369XR"/>
    <s v="Utility Operations Ohio"/>
    <s v="12369R"/>
    <s v="Utility Operations Ohio"/>
    <s v="12370R"/>
    <s v="Ohio Distr Oper"/>
    <x v="9"/>
    <s v="250"/>
    <s v="12863"/>
    <s v="Nonsal"/>
    <n v="18964.621200000001"/>
    <n v="632154.04"/>
  </r>
  <r>
    <m/>
    <n v="0"/>
    <n v="1992187500"/>
    <n v="1996063232"/>
    <n v="1996070861"/>
    <n v="1996078252"/>
    <s v="13263R"/>
    <s v="Utilities"/>
    <s v="12369XR"/>
    <s v="Utility Operations Ohio"/>
    <s v="12369R"/>
    <s v="Utility Operations Ohio"/>
    <s v="12370R"/>
    <s v="Ohio Distr Oper"/>
    <x v="9"/>
    <s v="250"/>
    <s v="12863"/>
    <s v="SP20 / 008"/>
    <n v="11920.3412807692"/>
    <n v="119203.412807692"/>
  </r>
  <r>
    <m/>
    <n v="0"/>
    <n v="1992187500"/>
    <n v="1996063232"/>
    <n v="1996070861"/>
    <n v="1996078252"/>
    <s v="13263R"/>
    <s v="Utilities"/>
    <s v="12369XR"/>
    <s v="Utility Operations Ohio"/>
    <s v="12369R"/>
    <s v="Utility Operations Ohio"/>
    <s v="12370R"/>
    <s v="Ohio Distr Oper"/>
    <x v="9"/>
    <s v="250"/>
    <s v="12864"/>
    <s v="Nonsal"/>
    <n v="143508.98850000001"/>
    <n v="4783632.95"/>
  </r>
  <r>
    <m/>
    <n v="0"/>
    <n v="1992187500"/>
    <n v="1996063232"/>
    <n v="1996070861"/>
    <n v="1996078252"/>
    <s v="13263R"/>
    <s v="Utilities"/>
    <s v="12369XR"/>
    <s v="Utility Operations Ohio"/>
    <s v="12369R"/>
    <s v="Utility Operations Ohio"/>
    <s v="12370R"/>
    <s v="Ohio Distr Oper"/>
    <x v="9"/>
    <s v="250"/>
    <s v="12864"/>
    <s v="SP20 / 004"/>
    <n v="3973.6668761538499"/>
    <n v="66227.781269230807"/>
  </r>
  <r>
    <m/>
    <n v="0"/>
    <n v="1992187500"/>
    <n v="1996063232"/>
    <n v="1996070861"/>
    <n v="1996078252"/>
    <s v="13263R"/>
    <s v="Utilities"/>
    <s v="12369XR"/>
    <s v="Utility Operations Ohio"/>
    <s v="12369R"/>
    <s v="Utility Operations Ohio"/>
    <s v="12370R"/>
    <s v="Ohio Distr Oper"/>
    <x v="9"/>
    <s v="250"/>
    <s v="12864"/>
    <s v="SP20 / 006"/>
    <n v="9195.0893307692095"/>
    <n v="102167.659230769"/>
  </r>
  <r>
    <m/>
    <n v="0"/>
    <n v="1992187500"/>
    <n v="1996063232"/>
    <n v="1996070861"/>
    <n v="1996078252"/>
    <s v="13263R"/>
    <s v="Utilities"/>
    <s v="12369XR"/>
    <s v="Utility Operations Ohio"/>
    <s v="12369R"/>
    <s v="Utility Operations Ohio"/>
    <s v="12370R"/>
    <s v="Ohio Distr Oper"/>
    <x v="9"/>
    <s v="250"/>
    <s v="12864"/>
    <s v="SP20 / 007"/>
    <n v="22162.544615384701"/>
    <n v="221625.44615384599"/>
  </r>
  <r>
    <m/>
    <n v="0"/>
    <n v="1992187500"/>
    <n v="1996063232"/>
    <n v="1996070861"/>
    <n v="1996078252"/>
    <s v="13263R"/>
    <s v="Utilities"/>
    <s v="12369XR"/>
    <s v="Utility Operations Ohio"/>
    <s v="12369R"/>
    <s v="Utility Operations Ohio"/>
    <s v="12370R"/>
    <s v="Ohio Distr Oper"/>
    <x v="9"/>
    <s v="250"/>
    <s v="12864"/>
    <s v="SP20 / 008"/>
    <n v="94970.760307692501"/>
    <n v="949707.60307692306"/>
  </r>
  <r>
    <m/>
    <n v="0"/>
    <n v="1992187500"/>
    <n v="1996063232"/>
    <n v="1996070861"/>
    <n v="1996078252"/>
    <s v="13263R"/>
    <s v="Utilities"/>
    <s v="12369XR"/>
    <s v="Utility Operations Ohio"/>
    <s v="12369R"/>
    <s v="Utility Operations Ohio"/>
    <s v="12370R"/>
    <s v="Ohio Distr Oper"/>
    <x v="9"/>
    <s v="250"/>
    <s v="12864"/>
    <s v="SP20 / 009"/>
    <n v="40038.826038461397"/>
    <n v="266925.50692307699"/>
  </r>
  <r>
    <m/>
    <n v="0"/>
    <n v="1992187500"/>
    <n v="1996063232"/>
    <n v="1996070861"/>
    <n v="1996078252"/>
    <s v="13263R"/>
    <s v="Utilities"/>
    <s v="12369XR"/>
    <s v="Utility Operations Ohio"/>
    <s v="12369R"/>
    <s v="Utility Operations Ohio"/>
    <s v="12370R"/>
    <s v="Ohio Distr Oper"/>
    <x v="9"/>
    <s v="250"/>
    <s v="12864"/>
    <s v="SP20 / 010"/>
    <n v="3677.96"/>
    <n v="18389.8"/>
  </r>
  <r>
    <m/>
    <n v="0"/>
    <n v="1992187500"/>
    <n v="1996063232"/>
    <n v="1996070861"/>
    <n v="1996078252"/>
    <s v="13263R"/>
    <s v="Utilities"/>
    <s v="12369XR"/>
    <s v="Utility Operations Ohio"/>
    <s v="12369R"/>
    <s v="Utility Operations Ohio"/>
    <s v="12370R"/>
    <s v="Ohio Distr Oper"/>
    <x v="9"/>
    <s v="250"/>
    <s v="12865"/>
    <s v="Nonsal"/>
    <n v="135377.1243"/>
    <n v="4512570.8099999996"/>
  </r>
  <r>
    <m/>
    <n v="0"/>
    <n v="1992187500"/>
    <n v="1996063232"/>
    <n v="1996070861"/>
    <n v="1996078252"/>
    <s v="13263R"/>
    <s v="Utilities"/>
    <s v="12369XR"/>
    <s v="Utility Operations Ohio"/>
    <s v="12369R"/>
    <s v="Utility Operations Ohio"/>
    <s v="12370R"/>
    <s v="Ohio Distr Oper"/>
    <x v="9"/>
    <s v="250"/>
    <s v="12865"/>
    <s v="SP20 / 008"/>
    <n v="76259.245730769297"/>
    <n v="762592.45730769204"/>
  </r>
  <r>
    <m/>
    <n v="0"/>
    <n v="1992187500"/>
    <n v="1996063232"/>
    <n v="1996070861"/>
    <n v="1996078252"/>
    <s v="13263R"/>
    <s v="Utilities"/>
    <s v="12369XR"/>
    <s v="Utility Operations Ohio"/>
    <s v="12369R"/>
    <s v="Utility Operations Ohio"/>
    <s v="12370R"/>
    <s v="Ohio Distr Oper"/>
    <x v="9"/>
    <s v="250"/>
    <s v="12872"/>
    <s v="Nonsal"/>
    <n v="91075.969800000006"/>
    <n v="3035865.66"/>
  </r>
  <r>
    <m/>
    <n v="0"/>
    <n v="1992187500"/>
    <n v="1996063232"/>
    <n v="1996070861"/>
    <n v="1996078252"/>
    <s v="13263R"/>
    <s v="Utilities"/>
    <s v="12369XR"/>
    <s v="Utility Operations Ohio"/>
    <s v="12369R"/>
    <s v="Utility Operations Ohio"/>
    <s v="12370R"/>
    <s v="Ohio Distr Oper"/>
    <x v="9"/>
    <s v="250"/>
    <s v="12872"/>
    <s v="SP20 / 007"/>
    <n v="20596.875884615401"/>
    <n v="205968.758846154"/>
  </r>
  <r>
    <m/>
    <n v="0"/>
    <n v="1992187500"/>
    <n v="1996063232"/>
    <n v="1996070861"/>
    <n v="1996078252"/>
    <s v="13263R"/>
    <s v="Utilities"/>
    <s v="12369XR"/>
    <s v="Utility Operations Ohio"/>
    <s v="12369R"/>
    <s v="Utility Operations Ohio"/>
    <s v="12370R"/>
    <s v="Ohio Distr Oper"/>
    <x v="9"/>
    <s v="250"/>
    <s v="12872"/>
    <s v="SP20 / 008"/>
    <n v="56156.027730769303"/>
    <n v="561560.27730769198"/>
  </r>
  <r>
    <m/>
    <n v="0"/>
    <n v="1992187500"/>
    <n v="1996063232"/>
    <n v="1996070861"/>
    <n v="1996078252"/>
    <s v="13263R"/>
    <s v="Utilities"/>
    <s v="12369XR"/>
    <s v="Utility Operations Ohio"/>
    <s v="12369R"/>
    <s v="Utility Operations Ohio"/>
    <s v="12370R"/>
    <s v="Ohio Distr Oper"/>
    <x v="9"/>
    <s v="250"/>
    <s v="12872"/>
    <s v="SP20 / 009"/>
    <n v="19920.146653846201"/>
    <n v="132800.97769230799"/>
  </r>
  <r>
    <m/>
    <n v="0"/>
    <n v="1992187500"/>
    <n v="1996063232"/>
    <n v="1996070861"/>
    <n v="1996078252"/>
    <s v="13263R"/>
    <s v="Utilities"/>
    <s v="12369XR"/>
    <s v="Utility Operations Ohio"/>
    <s v="12369R"/>
    <s v="Utility Operations Ohio"/>
    <s v="12370R"/>
    <s v="Ohio Distr Oper"/>
    <x v="9"/>
    <s v="250"/>
    <s v="12873"/>
    <s v="Nonsal"/>
    <n v="57924.260999999999"/>
    <n v="1930808.7"/>
  </r>
  <r>
    <m/>
    <n v="0"/>
    <n v="1992187500"/>
    <n v="1996063232"/>
    <n v="1996070861"/>
    <n v="1996078252"/>
    <s v="13263R"/>
    <s v="Utilities"/>
    <s v="12369XR"/>
    <s v="Utility Operations Ohio"/>
    <s v="12369R"/>
    <s v="Utility Operations Ohio"/>
    <s v="12370R"/>
    <s v="Ohio Distr Oper"/>
    <x v="9"/>
    <s v="250"/>
    <s v="12873"/>
    <s v="SP20 / 008"/>
    <n v="53038.931923076998"/>
    <n v="530389.31923076895"/>
  </r>
  <r>
    <m/>
    <n v="0"/>
    <n v="1992187500"/>
    <n v="1996063232"/>
    <n v="1996070861"/>
    <n v="1996078252"/>
    <s v="13263R"/>
    <s v="Utilities"/>
    <s v="12369XR"/>
    <s v="Utility Operations Ohio"/>
    <s v="12369R"/>
    <s v="Utility Operations Ohio"/>
    <s v="12370R"/>
    <s v="Ohio Distr Oper"/>
    <x v="9"/>
    <s v="250"/>
    <s v="13185"/>
    <s v="SP20 / 005"/>
    <n v="50017.260138461701"/>
    <n v="741606.39692307694"/>
  </r>
  <r>
    <m/>
    <n v="0"/>
    <n v="1992187500"/>
    <n v="1996063232"/>
    <n v="1996070861"/>
    <n v="1996078252"/>
    <s v="13263R"/>
    <s v="Utilities"/>
    <s v="12369XR"/>
    <s v="Utility Operations Ohio"/>
    <s v="12369R"/>
    <s v="Utility Operations Ohio"/>
    <s v="12370R"/>
    <s v="Ohio Distr Oper"/>
    <x v="9"/>
    <s v="250"/>
    <s v="13185"/>
    <s v="SP20 / 006"/>
    <n v="102914.407330769"/>
    <n v="1760083.96192308"/>
  </r>
  <r>
    <m/>
    <n v="0"/>
    <n v="1992187500"/>
    <n v="1996063232"/>
    <n v="1996070861"/>
    <n v="1996078252"/>
    <s v="13263R"/>
    <s v="Utilities"/>
    <s v="12369XR"/>
    <s v="Utility Operations Ohio"/>
    <s v="12369R"/>
    <s v="Utility Operations Ohio"/>
    <s v="12370R"/>
    <s v="Ohio Distr Oper"/>
    <x v="9"/>
    <s v="250"/>
    <s v="13186"/>
    <s v="SP20 / 007"/>
    <n v="61984.796080769098"/>
    <n v="973323.38884615398"/>
  </r>
  <r>
    <m/>
    <n v="0"/>
    <n v="1992187500"/>
    <n v="1996063232"/>
    <n v="1996070861"/>
    <n v="1996078252"/>
    <s v="13263R"/>
    <s v="Utilities"/>
    <s v="12369XR"/>
    <s v="Utility Operations Ohio"/>
    <s v="12369R"/>
    <s v="Utility Operations Ohio"/>
    <s v="12370R"/>
    <s v="Ohio Distr Oper"/>
    <x v="9"/>
    <s v="250"/>
    <s v="13186"/>
    <s v="SP20 / 008"/>
    <n v="60832.292776923103"/>
    <n v="645356.42615384597"/>
  </r>
  <r>
    <m/>
    <n v="0"/>
    <n v="1992187500"/>
    <n v="1996063232"/>
    <n v="1996070861"/>
    <n v="1996078252"/>
    <s v="13263R"/>
    <s v="Utilities"/>
    <s v="12369XR"/>
    <s v="Utility Operations Ohio"/>
    <s v="12369R"/>
    <s v="Utility Operations Ohio"/>
    <s v="12370R"/>
    <s v="Ohio Distr Oper"/>
    <x v="9"/>
    <s v="250"/>
    <s v="13602"/>
    <s v="SP20 / 004"/>
    <n v="12772.2016384615"/>
    <n v="212870.02730769201"/>
  </r>
  <r>
    <m/>
    <n v="0"/>
    <n v="1992187500"/>
    <n v="1996063232"/>
    <n v="1996070861"/>
    <n v="1996078252"/>
    <s v="13263R"/>
    <s v="Utilities"/>
    <s v="12369XR"/>
    <s v="Utility Operations Ohio"/>
    <s v="12369R"/>
    <s v="Utility Operations Ohio"/>
    <s v="12370R"/>
    <s v="Ohio Distr Oper"/>
    <x v="9"/>
    <s v="250"/>
    <s v="13602"/>
    <s v="SP20 / 005"/>
    <n v="31235.745606153901"/>
    <n v="390446.820076923"/>
  </r>
  <r>
    <m/>
    <n v="0"/>
    <n v="1992187500"/>
    <n v="1996063232"/>
    <n v="1996070861"/>
    <n v="1996078252"/>
    <s v="13263R"/>
    <s v="Utilities"/>
    <s v="12369XR"/>
    <s v="Utility Operations Ohio"/>
    <s v="12369R"/>
    <s v="Utility Operations Ohio"/>
    <s v="12370R"/>
    <s v="Ohio Distr Oper"/>
    <x v="9"/>
    <s v="250"/>
    <s v="13602"/>
    <s v="SP20 / 006"/>
    <n v="38880.513186923097"/>
    <n v="432005.70207692299"/>
  </r>
  <r>
    <m/>
    <n v="0"/>
    <n v="1992187500"/>
    <n v="1996063232"/>
    <n v="1996070861"/>
    <n v="1996078252"/>
    <s v="13263R"/>
    <s v="Utilities"/>
    <s v="12369XR"/>
    <s v="Utility Operations Ohio"/>
    <s v="12369R"/>
    <s v="Utility Operations Ohio"/>
    <s v="12370R"/>
    <s v="Ohio Distr Oper"/>
    <x v="9"/>
    <s v="250"/>
    <s v="13602"/>
    <s v="SP20 / 007"/>
    <n v="32302.857950000001"/>
    <n v="323028.57949999999"/>
  </r>
  <r>
    <m/>
    <n v="0"/>
    <n v="1992187500"/>
    <n v="1996063232"/>
    <n v="1996070861"/>
    <n v="1996078252"/>
    <s v="13263R"/>
    <s v="Utilities"/>
    <s v="12369XR"/>
    <s v="Utility Operations Ohio"/>
    <s v="12369R"/>
    <s v="Utility Operations Ohio"/>
    <s v="12370R"/>
    <s v="Ohio Distr Oper"/>
    <x v="9"/>
    <s v="250"/>
    <s v="13609"/>
    <s v="SP20 / 007"/>
    <n v="19345.688999999998"/>
    <n v="193456.89"/>
  </r>
  <r>
    <m/>
    <n v="0"/>
    <n v="1992187500"/>
    <n v="1996063232"/>
    <n v="1996070861"/>
    <n v="1996078252"/>
    <s v="13263R"/>
    <s v="Utilities"/>
    <s v="12369XR"/>
    <s v="Utility Operations Ohio"/>
    <s v="12369R"/>
    <s v="Utility Operations Ohio"/>
    <s v="12370R"/>
    <s v="Ohio Distr Oper"/>
    <x v="9"/>
    <s v="250"/>
    <s v="13609"/>
    <s v="SP20 / 008"/>
    <n v="11794.197461538501"/>
    <n v="117941.974615385"/>
  </r>
  <r>
    <m/>
    <n v="0"/>
    <n v="1992187500"/>
    <n v="1996063232"/>
    <n v="1996070861"/>
    <n v="1996078252"/>
    <s v="13263R"/>
    <s v="Utilities"/>
    <s v="12369XR"/>
    <s v="Utility Operations Ohio"/>
    <s v="12369R"/>
    <s v="Utility Operations Ohio"/>
    <s v="12370R"/>
    <s v="Ohio Distr Oper"/>
    <x v="9"/>
    <s v="250"/>
    <s v="13609"/>
    <s v="SP20 / 009"/>
    <n v="58775.421807692401"/>
    <n v="391836.145384615"/>
  </r>
  <r>
    <m/>
    <n v="0"/>
    <n v="1992187500"/>
    <n v="1996063232"/>
    <n v="1996070861"/>
    <n v="1996078252"/>
    <s v="13263R"/>
    <s v="Utilities"/>
    <s v="12369XR"/>
    <s v="Utility Operations Ohio"/>
    <s v="12369R"/>
    <s v="Utility Operations Ohio"/>
    <s v="12370R"/>
    <s v="Ohio Distr Oper"/>
    <x v="9"/>
    <s v="250"/>
    <s v="13750"/>
    <s v="SP20 / 010"/>
    <n v="30966.1993846154"/>
    <n v="154830.99692307701"/>
  </r>
  <r>
    <m/>
    <n v="0"/>
    <n v="1992187500"/>
    <n v="1996063232"/>
    <n v="1996070861"/>
    <n v="1996078252"/>
    <s v="13263R"/>
    <s v="Utilities"/>
    <s v="12369XR"/>
    <s v="Utility Operations Ohio"/>
    <s v="12369R"/>
    <s v="Utility Operations Ohio"/>
    <s v="12370R"/>
    <s v="Ohio Distr Oper"/>
    <x v="9"/>
    <s v="250"/>
    <s v="13750"/>
    <s v="SP20 / 011"/>
    <n v="46250.001538461504"/>
    <n v="185000.00615384601"/>
  </r>
  <r>
    <m/>
    <n v="0"/>
    <n v="1992187500"/>
    <n v="1996063232"/>
    <n v="1996070861"/>
    <n v="1996078252"/>
    <s v="13263R"/>
    <s v="Utilities"/>
    <s v="12369XR"/>
    <s v="Utility Operations Ohio"/>
    <s v="12369R"/>
    <s v="Utility Operations Ohio"/>
    <s v="12370R"/>
    <s v="Ohio Distr Oper"/>
    <x v="9"/>
    <s v="250"/>
    <s v="13795"/>
    <s v="SP20 / 006"/>
    <n v="8099.9986153846103"/>
    <n v="89999.984615384601"/>
  </r>
  <r>
    <m/>
    <n v="0"/>
    <n v="1992187500"/>
    <n v="1996063232"/>
    <n v="1996070861"/>
    <n v="1996078252"/>
    <s v="13263R"/>
    <s v="Utilities"/>
    <s v="12369XR"/>
    <s v="Utility Operations Ohio"/>
    <s v="12369R"/>
    <s v="Utility Operations Ohio"/>
    <s v="12370R"/>
    <s v="Ohio Distr Oper"/>
    <x v="9"/>
    <s v="250"/>
    <s v="13796"/>
    <s v="SP20 / 006"/>
    <n v="7945.4949923076902"/>
    <n v="88283.277692307704"/>
  </r>
  <r>
    <m/>
    <n v="0"/>
    <n v="1992187500"/>
    <n v="1996063232"/>
    <n v="1996070861"/>
    <n v="1996078371"/>
    <s v="13263R"/>
    <s v="Utilities"/>
    <s v="12369XR"/>
    <s v="Utility Operations Ohio"/>
    <s v="12369R"/>
    <s v="Utility Operations Ohio"/>
    <s v="12372R"/>
    <s v="Ohio Regulatory and Finance"/>
    <x v="9"/>
    <s v="250"/>
    <s v="10455"/>
    <s v="SP20 / 003"/>
    <n v="4717.4940769230698"/>
    <n v="94349.881538461501"/>
  </r>
  <r>
    <m/>
    <n v="0"/>
    <n v="1992187500"/>
    <n v="1996063232"/>
    <n v="1996070861"/>
    <n v="1996078371"/>
    <s v="13263R"/>
    <s v="Utilities"/>
    <s v="12369XR"/>
    <s v="Utility Operations Ohio"/>
    <s v="12369R"/>
    <s v="Utility Operations Ohio"/>
    <s v="12372R"/>
    <s v="Ohio Regulatory and Finance"/>
    <x v="9"/>
    <s v="250"/>
    <s v="10455"/>
    <s v="SP20 / 004"/>
    <n v="7128.0053146153896"/>
    <n v="118800.08857692299"/>
  </r>
  <r>
    <m/>
    <n v="0"/>
    <n v="1992187500"/>
    <n v="1996063232"/>
    <n v="1996070861"/>
    <n v="1996078371"/>
    <s v="13263R"/>
    <s v="Utilities"/>
    <s v="12369XR"/>
    <s v="Utility Operations Ohio"/>
    <s v="12369R"/>
    <s v="Utility Operations Ohio"/>
    <s v="12372R"/>
    <s v="Ohio Regulatory and Finance"/>
    <x v="9"/>
    <s v="250"/>
    <s v="10455"/>
    <s v="SP20 / 008"/>
    <n v="10400"/>
    <n v="104000"/>
  </r>
  <r>
    <m/>
    <n v="0"/>
    <n v="1992187500"/>
    <n v="1996063232"/>
    <n v="1996070861"/>
    <n v="1996078371"/>
    <s v="13263R"/>
    <s v="Utilities"/>
    <s v="12369XR"/>
    <s v="Utility Operations Ohio"/>
    <s v="12369R"/>
    <s v="Utility Operations Ohio"/>
    <s v="12372R"/>
    <s v="Ohio Regulatory and Finance"/>
    <x v="9"/>
    <s v="250"/>
    <s v="11780"/>
    <s v="SP20 / 006"/>
    <n v="14296.499446153801"/>
    <n v="158849.99384615399"/>
  </r>
  <r>
    <m/>
    <n v="0"/>
    <n v="1992187500"/>
    <n v="1996063232"/>
    <n v="1996070861"/>
    <n v="1996078371"/>
    <s v="13263R"/>
    <s v="Utilities"/>
    <s v="12369XR"/>
    <s v="Utility Operations Ohio"/>
    <s v="12369R"/>
    <s v="Utility Operations Ohio"/>
    <s v="12372R"/>
    <s v="Ohio Regulatory and Finance"/>
    <x v="9"/>
    <s v="250"/>
    <s v="11780"/>
    <s v="SP20 / 007"/>
    <n v="8900.0009230769192"/>
    <n v="89000.009230769196"/>
  </r>
  <r>
    <m/>
    <n v="0"/>
    <n v="1992187500"/>
    <n v="1996063232"/>
    <n v="1996070861"/>
    <n v="1996078371"/>
    <s v="13263R"/>
    <s v="Utilities"/>
    <s v="12369XR"/>
    <s v="Utility Operations Ohio"/>
    <s v="12369R"/>
    <s v="Utility Operations Ohio"/>
    <s v="12372R"/>
    <s v="Ohio Regulatory and Finance"/>
    <x v="9"/>
    <s v="250"/>
    <s v="11780"/>
    <s v="SP20 / 009"/>
    <n v="20249.996538461601"/>
    <n v="134999.97692307699"/>
  </r>
  <r>
    <m/>
    <n v="0"/>
    <n v="1992187500"/>
    <n v="1996063232"/>
    <n v="1996070861"/>
    <n v="1996078371"/>
    <s v="13263R"/>
    <s v="Utilities"/>
    <s v="12369XR"/>
    <s v="Utility Operations Ohio"/>
    <s v="12369R"/>
    <s v="Utility Operations Ohio"/>
    <s v="12372R"/>
    <s v="Ohio Regulatory and Finance"/>
    <x v="9"/>
    <s v="250"/>
    <s v="11780"/>
    <s v="SP20 / 010"/>
    <n v="34100.004615384598"/>
    <n v="170500.02307692301"/>
  </r>
  <r>
    <m/>
    <n v="0"/>
    <n v="1992187500"/>
    <n v="1996063232"/>
    <n v="1996070861"/>
    <n v="1996078371"/>
    <s v="13263R"/>
    <s v="Utilities"/>
    <s v="12369XR"/>
    <s v="Utility Operations Ohio"/>
    <s v="12369R"/>
    <s v="Utility Operations Ohio"/>
    <s v="12372R"/>
    <s v="Ohio Regulatory and Finance"/>
    <x v="9"/>
    <s v="250"/>
    <s v="11780"/>
    <s v="SP20 / 011"/>
    <n v="43750.005576923002"/>
    <n v="175000.02230769201"/>
  </r>
  <r>
    <m/>
    <n v="0"/>
    <n v="1992187500"/>
    <n v="1996063232"/>
    <n v="1996070861"/>
    <n v="1996078371"/>
    <s v="13263R"/>
    <s v="Utilities"/>
    <s v="12369XR"/>
    <s v="Utility Operations Ohio"/>
    <s v="12369R"/>
    <s v="Utility Operations Ohio"/>
    <s v="12372R"/>
    <s v="Ohio Regulatory and Finance"/>
    <x v="9"/>
    <s v="250"/>
    <s v="11780"/>
    <s v="SP20 / 013"/>
    <n v="84000.004307692201"/>
    <n v="240000.012307692"/>
  </r>
  <r>
    <m/>
    <n v="0"/>
    <n v="1992187500"/>
    <n v="1996063232"/>
    <n v="1996070861"/>
    <n v="1996078371"/>
    <s v="13263R"/>
    <s v="Utilities"/>
    <s v="12369XR"/>
    <s v="Utility Operations Ohio"/>
    <s v="12369R"/>
    <s v="Utility Operations Ohio"/>
    <s v="12372R"/>
    <s v="Ohio Regulatory and Finance"/>
    <x v="9"/>
    <s v="250"/>
    <s v="12373"/>
    <s v="SP20 / 004"/>
    <n v="7826.9945215384696"/>
    <n v="130449.908692308"/>
  </r>
  <r>
    <m/>
    <n v="0"/>
    <n v="1992187500"/>
    <n v="1996063232"/>
    <n v="1996070861"/>
    <n v="1996078371"/>
    <s v="13263R"/>
    <s v="Utilities"/>
    <s v="12369XR"/>
    <s v="Utility Operations Ohio"/>
    <s v="12369R"/>
    <s v="Utility Operations Ohio"/>
    <s v="12372R"/>
    <s v="Ohio Regulatory and Finance"/>
    <x v="9"/>
    <s v="250"/>
    <s v="12373"/>
    <s v="SP20 / 005"/>
    <n v="5356.0015999999996"/>
    <n v="66950.02"/>
  </r>
  <r>
    <m/>
    <n v="0"/>
    <n v="1992187500"/>
    <n v="1996063232"/>
    <n v="1996070861"/>
    <n v="1996078371"/>
    <s v="13263R"/>
    <s v="Utilities"/>
    <s v="12369XR"/>
    <s v="Utility Operations Ohio"/>
    <s v="12369R"/>
    <s v="Utility Operations Ohio"/>
    <s v="12372R"/>
    <s v="Ohio Regulatory and Finance"/>
    <x v="9"/>
    <s v="250"/>
    <s v="12373"/>
    <s v="SP20 / 006"/>
    <n v="21064.5018692308"/>
    <n v="234050.02076923099"/>
  </r>
  <r>
    <m/>
    <n v="0"/>
    <n v="1992187500"/>
    <n v="1996063232"/>
    <n v="1996070861"/>
    <n v="1996078371"/>
    <s v="13263R"/>
    <s v="Utilities"/>
    <s v="12369XR"/>
    <s v="Utility Operations Ohio"/>
    <s v="12369R"/>
    <s v="Utility Operations Ohio"/>
    <s v="12372R"/>
    <s v="Ohio Regulatory and Finance"/>
    <x v="9"/>
    <s v="250"/>
    <s v="12373"/>
    <s v="SP20 / 007"/>
    <n v="19693.523192307701"/>
    <n v="196935.23192307699"/>
  </r>
  <r>
    <m/>
    <n v="0"/>
    <n v="1992187500"/>
    <n v="1996063232"/>
    <n v="1996070861"/>
    <n v="1996078371"/>
    <s v="13263R"/>
    <s v="Utilities"/>
    <s v="12369XR"/>
    <s v="Utility Operations Ohio"/>
    <s v="12369R"/>
    <s v="Utility Operations Ohio"/>
    <s v="12372R"/>
    <s v="Ohio Regulatory and Finance"/>
    <x v="9"/>
    <s v="250"/>
    <s v="12373"/>
    <s v="SP20 / 008"/>
    <n v="11819.6012307692"/>
    <n v="118196.012307692"/>
  </r>
  <r>
    <m/>
    <n v="0"/>
    <n v="1992187500"/>
    <n v="1996063232"/>
    <n v="1996070861"/>
    <n v="1996078371"/>
    <s v="13263R"/>
    <s v="Utilities"/>
    <s v="12369XR"/>
    <s v="Utility Operations Ohio"/>
    <s v="12369R"/>
    <s v="Utility Operations Ohio"/>
    <s v="12372R"/>
    <s v="Ohio Regulatory and Finance"/>
    <x v="9"/>
    <s v="250"/>
    <s v="12373"/>
    <s v="SP20 / 009"/>
    <n v="18813.4685769231"/>
    <n v="125423.12384615401"/>
  </r>
  <r>
    <m/>
    <n v="0"/>
    <n v="1992187500"/>
    <n v="1996063232"/>
    <n v="1996070861"/>
    <n v="1996078371"/>
    <s v="13263R"/>
    <s v="Utilities"/>
    <s v="12369XR"/>
    <s v="Utility Operations Ohio"/>
    <s v="12369R"/>
    <s v="Utility Operations Ohio"/>
    <s v="12372R"/>
    <s v="Ohio Regulatory and Finance"/>
    <x v="9"/>
    <s v="250"/>
    <s v="12373"/>
    <s v="SP20 / 010"/>
    <n v="61949.993076923201"/>
    <n v="309749.965384615"/>
  </r>
  <r>
    <m/>
    <n v="0"/>
    <n v="1992187500"/>
    <n v="1996063232"/>
    <n v="1996070861"/>
    <n v="1996078371"/>
    <s v="13263R"/>
    <s v="Utilities"/>
    <s v="12369XR"/>
    <s v="Utility Operations Ohio"/>
    <s v="12369R"/>
    <s v="Utility Operations Ohio"/>
    <s v="12372R"/>
    <s v="Ohio Regulatory and Finance"/>
    <x v="9"/>
    <s v="250"/>
    <s v="12373"/>
    <s v="SP20 / 011"/>
    <n v="48250.002307692303"/>
    <n v="193000.00923076901"/>
  </r>
  <r>
    <m/>
    <n v="0"/>
    <n v="1992187500"/>
    <n v="1996078491"/>
    <n v="1996079253"/>
    <n v="1996079253"/>
    <s v="13263R"/>
    <s v="Utilities"/>
    <s v="12378XR"/>
    <s v="Utility Operations I&amp;M"/>
    <s v="12306R"/>
    <s v="Generating Assets I&amp;M"/>
    <m/>
    <m/>
    <x v="10"/>
    <s v="103"/>
    <s v="11109"/>
    <s v="SP20 / 004"/>
    <n v="4253.89869230769"/>
    <n v="70898.311538461494"/>
  </r>
  <r>
    <m/>
    <n v="0"/>
    <n v="1992187500"/>
    <n v="1996078491"/>
    <n v="1996079253"/>
    <n v="1996079253"/>
    <s v="13263R"/>
    <s v="Utilities"/>
    <s v="12378XR"/>
    <s v="Utility Operations I&amp;M"/>
    <s v="12306R"/>
    <s v="Generating Assets I&amp;M"/>
    <m/>
    <m/>
    <x v="10"/>
    <s v="103"/>
    <s v="11109"/>
    <s v="SP20 / 008"/>
    <n v="15588.434846153799"/>
    <n v="155884.348461538"/>
  </r>
  <r>
    <m/>
    <n v="0"/>
    <n v="1992187500"/>
    <n v="1996078491"/>
    <n v="1996079253"/>
    <n v="1996079253"/>
    <s v="13263R"/>
    <s v="Utilities"/>
    <s v="12378XR"/>
    <s v="Utility Operations I&amp;M"/>
    <s v="12306R"/>
    <s v="Generating Assets I&amp;M"/>
    <m/>
    <m/>
    <x v="10"/>
    <s v="132"/>
    <s v="11109"/>
    <s v="Nonsal"/>
    <n v="360646.29479999997"/>
    <n v="12021543.16"/>
  </r>
  <r>
    <m/>
    <n v="0"/>
    <n v="1992187500"/>
    <n v="1996078491"/>
    <n v="1996079253"/>
    <n v="1996079253"/>
    <s v="13263R"/>
    <s v="Utilities"/>
    <s v="12378XR"/>
    <s v="Utility Operations I&amp;M"/>
    <s v="12306R"/>
    <s v="Generating Assets I&amp;M"/>
    <m/>
    <m/>
    <x v="10"/>
    <s v="132"/>
    <s v="11109"/>
    <s v="SP20 / 004"/>
    <n v="12198.196707692299"/>
    <n v="203303.27846153799"/>
  </r>
  <r>
    <m/>
    <n v="0"/>
    <n v="1992187500"/>
    <n v="1996078491"/>
    <n v="1996079253"/>
    <n v="1996079253"/>
    <s v="13263R"/>
    <s v="Utilities"/>
    <s v="12378XR"/>
    <s v="Utility Operations I&amp;M"/>
    <s v="12306R"/>
    <s v="Generating Assets I&amp;M"/>
    <m/>
    <m/>
    <x v="10"/>
    <s v="132"/>
    <s v="11109"/>
    <s v="SP20 / 008"/>
    <n v="308095.57423076802"/>
    <n v="3080955.74230769"/>
  </r>
  <r>
    <m/>
    <n v="0"/>
    <n v="1992187500"/>
    <n v="1996078491"/>
    <n v="1996079253"/>
    <n v="1996079253"/>
    <s v="13263R"/>
    <s v="Utilities"/>
    <s v="12378XR"/>
    <s v="Utility Operations I&amp;M"/>
    <s v="12306R"/>
    <s v="Generating Assets I&amp;M"/>
    <m/>
    <m/>
    <x v="10"/>
    <s v="132"/>
    <s v="11109"/>
    <s v="SP20 / 009"/>
    <n v="230897.172403845"/>
    <n v="1539314.4826923099"/>
  </r>
  <r>
    <m/>
    <n v="0"/>
    <n v="1992187500"/>
    <n v="1996078491"/>
    <n v="1996079253"/>
    <n v="1996079253"/>
    <s v="13263R"/>
    <s v="Utilities"/>
    <s v="12378XR"/>
    <s v="Utility Operations I&amp;M"/>
    <s v="12306R"/>
    <s v="Generating Assets I&amp;M"/>
    <m/>
    <m/>
    <x v="10"/>
    <s v="132"/>
    <s v="11109"/>
    <s v="SP20 / 010"/>
    <n v="60990.805846153802"/>
    <n v="304954.02923076903"/>
  </r>
  <r>
    <m/>
    <n v="0"/>
    <n v="1992187500"/>
    <n v="1996078491"/>
    <n v="1996079253"/>
    <n v="1996079253"/>
    <s v="13263R"/>
    <s v="Utilities"/>
    <s v="12378XR"/>
    <s v="Utility Operations I&amp;M"/>
    <s v="12306R"/>
    <s v="Generating Assets I&amp;M"/>
    <m/>
    <m/>
    <x v="10"/>
    <s v="132"/>
    <s v="11109"/>
    <s v="SP20 / 012"/>
    <n v="64499.996307692403"/>
    <n v="214999.987692308"/>
  </r>
  <r>
    <m/>
    <n v="0"/>
    <n v="1992187500"/>
    <n v="1996078491"/>
    <n v="1996079253"/>
    <n v="1996080777"/>
    <s v="13263R"/>
    <s v="Utilities"/>
    <s v="12378XR"/>
    <s v="Utility Operations I&amp;M"/>
    <s v="12306R"/>
    <s v="Generating Assets I&amp;M"/>
    <s v="12950R"/>
    <s v="I&amp;M Hydro Assets"/>
    <x v="10"/>
    <s v="132"/>
    <s v="10664"/>
    <s v="Nonsal"/>
    <n v="17294.939999999999"/>
    <n v="576498"/>
  </r>
  <r>
    <m/>
    <n v="0"/>
    <n v="1992187500"/>
    <n v="1996078491"/>
    <n v="1996079253"/>
    <n v="1996080777"/>
    <s v="13263R"/>
    <s v="Utilities"/>
    <s v="12378XR"/>
    <s v="Utility Operations I&amp;M"/>
    <s v="12306R"/>
    <s v="Generating Assets I&amp;M"/>
    <s v="12950R"/>
    <s v="I&amp;M Hydro Assets"/>
    <x v="10"/>
    <s v="132"/>
    <s v="10664"/>
    <s v="SP20 / 006"/>
    <n v="13879.862930769201"/>
    <n v="154220.69923076901"/>
  </r>
  <r>
    <m/>
    <n v="0"/>
    <n v="1992187500"/>
    <n v="1996078491"/>
    <n v="1996079253"/>
    <n v="1996080777"/>
    <s v="13263R"/>
    <s v="Utilities"/>
    <s v="12378XR"/>
    <s v="Utility Operations I&amp;M"/>
    <s v="12306R"/>
    <s v="Generating Assets I&amp;M"/>
    <s v="12950R"/>
    <s v="I&amp;M Hydro Assets"/>
    <x v="10"/>
    <s v="132"/>
    <s v="10664"/>
    <s v="SP20 / 008"/>
    <n v="12030.465230769199"/>
    <n v="120304.652307692"/>
  </r>
  <r>
    <m/>
    <n v="0"/>
    <n v="1992187500"/>
    <n v="1996078491"/>
    <n v="1996079253"/>
    <n v="1996080777"/>
    <s v="13263R"/>
    <s v="Utilities"/>
    <s v="12378XR"/>
    <s v="Utility Operations I&amp;M"/>
    <s v="12306R"/>
    <s v="Generating Assets I&amp;M"/>
    <s v="12950R"/>
    <s v="I&amp;M Hydro Assets"/>
    <x v="10"/>
    <s v="132"/>
    <s v="10664"/>
    <s v="SP20 / 009"/>
    <n v="19937.069192307801"/>
    <n v="132913.79461538501"/>
  </r>
  <r>
    <m/>
    <n v="0"/>
    <n v="1992187500"/>
    <n v="1996078491"/>
    <n v="1996082305"/>
    <n v="1996082305"/>
    <s v="13263R"/>
    <s v="Utilities"/>
    <s v="12378XR"/>
    <s v="Utility Operations I&amp;M"/>
    <s v="12378R"/>
    <s v="Utility Operations I&amp;M"/>
    <m/>
    <m/>
    <x v="10"/>
    <s v="170"/>
    <s v="12378"/>
    <s v="SP20 / 005"/>
    <n v="6143.5415384615399"/>
    <n v="76794.269230769205"/>
  </r>
  <r>
    <m/>
    <n v="0"/>
    <n v="1992187500"/>
    <n v="1996078491"/>
    <n v="1996082305"/>
    <n v="1996083258"/>
    <s v="13263R"/>
    <s v="Utilities"/>
    <s v="12378XR"/>
    <s v="Utility Operations I&amp;M"/>
    <s v="12378R"/>
    <s v="Utility Operations I&amp;M"/>
    <s v="13819R"/>
    <s v="S&amp;H IM Region"/>
    <x v="10"/>
    <s v="170"/>
    <s v="13820"/>
    <s v="SP20 / 006"/>
    <n v="9602.8739653846496"/>
    <n v="106698.599615385"/>
  </r>
  <r>
    <m/>
    <n v="0"/>
    <n v="1992187500"/>
    <n v="1996078491"/>
    <n v="1996082305"/>
    <n v="1996083258"/>
    <s v="13263R"/>
    <s v="Utilities"/>
    <s v="12378XR"/>
    <s v="Utility Operations I&amp;M"/>
    <s v="12378R"/>
    <s v="Utility Operations I&amp;M"/>
    <s v="13819R"/>
    <s v="S&amp;H IM Region"/>
    <x v="10"/>
    <s v="170"/>
    <s v="13820"/>
    <s v="SP20 / 007"/>
    <n v="31437.289499999999"/>
    <n v="314372.89500000002"/>
  </r>
  <r>
    <m/>
    <n v="0"/>
    <n v="1992187500"/>
    <n v="1996078491"/>
    <n v="1996082305"/>
    <n v="1996083258"/>
    <s v="13263R"/>
    <s v="Utilities"/>
    <s v="12378XR"/>
    <s v="Utility Operations I&amp;M"/>
    <s v="12378R"/>
    <s v="Utility Operations I&amp;M"/>
    <s v="13819R"/>
    <s v="S&amp;H IM Region"/>
    <x v="10"/>
    <s v="170"/>
    <s v="13820"/>
    <s v="SP20 / 008"/>
    <n v="23174.061192307701"/>
    <n v="231740.611923077"/>
  </r>
  <r>
    <m/>
    <n v="0"/>
    <n v="1992187500"/>
    <n v="1996078491"/>
    <n v="1996082305"/>
    <n v="1996083258"/>
    <s v="13263R"/>
    <s v="Utilities"/>
    <s v="12378XR"/>
    <s v="Utility Operations I&amp;M"/>
    <s v="12378R"/>
    <s v="Utility Operations I&amp;M"/>
    <s v="13819R"/>
    <s v="S&amp;H IM Region"/>
    <x v="10"/>
    <s v="170"/>
    <s v="13820"/>
    <s v="SP20 / 010"/>
    <n v="30602.404461538401"/>
    <n v="153012.02230769201"/>
  </r>
  <r>
    <m/>
    <n v="0"/>
    <n v="1992187500"/>
    <n v="1996078491"/>
    <n v="1996082305"/>
    <n v="1996085166"/>
    <s v="13263R"/>
    <s v="Utilities"/>
    <s v="12378XR"/>
    <s v="Utility Operations I&amp;M"/>
    <s v="12378R"/>
    <s v="Utility Operations I&amp;M"/>
    <s v="10892R"/>
    <s v="I&amp;M CommRel/EcDev"/>
    <x v="10"/>
    <s v="170"/>
    <s v="11477"/>
    <s v="SP20 / 009"/>
    <n v="19200.002884615398"/>
    <n v="128000.019230769"/>
  </r>
  <r>
    <m/>
    <n v="0"/>
    <n v="1992187500"/>
    <n v="1996078491"/>
    <n v="1996082305"/>
    <n v="1996085643"/>
    <s v="13263R"/>
    <s v="Utilities"/>
    <s v="12378XR"/>
    <s v="Utility Operations I&amp;M"/>
    <s v="12378R"/>
    <s v="Utility Operations I&amp;M"/>
    <s v="12383R"/>
    <s v="I&amp;M Regulatory &amp; Finance"/>
    <x v="10"/>
    <s v="170"/>
    <s v="10064"/>
    <s v="SP20 / 003"/>
    <n v="13970.1168519231"/>
    <n v="279402.33703846199"/>
  </r>
  <r>
    <m/>
    <n v="0"/>
    <n v="1992187500"/>
    <n v="1996078491"/>
    <n v="1996082305"/>
    <n v="1996085643"/>
    <s v="13263R"/>
    <s v="Utilities"/>
    <s v="12378XR"/>
    <s v="Utility Operations I&amp;M"/>
    <s v="12378R"/>
    <s v="Utility Operations I&amp;M"/>
    <s v="12383R"/>
    <s v="I&amp;M Regulatory &amp; Finance"/>
    <x v="10"/>
    <s v="170"/>
    <s v="10064"/>
    <s v="SP20 / 004"/>
    <n v="8993.8440853846205"/>
    <n v="149897.40142307701"/>
  </r>
  <r>
    <m/>
    <n v="0"/>
    <n v="1992187500"/>
    <n v="1996078491"/>
    <n v="1996082305"/>
    <n v="1996085643"/>
    <s v="13263R"/>
    <s v="Utilities"/>
    <s v="12378XR"/>
    <s v="Utility Operations I&amp;M"/>
    <s v="12378R"/>
    <s v="Utility Operations I&amp;M"/>
    <s v="12383R"/>
    <s v="I&amp;M Regulatory &amp; Finance"/>
    <x v="10"/>
    <s v="170"/>
    <s v="10064"/>
    <s v="SP20 / 005"/>
    <n v="14235.815720000001"/>
    <n v="177947.69649999999"/>
  </r>
  <r>
    <m/>
    <n v="0"/>
    <n v="1992187500"/>
    <n v="1996078491"/>
    <n v="1996082305"/>
    <n v="1996085643"/>
    <s v="13263R"/>
    <s v="Utilities"/>
    <s v="12378XR"/>
    <s v="Utility Operations I&amp;M"/>
    <s v="12378R"/>
    <s v="Utility Operations I&amp;M"/>
    <s v="12383R"/>
    <s v="I&amp;M Regulatory &amp; Finance"/>
    <x v="10"/>
    <s v="170"/>
    <s v="10064"/>
    <s v="SP20 / 006"/>
    <n v="7880.3643115384602"/>
    <n v="87559.6034615385"/>
  </r>
  <r>
    <m/>
    <n v="0"/>
    <n v="1992187500"/>
    <n v="1996078491"/>
    <n v="1996082305"/>
    <n v="1996085643"/>
    <s v="13263R"/>
    <s v="Utilities"/>
    <s v="12378XR"/>
    <s v="Utility Operations I&amp;M"/>
    <s v="12378R"/>
    <s v="Utility Operations I&amp;M"/>
    <s v="12383R"/>
    <s v="I&amp;M Regulatory &amp; Finance"/>
    <x v="10"/>
    <s v="170"/>
    <s v="10064"/>
    <s v="SP20 / 008"/>
    <n v="10240.016038461499"/>
    <n v="102400.160384615"/>
  </r>
  <r>
    <m/>
    <n v="0"/>
    <n v="1992187500"/>
    <n v="1996078491"/>
    <n v="1996082305"/>
    <n v="1996085643"/>
    <s v="13263R"/>
    <s v="Utilities"/>
    <s v="12378XR"/>
    <s v="Utility Operations I&amp;M"/>
    <s v="12378R"/>
    <s v="Utility Operations I&amp;M"/>
    <s v="12383R"/>
    <s v="I&amp;M Regulatory &amp; Finance"/>
    <x v="10"/>
    <s v="170"/>
    <s v="10064"/>
    <s v="SP20 / 009"/>
    <n v="18123.6430384616"/>
    <n v="120824.286923077"/>
  </r>
  <r>
    <m/>
    <n v="0"/>
    <n v="1992187500"/>
    <n v="1996078491"/>
    <n v="1996082305"/>
    <n v="1996085643"/>
    <s v="13263R"/>
    <s v="Utilities"/>
    <s v="12378XR"/>
    <s v="Utility Operations I&amp;M"/>
    <s v="12378R"/>
    <s v="Utility Operations I&amp;M"/>
    <s v="12383R"/>
    <s v="I&amp;M Regulatory &amp; Finance"/>
    <x v="10"/>
    <s v="170"/>
    <s v="12382"/>
    <s v="SP20 / 006"/>
    <n v="21266.5298192308"/>
    <n v="236294.775769231"/>
  </r>
  <r>
    <m/>
    <n v="0"/>
    <n v="1992187500"/>
    <n v="1996078491"/>
    <n v="1996082305"/>
    <n v="1996085643"/>
    <s v="13263R"/>
    <s v="Utilities"/>
    <s v="12378XR"/>
    <s v="Utility Operations I&amp;M"/>
    <s v="12378R"/>
    <s v="Utility Operations I&amp;M"/>
    <s v="12383R"/>
    <s v="I&amp;M Regulatory &amp; Finance"/>
    <x v="10"/>
    <s v="170"/>
    <s v="12382"/>
    <s v="SP20 / 008"/>
    <n v="32821.003538461497"/>
    <n v="328210.03538461501"/>
  </r>
  <r>
    <m/>
    <n v="0"/>
    <n v="1992187500"/>
    <n v="1996078491"/>
    <n v="1996082305"/>
    <n v="1996085643"/>
    <s v="13263R"/>
    <s v="Utilities"/>
    <s v="12378XR"/>
    <s v="Utility Operations I&amp;M"/>
    <s v="12378R"/>
    <s v="Utility Operations I&amp;M"/>
    <s v="12383R"/>
    <s v="I&amp;M Regulatory &amp; Finance"/>
    <x v="10"/>
    <s v="170"/>
    <s v="12382"/>
    <s v="SP20 / 009"/>
    <n v="21545.781692307799"/>
    <n v="143638.54461538501"/>
  </r>
  <r>
    <m/>
    <n v="0"/>
    <n v="1992187500"/>
    <n v="1996078491"/>
    <n v="1996082305"/>
    <n v="1996085643"/>
    <s v="13263R"/>
    <s v="Utilities"/>
    <s v="12378XR"/>
    <s v="Utility Operations I&amp;M"/>
    <s v="12378R"/>
    <s v="Utility Operations I&amp;M"/>
    <s v="12383R"/>
    <s v="I&amp;M Regulatory &amp; Finance"/>
    <x v="10"/>
    <s v="170"/>
    <s v="12382"/>
    <s v="SP20 / 010"/>
    <n v="93967.462307692404"/>
    <n v="469837.311538462"/>
  </r>
  <r>
    <m/>
    <n v="0"/>
    <n v="1992187500"/>
    <n v="1996078491"/>
    <n v="1996082305"/>
    <n v="1996085643"/>
    <s v="13263R"/>
    <s v="Utilities"/>
    <s v="12378XR"/>
    <s v="Utility Operations I&amp;M"/>
    <s v="12378R"/>
    <s v="Utility Operations I&amp;M"/>
    <s v="12383R"/>
    <s v="I&amp;M Regulatory &amp; Finance"/>
    <x v="10"/>
    <s v="170"/>
    <s v="12382"/>
    <s v="SP20 / 011"/>
    <n v="103793.099711538"/>
    <n v="415172.39884615398"/>
  </r>
  <r>
    <m/>
    <n v="0"/>
    <n v="1992187500"/>
    <n v="1996078491"/>
    <n v="1996082305"/>
    <n v="1996085643"/>
    <s v="13263R"/>
    <s v="Utilities"/>
    <s v="12378XR"/>
    <s v="Utility Operations I&amp;M"/>
    <s v="12378R"/>
    <s v="Utility Operations I&amp;M"/>
    <s v="12383R"/>
    <s v="I&amp;M Regulatory &amp; Finance"/>
    <x v="10"/>
    <s v="170"/>
    <s v="12383"/>
    <s v="SP20 / 006"/>
    <n v="14746.343503846199"/>
    <n v="163848.26115384599"/>
  </r>
  <r>
    <m/>
    <n v="0"/>
    <n v="1992187500"/>
    <n v="1996078491"/>
    <n v="1996082305"/>
    <n v="1996085643"/>
    <s v="13263R"/>
    <s v="Utilities"/>
    <s v="12378XR"/>
    <s v="Utility Operations I&amp;M"/>
    <s v="12378R"/>
    <s v="Utility Operations I&amp;M"/>
    <s v="12383R"/>
    <s v="I&amp;M Regulatory &amp; Finance"/>
    <x v="10"/>
    <s v="170"/>
    <s v="12383"/>
    <s v="SP20 / 007"/>
    <n v="18461.425576923099"/>
    <n v="184614.25576923101"/>
  </r>
  <r>
    <m/>
    <n v="0"/>
    <n v="1992187500"/>
    <n v="1996078491"/>
    <n v="1996082305"/>
    <n v="1996085643"/>
    <s v="13263R"/>
    <s v="Utilities"/>
    <s v="12378XR"/>
    <s v="Utility Operations I&amp;M"/>
    <s v="12378R"/>
    <s v="Utility Operations I&amp;M"/>
    <s v="12383R"/>
    <s v="I&amp;M Regulatory &amp; Finance"/>
    <x v="10"/>
    <s v="170"/>
    <s v="12383"/>
    <s v="SP20 / 008"/>
    <n v="11300.0028461538"/>
    <n v="113000.02846153799"/>
  </r>
  <r>
    <m/>
    <n v="0"/>
    <n v="1992187500"/>
    <n v="1996078491"/>
    <n v="1996082305"/>
    <n v="1996085643"/>
    <s v="13263R"/>
    <s v="Utilities"/>
    <s v="12378XR"/>
    <s v="Utility Operations I&amp;M"/>
    <s v="12378R"/>
    <s v="Utility Operations I&amp;M"/>
    <s v="12383R"/>
    <s v="I&amp;M Regulatory &amp; Finance"/>
    <x v="10"/>
    <s v="170"/>
    <s v="12383"/>
    <s v="SP20 / 009"/>
    <n v="41729.596384615397"/>
    <n v="278197.30923076899"/>
  </r>
  <r>
    <m/>
    <n v="0"/>
    <n v="1992187500"/>
    <n v="1996078491"/>
    <n v="1996082305"/>
    <n v="1996085643"/>
    <s v="13263R"/>
    <s v="Utilities"/>
    <s v="12378XR"/>
    <s v="Utility Operations I&amp;M"/>
    <s v="12378R"/>
    <s v="Utility Operations I&amp;M"/>
    <s v="12383R"/>
    <s v="I&amp;M Regulatory &amp; Finance"/>
    <x v="10"/>
    <s v="170"/>
    <s v="12383"/>
    <s v="SP20 / 010"/>
    <n v="73827.387692307602"/>
    <n v="369136.938461538"/>
  </r>
  <r>
    <m/>
    <n v="0"/>
    <n v="1992187500"/>
    <n v="1996078491"/>
    <n v="1996082305"/>
    <n v="1996085643"/>
    <s v="13263R"/>
    <s v="Utilities"/>
    <s v="12378XR"/>
    <s v="Utility Operations I&amp;M"/>
    <s v="12378R"/>
    <s v="Utility Operations I&amp;M"/>
    <s v="12383R"/>
    <s v="I&amp;M Regulatory &amp; Finance"/>
    <x v="10"/>
    <s v="170"/>
    <s v="12383"/>
    <s v="SP20 / 011"/>
    <n v="49999.996730769199"/>
    <n v="199999.986923077"/>
  </r>
  <r>
    <m/>
    <n v="0"/>
    <n v="1992187500"/>
    <n v="1996078491"/>
    <n v="1996082305"/>
    <n v="1996085643"/>
    <s v="13263R"/>
    <s v="Utilities"/>
    <s v="12378XR"/>
    <s v="Utility Operations I&amp;M"/>
    <s v="12378R"/>
    <s v="Utility Operations I&amp;M"/>
    <s v="12383R"/>
    <s v="I&amp;M Regulatory &amp; Finance"/>
    <x v="10"/>
    <s v="170"/>
    <s v="12383"/>
    <s v="SP20 / 013"/>
    <n v="102204.66119230801"/>
    <n v="292013.31769230799"/>
  </r>
  <r>
    <m/>
    <n v="0"/>
    <n v="1992187500"/>
    <n v="1996078491"/>
    <n v="1996082305"/>
    <n v="1996086000"/>
    <s v="13263R"/>
    <s v="Utilities"/>
    <s v="12378XR"/>
    <s v="Utility Operations I&amp;M"/>
    <s v="12378R"/>
    <s v="Utility Operations I&amp;M"/>
    <s v="12380R"/>
    <s v="I&amp;M Ext Affairs &amp; Customer Exp"/>
    <x v="10"/>
    <s v="170"/>
    <s v="10892"/>
    <s v="SP20 / 009"/>
    <n v="18474.719596153798"/>
    <n v="123164.797307692"/>
  </r>
  <r>
    <m/>
    <n v="0"/>
    <n v="1992187500"/>
    <n v="1996078491"/>
    <n v="1996082305"/>
    <n v="1996086000"/>
    <s v="13263R"/>
    <s v="Utilities"/>
    <s v="12378XR"/>
    <s v="Utility Operations I&amp;M"/>
    <s v="12378R"/>
    <s v="Utility Operations I&amp;M"/>
    <s v="12380R"/>
    <s v="I&amp;M Ext Affairs &amp; Customer Exp"/>
    <x v="10"/>
    <s v="170"/>
    <s v="12380"/>
    <s v="SP20 / 007"/>
    <n v="9502.8016153846202"/>
    <n v="95028.016153846198"/>
  </r>
  <r>
    <m/>
    <n v="0"/>
    <n v="1992187500"/>
    <n v="1996078491"/>
    <n v="1996082305"/>
    <n v="1996086000"/>
    <s v="13263R"/>
    <s v="Utilities"/>
    <s v="12378XR"/>
    <s v="Utility Operations I&amp;M"/>
    <s v="12378R"/>
    <s v="Utility Operations I&amp;M"/>
    <s v="12380R"/>
    <s v="I&amp;M Ext Affairs &amp; Customer Exp"/>
    <x v="10"/>
    <s v="170"/>
    <s v="12380"/>
    <s v="SP20 / 008"/>
    <n v="11095.8306923077"/>
    <n v="110958.30692307701"/>
  </r>
  <r>
    <m/>
    <n v="0"/>
    <n v="1992187500"/>
    <n v="1996078491"/>
    <n v="1996082305"/>
    <n v="1996086000"/>
    <s v="13263R"/>
    <s v="Utilities"/>
    <s v="12378XR"/>
    <s v="Utility Operations I&amp;M"/>
    <s v="12378R"/>
    <s v="Utility Operations I&amp;M"/>
    <s v="12380R"/>
    <s v="I&amp;M Ext Affairs &amp; Customer Exp"/>
    <x v="10"/>
    <s v="170"/>
    <s v="12380"/>
    <s v="SP20 / 009"/>
    <n v="17250.002884615398"/>
    <n v="115000.019230769"/>
  </r>
  <r>
    <m/>
    <n v="0"/>
    <n v="1992187500"/>
    <n v="1996078491"/>
    <n v="1996082305"/>
    <n v="1996086000"/>
    <s v="13263R"/>
    <s v="Utilities"/>
    <s v="12378XR"/>
    <s v="Utility Operations I&amp;M"/>
    <s v="12378R"/>
    <s v="Utility Operations I&amp;M"/>
    <s v="12380R"/>
    <s v="I&amp;M Ext Affairs &amp; Customer Exp"/>
    <x v="10"/>
    <s v="170"/>
    <s v="12380"/>
    <s v="SP20 / 010"/>
    <n v="59263.772461538603"/>
    <n v="296318.862307692"/>
  </r>
  <r>
    <m/>
    <n v="0"/>
    <n v="1992187500"/>
    <n v="1996078491"/>
    <n v="1996082305"/>
    <n v="1996086000"/>
    <s v="13263R"/>
    <s v="Utilities"/>
    <s v="12378XR"/>
    <s v="Utility Operations I&amp;M"/>
    <s v="12378R"/>
    <s v="Utility Operations I&amp;M"/>
    <s v="12380R"/>
    <s v="I&amp;M Ext Affairs &amp; Customer Exp"/>
    <x v="10"/>
    <s v="170"/>
    <s v="12380"/>
    <s v="SP20 / 011"/>
    <n v="53525.395673077001"/>
    <n v="214101.582692308"/>
  </r>
  <r>
    <m/>
    <n v="0"/>
    <n v="1992187500"/>
    <n v="1996078491"/>
    <n v="1996082305"/>
    <n v="1996086000"/>
    <s v="13263R"/>
    <s v="Utilities"/>
    <s v="12378XR"/>
    <s v="Utility Operations I&amp;M"/>
    <s v="12378R"/>
    <s v="Utility Operations I&amp;M"/>
    <s v="12380R"/>
    <s v="I&amp;M Ext Affairs &amp; Customer Exp"/>
    <x v="10"/>
    <s v="170"/>
    <s v="12380"/>
    <s v="SP20 / 012"/>
    <n v="78150.582807692394"/>
    <n v="260501.94269230799"/>
  </r>
  <r>
    <m/>
    <n v="0"/>
    <n v="1992187500"/>
    <n v="1996078491"/>
    <n v="1996082305"/>
    <n v="1996086000"/>
    <s v="13263R"/>
    <s v="Utilities"/>
    <s v="12378XR"/>
    <s v="Utility Operations I&amp;M"/>
    <s v="12378R"/>
    <s v="Utility Operations I&amp;M"/>
    <s v="12380R"/>
    <s v="I&amp;M Ext Affairs &amp; Customer Exp"/>
    <x v="10"/>
    <s v="170"/>
    <s v="12384"/>
    <s v="SP20 / 005"/>
    <n v="54089.459661538502"/>
    <n v="676118.245769231"/>
  </r>
  <r>
    <m/>
    <n v="0"/>
    <n v="1992187500"/>
    <n v="1996078491"/>
    <n v="1996082305"/>
    <n v="1996086000"/>
    <s v="13263R"/>
    <s v="Utilities"/>
    <s v="12378XR"/>
    <s v="Utility Operations I&amp;M"/>
    <s v="12378R"/>
    <s v="Utility Operations I&amp;M"/>
    <s v="12380R"/>
    <s v="I&amp;M Ext Affairs &amp; Customer Exp"/>
    <x v="10"/>
    <s v="170"/>
    <s v="12384"/>
    <s v="SP20 / 006"/>
    <n v="8773.39166538461"/>
    <n v="97482.129615384605"/>
  </r>
  <r>
    <m/>
    <n v="0"/>
    <n v="1992187500"/>
    <n v="1996078491"/>
    <n v="1996082305"/>
    <n v="1996086000"/>
    <s v="13263R"/>
    <s v="Utilities"/>
    <s v="12378XR"/>
    <s v="Utility Operations I&amp;M"/>
    <s v="12378R"/>
    <s v="Utility Operations I&amp;M"/>
    <s v="12380R"/>
    <s v="I&amp;M Ext Affairs &amp; Customer Exp"/>
    <x v="10"/>
    <s v="170"/>
    <s v="12384"/>
    <s v="SP20 / 010"/>
    <n v="26999.995384615399"/>
    <n v="134999.97692307699"/>
  </r>
  <r>
    <m/>
    <n v="0"/>
    <n v="1992187500"/>
    <n v="1996078491"/>
    <n v="1996082305"/>
    <n v="1996086000"/>
    <s v="13263R"/>
    <s v="Utilities"/>
    <s v="12378XR"/>
    <s v="Utility Operations I&amp;M"/>
    <s v="12378R"/>
    <s v="Utility Operations I&amp;M"/>
    <s v="12380R"/>
    <s v="I&amp;M Ext Affairs &amp; Customer Exp"/>
    <x v="10"/>
    <s v="170"/>
    <s v="12385"/>
    <s v="SP20 / 007"/>
    <n v="26988.695"/>
    <n v="269886.95"/>
  </r>
  <r>
    <m/>
    <n v="0"/>
    <n v="1992187500"/>
    <n v="1996078491"/>
    <n v="1996082305"/>
    <n v="1996086000"/>
    <s v="13263R"/>
    <s v="Utilities"/>
    <s v="12378XR"/>
    <s v="Utility Operations I&amp;M"/>
    <s v="12378R"/>
    <s v="Utility Operations I&amp;M"/>
    <s v="12380R"/>
    <s v="I&amp;M Ext Affairs &amp; Customer Exp"/>
    <x v="10"/>
    <s v="170"/>
    <s v="12385"/>
    <s v="SP20 / 008"/>
    <n v="9917.1"/>
    <n v="99171"/>
  </r>
  <r>
    <m/>
    <n v="0"/>
    <n v="1992187500"/>
    <n v="1996078491"/>
    <n v="1996082305"/>
    <n v="1996086000"/>
    <s v="13263R"/>
    <s v="Utilities"/>
    <s v="12378XR"/>
    <s v="Utility Operations I&amp;M"/>
    <s v="12378R"/>
    <s v="Utility Operations I&amp;M"/>
    <s v="12380R"/>
    <s v="I&amp;M Ext Affairs &amp; Customer Exp"/>
    <x v="10"/>
    <s v="170"/>
    <s v="12385"/>
    <s v="SP20 / 010"/>
    <n v="32838.068153846201"/>
    <n v="164190.340769231"/>
  </r>
  <r>
    <m/>
    <n v="0"/>
    <n v="1992187500"/>
    <n v="1996078491"/>
    <n v="1996082305"/>
    <n v="1996086000"/>
    <s v="13263R"/>
    <s v="Utilities"/>
    <s v="12378XR"/>
    <s v="Utility Operations I&amp;M"/>
    <s v="12378R"/>
    <s v="Utility Operations I&amp;M"/>
    <s v="12380R"/>
    <s v="I&amp;M Ext Affairs &amp; Customer Exp"/>
    <x v="10"/>
    <s v="170"/>
    <s v="13180"/>
    <s v="SP20 / 005"/>
    <n v="6273.0019076922999"/>
    <n v="78412.523846153796"/>
  </r>
  <r>
    <m/>
    <n v="0"/>
    <n v="1992187500"/>
    <n v="1996078491"/>
    <n v="1996082305"/>
    <n v="1996086000"/>
    <s v="13263R"/>
    <s v="Utilities"/>
    <s v="12378XR"/>
    <s v="Utility Operations I&amp;M"/>
    <s v="12378R"/>
    <s v="Utility Operations I&amp;M"/>
    <s v="12380R"/>
    <s v="I&amp;M Ext Affairs &amp; Customer Exp"/>
    <x v="10"/>
    <s v="170"/>
    <s v="13180"/>
    <s v="SP20 / 006"/>
    <n v="21916.0292538461"/>
    <n v="243511.43615384601"/>
  </r>
  <r>
    <m/>
    <n v="0"/>
    <n v="1992187500"/>
    <n v="1996078491"/>
    <n v="1996082305"/>
    <n v="1996086000"/>
    <s v="13263R"/>
    <s v="Utilities"/>
    <s v="12378XR"/>
    <s v="Utility Operations I&amp;M"/>
    <s v="12378R"/>
    <s v="Utility Operations I&amp;M"/>
    <s v="12380R"/>
    <s v="I&amp;M Ext Affairs &amp; Customer Exp"/>
    <x v="10"/>
    <s v="170"/>
    <s v="13180"/>
    <s v="SP20 / 007"/>
    <n v="9756.6788076923094"/>
    <n v="97566.788076923098"/>
  </r>
  <r>
    <m/>
    <n v="0"/>
    <n v="1992187500"/>
    <n v="1996078491"/>
    <n v="1996082305"/>
    <n v="1996086000"/>
    <s v="13263R"/>
    <s v="Utilities"/>
    <s v="12378XR"/>
    <s v="Utility Operations I&amp;M"/>
    <s v="12378R"/>
    <s v="Utility Operations I&amp;M"/>
    <s v="12380R"/>
    <s v="I&amp;M Ext Affairs &amp; Customer Exp"/>
    <x v="10"/>
    <s v="170"/>
    <s v="13180"/>
    <s v="SP20 / 009"/>
    <n v="19760.468076923102"/>
    <n v="131736.45384615401"/>
  </r>
  <r>
    <m/>
    <n v="0"/>
    <n v="1992187500"/>
    <n v="1996078491"/>
    <n v="1996082305"/>
    <n v="1996086000"/>
    <s v="13263R"/>
    <s v="Utilities"/>
    <s v="12378XR"/>
    <s v="Utility Operations I&amp;M"/>
    <s v="12378R"/>
    <s v="Utility Operations I&amp;M"/>
    <s v="12380R"/>
    <s v="I&amp;M Ext Affairs &amp; Customer Exp"/>
    <x v="10"/>
    <s v="170"/>
    <s v="13180"/>
    <s v="SP20 / 010"/>
    <n v="26999.999384615399"/>
    <n v="134999.99692307701"/>
  </r>
  <r>
    <m/>
    <n v="0"/>
    <n v="1992187500"/>
    <n v="1996078491"/>
    <n v="1996082305"/>
    <n v="1996086000"/>
    <s v="13263R"/>
    <s v="Utilities"/>
    <s v="12378XR"/>
    <s v="Utility Operations I&amp;M"/>
    <s v="12378R"/>
    <s v="Utility Operations I&amp;M"/>
    <s v="12380R"/>
    <s v="I&amp;M Ext Affairs &amp; Customer Exp"/>
    <x v="10"/>
    <s v="170"/>
    <s v="13771"/>
    <s v="SP20 / 004"/>
    <n v="3368.0996769230801"/>
    <n v="56134.994615384603"/>
  </r>
  <r>
    <m/>
    <n v="0"/>
    <n v="1992187500"/>
    <n v="1996078491"/>
    <n v="1996082305"/>
    <n v="1996086000"/>
    <s v="13263R"/>
    <s v="Utilities"/>
    <s v="12378XR"/>
    <s v="Utility Operations I&amp;M"/>
    <s v="12378R"/>
    <s v="Utility Operations I&amp;M"/>
    <s v="12380R"/>
    <s v="I&amp;M Ext Affairs &amp; Customer Exp"/>
    <x v="10"/>
    <s v="170"/>
    <s v="13771"/>
    <s v="SP20 / 005"/>
    <n v="10792.6953538462"/>
    <n v="134908.69192307701"/>
  </r>
  <r>
    <m/>
    <n v="0"/>
    <n v="1992187500"/>
    <n v="1996078491"/>
    <n v="1996082305"/>
    <n v="1996086000"/>
    <s v="13263R"/>
    <s v="Utilities"/>
    <s v="12378XR"/>
    <s v="Utility Operations I&amp;M"/>
    <s v="12378R"/>
    <s v="Utility Operations I&amp;M"/>
    <s v="12380R"/>
    <s v="I&amp;M Ext Affairs &amp; Customer Exp"/>
    <x v="10"/>
    <s v="170"/>
    <s v="13771"/>
    <s v="SP20 / 006"/>
    <n v="28357.607526923101"/>
    <n v="315084.52807692299"/>
  </r>
  <r>
    <m/>
    <n v="0"/>
    <n v="1992187500"/>
    <n v="1996078491"/>
    <n v="1996082305"/>
    <n v="1996086000"/>
    <s v="13263R"/>
    <s v="Utilities"/>
    <s v="12378XR"/>
    <s v="Utility Operations I&amp;M"/>
    <s v="12378R"/>
    <s v="Utility Operations I&amp;M"/>
    <s v="12380R"/>
    <s v="I&amp;M Ext Affairs &amp; Customer Exp"/>
    <x v="10"/>
    <s v="170"/>
    <s v="13771"/>
    <s v="SP20 / 007"/>
    <n v="28209.746846153801"/>
    <n v="282097.46846153802"/>
  </r>
  <r>
    <m/>
    <n v="0"/>
    <n v="1992187500"/>
    <n v="1996078491"/>
    <n v="1996082305"/>
    <n v="1996086000"/>
    <s v="13263R"/>
    <s v="Utilities"/>
    <s v="12378XR"/>
    <s v="Utility Operations I&amp;M"/>
    <s v="12378R"/>
    <s v="Utility Operations I&amp;M"/>
    <s v="12380R"/>
    <s v="I&amp;M Ext Affairs &amp; Customer Exp"/>
    <x v="10"/>
    <s v="170"/>
    <s v="13771"/>
    <s v="SP20 / 008"/>
    <n v="34233.706461538502"/>
    <n v="342337.06461538502"/>
  </r>
  <r>
    <m/>
    <n v="0"/>
    <n v="1992187500"/>
    <n v="1996078491"/>
    <n v="1996082305"/>
    <n v="1996086000"/>
    <s v="13263R"/>
    <s v="Utilities"/>
    <s v="12378XR"/>
    <s v="Utility Operations I&amp;M"/>
    <s v="12378R"/>
    <s v="Utility Operations I&amp;M"/>
    <s v="12380R"/>
    <s v="I&amp;M Ext Affairs &amp; Customer Exp"/>
    <x v="10"/>
    <s v="170"/>
    <s v="13771"/>
    <s v="SP20 / 009"/>
    <n v="39908.720596153798"/>
    <n v="266058.13730769203"/>
  </r>
  <r>
    <m/>
    <n v="0"/>
    <n v="1992187500"/>
    <n v="1996078491"/>
    <n v="1996082305"/>
    <n v="1996086000"/>
    <s v="13263R"/>
    <s v="Utilities"/>
    <s v="12378XR"/>
    <s v="Utility Operations I&amp;M"/>
    <s v="12378R"/>
    <s v="Utility Operations I&amp;M"/>
    <s v="12380R"/>
    <s v="I&amp;M Ext Affairs &amp; Customer Exp"/>
    <x v="10"/>
    <s v="170"/>
    <s v="13771"/>
    <s v="SP20 / 010"/>
    <n v="27191.997538461601"/>
    <n v="135959.987692308"/>
  </r>
  <r>
    <m/>
    <n v="0"/>
    <n v="1992187500"/>
    <n v="1996078491"/>
    <n v="1996082305"/>
    <n v="1996086060"/>
    <s v="13263R"/>
    <s v="Utilities"/>
    <s v="12378XR"/>
    <s v="Utility Operations I&amp;M"/>
    <s v="12378R"/>
    <s v="Utility Operations I&amp;M"/>
    <s v="12379R"/>
    <s v="I&amp;M Distr Reg Oper"/>
    <x v="10"/>
    <s v="103"/>
    <s v="10940"/>
    <s v="SP20 / 010"/>
    <n v="28600"/>
    <n v="143000"/>
  </r>
  <r>
    <m/>
    <n v="0"/>
    <n v="1992187500"/>
    <n v="1996078491"/>
    <n v="1996082305"/>
    <n v="1996086060"/>
    <s v="13263R"/>
    <s v="Utilities"/>
    <s v="12378XR"/>
    <s v="Utility Operations I&amp;M"/>
    <s v="12378R"/>
    <s v="Utility Operations I&amp;M"/>
    <s v="12379R"/>
    <s v="I&amp;M Distr Reg Oper"/>
    <x v="10"/>
    <s v="170"/>
    <s v="10259"/>
    <s v="SP20 / 005"/>
    <n v="23315.686689230701"/>
    <n v="291446.083615385"/>
  </r>
  <r>
    <m/>
    <n v="0"/>
    <n v="1992187500"/>
    <n v="1996078491"/>
    <n v="1996082305"/>
    <n v="1996086060"/>
    <s v="13263R"/>
    <s v="Utilities"/>
    <s v="12378XR"/>
    <s v="Utility Operations I&amp;M"/>
    <s v="12378R"/>
    <s v="Utility Operations I&amp;M"/>
    <s v="12379R"/>
    <s v="I&amp;M Distr Reg Oper"/>
    <x v="10"/>
    <s v="170"/>
    <s v="10259"/>
    <s v="SP20 / 006"/>
    <n v="13792.229169230801"/>
    <n v="153246.99076923099"/>
  </r>
  <r>
    <m/>
    <n v="0"/>
    <n v="1992187500"/>
    <n v="1996078491"/>
    <n v="1996082305"/>
    <n v="1996086060"/>
    <s v="13263R"/>
    <s v="Utilities"/>
    <s v="12378XR"/>
    <s v="Utility Operations I&amp;M"/>
    <s v="12378R"/>
    <s v="Utility Operations I&amp;M"/>
    <s v="12379R"/>
    <s v="I&amp;M Distr Reg Oper"/>
    <x v="10"/>
    <s v="170"/>
    <s v="10259"/>
    <s v="SP20 / 007"/>
    <n v="9157.3839615384604"/>
    <n v="91573.839615384597"/>
  </r>
  <r>
    <m/>
    <n v="0"/>
    <n v="1992187500"/>
    <n v="1996078491"/>
    <n v="1996082305"/>
    <n v="1996086060"/>
    <s v="13263R"/>
    <s v="Utilities"/>
    <s v="12378XR"/>
    <s v="Utility Operations I&amp;M"/>
    <s v="12378R"/>
    <s v="Utility Operations I&amp;M"/>
    <s v="12379R"/>
    <s v="I&amp;M Distr Reg Oper"/>
    <x v="10"/>
    <s v="170"/>
    <s v="10259"/>
    <s v="SP20 / 008"/>
    <n v="13043.431961538499"/>
    <n v="130434.319615385"/>
  </r>
  <r>
    <m/>
    <n v="0"/>
    <n v="1992187500"/>
    <n v="1996078491"/>
    <n v="1996082305"/>
    <n v="1996086060"/>
    <s v="13263R"/>
    <s v="Utilities"/>
    <s v="12378XR"/>
    <s v="Utility Operations I&amp;M"/>
    <s v="12378R"/>
    <s v="Utility Operations I&amp;M"/>
    <s v="12379R"/>
    <s v="I&amp;M Distr Reg Oper"/>
    <x v="10"/>
    <s v="170"/>
    <s v="10259"/>
    <s v="SP20 / 010"/>
    <n v="32872.027384615401"/>
    <n v="164360.13692307699"/>
  </r>
  <r>
    <m/>
    <n v="0"/>
    <n v="1992187500"/>
    <n v="1996078491"/>
    <n v="1996082305"/>
    <n v="1996086060"/>
    <s v="13263R"/>
    <s v="Utilities"/>
    <s v="12378XR"/>
    <s v="Utility Operations I&amp;M"/>
    <s v="12378R"/>
    <s v="Utility Operations I&amp;M"/>
    <s v="12379R"/>
    <s v="I&amp;M Distr Reg Oper"/>
    <x v="10"/>
    <s v="170"/>
    <s v="10313"/>
    <s v="Nonsal"/>
    <n v="228609.666"/>
    <n v="7620322.2000000002"/>
  </r>
  <r>
    <m/>
    <n v="0"/>
    <n v="1992187500"/>
    <n v="1996078491"/>
    <n v="1996082305"/>
    <n v="1996086060"/>
    <s v="13263R"/>
    <s v="Utilities"/>
    <s v="12378XR"/>
    <s v="Utility Operations I&amp;M"/>
    <s v="12378R"/>
    <s v="Utility Operations I&amp;M"/>
    <s v="12379R"/>
    <s v="I&amp;M Distr Reg Oper"/>
    <x v="10"/>
    <s v="170"/>
    <s v="10313"/>
    <s v="SP20 / 003"/>
    <n v="5222.9454288461502"/>
    <n v="104458.908576923"/>
  </r>
  <r>
    <m/>
    <n v="0"/>
    <n v="1992187500"/>
    <n v="1996078491"/>
    <n v="1996082305"/>
    <n v="1996086060"/>
    <s v="13263R"/>
    <s v="Utilities"/>
    <s v="12378XR"/>
    <s v="Utility Operations I&amp;M"/>
    <s v="12378R"/>
    <s v="Utility Operations I&amp;M"/>
    <s v="12379R"/>
    <s v="I&amp;M Distr Reg Oper"/>
    <x v="10"/>
    <s v="170"/>
    <s v="10313"/>
    <s v="SP20 / 004"/>
    <n v="16764.122776153799"/>
    <n v="279402.04626923101"/>
  </r>
  <r>
    <m/>
    <n v="0"/>
    <n v="1992187500"/>
    <n v="1996078491"/>
    <n v="1996082305"/>
    <n v="1996086060"/>
    <s v="13263R"/>
    <s v="Utilities"/>
    <s v="12378XR"/>
    <s v="Utility Operations I&amp;M"/>
    <s v="12378R"/>
    <s v="Utility Operations I&amp;M"/>
    <s v="12379R"/>
    <s v="I&amp;M Distr Reg Oper"/>
    <x v="10"/>
    <s v="170"/>
    <s v="10313"/>
    <s v="SP20 / 005"/>
    <n v="23411.7260399999"/>
    <n v="292646.57549999998"/>
  </r>
  <r>
    <m/>
    <n v="0"/>
    <n v="1992187500"/>
    <n v="1996078491"/>
    <n v="1996082305"/>
    <n v="1996086060"/>
    <s v="13263R"/>
    <s v="Utilities"/>
    <s v="12378XR"/>
    <s v="Utility Operations I&amp;M"/>
    <s v="12378R"/>
    <s v="Utility Operations I&amp;M"/>
    <s v="12379R"/>
    <s v="I&amp;M Distr Reg Oper"/>
    <x v="10"/>
    <s v="170"/>
    <s v="10313"/>
    <s v="SP20 / 006"/>
    <n v="20702.030330769299"/>
    <n v="230022.55923076899"/>
  </r>
  <r>
    <m/>
    <n v="0"/>
    <n v="1992187500"/>
    <n v="1996078491"/>
    <n v="1996082305"/>
    <n v="1996086060"/>
    <s v="13263R"/>
    <s v="Utilities"/>
    <s v="12378XR"/>
    <s v="Utility Operations I&amp;M"/>
    <s v="12378R"/>
    <s v="Utility Operations I&amp;M"/>
    <s v="12379R"/>
    <s v="I&amp;M Distr Reg Oper"/>
    <x v="10"/>
    <s v="170"/>
    <s v="10313"/>
    <s v="SP20 / 007"/>
    <n v="76942.114726923101"/>
    <n v="769421.14726923103"/>
  </r>
  <r>
    <m/>
    <n v="0"/>
    <n v="1992187500"/>
    <n v="1996078491"/>
    <n v="1996082305"/>
    <n v="1996086060"/>
    <s v="13263R"/>
    <s v="Utilities"/>
    <s v="12378XR"/>
    <s v="Utility Operations I&amp;M"/>
    <s v="12378R"/>
    <s v="Utility Operations I&amp;M"/>
    <s v="12379R"/>
    <s v="I&amp;M Distr Reg Oper"/>
    <x v="10"/>
    <s v="170"/>
    <s v="10313"/>
    <s v="SP20 / 008"/>
    <n v="142520.061692307"/>
    <n v="1425200.6169230801"/>
  </r>
  <r>
    <m/>
    <n v="0"/>
    <n v="1992187500"/>
    <n v="1996078491"/>
    <n v="1996082305"/>
    <n v="1996086060"/>
    <s v="13263R"/>
    <s v="Utilities"/>
    <s v="12378XR"/>
    <s v="Utility Operations I&amp;M"/>
    <s v="12378R"/>
    <s v="Utility Operations I&amp;M"/>
    <s v="12379R"/>
    <s v="I&amp;M Distr Reg Oper"/>
    <x v="10"/>
    <s v="170"/>
    <s v="10313"/>
    <s v="SP20 / 009"/>
    <n v="60663.071999999898"/>
    <n v="404420.48"/>
  </r>
  <r>
    <m/>
    <n v="0"/>
    <n v="1992187500"/>
    <n v="1996078491"/>
    <n v="1996082305"/>
    <n v="1996086060"/>
    <s v="13263R"/>
    <s v="Utilities"/>
    <s v="12378XR"/>
    <s v="Utility Operations I&amp;M"/>
    <s v="12378R"/>
    <s v="Utility Operations I&amp;M"/>
    <s v="12379R"/>
    <s v="I&amp;M Distr Reg Oper"/>
    <x v="10"/>
    <s v="170"/>
    <s v="10313"/>
    <s v="SP20 / 010"/>
    <n v="32894.297692307598"/>
    <n v="164471.48846153801"/>
  </r>
  <r>
    <m/>
    <n v="0"/>
    <n v="1992187500"/>
    <n v="1996078491"/>
    <n v="1996082305"/>
    <n v="1996086060"/>
    <s v="13263R"/>
    <s v="Utilities"/>
    <s v="12378XR"/>
    <s v="Utility Operations I&amp;M"/>
    <s v="12378R"/>
    <s v="Utility Operations I&amp;M"/>
    <s v="12379R"/>
    <s v="I&amp;M Distr Reg Oper"/>
    <x v="10"/>
    <s v="170"/>
    <s v="10483"/>
    <s v="Nonsal"/>
    <n v="206746.7304"/>
    <n v="6891557.6799999997"/>
  </r>
  <r>
    <m/>
    <n v="0"/>
    <n v="1992187500"/>
    <n v="1996078491"/>
    <n v="1996082305"/>
    <n v="1996086060"/>
    <s v="13263R"/>
    <s v="Utilities"/>
    <s v="12378XR"/>
    <s v="Utility Operations I&amp;M"/>
    <s v="12378R"/>
    <s v="Utility Operations I&amp;M"/>
    <s v="12379R"/>
    <s v="I&amp;M Distr Reg Oper"/>
    <x v="10"/>
    <s v="170"/>
    <s v="10483"/>
    <s v="SP20 / 004"/>
    <n v="47691.769333846198"/>
    <n v="794862.82223076897"/>
  </r>
  <r>
    <m/>
    <n v="0"/>
    <n v="1992187500"/>
    <n v="1996078491"/>
    <n v="1996082305"/>
    <n v="1996086060"/>
    <s v="13263R"/>
    <s v="Utilities"/>
    <s v="12378XR"/>
    <s v="Utility Operations I&amp;M"/>
    <s v="12378R"/>
    <s v="Utility Operations I&amp;M"/>
    <s v="12379R"/>
    <s v="I&amp;M Distr Reg Oper"/>
    <x v="10"/>
    <s v="170"/>
    <s v="10483"/>
    <s v="SP20 / 005"/>
    <n v="14288.8060615384"/>
    <n v="178610.07576923101"/>
  </r>
  <r>
    <m/>
    <n v="0"/>
    <n v="1992187500"/>
    <n v="1996078491"/>
    <n v="1996082305"/>
    <n v="1996086060"/>
    <s v="13263R"/>
    <s v="Utilities"/>
    <s v="12378XR"/>
    <s v="Utility Operations I&amp;M"/>
    <s v="12378R"/>
    <s v="Utility Operations I&amp;M"/>
    <s v="12379R"/>
    <s v="I&amp;M Distr Reg Oper"/>
    <x v="10"/>
    <s v="170"/>
    <s v="10483"/>
    <s v="SP20 / 006"/>
    <n v="52374.830940000102"/>
    <n v="581942.56599999999"/>
  </r>
  <r>
    <m/>
    <n v="0"/>
    <n v="1992187500"/>
    <n v="1996078491"/>
    <n v="1996082305"/>
    <n v="1996086060"/>
    <s v="13263R"/>
    <s v="Utilities"/>
    <s v="12378XR"/>
    <s v="Utility Operations I&amp;M"/>
    <s v="12378R"/>
    <s v="Utility Operations I&amp;M"/>
    <s v="12379R"/>
    <s v="I&amp;M Distr Reg Oper"/>
    <x v="10"/>
    <s v="170"/>
    <s v="10483"/>
    <s v="SP20 / 007"/>
    <n v="75571.753419230794"/>
    <n v="755717.53419230797"/>
  </r>
  <r>
    <m/>
    <n v="0"/>
    <n v="1992187500"/>
    <n v="1996078491"/>
    <n v="1996082305"/>
    <n v="1996086060"/>
    <s v="13263R"/>
    <s v="Utilities"/>
    <s v="12378XR"/>
    <s v="Utility Operations I&amp;M"/>
    <s v="12378R"/>
    <s v="Utility Operations I&amp;M"/>
    <s v="12379R"/>
    <s v="I&amp;M Distr Reg Oper"/>
    <x v="10"/>
    <s v="170"/>
    <s v="10483"/>
    <s v="SP20 / 008"/>
    <n v="133242.05592307699"/>
    <n v="1332420.55923077"/>
  </r>
  <r>
    <m/>
    <n v="0"/>
    <n v="1992187500"/>
    <n v="1996078491"/>
    <n v="1996082305"/>
    <n v="1996086060"/>
    <s v="13263R"/>
    <s v="Utilities"/>
    <s v="12378XR"/>
    <s v="Utility Operations I&amp;M"/>
    <s v="12378R"/>
    <s v="Utility Operations I&amp;M"/>
    <s v="12379R"/>
    <s v="I&amp;M Distr Reg Oper"/>
    <x v="10"/>
    <s v="170"/>
    <s v="10483"/>
    <s v="SP20 / 009"/>
    <n v="84282.755884615297"/>
    <n v="561885.03923076903"/>
  </r>
  <r>
    <m/>
    <n v="0"/>
    <n v="1992187500"/>
    <n v="1996078491"/>
    <n v="1996082305"/>
    <n v="1996086060"/>
    <s v="13263R"/>
    <s v="Utilities"/>
    <s v="12378XR"/>
    <s v="Utility Operations I&amp;M"/>
    <s v="12378R"/>
    <s v="Utility Operations I&amp;M"/>
    <s v="12379R"/>
    <s v="I&amp;M Distr Reg Oper"/>
    <x v="10"/>
    <s v="170"/>
    <s v="10483"/>
    <s v="SP20 / 010"/>
    <n v="33420.704769230797"/>
    <n v="167103.52384615401"/>
  </r>
  <r>
    <m/>
    <n v="0"/>
    <n v="1992187500"/>
    <n v="1996078491"/>
    <n v="1996082305"/>
    <n v="1996086060"/>
    <s v="13263R"/>
    <s v="Utilities"/>
    <s v="12378XR"/>
    <s v="Utility Operations I&amp;M"/>
    <s v="12378R"/>
    <s v="Utility Operations I&amp;M"/>
    <s v="12379R"/>
    <s v="I&amp;M Distr Reg Oper"/>
    <x v="10"/>
    <s v="170"/>
    <s v="10576"/>
    <s v="SP20 / 006"/>
    <n v="14648.560996153799"/>
    <n v="162761.788846154"/>
  </r>
  <r>
    <m/>
    <n v="0"/>
    <n v="1992187500"/>
    <n v="1996078491"/>
    <n v="1996082305"/>
    <n v="1996086060"/>
    <s v="13263R"/>
    <s v="Utilities"/>
    <s v="12378XR"/>
    <s v="Utility Operations I&amp;M"/>
    <s v="12378R"/>
    <s v="Utility Operations I&amp;M"/>
    <s v="12379R"/>
    <s v="I&amp;M Distr Reg Oper"/>
    <x v="10"/>
    <s v="170"/>
    <s v="10576"/>
    <s v="SP20 / 007"/>
    <n v="30968.071499999998"/>
    <n v="309680.71500000003"/>
  </r>
  <r>
    <m/>
    <n v="0"/>
    <n v="1992187500"/>
    <n v="1996078491"/>
    <n v="1996082305"/>
    <n v="1996086060"/>
    <s v="13263R"/>
    <s v="Utilities"/>
    <s v="12378XR"/>
    <s v="Utility Operations I&amp;M"/>
    <s v="12378R"/>
    <s v="Utility Operations I&amp;M"/>
    <s v="12379R"/>
    <s v="I&amp;M Distr Reg Oper"/>
    <x v="10"/>
    <s v="170"/>
    <s v="10576"/>
    <s v="SP20 / 008"/>
    <n v="12095.120846153801"/>
    <n v="120951.208461538"/>
  </r>
  <r>
    <m/>
    <n v="0"/>
    <n v="1992187500"/>
    <n v="1996078491"/>
    <n v="1996082305"/>
    <n v="1996086060"/>
    <s v="13263R"/>
    <s v="Utilities"/>
    <s v="12378XR"/>
    <s v="Utility Operations I&amp;M"/>
    <s v="12378R"/>
    <s v="Utility Operations I&amp;M"/>
    <s v="12379R"/>
    <s v="I&amp;M Distr Reg Oper"/>
    <x v="10"/>
    <s v="170"/>
    <s v="10615"/>
    <s v="SP20 / 005"/>
    <n v="5621.2197630769197"/>
    <n v="70265.247038461501"/>
  </r>
  <r>
    <m/>
    <n v="0"/>
    <n v="1992187500"/>
    <n v="1996078491"/>
    <n v="1996082305"/>
    <n v="1996086060"/>
    <s v="13263R"/>
    <s v="Utilities"/>
    <s v="12378XR"/>
    <s v="Utility Operations I&amp;M"/>
    <s v="12378R"/>
    <s v="Utility Operations I&amp;M"/>
    <s v="12379R"/>
    <s v="I&amp;M Distr Reg Oper"/>
    <x v="10"/>
    <s v="170"/>
    <s v="10615"/>
    <s v="SP20 / 006"/>
    <n v="15212.2829884615"/>
    <n v="169025.366538462"/>
  </r>
  <r>
    <m/>
    <n v="0"/>
    <n v="1992187500"/>
    <n v="1996078491"/>
    <n v="1996082305"/>
    <n v="1996086060"/>
    <s v="13263R"/>
    <s v="Utilities"/>
    <s v="12378XR"/>
    <s v="Utility Operations I&amp;M"/>
    <s v="12378R"/>
    <s v="Utility Operations I&amp;M"/>
    <s v="12379R"/>
    <s v="I&amp;M Distr Reg Oper"/>
    <x v="10"/>
    <s v="170"/>
    <s v="10615"/>
    <s v="SP20 / 007"/>
    <n v="19739.933884615399"/>
    <n v="197399.33884615399"/>
  </r>
  <r>
    <m/>
    <n v="0"/>
    <n v="1992187500"/>
    <n v="1996078491"/>
    <n v="1996082305"/>
    <n v="1996086060"/>
    <s v="13263R"/>
    <s v="Utilities"/>
    <s v="12378XR"/>
    <s v="Utility Operations I&amp;M"/>
    <s v="12378R"/>
    <s v="Utility Operations I&amp;M"/>
    <s v="12379R"/>
    <s v="I&amp;M Distr Reg Oper"/>
    <x v="10"/>
    <s v="170"/>
    <s v="10615"/>
    <s v="SP20 / 008"/>
    <n v="11748.225269230799"/>
    <n v="117482.252692308"/>
  </r>
  <r>
    <m/>
    <n v="0"/>
    <n v="1992187500"/>
    <n v="1996078491"/>
    <n v="1996082305"/>
    <n v="1996086060"/>
    <s v="13263R"/>
    <s v="Utilities"/>
    <s v="12378XR"/>
    <s v="Utility Operations I&amp;M"/>
    <s v="12378R"/>
    <s v="Utility Operations I&amp;M"/>
    <s v="12379R"/>
    <s v="I&amp;M Distr Reg Oper"/>
    <x v="10"/>
    <s v="170"/>
    <s v="10615"/>
    <s v="SP20 / 009"/>
    <n v="20481.975115384601"/>
    <n v="136546.500769231"/>
  </r>
  <r>
    <m/>
    <n v="0"/>
    <n v="1992187500"/>
    <n v="1996078491"/>
    <n v="1996082305"/>
    <n v="1996086060"/>
    <s v="13263R"/>
    <s v="Utilities"/>
    <s v="12378XR"/>
    <s v="Utility Operations I&amp;M"/>
    <s v="12378R"/>
    <s v="Utility Operations I&amp;M"/>
    <s v="12379R"/>
    <s v="I&amp;M Distr Reg Oper"/>
    <x v="10"/>
    <s v="170"/>
    <s v="10615"/>
    <s v="SP20 / 010"/>
    <n v="59982.177923076997"/>
    <n v="299910.88961538498"/>
  </r>
  <r>
    <m/>
    <n v="0"/>
    <n v="1992187500"/>
    <n v="1996078491"/>
    <n v="1996082305"/>
    <n v="1996086060"/>
    <s v="13263R"/>
    <s v="Utilities"/>
    <s v="12378XR"/>
    <s v="Utility Operations I&amp;M"/>
    <s v="12378R"/>
    <s v="Utility Operations I&amp;M"/>
    <s v="12379R"/>
    <s v="I&amp;M Distr Reg Oper"/>
    <x v="10"/>
    <s v="170"/>
    <s v="10615"/>
    <s v="SP20 / 011"/>
    <n v="45626.241153846197"/>
    <n v="182504.96461538499"/>
  </r>
  <r>
    <m/>
    <n v="0"/>
    <n v="1992187500"/>
    <n v="1996078491"/>
    <n v="1996082305"/>
    <n v="1996086060"/>
    <s v="13263R"/>
    <s v="Utilities"/>
    <s v="12378XR"/>
    <s v="Utility Operations I&amp;M"/>
    <s v="12378R"/>
    <s v="Utility Operations I&amp;M"/>
    <s v="12379R"/>
    <s v="I&amp;M Distr Reg Oper"/>
    <x v="10"/>
    <s v="170"/>
    <s v="10615"/>
    <s v="SP20 / 013"/>
    <n v="97999.992192307807"/>
    <n v="279999.97769230802"/>
  </r>
  <r>
    <m/>
    <n v="0"/>
    <n v="1992187500"/>
    <n v="1996078491"/>
    <n v="1996082305"/>
    <n v="1996086060"/>
    <s v="13263R"/>
    <s v="Utilities"/>
    <s v="12378XR"/>
    <s v="Utility Operations I&amp;M"/>
    <s v="12378R"/>
    <s v="Utility Operations I&amp;M"/>
    <s v="12379R"/>
    <s v="I&amp;M Distr Reg Oper"/>
    <x v="1"/>
    <s v="170"/>
    <s v="10940"/>
    <s v="Nonsal"/>
    <n v="16177.638000000001"/>
    <n v="539254.6"/>
  </r>
  <r>
    <m/>
    <n v="0"/>
    <n v="1992187500"/>
    <n v="1996078491"/>
    <n v="1996082305"/>
    <n v="1996086060"/>
    <s v="13263R"/>
    <s v="Utilities"/>
    <s v="12378XR"/>
    <s v="Utility Operations I&amp;M"/>
    <s v="12378R"/>
    <s v="Utility Operations I&amp;M"/>
    <s v="12379R"/>
    <s v="I&amp;M Distr Reg Oper"/>
    <x v="1"/>
    <s v="170"/>
    <s v="10940"/>
    <s v="SP20 / 003"/>
    <n v="2345.3118519230802"/>
    <n v="46906.237038461499"/>
  </r>
  <r>
    <m/>
    <n v="0"/>
    <n v="1992187500"/>
    <n v="1996078491"/>
    <n v="1996082305"/>
    <n v="1996086060"/>
    <s v="13263R"/>
    <s v="Utilities"/>
    <s v="12378XR"/>
    <s v="Utility Operations I&amp;M"/>
    <s v="12378R"/>
    <s v="Utility Operations I&amp;M"/>
    <s v="12379R"/>
    <s v="I&amp;M Distr Reg Oper"/>
    <x v="1"/>
    <s v="170"/>
    <s v="10940"/>
    <s v="SP20 / 007"/>
    <n v="22170.749307692298"/>
    <n v="221707.49307692301"/>
  </r>
  <r>
    <m/>
    <n v="0"/>
    <n v="1992187500"/>
    <n v="1996078491"/>
    <n v="1996082305"/>
    <n v="1996086060"/>
    <s v="13263R"/>
    <s v="Utilities"/>
    <s v="12378XR"/>
    <s v="Utility Operations I&amp;M"/>
    <s v="12378R"/>
    <s v="Utility Operations I&amp;M"/>
    <s v="12379R"/>
    <s v="I&amp;M Distr Reg Oper"/>
    <x v="1"/>
    <s v="170"/>
    <s v="11126"/>
    <s v="SP20 / 004"/>
    <n v="10905.429413076899"/>
    <n v="181757.15688461499"/>
  </r>
  <r>
    <m/>
    <n v="0"/>
    <n v="1992187500"/>
    <n v="1996078491"/>
    <n v="1996082305"/>
    <n v="1996086060"/>
    <s v="13263R"/>
    <s v="Utilities"/>
    <s v="12378XR"/>
    <s v="Utility Operations I&amp;M"/>
    <s v="12378R"/>
    <s v="Utility Operations I&amp;M"/>
    <s v="12379R"/>
    <s v="I&amp;M Distr Reg Oper"/>
    <x v="1"/>
    <s v="170"/>
    <s v="11126"/>
    <s v="SP20 / 005"/>
    <n v="40370.141713846097"/>
    <n v="504626.77142307698"/>
  </r>
  <r>
    <m/>
    <n v="0"/>
    <n v="1992187500"/>
    <n v="1996078491"/>
    <n v="1996082305"/>
    <n v="1996086060"/>
    <s v="13263R"/>
    <s v="Utilities"/>
    <s v="12378XR"/>
    <s v="Utility Operations I&amp;M"/>
    <s v="12378R"/>
    <s v="Utility Operations I&amp;M"/>
    <s v="12379R"/>
    <s v="I&amp;M Distr Reg Oper"/>
    <x v="11"/>
    <s v="170"/>
    <s v="11126"/>
    <s v="SP20 / 006"/>
    <n v="53439.366842307703"/>
    <n v="593770.74269230803"/>
  </r>
  <r>
    <m/>
    <n v="0"/>
    <n v="1992187500"/>
    <n v="1996078491"/>
    <n v="1996082305"/>
    <n v="1996086060"/>
    <s v="13263R"/>
    <s v="Utilities"/>
    <s v="12378XR"/>
    <s v="Utility Operations I&amp;M"/>
    <s v="12378R"/>
    <s v="Utility Operations I&amp;M"/>
    <s v="12379R"/>
    <s v="I&amp;M Distr Reg Oper"/>
    <x v="11"/>
    <s v="170"/>
    <s v="11126"/>
    <s v="SP20 / 007"/>
    <n v="37108.602307692301"/>
    <n v="371086.02307692298"/>
  </r>
  <r>
    <m/>
    <n v="0"/>
    <n v="1992187500"/>
    <n v="1996078491"/>
    <n v="1996082305"/>
    <n v="1996086060"/>
    <s v="13263R"/>
    <s v="Utilities"/>
    <s v="12378XR"/>
    <s v="Utility Operations I&amp;M"/>
    <s v="12378R"/>
    <s v="Utility Operations I&amp;M"/>
    <s v="12379R"/>
    <s v="I&amp;M Distr Reg Oper"/>
    <x v="11"/>
    <s v="170"/>
    <s v="11126"/>
    <s v="SP20 / 008"/>
    <n v="10201.150423076901"/>
    <n v="102011.504230769"/>
  </r>
  <r>
    <m/>
    <n v="0"/>
    <n v="1992187500"/>
    <n v="1996078491"/>
    <n v="1996082305"/>
    <n v="1996086060"/>
    <s v="13263R"/>
    <s v="Utilities"/>
    <s v="12378XR"/>
    <s v="Utility Operations I&amp;M"/>
    <s v="12378R"/>
    <s v="Utility Operations I&amp;M"/>
    <s v="12379R"/>
    <s v="I&amp;M Distr Reg Oper"/>
    <x v="11"/>
    <s v="170"/>
    <s v="11126"/>
    <s v="SP20 / 009"/>
    <n v="38458.172019230798"/>
    <n v="256387.813461538"/>
  </r>
  <r>
    <m/>
    <n v="0"/>
    <n v="1992187500"/>
    <n v="1996078491"/>
    <n v="1996082305"/>
    <n v="1996086060"/>
    <s v="13263R"/>
    <s v="Utilities"/>
    <s v="12378XR"/>
    <s v="Utility Operations I&amp;M"/>
    <s v="12378R"/>
    <s v="Utility Operations I&amp;M"/>
    <s v="12379R"/>
    <s v="I&amp;M Distr Reg Oper"/>
    <x v="11"/>
    <s v="170"/>
    <s v="11126"/>
    <s v="SP20 / 010"/>
    <n v="30999.998923077001"/>
    <n v="154999.99461538499"/>
  </r>
  <r>
    <m/>
    <n v="0"/>
    <n v="1992187500"/>
    <n v="1996078491"/>
    <n v="1996082305"/>
    <n v="1996086060"/>
    <s v="13263R"/>
    <s v="Utilities"/>
    <s v="12378XR"/>
    <s v="Utility Operations I&amp;M"/>
    <s v="12378R"/>
    <s v="Utility Operations I&amp;M"/>
    <s v="12379R"/>
    <s v="I&amp;M Distr Reg Oper"/>
    <x v="11"/>
    <s v="170"/>
    <s v="11530"/>
    <s v="Nonsal"/>
    <n v="233373.98130000001"/>
    <n v="7779132.71"/>
  </r>
  <r>
    <m/>
    <n v="0"/>
    <n v="1992187500"/>
    <n v="1996078491"/>
    <n v="1996082305"/>
    <n v="1996086060"/>
    <s v="13263R"/>
    <s v="Utilities"/>
    <s v="12378XR"/>
    <s v="Utility Operations I&amp;M"/>
    <s v="12378R"/>
    <s v="Utility Operations I&amp;M"/>
    <s v="12379R"/>
    <s v="I&amp;M Distr Reg Oper"/>
    <x v="11"/>
    <s v="170"/>
    <s v="11530"/>
    <s v="SP20 / 003"/>
    <n v="7166.6595634615396"/>
    <n v="143333.191269231"/>
  </r>
  <r>
    <m/>
    <n v="0"/>
    <n v="1992187500"/>
    <n v="1996078491"/>
    <n v="1996082305"/>
    <n v="1996086060"/>
    <s v="13263R"/>
    <s v="Utilities"/>
    <s v="12378XR"/>
    <s v="Utility Operations I&amp;M"/>
    <s v="12378R"/>
    <s v="Utility Operations I&amp;M"/>
    <s v="12379R"/>
    <s v="I&amp;M Distr Reg Oper"/>
    <x v="11"/>
    <s v="170"/>
    <s v="11530"/>
    <s v="SP20 / 004"/>
    <n v="8152.2372692307699"/>
    <n v="135870.621153846"/>
  </r>
  <r>
    <m/>
    <n v="0"/>
    <n v="1992187500"/>
    <n v="1996078491"/>
    <n v="1996082305"/>
    <n v="1996086060"/>
    <s v="13263R"/>
    <s v="Utilities"/>
    <s v="12378XR"/>
    <s v="Utility Operations I&amp;M"/>
    <s v="12378R"/>
    <s v="Utility Operations I&amp;M"/>
    <s v="12379R"/>
    <s v="I&amp;M Distr Reg Oper"/>
    <x v="11"/>
    <s v="170"/>
    <s v="11530"/>
    <s v="SP20 / 005"/>
    <n v="51881.635676923099"/>
    <n v="648520.445961538"/>
  </r>
  <r>
    <m/>
    <n v="0"/>
    <n v="1992187500"/>
    <n v="1996078491"/>
    <n v="1996082305"/>
    <n v="1996086060"/>
    <s v="13263R"/>
    <s v="Utilities"/>
    <s v="12378XR"/>
    <s v="Utility Operations I&amp;M"/>
    <s v="12378R"/>
    <s v="Utility Operations I&amp;M"/>
    <s v="12379R"/>
    <s v="I&amp;M Distr Reg Oper"/>
    <x v="11"/>
    <s v="170"/>
    <s v="11530"/>
    <s v="SP20 / 006"/>
    <n v="40846.0804684615"/>
    <n v="453845.33853846201"/>
  </r>
  <r>
    <m/>
    <n v="0"/>
    <n v="1992187500"/>
    <n v="1996078491"/>
    <n v="1996082305"/>
    <n v="1996086060"/>
    <s v="13263R"/>
    <s v="Utilities"/>
    <s v="12378XR"/>
    <s v="Utility Operations I&amp;M"/>
    <s v="12378R"/>
    <s v="Utility Operations I&amp;M"/>
    <s v="12379R"/>
    <s v="I&amp;M Distr Reg Oper"/>
    <x v="11"/>
    <s v="170"/>
    <s v="11530"/>
    <s v="SP20 / 007"/>
    <n v="132201.90961923101"/>
    <n v="1322019.0961923101"/>
  </r>
  <r>
    <m/>
    <n v="0"/>
    <n v="1992187500"/>
    <n v="1996078491"/>
    <n v="1996082305"/>
    <n v="1996086060"/>
    <s v="13263R"/>
    <s v="Utilities"/>
    <s v="12378XR"/>
    <s v="Utility Operations I&amp;M"/>
    <s v="12378R"/>
    <s v="Utility Operations I&amp;M"/>
    <s v="12379R"/>
    <s v="I&amp;M Distr Reg Oper"/>
    <x v="11"/>
    <s v="170"/>
    <s v="11530"/>
    <s v="SP20 / 008"/>
    <n v="161271.729088461"/>
    <n v="1612717.29088462"/>
  </r>
  <r>
    <m/>
    <n v="0"/>
    <n v="1992187500"/>
    <n v="1996078491"/>
    <n v="1996082305"/>
    <n v="1996086060"/>
    <s v="13263R"/>
    <s v="Utilities"/>
    <s v="12378XR"/>
    <s v="Utility Operations I&amp;M"/>
    <s v="12378R"/>
    <s v="Utility Operations I&amp;M"/>
    <s v="12379R"/>
    <s v="I&amp;M Distr Reg Oper"/>
    <x v="11"/>
    <s v="170"/>
    <s v="11530"/>
    <s v="SP20 / 009"/>
    <n v="85456.167000000001"/>
    <n v="569707.78"/>
  </r>
  <r>
    <m/>
    <n v="0"/>
    <n v="1992187500"/>
    <n v="1996078491"/>
    <n v="1996082305"/>
    <n v="1996086060"/>
    <s v="13263R"/>
    <s v="Utilities"/>
    <s v="12378XR"/>
    <s v="Utility Operations I&amp;M"/>
    <s v="12378R"/>
    <s v="Utility Operations I&amp;M"/>
    <s v="12379R"/>
    <s v="I&amp;M Distr Reg Oper"/>
    <x v="11"/>
    <s v="170"/>
    <s v="11530"/>
    <s v="SP20 / 010"/>
    <n v="31758.787923077001"/>
    <n v="158793.939615385"/>
  </r>
  <r>
    <m/>
    <n v="0"/>
    <n v="1992187500"/>
    <n v="1996078491"/>
    <n v="1996082305"/>
    <n v="1996086060"/>
    <s v="13263R"/>
    <s v="Utilities"/>
    <s v="12378XR"/>
    <s v="Utility Operations I&amp;M"/>
    <s v="12378R"/>
    <s v="Utility Operations I&amp;M"/>
    <s v="12379R"/>
    <s v="I&amp;M Distr Reg Oper"/>
    <x v="11"/>
    <s v="170"/>
    <s v="11704"/>
    <s v="Nonsal"/>
    <n v="49715.267699999997"/>
    <n v="1657175.59"/>
  </r>
  <r>
    <m/>
    <n v="0"/>
    <n v="1992187500"/>
    <n v="1996078491"/>
    <n v="1996082305"/>
    <n v="1996086060"/>
    <s v="13263R"/>
    <s v="Utilities"/>
    <s v="12378XR"/>
    <s v="Utility Operations I&amp;M"/>
    <s v="12378R"/>
    <s v="Utility Operations I&amp;M"/>
    <s v="12379R"/>
    <s v="I&amp;M Distr Reg Oper"/>
    <x v="11"/>
    <s v="170"/>
    <s v="11704"/>
    <s v="SP20 / 008"/>
    <n v="88815.209446153895"/>
    <n v="888152.09446153895"/>
  </r>
  <r>
    <m/>
    <n v="0"/>
    <n v="1992187500"/>
    <n v="1996078491"/>
    <n v="1996082305"/>
    <n v="1996086060"/>
    <s v="13263R"/>
    <s v="Utilities"/>
    <s v="12378XR"/>
    <s v="Utility Operations I&amp;M"/>
    <s v="12378R"/>
    <s v="Utility Operations I&amp;M"/>
    <s v="12379R"/>
    <s v="I&amp;M Distr Reg Oper"/>
    <x v="11"/>
    <s v="170"/>
    <s v="11704"/>
    <s v="SP20 / 009"/>
    <n v="19326.692480769299"/>
    <n v="128844.616538462"/>
  </r>
  <r>
    <m/>
    <n v="0"/>
    <n v="1992187500"/>
    <n v="1996078491"/>
    <n v="1996082305"/>
    <n v="1996086060"/>
    <s v="13263R"/>
    <s v="Utilities"/>
    <s v="12378XR"/>
    <s v="Utility Operations I&amp;M"/>
    <s v="12378R"/>
    <s v="Utility Operations I&amp;M"/>
    <s v="12379R"/>
    <s v="I&amp;M Distr Reg Oper"/>
    <x v="11"/>
    <s v="170"/>
    <s v="11776"/>
    <s v="SP20 / 005"/>
    <n v="51702.103138461498"/>
    <n v="646276.28923076903"/>
  </r>
  <r>
    <m/>
    <n v="0"/>
    <n v="1992187500"/>
    <n v="1996078491"/>
    <n v="1996082305"/>
    <n v="1996086060"/>
    <s v="13263R"/>
    <s v="Utilities"/>
    <s v="12378XR"/>
    <s v="Utility Operations I&amp;M"/>
    <s v="12378R"/>
    <s v="Utility Operations I&amp;M"/>
    <s v="12379R"/>
    <s v="I&amp;M Distr Reg Oper"/>
    <x v="11"/>
    <s v="170"/>
    <s v="11776"/>
    <s v="SP20 / 006"/>
    <n v="82046.754426923202"/>
    <n v="942416.33807692304"/>
  </r>
  <r>
    <m/>
    <n v="0"/>
    <n v="1992187500"/>
    <n v="1996078491"/>
    <n v="1996082305"/>
    <n v="1996086060"/>
    <s v="13263R"/>
    <s v="Utilities"/>
    <s v="12378XR"/>
    <s v="Utility Operations I&amp;M"/>
    <s v="12378R"/>
    <s v="Utility Operations I&amp;M"/>
    <s v="12379R"/>
    <s v="I&amp;M Distr Reg Oper"/>
    <x v="11"/>
    <s v="170"/>
    <s v="11776"/>
    <s v="SP20 / 007"/>
    <n v="49633.566499999899"/>
    <n v="496335.66499999998"/>
  </r>
  <r>
    <m/>
    <n v="0"/>
    <n v="1992187500"/>
    <n v="1996078491"/>
    <n v="1996082305"/>
    <n v="1996086060"/>
    <s v="13263R"/>
    <s v="Utilities"/>
    <s v="12378XR"/>
    <s v="Utility Operations I&amp;M"/>
    <s v="12378R"/>
    <s v="Utility Operations I&amp;M"/>
    <s v="12379R"/>
    <s v="I&amp;M Distr Reg Oper"/>
    <x v="11"/>
    <s v="170"/>
    <s v="11776"/>
    <s v="SP20 / 008"/>
    <n v="81022.200884615304"/>
    <n v="810222.00884615397"/>
  </r>
  <r>
    <m/>
    <n v="0"/>
    <n v="1992187500"/>
    <n v="1996078491"/>
    <n v="1996082305"/>
    <n v="1996086060"/>
    <s v="13263R"/>
    <s v="Utilities"/>
    <s v="12378XR"/>
    <s v="Utility Operations I&amp;M"/>
    <s v="12378R"/>
    <s v="Utility Operations I&amp;M"/>
    <s v="12379R"/>
    <s v="I&amp;M Distr Reg Oper"/>
    <x v="11"/>
    <s v="170"/>
    <s v="11776"/>
    <s v="SP20 / 009"/>
    <n v="56684.271519230701"/>
    <n v="377895.14346153801"/>
  </r>
  <r>
    <m/>
    <n v="0"/>
    <n v="1992187500"/>
    <n v="1996078491"/>
    <n v="1996082305"/>
    <n v="1996086060"/>
    <s v="13263R"/>
    <s v="Utilities"/>
    <s v="12378XR"/>
    <s v="Utility Operations I&amp;M"/>
    <s v="12378R"/>
    <s v="Utility Operations I&amp;M"/>
    <s v="12379R"/>
    <s v="I&amp;M Distr Reg Oper"/>
    <x v="11"/>
    <s v="170"/>
    <s v="11776"/>
    <s v="SP20 / 010"/>
    <n v="29213.976999999999"/>
    <n v="146069.88500000001"/>
  </r>
  <r>
    <m/>
    <n v="0"/>
    <n v="1992187500"/>
    <n v="1996078491"/>
    <n v="1996082305"/>
    <n v="1996086060"/>
    <s v="13263R"/>
    <s v="Utilities"/>
    <s v="12378XR"/>
    <s v="Utility Operations I&amp;M"/>
    <s v="12378R"/>
    <s v="Utility Operations I&amp;M"/>
    <s v="12379R"/>
    <s v="I&amp;M Distr Reg Oper"/>
    <x v="11"/>
    <s v="170"/>
    <s v="12501"/>
    <s v="SP20 / 008"/>
    <n v="15793.245692307701"/>
    <n v="157932.456923077"/>
  </r>
  <r>
    <m/>
    <n v="0"/>
    <n v="1992187500"/>
    <n v="1996078491"/>
    <n v="1996082305"/>
    <n v="1996086060"/>
    <s v="13263R"/>
    <s v="Utilities"/>
    <s v="12378XR"/>
    <s v="Utility Operations I&amp;M"/>
    <s v="12378R"/>
    <s v="Utility Operations I&amp;M"/>
    <s v="12379R"/>
    <s v="I&amp;M Distr Reg Oper"/>
    <x v="11"/>
    <s v="170"/>
    <s v="12503"/>
    <s v="Nonsal"/>
    <n v="212282.5668"/>
    <n v="7076085.5599999996"/>
  </r>
  <r>
    <m/>
    <n v="0"/>
    <n v="1992187500"/>
    <n v="1996078491"/>
    <n v="1996082305"/>
    <n v="1996086060"/>
    <s v="13263R"/>
    <s v="Utilities"/>
    <s v="12378XR"/>
    <s v="Utility Operations I&amp;M"/>
    <s v="12378R"/>
    <s v="Utility Operations I&amp;M"/>
    <s v="12379R"/>
    <s v="I&amp;M Distr Reg Oper"/>
    <x v="11"/>
    <s v="170"/>
    <s v="12503"/>
    <s v="SP20 / 003"/>
    <n v="7399.95"/>
    <n v="147999"/>
  </r>
  <r>
    <m/>
    <n v="0"/>
    <n v="1992187500"/>
    <n v="1996078491"/>
    <n v="1996082305"/>
    <n v="1996086060"/>
    <s v="13263R"/>
    <s v="Utilities"/>
    <s v="12378XR"/>
    <s v="Utility Operations I&amp;M"/>
    <s v="12378R"/>
    <s v="Utility Operations I&amp;M"/>
    <s v="12379R"/>
    <s v="I&amp;M Distr Reg Oper"/>
    <x v="11"/>
    <s v="170"/>
    <s v="12503"/>
    <s v="SP20 / 004"/>
    <n v="32850.866935384598"/>
    <n v="547514.44892307697"/>
  </r>
  <r>
    <m/>
    <n v="0"/>
    <n v="1992187500"/>
    <n v="1996078491"/>
    <n v="1996082305"/>
    <n v="1996086060"/>
    <s v="13263R"/>
    <s v="Utilities"/>
    <s v="12378XR"/>
    <s v="Utility Operations I&amp;M"/>
    <s v="12378R"/>
    <s v="Utility Operations I&amp;M"/>
    <s v="12379R"/>
    <s v="I&amp;M Distr Reg Oper"/>
    <x v="11"/>
    <s v="170"/>
    <s v="12503"/>
    <s v="SP20 / 005"/>
    <n v="17957.70492"/>
    <n v="224471.31150000001"/>
  </r>
  <r>
    <m/>
    <n v="0"/>
    <n v="1992187500"/>
    <n v="1996078491"/>
    <n v="1996082305"/>
    <n v="1996086060"/>
    <s v="13263R"/>
    <s v="Utilities"/>
    <s v="12378XR"/>
    <s v="Utility Operations I&amp;M"/>
    <s v="12378R"/>
    <s v="Utility Operations I&amp;M"/>
    <s v="12379R"/>
    <s v="I&amp;M Distr Reg Oper"/>
    <x v="11"/>
    <s v="170"/>
    <s v="12503"/>
    <s v="SP20 / 006"/>
    <n v="30225.351780000001"/>
    <n v="335837.24200000003"/>
  </r>
  <r>
    <m/>
    <n v="0"/>
    <n v="1992187500"/>
    <n v="1996078491"/>
    <n v="1996082305"/>
    <n v="1996086060"/>
    <s v="13263R"/>
    <s v="Utilities"/>
    <s v="12378XR"/>
    <s v="Utility Operations I&amp;M"/>
    <s v="12378R"/>
    <s v="Utility Operations I&amp;M"/>
    <s v="12379R"/>
    <s v="I&amp;M Distr Reg Oper"/>
    <x v="11"/>
    <s v="170"/>
    <s v="12503"/>
    <s v="SP20 / 007"/>
    <n v="59121.466500000002"/>
    <n v="591214.66500000004"/>
  </r>
  <r>
    <m/>
    <n v="0"/>
    <n v="1992187500"/>
    <n v="1996078491"/>
    <n v="1996082305"/>
    <n v="1996086060"/>
    <s v="13263R"/>
    <s v="Utilities"/>
    <s v="12378XR"/>
    <s v="Utility Operations I&amp;M"/>
    <s v="12378R"/>
    <s v="Utility Operations I&amp;M"/>
    <s v="12379R"/>
    <s v="I&amp;M Distr Reg Oper"/>
    <x v="11"/>
    <s v="170"/>
    <s v="12503"/>
    <s v="SP20 / 008"/>
    <n v="149214.368115385"/>
    <n v="1492143.6811538499"/>
  </r>
  <r>
    <m/>
    <n v="0"/>
    <n v="1992187500"/>
    <n v="1996078491"/>
    <n v="1996082305"/>
    <n v="1996086060"/>
    <s v="13263R"/>
    <s v="Utilities"/>
    <s v="12378XR"/>
    <s v="Utility Operations I&amp;M"/>
    <s v="12378R"/>
    <s v="Utility Operations I&amp;M"/>
    <s v="12379R"/>
    <s v="I&amp;M Distr Reg Oper"/>
    <x v="11"/>
    <s v="170"/>
    <s v="12503"/>
    <s v="SP20 / 009"/>
    <n v="60695.602673077003"/>
    <n v="404637.35115384602"/>
  </r>
  <r>
    <m/>
    <n v="0"/>
    <n v="1992187500"/>
    <n v="1996078491"/>
    <n v="1996082305"/>
    <n v="1996086060"/>
    <s v="13263R"/>
    <s v="Utilities"/>
    <s v="12378XR"/>
    <s v="Utility Operations I&amp;M"/>
    <s v="12378R"/>
    <s v="Utility Operations I&amp;M"/>
    <s v="12379R"/>
    <s v="I&amp;M Distr Reg Oper"/>
    <x v="11"/>
    <s v="170"/>
    <s v="12503"/>
    <s v="SP20 / 010"/>
    <n v="32315"/>
    <n v="161575"/>
  </r>
  <r>
    <m/>
    <n v="0"/>
    <n v="1992187500"/>
    <n v="1996078491"/>
    <n v="1996082305"/>
    <n v="1996086060"/>
    <s v="13263R"/>
    <s v="Utilities"/>
    <s v="12378XR"/>
    <s v="Utility Operations I&amp;M"/>
    <s v="12378R"/>
    <s v="Utility Operations I&amp;M"/>
    <s v="12379R"/>
    <s v="I&amp;M Distr Reg Oper"/>
    <x v="11"/>
    <s v="170"/>
    <s v="13481"/>
    <s v="SP20 / 006"/>
    <n v="6838.1128730769196"/>
    <n v="75979.031923076895"/>
  </r>
  <r>
    <m/>
    <n v="0"/>
    <n v="1992187500"/>
    <n v="1996078491"/>
    <n v="1996082305"/>
    <n v="1996086060"/>
    <s v="13263R"/>
    <s v="Utilities"/>
    <s v="12378XR"/>
    <s v="Utility Operations I&amp;M"/>
    <s v="12378R"/>
    <s v="Utility Operations I&amp;M"/>
    <s v="12379R"/>
    <s v="I&amp;M Distr Reg Oper"/>
    <x v="11"/>
    <s v="170"/>
    <s v="13481"/>
    <s v="SP20 / 008"/>
    <n v="9905.3974615384595"/>
    <n v="99053.974615384606"/>
  </r>
  <r>
    <m/>
    <n v="0"/>
    <n v="1992187500"/>
    <n v="1996078491"/>
    <n v="1996082305"/>
    <n v="1996086060"/>
    <s v="13263R"/>
    <s v="Utilities"/>
    <s v="12378XR"/>
    <s v="Utility Operations I&amp;M"/>
    <s v="12378R"/>
    <s v="Utility Operations I&amp;M"/>
    <s v="12379R"/>
    <s v="I&amp;M Distr Reg Oper"/>
    <x v="11"/>
    <s v="170"/>
    <s v="13722"/>
    <s v="Nonsal"/>
    <n v="9430.4519999999993"/>
    <n v="314348.40000000002"/>
  </r>
  <r>
    <m/>
    <n v="0"/>
    <n v="1992187500"/>
    <n v="1996078491"/>
    <n v="1996082305"/>
    <n v="1996086060"/>
    <s v="13263R"/>
    <s v="Utilities"/>
    <s v="12378XR"/>
    <s v="Utility Operations I&amp;M"/>
    <s v="12378R"/>
    <s v="Utility Operations I&amp;M"/>
    <s v="12379R"/>
    <s v="I&amp;M Distr Reg Oper"/>
    <x v="11"/>
    <s v="170"/>
    <s v="13853"/>
    <s v="SP20 / 005"/>
    <n v="5515.6305230769203"/>
    <n v="68945.381538461501"/>
  </r>
  <r>
    <m/>
    <n v="0"/>
    <n v="1992187500"/>
    <n v="1996078491"/>
    <n v="1996082305"/>
    <n v="1996086060"/>
    <s v="13263R"/>
    <s v="Utilities"/>
    <s v="12378XR"/>
    <s v="Utility Operations I&amp;M"/>
    <s v="12378R"/>
    <s v="Utility Operations I&amp;M"/>
    <s v="12379R"/>
    <s v="I&amp;M Distr Reg Oper"/>
    <x v="11"/>
    <s v="170"/>
    <s v="13853"/>
    <s v="SP20 / 006"/>
    <n v="14278.802469230801"/>
    <n v="158653.36076923099"/>
  </r>
  <r>
    <m/>
    <n v="0"/>
    <n v="1992187500"/>
    <n v="1996078491"/>
    <n v="1996082305"/>
    <n v="1996086060"/>
    <s v="13263R"/>
    <s v="Utilities"/>
    <s v="12378XR"/>
    <s v="Utility Operations I&amp;M"/>
    <s v="12378R"/>
    <s v="Utility Operations I&amp;M"/>
    <s v="12379R"/>
    <s v="I&amp;M Distr Reg Oper"/>
    <x v="11"/>
    <s v="170"/>
    <s v="13853"/>
    <s v="SP20 / 007"/>
    <n v="25906.4351153846"/>
    <n v="259064.35115384599"/>
  </r>
  <r>
    <m/>
    <n v="0"/>
    <n v="1992187500"/>
    <n v="1996078491"/>
    <n v="1996082305"/>
    <n v="1996086060"/>
    <s v="13263R"/>
    <s v="Utilities"/>
    <s v="12378XR"/>
    <s v="Utility Operations I&amp;M"/>
    <s v="12378R"/>
    <s v="Utility Operations I&amp;M"/>
    <s v="12379R"/>
    <s v="I&amp;M Distr Reg Oper"/>
    <x v="11"/>
    <s v="170"/>
    <s v="13853"/>
    <s v="SP20 / 008"/>
    <n v="24552.878307692299"/>
    <n v="245528.78307692299"/>
  </r>
  <r>
    <m/>
    <n v="0"/>
    <n v="1992187500"/>
    <n v="1996078491"/>
    <n v="1996082305"/>
    <n v="1996086060"/>
    <s v="13263R"/>
    <s v="Utilities"/>
    <s v="12378XR"/>
    <s v="Utility Operations I&amp;M"/>
    <s v="12378R"/>
    <s v="Utility Operations I&amp;M"/>
    <s v="12379R"/>
    <s v="I&amp;M Distr Reg Oper"/>
    <x v="11"/>
    <s v="170"/>
    <s v="13853"/>
    <s v="SP20 / 009"/>
    <n v="18202.154999999999"/>
    <n v="121347.7"/>
  </r>
  <r>
    <m/>
    <n v="0"/>
    <n v="1992187500"/>
    <n v="1996078491"/>
    <n v="1996082305"/>
    <n v="1996086060"/>
    <s v="13263R"/>
    <s v="Utilities"/>
    <s v="12378XR"/>
    <s v="Utility Operations I&amp;M"/>
    <s v="12378R"/>
    <s v="Utility Operations I&amp;M"/>
    <s v="12379R"/>
    <s v="I&amp;M Distr Reg Oper"/>
    <x v="11"/>
    <s v="170"/>
    <s v="13853"/>
    <s v="SP20 / 011"/>
    <n v="44270.154903846204"/>
    <n v="177080.61961538499"/>
  </r>
  <r>
    <m/>
    <n v="0"/>
    <n v="1992187500"/>
    <n v="1996086120"/>
    <n v="1996087073"/>
    <n v="1996087073"/>
    <s v="13263R"/>
    <s v="Utilities"/>
    <s v="12388XR"/>
    <s v="Kentucky Power Company"/>
    <s v="14130R"/>
    <s v="Generating Assets KPCo"/>
    <m/>
    <m/>
    <x v="11"/>
    <s v="117"/>
    <s v="10218"/>
    <s v="Nonsal"/>
    <n v="59112.6273"/>
    <n v="1970420.91"/>
  </r>
  <r>
    <m/>
    <n v="0"/>
    <n v="1992187500"/>
    <n v="1996086120"/>
    <n v="1996087073"/>
    <n v="1996087073"/>
    <s v="13263R"/>
    <s v="Utilities"/>
    <s v="12388XR"/>
    <s v="Kentucky Power Company"/>
    <s v="14130R"/>
    <s v="Generating Assets KPCo"/>
    <m/>
    <m/>
    <x v="11"/>
    <s v="117"/>
    <s v="10218"/>
    <s v="SP20 / 005"/>
    <n v="6706.8069230769197"/>
    <n v="83835.086538461503"/>
  </r>
  <r>
    <m/>
    <n v="0"/>
    <n v="1992187500"/>
    <n v="1996086120"/>
    <n v="1996087073"/>
    <n v="1996087073"/>
    <s v="13263R"/>
    <s v="Utilities"/>
    <s v="12388XR"/>
    <s v="Kentucky Power Company"/>
    <s v="14130R"/>
    <s v="Generating Assets KPCo"/>
    <m/>
    <m/>
    <x v="11"/>
    <s v="117"/>
    <s v="10218"/>
    <s v="SP20 / 007"/>
    <n v="9142.0566153846194"/>
    <n v="91420.566153846201"/>
  </r>
  <r>
    <m/>
    <n v="0"/>
    <n v="1992187500"/>
    <n v="1996086120"/>
    <n v="1996087073"/>
    <n v="1996087073"/>
    <s v="13263R"/>
    <s v="Utilities"/>
    <s v="12388XR"/>
    <s v="Kentucky Power Company"/>
    <s v="14130R"/>
    <s v="Generating Assets KPCo"/>
    <m/>
    <m/>
    <x v="11"/>
    <s v="117"/>
    <s v="10218"/>
    <s v="SP20 / 008"/>
    <n v="44751.408000000003"/>
    <n v="447514.08"/>
  </r>
  <r>
    <m/>
    <n v="0"/>
    <n v="1992187500"/>
    <n v="1996086120"/>
    <n v="1996087073"/>
    <n v="1996087073"/>
    <s v="13263R"/>
    <s v="Utilities"/>
    <s v="12388XR"/>
    <s v="Kentucky Power Company"/>
    <s v="14130R"/>
    <s v="Generating Assets KPCo"/>
    <m/>
    <m/>
    <x v="11"/>
    <s v="117"/>
    <s v="10218"/>
    <s v="SP20 / 010"/>
    <n v="35750.982923076997"/>
    <n v="178754.914615385"/>
  </r>
  <r>
    <m/>
    <n v="0"/>
    <n v="1992187500"/>
    <n v="1996086120"/>
    <n v="1996088027"/>
    <n v="1996088981"/>
    <s v="13263R"/>
    <s v="Utilities"/>
    <s v="12388XR"/>
    <s v="Kentucky Power Company"/>
    <s v="12388R"/>
    <s v="Kentucky Power Company"/>
    <s v="11439R"/>
    <s v="Kentucky Power Co Headquarters"/>
    <x v="11"/>
    <s v="110"/>
    <s v="11439"/>
    <s v="SP20 / 005"/>
    <n v="5363.5996923077"/>
    <n v="67044.996153846194"/>
  </r>
  <r>
    <m/>
    <n v="0"/>
    <n v="1992187500"/>
    <n v="1996086120"/>
    <n v="1996088027"/>
    <n v="1996088981"/>
    <s v="13263R"/>
    <s v="Utilities"/>
    <s v="12388XR"/>
    <s v="Kentucky Power Company"/>
    <s v="12388R"/>
    <s v="Kentucky Power Company"/>
    <s v="11439R"/>
    <s v="Kentucky Power Co Headquarters"/>
    <x v="11"/>
    <s v="110"/>
    <s v="11439"/>
    <s v="SP20 / 009"/>
    <n v="18922.859076923101"/>
    <n v="126152.39384615399"/>
  </r>
  <r>
    <m/>
    <n v="0"/>
    <n v="1992187500"/>
    <n v="1996086120"/>
    <n v="1996088027"/>
    <n v="1996088981"/>
    <s v="13263R"/>
    <s v="Utilities"/>
    <s v="12388XR"/>
    <s v="Kentucky Power Company"/>
    <s v="12388R"/>
    <s v="Kentucky Power Company"/>
    <s v="11439R"/>
    <s v="Kentucky Power Co Headquarters"/>
    <x v="11"/>
    <s v="110"/>
    <s v="12395"/>
    <s v="SP20 / 007"/>
    <n v="12023.716"/>
    <n v="120237.16"/>
  </r>
  <r>
    <m/>
    <n v="0"/>
    <n v="1992187500"/>
    <n v="1996086120"/>
    <n v="1996088027"/>
    <n v="1996088981"/>
    <s v="13263R"/>
    <s v="Utilities"/>
    <s v="12388XR"/>
    <s v="Kentucky Power Company"/>
    <s v="12388R"/>
    <s v="Kentucky Power Company"/>
    <s v="11439R"/>
    <s v="Kentucky Power Co Headquarters"/>
    <x v="11"/>
    <s v="110"/>
    <s v="12395"/>
    <s v="SP20 / 008"/>
    <n v="27875.137500000001"/>
    <n v="278751.375"/>
  </r>
  <r>
    <m/>
    <n v="0"/>
    <n v="1992187500"/>
    <n v="1996086120"/>
    <n v="1996088027"/>
    <n v="1996088981"/>
    <s v="13263R"/>
    <s v="Utilities"/>
    <s v="12388XR"/>
    <s v="Kentucky Power Company"/>
    <s v="12388R"/>
    <s v="Kentucky Power Company"/>
    <s v="11439R"/>
    <s v="Kentucky Power Co Headquarters"/>
    <x v="11"/>
    <s v="110"/>
    <s v="12395"/>
    <s v="SP20 / 009"/>
    <n v="24626.933192307799"/>
    <n v="164179.55461538499"/>
  </r>
  <r>
    <m/>
    <n v="0"/>
    <n v="1992187500"/>
    <n v="1996086120"/>
    <n v="1996088027"/>
    <n v="1996089458"/>
    <s v="13263R"/>
    <s v="Utilities"/>
    <s v="12388XR"/>
    <s v="Kentucky Power Company"/>
    <s v="12388R"/>
    <s v="Kentucky Power Company"/>
    <s v="13453R"/>
    <s v="KY Customer Services"/>
    <x v="11"/>
    <s v="110"/>
    <s v="12390"/>
    <s v="SP20 / 009"/>
    <n v="53891.107730769203"/>
    <n v="359274.05153846199"/>
  </r>
  <r>
    <m/>
    <n v="0"/>
    <n v="1992187500"/>
    <n v="1996086120"/>
    <n v="1996088027"/>
    <n v="1996089458"/>
    <s v="13263R"/>
    <s v="Utilities"/>
    <s v="12388XR"/>
    <s v="Kentucky Power Company"/>
    <s v="12388R"/>
    <s v="Kentucky Power Company"/>
    <s v="13453R"/>
    <s v="KY Customer Services"/>
    <x v="11"/>
    <s v="110"/>
    <s v="12394"/>
    <s v="SP20 / 005"/>
    <n v="5181.7801230769201"/>
    <n v="64772.251538461504"/>
  </r>
  <r>
    <m/>
    <n v="0"/>
    <n v="1992187500"/>
    <n v="1996086120"/>
    <n v="1996088027"/>
    <n v="1996089458"/>
    <s v="13263R"/>
    <s v="Utilities"/>
    <s v="12388XR"/>
    <s v="Kentucky Power Company"/>
    <s v="12388R"/>
    <s v="Kentucky Power Company"/>
    <s v="13453R"/>
    <s v="KY Customer Services"/>
    <x v="11"/>
    <s v="110"/>
    <s v="12394"/>
    <s v="SP20 / 009"/>
    <n v="18288.6994038462"/>
    <n v="121924.662692308"/>
  </r>
  <r>
    <m/>
    <n v="0"/>
    <n v="1992187500"/>
    <n v="1996086120"/>
    <n v="1996088027"/>
    <n v="1996089458"/>
    <s v="13263R"/>
    <s v="Utilities"/>
    <s v="12388XR"/>
    <s v="Kentucky Power Company"/>
    <s v="12388R"/>
    <s v="Kentucky Power Company"/>
    <s v="13453R"/>
    <s v="KY Customer Services"/>
    <x v="11"/>
    <s v="110"/>
    <s v="13453"/>
    <s v="SP20 / 007"/>
    <n v="35653.222384615401"/>
    <n v="356532.223846154"/>
  </r>
  <r>
    <m/>
    <n v="0"/>
    <n v="1992187500"/>
    <n v="1996086120"/>
    <n v="1996088027"/>
    <n v="1996089458"/>
    <s v="13263R"/>
    <s v="Utilities"/>
    <s v="12388XR"/>
    <s v="Kentucky Power Company"/>
    <s v="12388R"/>
    <s v="Kentucky Power Company"/>
    <s v="13453R"/>
    <s v="KY Customer Services"/>
    <x v="11"/>
    <s v="110"/>
    <s v="13453"/>
    <s v="SP20 / 011"/>
    <n v="43112.500769230799"/>
    <n v="172450.00307692299"/>
  </r>
  <r>
    <m/>
    <n v="0"/>
    <n v="1992187500"/>
    <n v="1996086120"/>
    <n v="1996088027"/>
    <n v="1996089696"/>
    <s v="13263R"/>
    <s v="Utilities"/>
    <s v="12388XR"/>
    <s v="Kentucky Power Company"/>
    <s v="12388R"/>
    <s v="Kentucky Power Company"/>
    <s v="12391R"/>
    <s v="Kentucky Regulatory &amp; Finance"/>
    <x v="11"/>
    <s v="110"/>
    <s v="11783"/>
    <s v="SP20 / 005"/>
    <n v="5269.76326153846"/>
    <n v="65872.040769230807"/>
  </r>
  <r>
    <m/>
    <n v="0"/>
    <n v="1992187500"/>
    <n v="1996086120"/>
    <n v="1996088027"/>
    <n v="1996089696"/>
    <s v="13263R"/>
    <s v="Utilities"/>
    <s v="12388XR"/>
    <s v="Kentucky Power Company"/>
    <s v="12388R"/>
    <s v="Kentucky Power Company"/>
    <s v="12391R"/>
    <s v="Kentucky Regulatory &amp; Finance"/>
    <x v="11"/>
    <s v="110"/>
    <s v="11783"/>
    <s v="SP20 / 007"/>
    <n v="8999.9984615384601"/>
    <n v="89999.984615384601"/>
  </r>
  <r>
    <m/>
    <n v="0"/>
    <n v="1992187500"/>
    <n v="1996086120"/>
    <n v="1996088027"/>
    <n v="1996089696"/>
    <s v="13263R"/>
    <s v="Utilities"/>
    <s v="12388XR"/>
    <s v="Kentucky Power Company"/>
    <s v="12388R"/>
    <s v="Kentucky Power Company"/>
    <s v="12391R"/>
    <s v="Kentucky Regulatory &amp; Finance"/>
    <x v="11"/>
    <s v="110"/>
    <s v="11783"/>
    <s v="SP20 / 008"/>
    <n v="11000.0022307692"/>
    <n v="110000.02230769199"/>
  </r>
  <r>
    <m/>
    <n v="0"/>
    <n v="1992187500"/>
    <n v="1996086120"/>
    <n v="1996088027"/>
    <n v="1996089696"/>
    <s v="13263R"/>
    <s v="Utilities"/>
    <s v="12388XR"/>
    <s v="Kentucky Power Company"/>
    <s v="12388R"/>
    <s v="Kentucky Power Company"/>
    <s v="12391R"/>
    <s v="Kentucky Regulatory &amp; Finance"/>
    <x v="11"/>
    <s v="110"/>
    <s v="11783"/>
    <s v="SP20 / 010"/>
    <n v="26910"/>
    <n v="134550"/>
  </r>
  <r>
    <m/>
    <n v="0"/>
    <n v="1992187500"/>
    <n v="1996086120"/>
    <n v="1996088027"/>
    <n v="1996089696"/>
    <s v="13263R"/>
    <s v="Utilities"/>
    <s v="12388XR"/>
    <s v="Kentucky Power Company"/>
    <s v="12388R"/>
    <s v="Kentucky Power Company"/>
    <s v="12391R"/>
    <s v="Kentucky Regulatory &amp; Finance"/>
    <x v="11"/>
    <s v="110"/>
    <s v="11783"/>
    <s v="SP20 / 011"/>
    <n v="44249.998269230797"/>
    <n v="176999.99307692301"/>
  </r>
  <r>
    <m/>
    <n v="0"/>
    <n v="1992187500"/>
    <n v="1996086120"/>
    <n v="1996088027"/>
    <n v="1996089696"/>
    <s v="13263R"/>
    <s v="Utilities"/>
    <s v="12388XR"/>
    <s v="Kentucky Power Company"/>
    <s v="12388R"/>
    <s v="Kentucky Power Company"/>
    <s v="12391R"/>
    <s v="Kentucky Regulatory &amp; Finance"/>
    <x v="11"/>
    <s v="110"/>
    <s v="12392"/>
    <s v="SP20 / 002"/>
    <n v="4228.3283019230703"/>
    <n v="84566.566038461504"/>
  </r>
  <r>
    <m/>
    <n v="0"/>
    <n v="1992187500"/>
    <n v="1996086120"/>
    <n v="1996088027"/>
    <n v="1996089696"/>
    <s v="13263R"/>
    <s v="Utilities"/>
    <s v="12388XR"/>
    <s v="Kentucky Power Company"/>
    <s v="12388R"/>
    <s v="Kentucky Power Company"/>
    <s v="12391R"/>
    <s v="Kentucky Regulatory &amp; Finance"/>
    <x v="11"/>
    <s v="110"/>
    <s v="12392"/>
    <s v="SP20 / 004"/>
    <n v="4100.4684853846102"/>
    <n v="68341.141423076901"/>
  </r>
  <r>
    <m/>
    <n v="0"/>
    <n v="1992187500"/>
    <n v="1996086120"/>
    <n v="1996088027"/>
    <n v="1996089696"/>
    <s v="13263R"/>
    <s v="Utilities"/>
    <s v="12388XR"/>
    <s v="Kentucky Power Company"/>
    <s v="12388R"/>
    <s v="Kentucky Power Company"/>
    <s v="12391R"/>
    <s v="Kentucky Regulatory &amp; Finance"/>
    <x v="11"/>
    <s v="110"/>
    <s v="12392"/>
    <s v="SP20 / 008"/>
    <n v="10499.997538461501"/>
    <n v="104999.975384615"/>
  </r>
  <r>
    <m/>
    <n v="0"/>
    <n v="1992187500"/>
    <n v="1996086120"/>
    <n v="1996088027"/>
    <n v="1996089696"/>
    <s v="13263R"/>
    <s v="Utilities"/>
    <s v="12388XR"/>
    <s v="Kentucky Power Company"/>
    <s v="12388R"/>
    <s v="Kentucky Power Company"/>
    <s v="12391R"/>
    <s v="Kentucky Regulatory &amp; Finance"/>
    <x v="11"/>
    <s v="110"/>
    <s v="12392"/>
    <s v="SP20 / 011"/>
    <n v="41399.996923077"/>
    <n v="165599.987692308"/>
  </r>
  <r>
    <m/>
    <n v="0"/>
    <n v="1992187500"/>
    <n v="1996086120"/>
    <n v="1996088027"/>
    <n v="1996089696"/>
    <s v="13263R"/>
    <s v="Utilities"/>
    <s v="12388XR"/>
    <s v="Kentucky Power Company"/>
    <s v="12388R"/>
    <s v="Kentucky Power Company"/>
    <s v="12391R"/>
    <s v="Kentucky Regulatory &amp; Finance"/>
    <x v="11"/>
    <s v="110"/>
    <s v="12392"/>
    <s v="SP20 / 012"/>
    <n v="64499.996307692403"/>
    <n v="214999.987692308"/>
  </r>
  <r>
    <m/>
    <n v="0"/>
    <n v="1992187500"/>
    <n v="1996086120"/>
    <n v="1996088027"/>
    <n v="1996089815"/>
    <s v="13263R"/>
    <s v="Utilities"/>
    <s v="12388XR"/>
    <s v="Kentucky Power Company"/>
    <s v="12388R"/>
    <s v="Kentucky Power Company"/>
    <s v="12396R"/>
    <s v="KY Distribution Operations"/>
    <x v="11"/>
    <s v="110"/>
    <s v="10129"/>
    <s v="Nonsal"/>
    <n v="12572.3688"/>
    <n v="419078.96"/>
  </r>
  <r>
    <m/>
    <n v="0"/>
    <n v="1992187500"/>
    <n v="1996086120"/>
    <n v="1996088027"/>
    <n v="1996089815"/>
    <s v="13263R"/>
    <s v="Utilities"/>
    <s v="12388XR"/>
    <s v="Kentucky Power Company"/>
    <s v="12388R"/>
    <s v="Kentucky Power Company"/>
    <s v="12396R"/>
    <s v="KY Distribution Operations"/>
    <x v="11"/>
    <s v="110"/>
    <s v="10216"/>
    <s v="Nonsal"/>
    <n v="111812.4657"/>
    <n v="3727082.19"/>
  </r>
  <r>
    <m/>
    <n v="0"/>
    <n v="1992187500"/>
    <n v="1996086120"/>
    <n v="1996088027"/>
    <n v="1996089815"/>
    <s v="13263R"/>
    <s v="Utilities"/>
    <s v="12388XR"/>
    <s v="Kentucky Power Company"/>
    <s v="12388R"/>
    <s v="Kentucky Power Company"/>
    <s v="12396R"/>
    <s v="KY Distribution Operations"/>
    <x v="11"/>
    <s v="110"/>
    <s v="10216"/>
    <s v="SP20 / 008"/>
    <n v="110276.859815385"/>
    <n v="1102768.5981538501"/>
  </r>
  <r>
    <m/>
    <n v="0"/>
    <n v="1992187500"/>
    <n v="1996086120"/>
    <n v="1996088027"/>
    <n v="1996089815"/>
    <s v="13263R"/>
    <s v="Utilities"/>
    <s v="12388XR"/>
    <s v="Kentucky Power Company"/>
    <s v="12388R"/>
    <s v="Kentucky Power Company"/>
    <s v="12396R"/>
    <s v="KY Distribution Operations"/>
    <x v="11"/>
    <s v="110"/>
    <s v="10216"/>
    <s v="SP20 / 009"/>
    <n v="27892.862076923098"/>
    <n v="185952.413846154"/>
  </r>
  <r>
    <m/>
    <n v="0"/>
    <n v="1992187500"/>
    <n v="1996086120"/>
    <n v="1996088027"/>
    <n v="1996089815"/>
    <s v="13263R"/>
    <s v="Utilities"/>
    <s v="12388XR"/>
    <s v="Kentucky Power Company"/>
    <s v="12388R"/>
    <s v="Kentucky Power Company"/>
    <s v="12396R"/>
    <s v="KY Distribution Operations"/>
    <x v="11"/>
    <s v="110"/>
    <s v="10512"/>
    <s v="Nonsal"/>
    <n v="10852.5075"/>
    <n v="361750.25"/>
  </r>
  <r>
    <m/>
    <n v="0"/>
    <n v="1992187500"/>
    <n v="1996086120"/>
    <n v="1996088027"/>
    <n v="1996089815"/>
    <s v="13263R"/>
    <s v="Utilities"/>
    <s v="12388XR"/>
    <s v="Kentucky Power Company"/>
    <s v="12388R"/>
    <s v="Kentucky Power Company"/>
    <s v="12396R"/>
    <s v="KY Distribution Operations"/>
    <x v="11"/>
    <s v="110"/>
    <s v="10695"/>
    <s v="Nonsal"/>
    <n v="109443.55530000001"/>
    <n v="3648118.51"/>
  </r>
  <r>
    <m/>
    <n v="0"/>
    <n v="1992187500"/>
    <n v="1996086120"/>
    <n v="1996088027"/>
    <n v="1996089815"/>
    <s v="13263R"/>
    <s v="Utilities"/>
    <s v="12388XR"/>
    <s v="Kentucky Power Company"/>
    <s v="12388R"/>
    <s v="Kentucky Power Company"/>
    <s v="12396R"/>
    <s v="KY Distribution Operations"/>
    <x v="11"/>
    <s v="110"/>
    <s v="10695"/>
    <s v="SP20 / 008"/>
    <n v="106431.015576923"/>
    <n v="1064310.1557692301"/>
  </r>
  <r>
    <m/>
    <n v="0"/>
    <n v="1992187500"/>
    <n v="1996086120"/>
    <n v="1996088027"/>
    <n v="1996089815"/>
    <s v="13263R"/>
    <s v="Utilities"/>
    <s v="12388XR"/>
    <s v="Kentucky Power Company"/>
    <s v="12388R"/>
    <s v="Kentucky Power Company"/>
    <s v="12396R"/>
    <s v="KY Distribution Operations"/>
    <x v="11"/>
    <s v="110"/>
    <s v="10695"/>
    <s v="SP20 / 009"/>
    <n v="26252.682807692199"/>
    <n v="175017.88538461499"/>
  </r>
  <r>
    <m/>
    <n v="0"/>
    <n v="1992187500"/>
    <n v="1996086120"/>
    <n v="1996088027"/>
    <n v="1996089815"/>
    <s v="13263R"/>
    <s v="Utilities"/>
    <s v="12388XR"/>
    <s v="Kentucky Power Company"/>
    <s v="12388R"/>
    <s v="Kentucky Power Company"/>
    <s v="12396R"/>
    <s v="KY Distribution Operations"/>
    <x v="11"/>
    <s v="110"/>
    <s v="11266"/>
    <s v="Nonsal"/>
    <n v="5175.0162"/>
    <n v="172500.54"/>
  </r>
  <r>
    <m/>
    <n v="0"/>
    <n v="1992187500"/>
    <n v="1996086120"/>
    <n v="1996088027"/>
    <n v="1996089815"/>
    <s v="13263R"/>
    <s v="Utilities"/>
    <s v="12388XR"/>
    <s v="Kentucky Power Company"/>
    <s v="12388R"/>
    <s v="Kentucky Power Company"/>
    <s v="12396R"/>
    <s v="KY Distribution Operations"/>
    <x v="11"/>
    <s v="110"/>
    <s v="11680"/>
    <s v="SP20 / 005"/>
    <n v="29089.551132307799"/>
    <n v="363619.38915384602"/>
  </r>
  <r>
    <m/>
    <n v="0"/>
    <n v="1992187500"/>
    <n v="1996086120"/>
    <n v="1996088027"/>
    <n v="1996089815"/>
    <s v="13263R"/>
    <s v="Utilities"/>
    <s v="12388XR"/>
    <s v="Kentucky Power Company"/>
    <s v="12388R"/>
    <s v="Kentucky Power Company"/>
    <s v="12396R"/>
    <s v="KY Distribution Operations"/>
    <x v="11"/>
    <s v="110"/>
    <s v="11680"/>
    <s v="SP20 / 006"/>
    <n v="16732.856893846099"/>
    <n v="185920.632153846"/>
  </r>
  <r>
    <m/>
    <n v="0"/>
    <n v="1992187500"/>
    <n v="1996086120"/>
    <n v="1996088027"/>
    <n v="1996089815"/>
    <s v="13263R"/>
    <s v="Utilities"/>
    <s v="12388XR"/>
    <s v="Kentucky Power Company"/>
    <s v="12388R"/>
    <s v="Kentucky Power Company"/>
    <s v="12396R"/>
    <s v="KY Distribution Operations"/>
    <x v="11"/>
    <s v="110"/>
    <s v="11680"/>
    <s v="SP20 / 007"/>
    <n v="12760.707307692301"/>
    <n v="127607.073076923"/>
  </r>
  <r>
    <m/>
    <n v="0"/>
    <n v="1992187500"/>
    <n v="1996086120"/>
    <n v="1996088027"/>
    <n v="1996089815"/>
    <s v="13263R"/>
    <s v="Utilities"/>
    <s v="12388XR"/>
    <s v="Kentucky Power Company"/>
    <s v="12388R"/>
    <s v="Kentucky Power Company"/>
    <s v="12396R"/>
    <s v="KY Distribution Operations"/>
    <x v="11"/>
    <s v="110"/>
    <s v="11683"/>
    <s v="Nonsal"/>
    <n v="101515.60920000001"/>
    <n v="3383853.64"/>
  </r>
  <r>
    <m/>
    <n v="0"/>
    <n v="1992187500"/>
    <n v="1996086120"/>
    <n v="1996088027"/>
    <n v="1996089815"/>
    <s v="13263R"/>
    <s v="Utilities"/>
    <s v="12388XR"/>
    <s v="Kentucky Power Company"/>
    <s v="12388R"/>
    <s v="Kentucky Power Company"/>
    <s v="12396R"/>
    <s v="KY Distribution Operations"/>
    <x v="11"/>
    <s v="110"/>
    <s v="11683"/>
    <s v="SP20 / 008"/>
    <n v="107229.828676923"/>
    <n v="1072298.2867692299"/>
  </r>
  <r>
    <m/>
    <n v="0"/>
    <n v="1992187500"/>
    <n v="1996086120"/>
    <n v="1996088027"/>
    <n v="1996089815"/>
    <s v="13263R"/>
    <s v="Utilities"/>
    <s v="12388XR"/>
    <s v="Kentucky Power Company"/>
    <s v="12388R"/>
    <s v="Kentucky Power Company"/>
    <s v="12396R"/>
    <s v="KY Distribution Operations"/>
    <x v="11"/>
    <s v="110"/>
    <s v="11683"/>
    <s v="SP20 / 009"/>
    <n v="24150.75"/>
    <n v="161005"/>
  </r>
  <r>
    <m/>
    <n v="0"/>
    <n v="1992187500"/>
    <n v="1996086120"/>
    <n v="1996088027"/>
    <n v="1996089815"/>
    <s v="13263R"/>
    <s v="Utilities"/>
    <s v="12388XR"/>
    <s v="Kentucky Power Company"/>
    <s v="12388R"/>
    <s v="Kentucky Power Company"/>
    <s v="12396R"/>
    <s v="KY Distribution Operations"/>
    <x v="12"/>
    <s v="110"/>
    <s v="11685"/>
    <s v="Nonsal"/>
    <n v="36867.658499999998"/>
    <n v="1228921.95"/>
  </r>
  <r>
    <m/>
    <n v="0"/>
    <n v="1992187500"/>
    <n v="1996086120"/>
    <n v="1996088027"/>
    <n v="1996089815"/>
    <s v="13263R"/>
    <s v="Utilities"/>
    <s v="12388XR"/>
    <s v="Kentucky Power Company"/>
    <s v="12388R"/>
    <s v="Kentucky Power Company"/>
    <s v="12396R"/>
    <s v="KY Distribution Operations"/>
    <x v="12"/>
    <s v="110"/>
    <s v="11685"/>
    <s v="SP20 / 008"/>
    <n v="17239.613126923101"/>
    <n v="172396.131269231"/>
  </r>
  <r>
    <m/>
    <n v="0"/>
    <n v="1992187500"/>
    <n v="1996086120"/>
    <n v="1996088027"/>
    <n v="1996089815"/>
    <s v="13263R"/>
    <s v="Utilities"/>
    <s v="12388XR"/>
    <s v="Kentucky Power Company"/>
    <s v="12388R"/>
    <s v="Kentucky Power Company"/>
    <s v="12396R"/>
    <s v="KY Distribution Operations"/>
    <x v="12"/>
    <s v="110"/>
    <s v="12389"/>
    <s v="SP20 / 004"/>
    <n v="12390.6667315385"/>
    <n v="206511.11219230801"/>
  </r>
  <r>
    <m/>
    <n v="0"/>
    <n v="1992187500"/>
    <n v="1996086120"/>
    <n v="1996088027"/>
    <n v="1996089815"/>
    <s v="13263R"/>
    <s v="Utilities"/>
    <s v="12388XR"/>
    <s v="Kentucky Power Company"/>
    <s v="12388R"/>
    <s v="Kentucky Power Company"/>
    <s v="12396R"/>
    <s v="KY Distribution Operations"/>
    <x v="12"/>
    <s v="110"/>
    <s v="12389"/>
    <s v="SP20 / 006"/>
    <n v="17062.427641153801"/>
    <n v="189582.52934615401"/>
  </r>
  <r>
    <m/>
    <n v="0"/>
    <n v="1992187500"/>
    <n v="1996086120"/>
    <n v="1996088027"/>
    <n v="1996089815"/>
    <s v="13263R"/>
    <s v="Utilities"/>
    <s v="12388XR"/>
    <s v="Kentucky Power Company"/>
    <s v="12388R"/>
    <s v="Kentucky Power Company"/>
    <s v="12396R"/>
    <s v="KY Distribution Operations"/>
    <x v="12"/>
    <s v="110"/>
    <s v="12389"/>
    <s v="SP20 / 007"/>
    <n v="12956.1301153846"/>
    <n v="129561.301153846"/>
  </r>
  <r>
    <m/>
    <n v="0"/>
    <n v="1992187500"/>
    <n v="1996086120"/>
    <n v="1996088027"/>
    <n v="1996089815"/>
    <s v="13263R"/>
    <s v="Utilities"/>
    <s v="12388XR"/>
    <s v="Kentucky Power Company"/>
    <s v="12388R"/>
    <s v="Kentucky Power Company"/>
    <s v="12396R"/>
    <s v="KY Distribution Operations"/>
    <x v="12"/>
    <s v="110"/>
    <s v="12393"/>
    <s v="Nonsal"/>
    <n v="3538.3856999999998"/>
    <n v="117946.19"/>
  </r>
  <r>
    <m/>
    <n v="0"/>
    <n v="1992187500"/>
    <n v="1996086120"/>
    <n v="1996088027"/>
    <n v="1996089815"/>
    <s v="13263R"/>
    <s v="Utilities"/>
    <s v="12388XR"/>
    <s v="Kentucky Power Company"/>
    <s v="12388R"/>
    <s v="Kentucky Power Company"/>
    <s v="12396R"/>
    <s v="KY Distribution Operations"/>
    <x v="12"/>
    <s v="110"/>
    <s v="12393"/>
    <s v="SP20 / 004"/>
    <n v="9916.7196992307709"/>
    <n v="165278.66165384601"/>
  </r>
  <r>
    <m/>
    <n v="0"/>
    <n v="1992187500"/>
    <n v="1996086120"/>
    <n v="1996088027"/>
    <n v="1996089815"/>
    <s v="13263R"/>
    <s v="Utilities"/>
    <s v="12388XR"/>
    <s v="Kentucky Power Company"/>
    <s v="12388R"/>
    <s v="Kentucky Power Company"/>
    <s v="12396R"/>
    <s v="KY Distribution Operations"/>
    <x v="12"/>
    <s v="110"/>
    <s v="12393"/>
    <s v="SP20 / 005"/>
    <n v="6126.60309846154"/>
    <n v="76582.5387307692"/>
  </r>
  <r>
    <m/>
    <n v="0"/>
    <n v="1992187500"/>
    <n v="1996086120"/>
    <n v="1996088027"/>
    <n v="1996089815"/>
    <s v="13263R"/>
    <s v="Utilities"/>
    <s v="12388XR"/>
    <s v="Kentucky Power Company"/>
    <s v="12388R"/>
    <s v="Kentucky Power Company"/>
    <s v="12396R"/>
    <s v="KY Distribution Operations"/>
    <x v="12"/>
    <s v="110"/>
    <s v="12393"/>
    <s v="SP20 / 006"/>
    <n v="17625.2967346154"/>
    <n v="195836.63038461501"/>
  </r>
  <r>
    <m/>
    <n v="0"/>
    <n v="1992187500"/>
    <n v="1996086120"/>
    <n v="1996088027"/>
    <n v="1996089815"/>
    <s v="13263R"/>
    <s v="Utilities"/>
    <s v="12388XR"/>
    <s v="Kentucky Power Company"/>
    <s v="12388R"/>
    <s v="Kentucky Power Company"/>
    <s v="12396R"/>
    <s v="KY Distribution Operations"/>
    <x v="12"/>
    <s v="110"/>
    <s v="12396"/>
    <s v="SP20 / 010"/>
    <n v="31412.1888461538"/>
    <n v="157060.944230769"/>
  </r>
  <r>
    <m/>
    <n v="0"/>
    <n v="1992187500"/>
    <n v="1996086120"/>
    <n v="1996088027"/>
    <n v="1996089815"/>
    <s v="13263R"/>
    <s v="Utilities"/>
    <s v="12388XR"/>
    <s v="Kentucky Power Company"/>
    <s v="12388R"/>
    <s v="Kentucky Power Company"/>
    <s v="12396R"/>
    <s v="KY Distribution Operations"/>
    <x v="12"/>
    <s v="110"/>
    <s v="12396"/>
    <s v="SP20 / 012"/>
    <n v="67499.994461538605"/>
    <n v="224999.98153846199"/>
  </r>
  <r>
    <m/>
    <n v="0"/>
    <n v="1992187500"/>
    <n v="1996086120"/>
    <n v="1996088027"/>
    <n v="1996089815"/>
    <s v="13263R"/>
    <s v="Utilities"/>
    <s v="12388XR"/>
    <s v="Kentucky Power Company"/>
    <s v="12388R"/>
    <s v="Kentucky Power Company"/>
    <s v="12396R"/>
    <s v="KY Distribution Operations"/>
    <x v="12"/>
    <s v="110"/>
    <s v="12681"/>
    <s v="SP20 / 009"/>
    <n v="18619.428115384599"/>
    <n v="124129.52076923101"/>
  </r>
  <r>
    <m/>
    <n v="0"/>
    <n v="1992187500"/>
    <n v="1996086120"/>
    <n v="1996088027"/>
    <n v="1996089815"/>
    <s v="13263R"/>
    <s v="Utilities"/>
    <s v="12388XR"/>
    <s v="Kentucky Power Company"/>
    <s v="12388R"/>
    <s v="Kentucky Power Company"/>
    <s v="12396R"/>
    <s v="KY Distribution Operations"/>
    <x v="12"/>
    <s v="110"/>
    <s v="12682"/>
    <s v="SP20 / 005"/>
    <n v="11615.8400615385"/>
    <n v="145198.000769231"/>
  </r>
  <r>
    <m/>
    <n v="0"/>
    <n v="1992187500"/>
    <n v="1996086120"/>
    <n v="1996088027"/>
    <n v="1996089815"/>
    <s v="13263R"/>
    <s v="Utilities"/>
    <s v="12388XR"/>
    <s v="Kentucky Power Company"/>
    <s v="12388R"/>
    <s v="Kentucky Power Company"/>
    <s v="12396R"/>
    <s v="KY Distribution Operations"/>
    <x v="12"/>
    <s v="110"/>
    <s v="12682"/>
    <s v="SP20 / 006"/>
    <n v="12051.4991538462"/>
    <n v="172561.983076923"/>
  </r>
  <r>
    <m/>
    <n v="0"/>
    <n v="1992187500"/>
    <n v="1996086120"/>
    <n v="1996088027"/>
    <n v="1996089815"/>
    <s v="13263R"/>
    <s v="Utilities"/>
    <s v="12388XR"/>
    <s v="Kentucky Power Company"/>
    <s v="12388R"/>
    <s v="Kentucky Power Company"/>
    <s v="12396R"/>
    <s v="KY Distribution Operations"/>
    <x v="12"/>
    <s v="110"/>
    <s v="12682"/>
    <s v="SP20 / 007"/>
    <n v="56152.071230769201"/>
    <n v="561520.71230769204"/>
  </r>
  <r>
    <m/>
    <n v="0"/>
    <n v="1992187500"/>
    <n v="1996086120"/>
    <n v="1996088027"/>
    <n v="1996089815"/>
    <s v="13263R"/>
    <s v="Utilities"/>
    <s v="12388XR"/>
    <s v="Kentucky Power Company"/>
    <s v="12388R"/>
    <s v="Kentucky Power Company"/>
    <s v="12396R"/>
    <s v="KY Distribution Operations"/>
    <x v="12"/>
    <s v="110"/>
    <s v="12682"/>
    <s v="SP20 / 008"/>
    <n v="12664.597769230801"/>
    <n v="126645.97769230801"/>
  </r>
  <r>
    <m/>
    <n v="0"/>
    <n v="1992187500"/>
    <n v="1996086120"/>
    <n v="1996088027"/>
    <n v="1996089815"/>
    <s v="13263R"/>
    <s v="Utilities"/>
    <s v="12388XR"/>
    <s v="Kentucky Power Company"/>
    <s v="12388R"/>
    <s v="Kentucky Power Company"/>
    <s v="12396R"/>
    <s v="KY Distribution Operations"/>
    <x v="12"/>
    <s v="110"/>
    <s v="12682"/>
    <s v="SP20 / 009"/>
    <n v="19368.9076153846"/>
    <n v="129126.05076923101"/>
  </r>
  <r>
    <m/>
    <n v="0"/>
    <n v="1992187500"/>
    <n v="1996086120"/>
    <n v="1996088027"/>
    <n v="1996089815"/>
    <s v="13263R"/>
    <s v="Utilities"/>
    <s v="12388XR"/>
    <s v="Kentucky Power Company"/>
    <s v="12388R"/>
    <s v="Kentucky Power Company"/>
    <s v="12396R"/>
    <s v="KY Distribution Operations"/>
    <x v="12"/>
    <s v="110"/>
    <s v="12961"/>
    <s v="Nonsal"/>
    <n v="13615.361999999999"/>
    <n v="453845.4"/>
  </r>
  <r>
    <m/>
    <n v="0"/>
    <n v="1992187500"/>
    <n v="1996086120"/>
    <n v="1996088027"/>
    <n v="1996089815"/>
    <s v="13263R"/>
    <s v="Utilities"/>
    <s v="12388XR"/>
    <s v="Kentucky Power Company"/>
    <s v="12388R"/>
    <s v="Kentucky Power Company"/>
    <s v="12396R"/>
    <s v="KY Distribution Operations"/>
    <x v="12"/>
    <s v="110"/>
    <s v="12962"/>
    <s v="Nonsal"/>
    <n v="6514.1871000000001"/>
    <n v="217139.57"/>
  </r>
  <r>
    <m/>
    <n v="0"/>
    <n v="1992187500"/>
    <n v="1996086120"/>
    <n v="1996088027"/>
    <n v="1996089815"/>
    <s v="13263R"/>
    <s v="Utilities"/>
    <s v="12388XR"/>
    <s v="Kentucky Power Company"/>
    <s v="12388R"/>
    <s v="Kentucky Power Company"/>
    <s v="12396R"/>
    <s v="KY Distribution Operations"/>
    <x v="12"/>
    <s v="110"/>
    <s v="12963"/>
    <s v="Nonsal"/>
    <n v="6276.4080000000004"/>
    <n v="209213.6"/>
  </r>
  <r>
    <m/>
    <n v="0"/>
    <n v="1992187500"/>
    <n v="1996086120"/>
    <n v="1996088027"/>
    <n v="1996089815"/>
    <s v="13263R"/>
    <s v="Utilities"/>
    <s v="12388XR"/>
    <s v="Kentucky Power Company"/>
    <s v="12388R"/>
    <s v="Kentucky Power Company"/>
    <s v="12396R"/>
    <s v="KY Distribution Operations"/>
    <x v="12"/>
    <s v="110"/>
    <s v="13448"/>
    <s v="SP20 / 007"/>
    <n v="33105.640384615297"/>
    <n v="331056.40384615399"/>
  </r>
  <r>
    <m/>
    <n v="0"/>
    <n v="1992187500"/>
    <n v="1996086120"/>
    <n v="1996088027"/>
    <n v="1996089815"/>
    <s v="13263R"/>
    <s v="Utilities"/>
    <s v="12388XR"/>
    <s v="Kentucky Power Company"/>
    <s v="12388R"/>
    <s v="Kentucky Power Company"/>
    <s v="12396R"/>
    <s v="KY Distribution Operations"/>
    <x v="12"/>
    <s v="110"/>
    <s v="13448"/>
    <s v="SP20 / 008"/>
    <n v="11631.4996153846"/>
    <n v="116314.996153846"/>
  </r>
  <r>
    <m/>
    <n v="0"/>
    <n v="1992187500"/>
    <n v="1996086120"/>
    <n v="1996088027"/>
    <n v="1996089815"/>
    <s v="13263R"/>
    <s v="Utilities"/>
    <s v="12388XR"/>
    <s v="Kentucky Power Company"/>
    <s v="12388R"/>
    <s v="Kentucky Power Company"/>
    <s v="12396R"/>
    <s v="KY Distribution Operations"/>
    <x v="12"/>
    <s v="110"/>
    <s v="13448"/>
    <s v="SP20 / 010"/>
    <n v="32463.724769230801"/>
    <n v="162318.62384615399"/>
  </r>
  <r>
    <m/>
    <n v="0"/>
    <n v="1992187500"/>
    <n v="1996086120"/>
    <n v="1996088027"/>
    <n v="1996089815"/>
    <s v="13263R"/>
    <s v="Utilities"/>
    <s v="12388XR"/>
    <s v="Kentucky Power Company"/>
    <s v="12388R"/>
    <s v="Kentucky Power Company"/>
    <s v="12396R"/>
    <s v="KY Distribution Operations"/>
    <x v="12"/>
    <s v="110"/>
    <s v="13449"/>
    <s v="SP20 / 004"/>
    <n v="3385.5004153846098"/>
    <n v="56425.0069230769"/>
  </r>
  <r>
    <m/>
    <n v="0"/>
    <n v="1992187500"/>
    <n v="1996086120"/>
    <n v="1996088027"/>
    <n v="1996089815"/>
    <s v="13263R"/>
    <s v="Utilities"/>
    <s v="12388XR"/>
    <s v="Kentucky Power Company"/>
    <s v="12388R"/>
    <s v="Kentucky Power Company"/>
    <s v="12396R"/>
    <s v="KY Distribution Operations"/>
    <x v="12"/>
    <s v="110"/>
    <s v="13449"/>
    <s v="SP20 / 007"/>
    <n v="32002.621692307701"/>
    <n v="320026.21692307701"/>
  </r>
  <r>
    <m/>
    <n v="0"/>
    <n v="1992187500"/>
    <n v="1996086120"/>
    <n v="1996088027"/>
    <n v="1996089815"/>
    <s v="13263R"/>
    <s v="Utilities"/>
    <s v="12388XR"/>
    <s v="Kentucky Power Company"/>
    <s v="12388R"/>
    <s v="Kentucky Power Company"/>
    <s v="12396R"/>
    <s v="KY Distribution Operations"/>
    <x v="12"/>
    <s v="110"/>
    <s v="13449"/>
    <s v="SP20 / 008"/>
    <n v="39779.698307692401"/>
    <n v="397796.983076923"/>
  </r>
  <r>
    <m/>
    <n v="0"/>
    <n v="1992187500"/>
    <n v="1996086120"/>
    <n v="1996088027"/>
    <n v="1996089815"/>
    <s v="13263R"/>
    <s v="Utilities"/>
    <s v="12388XR"/>
    <s v="Kentucky Power Company"/>
    <s v="12388R"/>
    <s v="Kentucky Power Company"/>
    <s v="12396R"/>
    <s v="KY Distribution Operations"/>
    <x v="12"/>
    <s v="110"/>
    <s v="13449"/>
    <s v="SP20 / 011"/>
    <n v="43577.784615384502"/>
    <n v="174311.13846153801"/>
  </r>
  <r>
    <m/>
    <n v="0"/>
    <n v="1992187500"/>
    <n v="1996086120"/>
    <n v="1996088027"/>
    <n v="1996089815"/>
    <s v="13263R"/>
    <s v="Utilities"/>
    <s v="12388XR"/>
    <s v="Kentucky Power Company"/>
    <s v="12388R"/>
    <s v="Kentucky Power Company"/>
    <s v="12396R"/>
    <s v="KY Distribution Operations"/>
    <x v="12"/>
    <s v="110"/>
    <s v="13450"/>
    <s v="SP20 / 003"/>
    <n v="2394.2969230769199"/>
    <n v="47885.938461538499"/>
  </r>
  <r>
    <m/>
    <n v="0"/>
    <n v="1992187500"/>
    <n v="1996086120"/>
    <n v="1996088027"/>
    <n v="1996089815"/>
    <s v="13263R"/>
    <s v="Utilities"/>
    <s v="12388XR"/>
    <s v="Kentucky Power Company"/>
    <s v="12388R"/>
    <s v="Kentucky Power Company"/>
    <s v="12396R"/>
    <s v="KY Distribution Operations"/>
    <x v="12"/>
    <s v="110"/>
    <s v="13450"/>
    <s v="SP20 / 004"/>
    <n v="3710.9413846153898"/>
    <n v="61849.023076923098"/>
  </r>
  <r>
    <m/>
    <n v="0"/>
    <n v="1992187500"/>
    <n v="1996086120"/>
    <n v="1996088027"/>
    <n v="1996089815"/>
    <s v="13263R"/>
    <s v="Utilities"/>
    <s v="12388XR"/>
    <s v="Kentucky Power Company"/>
    <s v="12388R"/>
    <s v="Kentucky Power Company"/>
    <s v="12396R"/>
    <s v="KY Distribution Operations"/>
    <x v="12"/>
    <s v="110"/>
    <s v="13450"/>
    <s v="SP20 / 006"/>
    <n v="14683.4031461539"/>
    <n v="163148.92384615401"/>
  </r>
  <r>
    <m/>
    <n v="0"/>
    <n v="1992187500"/>
    <n v="1996086120"/>
    <n v="1996088027"/>
    <n v="1996089815"/>
    <s v="13263R"/>
    <s v="Utilities"/>
    <s v="12388XR"/>
    <s v="Kentucky Power Company"/>
    <s v="12388R"/>
    <s v="Kentucky Power Company"/>
    <s v="12396R"/>
    <s v="KY Distribution Operations"/>
    <x v="12"/>
    <s v="110"/>
    <s v="13450"/>
    <s v="SP20 / 010"/>
    <n v="31170.172999999999"/>
    <n v="155850.86499999999"/>
  </r>
  <r>
    <m/>
    <n v="0"/>
    <n v="1992187500"/>
    <n v="1996086120"/>
    <n v="1996088027"/>
    <n v="1996089815"/>
    <s v="13263R"/>
    <s v="Utilities"/>
    <s v="12388XR"/>
    <s v="Kentucky Power Company"/>
    <s v="12388R"/>
    <s v="Kentucky Power Company"/>
    <s v="12396R"/>
    <s v="KY Distribution Operations"/>
    <x v="12"/>
    <s v="110"/>
    <s v="13454"/>
    <s v="SP20 / 005"/>
    <n v="6336.1322461538502"/>
    <n v="79201.653076923103"/>
  </r>
  <r>
    <m/>
    <n v="0"/>
    <n v="1992187500"/>
    <n v="1996086120"/>
    <n v="1996088027"/>
    <n v="1996089815"/>
    <s v="13263R"/>
    <s v="Utilities"/>
    <s v="12388XR"/>
    <s v="Kentucky Power Company"/>
    <s v="12388R"/>
    <s v="Kentucky Power Company"/>
    <s v="12396R"/>
    <s v="KY Distribution Operations"/>
    <x v="12"/>
    <s v="110"/>
    <s v="13454"/>
    <s v="SP20 / 006"/>
    <n v="8104.9503461538397"/>
    <n v="90055.003846153806"/>
  </r>
  <r>
    <m/>
    <n v="0"/>
    <n v="1992187500"/>
    <n v="1996086120"/>
    <n v="1996088027"/>
    <n v="1996089815"/>
    <s v="13263R"/>
    <s v="Utilities"/>
    <s v="12388XR"/>
    <s v="Kentucky Power Company"/>
    <s v="12388R"/>
    <s v="Kentucky Power Company"/>
    <s v="12396R"/>
    <s v="KY Distribution Operations"/>
    <x v="12"/>
    <s v="110"/>
    <s v="13454"/>
    <s v="SP20 / 008"/>
    <n v="11901.3003076923"/>
    <n v="119013.00307692301"/>
  </r>
  <r>
    <m/>
    <n v="0"/>
    <n v="1992187500"/>
    <n v="1996086120"/>
    <n v="1996088027"/>
    <n v="1996089815"/>
    <s v="13263R"/>
    <s v="Utilities"/>
    <s v="12388XR"/>
    <s v="Kentucky Power Company"/>
    <s v="12388R"/>
    <s v="Kentucky Power Company"/>
    <s v="12396R"/>
    <s v="KY Distribution Operations"/>
    <x v="12"/>
    <s v="110"/>
    <s v="13454"/>
    <s v="SP20 / 009"/>
    <n v="19825.7353846154"/>
    <n v="132171.569230769"/>
  </r>
  <r>
    <m/>
    <n v="0"/>
    <n v="1992187500"/>
    <n v="1996086120"/>
    <n v="1996088027"/>
    <n v="1996089815"/>
    <s v="13263R"/>
    <s v="Utilities"/>
    <s v="12388XR"/>
    <s v="Kentucky Power Company"/>
    <s v="12388R"/>
    <s v="Kentucky Power Company"/>
    <s v="12396R"/>
    <s v="KY Distribution Operations"/>
    <x v="12"/>
    <s v="110"/>
    <s v="13555"/>
    <s v="SP20 / 004"/>
    <n v="3516.4598076923098"/>
    <n v="58607.663461538497"/>
  </r>
  <r>
    <m/>
    <n v="0"/>
    <n v="1992187500"/>
    <n v="1996086120"/>
    <n v="1996088027"/>
    <n v="1996089815"/>
    <s v="13263R"/>
    <s v="Utilities"/>
    <s v="12388XR"/>
    <s v="Kentucky Power Company"/>
    <s v="12388R"/>
    <s v="Kentucky Power Company"/>
    <s v="12396R"/>
    <s v="KY Distribution Operations"/>
    <x v="12"/>
    <s v="110"/>
    <s v="13556"/>
    <s v="SP20 / 005"/>
    <n v="5784.5054153846204"/>
    <n v="72306.317692307697"/>
  </r>
  <r>
    <m/>
    <n v="0"/>
    <n v="1992187500"/>
    <n v="1996086120"/>
    <n v="1996088027"/>
    <n v="1996089815"/>
    <s v="13263R"/>
    <s v="Utilities"/>
    <s v="12388XR"/>
    <s v="Kentucky Power Company"/>
    <s v="12388R"/>
    <s v="Kentucky Power Company"/>
    <s v="12396R"/>
    <s v="KY Distribution Operations"/>
    <x v="12"/>
    <s v="110"/>
    <s v="13556"/>
    <s v="SP20 / 006"/>
    <n v="7661.4150807692304"/>
    <n v="85126.834230769193"/>
  </r>
  <r>
    <m/>
    <n v="0"/>
    <n v="1992187500"/>
    <n v="1996086120"/>
    <n v="1996088027"/>
    <n v="1996089815"/>
    <s v="13263R"/>
    <s v="Utilities"/>
    <s v="12388XR"/>
    <s v="Kentucky Power Company"/>
    <s v="12388R"/>
    <s v="Kentucky Power Company"/>
    <s v="12396R"/>
    <s v="KY Distribution Operations"/>
    <x v="12"/>
    <s v="110"/>
    <s v="13557"/>
    <s v="SP20 / 005"/>
    <n v="5329.6543692307696"/>
    <n v="66620.679615384593"/>
  </r>
  <r>
    <m/>
    <n v="0"/>
    <n v="1992187500"/>
    <n v="1996086120"/>
    <n v="1996088027"/>
    <n v="1996089815"/>
    <s v="13263R"/>
    <s v="Utilities"/>
    <s v="12388XR"/>
    <s v="Kentucky Power Company"/>
    <s v="12388R"/>
    <s v="Kentucky Power Company"/>
    <s v="12396R"/>
    <s v="KY Distribution Operations"/>
    <x v="12"/>
    <s v="110"/>
    <s v="13557"/>
    <s v="SP20 / 006"/>
    <n v="7804.7017615384602"/>
    <n v="86718.908461538405"/>
  </r>
  <r>
    <m/>
    <n v="0"/>
    <n v="1992187500"/>
    <n v="1996086120"/>
    <n v="1996088027"/>
    <n v="1996089815"/>
    <s v="13263R"/>
    <s v="Utilities"/>
    <s v="12388XR"/>
    <s v="Kentucky Power Company"/>
    <s v="12388R"/>
    <s v="Kentucky Power Company"/>
    <s v="12396R"/>
    <s v="KY Distribution Operations"/>
    <x v="12"/>
    <s v="110"/>
    <s v="13655"/>
    <s v="SP20 / 003"/>
    <n v="8228.8775000000005"/>
    <n v="164577.54999999999"/>
  </r>
  <r>
    <m/>
    <n v="0"/>
    <n v="1992187500"/>
    <n v="1996086120"/>
    <n v="1996088027"/>
    <n v="1996089815"/>
    <s v="13263R"/>
    <s v="Utilities"/>
    <s v="12388XR"/>
    <s v="Kentucky Power Company"/>
    <s v="12388R"/>
    <s v="Kentucky Power Company"/>
    <s v="12396R"/>
    <s v="KY Distribution Operations"/>
    <x v="12"/>
    <s v="110"/>
    <s v="13655"/>
    <s v="SP20 / 004"/>
    <n v="12605.3418"/>
    <n v="210089.03"/>
  </r>
  <r>
    <m/>
    <n v="0"/>
    <n v="1992187500"/>
    <n v="1996086120"/>
    <n v="1996088027"/>
    <n v="1996089815"/>
    <s v="13263R"/>
    <s v="Utilities"/>
    <s v="12388XR"/>
    <s v="Kentucky Power Company"/>
    <s v="12388R"/>
    <s v="Kentucky Power Company"/>
    <s v="12396R"/>
    <s v="KY Distribution Operations"/>
    <x v="12"/>
    <s v="110"/>
    <s v="13655"/>
    <s v="SP20 / 007"/>
    <n v="9116.3024615384602"/>
    <n v="91163.024615384595"/>
  </r>
  <r>
    <m/>
    <n v="0"/>
    <n v="1992187500"/>
    <n v="1996086120"/>
    <n v="1996088027"/>
    <n v="1996089815"/>
    <s v="13263R"/>
    <s v="Utilities"/>
    <s v="12388XR"/>
    <s v="Kentucky Power Company"/>
    <s v="12388R"/>
    <s v="Kentucky Power Company"/>
    <s v="12396R"/>
    <s v="KY Distribution Operations"/>
    <x v="12"/>
    <s v="110"/>
    <s v="13736"/>
    <s v="SP20 / 007"/>
    <n v="15770.4931423077"/>
    <n v="157704.93142307701"/>
  </r>
  <r>
    <m/>
    <n v="0"/>
    <n v="1992187500"/>
    <n v="1996086120"/>
    <n v="1996088027"/>
    <n v="1996089815"/>
    <s v="13263R"/>
    <s v="Utilities"/>
    <s v="12388XR"/>
    <s v="Kentucky Power Company"/>
    <s v="12388R"/>
    <s v="Kentucky Power Company"/>
    <s v="12396R"/>
    <s v="KY Distribution Operations"/>
    <x v="12"/>
    <s v="110"/>
    <s v="13736"/>
    <s v="SP20 / 008"/>
    <n v="12379.9832307692"/>
    <n v="123799.83230769201"/>
  </r>
  <r>
    <m/>
    <n v="0"/>
    <n v="1992187500"/>
    <n v="1996086120"/>
    <n v="1996088027"/>
    <n v="1996089815"/>
    <s v="13263R"/>
    <s v="Utilities"/>
    <s v="12388XR"/>
    <s v="Kentucky Power Company"/>
    <s v="12388R"/>
    <s v="Kentucky Power Company"/>
    <s v="12396R"/>
    <s v="KY Distribution Operations"/>
    <x v="12"/>
    <s v="110"/>
    <s v="14186"/>
    <s v="Nonsal"/>
    <n v="4952.2259999999997"/>
    <n v="165074.20000000001"/>
  </r>
  <r>
    <m/>
    <n v="0"/>
    <n v="1992187500"/>
    <n v="1996086120"/>
    <n v="1996088027"/>
    <n v="1996089815"/>
    <s v="13263R"/>
    <s v="Utilities"/>
    <s v="12388XR"/>
    <s v="Kentucky Power Company"/>
    <s v="12388R"/>
    <s v="Kentucky Power Company"/>
    <s v="12396R"/>
    <s v="KY Distribution Operations"/>
    <x v="12"/>
    <s v="110"/>
    <s v="14186"/>
    <s v="SP20 / 008"/>
    <n v="12450.428769230801"/>
    <n v="124504.287692308"/>
  </r>
  <r>
    <m/>
    <n v="0"/>
    <n v="1996093750"/>
    <n v="1996093750"/>
    <n v="1996093750"/>
    <n v="1996093750"/>
    <s v="10610R"/>
    <s v="Nuclear Generation"/>
    <m/>
    <m/>
    <m/>
    <m/>
    <m/>
    <m/>
    <x v="12"/>
    <s v="190"/>
    <s v="10610"/>
    <s v="SP20 / 018"/>
    <n v="381000.00553846097"/>
    <n v="635000.00923076901"/>
  </r>
  <r>
    <m/>
    <n v="0"/>
    <n v="1996093750"/>
    <n v="1996093750"/>
    <n v="1996093750"/>
    <n v="1996093750"/>
    <s v="10610R"/>
    <s v="Nuclear Generation"/>
    <m/>
    <m/>
    <m/>
    <m/>
    <m/>
    <m/>
    <x v="12"/>
    <s v="190"/>
    <s v="13600"/>
    <s v="SP20 / 005"/>
    <n v="6262.40258461538"/>
    <n v="78280.032307692294"/>
  </r>
  <r>
    <m/>
    <n v="0"/>
    <n v="1996093750"/>
    <n v="1996093750"/>
    <n v="1996093750"/>
    <n v="1996093750"/>
    <s v="10610R"/>
    <s v="Nuclear Generation"/>
    <m/>
    <m/>
    <m/>
    <m/>
    <m/>
    <m/>
    <x v="12"/>
    <s v="190"/>
    <s v="13600"/>
    <s v="SP20 / 006"/>
    <n v="23723.909238461601"/>
    <n v="263598.991538462"/>
  </r>
  <r>
    <m/>
    <n v="0"/>
    <n v="1996093750"/>
    <n v="1996093750"/>
    <n v="1996093750"/>
    <n v="1996093750"/>
    <s v="10610R"/>
    <s v="Nuclear Generation"/>
    <m/>
    <m/>
    <m/>
    <m/>
    <m/>
    <m/>
    <x v="12"/>
    <s v="190"/>
    <s v="13600"/>
    <s v="SP20 / 008"/>
    <n v="23218.5613076923"/>
    <n v="232185.61307692301"/>
  </r>
  <r>
    <m/>
    <n v="0"/>
    <n v="1996093750"/>
    <n v="1996093750"/>
    <n v="1996093750"/>
    <n v="1996093750"/>
    <s v="10610R"/>
    <s v="Nuclear Generation"/>
    <m/>
    <m/>
    <m/>
    <m/>
    <m/>
    <m/>
    <x v="12"/>
    <s v="190"/>
    <s v="13600"/>
    <s v="SP20 / 009"/>
    <n v="39925.092288461601"/>
    <n v="266167.28192307701"/>
  </r>
  <r>
    <m/>
    <n v="0"/>
    <n v="1996093750"/>
    <n v="1997070312"/>
    <n v="1997070312"/>
    <n v="1997070312"/>
    <s v="10610R"/>
    <s v="Nuclear Generation"/>
    <s v="10997R"/>
    <s v="Cook Plant Nuclear All"/>
    <m/>
    <m/>
    <m/>
    <m/>
    <x v="12"/>
    <s v="190"/>
    <s v="11275"/>
    <s v="SP20 / 004"/>
    <n v="4316.4844846153901"/>
    <n v="71941.408076923093"/>
  </r>
  <r>
    <m/>
    <n v="0"/>
    <n v="1996093750"/>
    <n v="1997070312"/>
    <n v="1997070312"/>
    <n v="1997070312"/>
    <s v="10610R"/>
    <s v="Nuclear Generation"/>
    <s v="10997R"/>
    <s v="Cook Plant Nuclear All"/>
    <m/>
    <m/>
    <m/>
    <m/>
    <x v="12"/>
    <s v="190"/>
    <s v="11275"/>
    <s v="SP20 / 006"/>
    <n v="8165.1289846153904"/>
    <n v="90723.655384615398"/>
  </r>
  <r>
    <m/>
    <n v="0"/>
    <n v="1996093750"/>
    <n v="1997070312"/>
    <n v="1997070312"/>
    <n v="1997070312"/>
    <s v="10610R"/>
    <s v="Nuclear Generation"/>
    <s v="10997R"/>
    <s v="Cook Plant Nuclear All"/>
    <m/>
    <m/>
    <m/>
    <m/>
    <x v="12"/>
    <s v="190"/>
    <s v="11275"/>
    <s v="SP20 / 007"/>
    <n v="108196.27453846201"/>
    <n v="1081962.74538462"/>
  </r>
  <r>
    <m/>
    <n v="0"/>
    <n v="1996093750"/>
    <n v="1997070312"/>
    <n v="1997070312"/>
    <n v="1997070312"/>
    <s v="10610R"/>
    <s v="Nuclear Generation"/>
    <s v="10997R"/>
    <s v="Cook Plant Nuclear All"/>
    <m/>
    <m/>
    <m/>
    <m/>
    <x v="12"/>
    <s v="190"/>
    <s v="11275"/>
    <s v="SP20 / 008"/>
    <n v="46404.184269230798"/>
    <n v="464041.84269230801"/>
  </r>
  <r>
    <m/>
    <n v="0"/>
    <n v="1996093750"/>
    <n v="1997070312"/>
    <n v="1997070312"/>
    <n v="1997070312"/>
    <s v="10610R"/>
    <s v="Nuclear Generation"/>
    <s v="10997R"/>
    <s v="Cook Plant Nuclear All"/>
    <m/>
    <m/>
    <m/>
    <m/>
    <x v="12"/>
    <s v="190"/>
    <s v="11275"/>
    <s v="SP20 / 009"/>
    <n v="89832.006490384694"/>
    <n v="598880.04326923098"/>
  </r>
  <r>
    <m/>
    <n v="0"/>
    <n v="1996093750"/>
    <n v="1997070312"/>
    <n v="1997070312"/>
    <n v="1997070312"/>
    <s v="10610R"/>
    <s v="Nuclear Generation"/>
    <s v="10997R"/>
    <s v="Cook Plant Nuclear All"/>
    <m/>
    <m/>
    <m/>
    <m/>
    <x v="12"/>
    <s v="190"/>
    <s v="11275"/>
    <s v="SP20 / 010"/>
    <n v="32136"/>
    <n v="160680"/>
  </r>
  <r>
    <m/>
    <n v="0"/>
    <n v="1996093750"/>
    <n v="1997070312"/>
    <n v="1997070312"/>
    <n v="1997070312"/>
    <s v="10610R"/>
    <s v="Nuclear Generation"/>
    <s v="10997R"/>
    <s v="Cook Plant Nuclear All"/>
    <m/>
    <m/>
    <m/>
    <m/>
    <x v="12"/>
    <s v="190"/>
    <s v="11275"/>
    <s v="SP20 / 011"/>
    <n v="56285.725480769303"/>
    <n v="225142.90192307701"/>
  </r>
  <r>
    <m/>
    <n v="0"/>
    <n v="1996093750"/>
    <n v="1997070312"/>
    <n v="1997314452"/>
    <n v="1997314452"/>
    <s v="10610R"/>
    <s v="Nuclear Generation"/>
    <s v="10997R"/>
    <s v="Cook Plant Nuclear All"/>
    <s v="10869R"/>
    <s v="Cook Plant Perf Assur &amp; Verif"/>
    <m/>
    <m/>
    <x v="12"/>
    <s v="190"/>
    <s v="10869"/>
    <s v="SP20 / 008"/>
    <n v="53506.127307692303"/>
    <n v="535061.27307692298"/>
  </r>
  <r>
    <m/>
    <n v="0"/>
    <n v="1996093750"/>
    <n v="1997070312"/>
    <n v="1997314452"/>
    <n v="1997314452"/>
    <s v="10610R"/>
    <s v="Nuclear Generation"/>
    <s v="10997R"/>
    <s v="Cook Plant Nuclear All"/>
    <s v="10869R"/>
    <s v="Cook Plant Perf Assur &amp; Verif"/>
    <m/>
    <m/>
    <x v="12"/>
    <s v="190"/>
    <s v="10869"/>
    <s v="SP20 / 009"/>
    <n v="127885.563519231"/>
    <n v="852570.42346153897"/>
  </r>
  <r>
    <m/>
    <n v="0"/>
    <n v="1996093750"/>
    <n v="1997070312"/>
    <n v="1997314452"/>
    <n v="1997314452"/>
    <s v="10610R"/>
    <s v="Nuclear Generation"/>
    <s v="10997R"/>
    <s v="Cook Plant Nuclear All"/>
    <s v="10869R"/>
    <s v="Cook Plant Perf Assur &amp; Verif"/>
    <m/>
    <m/>
    <x v="12"/>
    <s v="190"/>
    <s v="10869"/>
    <s v="SP20 / 012"/>
    <n v="66533.639884615506"/>
    <n v="221778.79961538501"/>
  </r>
  <r>
    <m/>
    <n v="0"/>
    <n v="1996093750"/>
    <n v="1997070312"/>
    <n v="1997314452"/>
    <n v="1997314452"/>
    <s v="10610R"/>
    <s v="Nuclear Generation"/>
    <s v="10997R"/>
    <s v="Cook Plant Nuclear All"/>
    <s v="10869R"/>
    <s v="Cook Plant Perf Assur &amp; Verif"/>
    <m/>
    <m/>
    <x v="12"/>
    <s v="190"/>
    <s v="11187"/>
    <s v="Nonsal"/>
    <n v="16032.805200000001"/>
    <n v="534426.84"/>
  </r>
  <r>
    <m/>
    <n v="0"/>
    <n v="1996093750"/>
    <n v="1997070312"/>
    <n v="1997314452"/>
    <n v="1997314452"/>
    <s v="10610R"/>
    <s v="Nuclear Generation"/>
    <s v="10997R"/>
    <s v="Cook Plant Nuclear All"/>
    <s v="10869R"/>
    <s v="Cook Plant Perf Assur &amp; Verif"/>
    <m/>
    <m/>
    <x v="12"/>
    <s v="190"/>
    <s v="11187"/>
    <s v="SP20 / 009"/>
    <n v="20972.264999999999"/>
    <n v="139815.1"/>
  </r>
  <r>
    <m/>
    <n v="0"/>
    <n v="1996093750"/>
    <n v="1997070312"/>
    <n v="1997436522"/>
    <n v="1997436522"/>
    <s v="10610R"/>
    <s v="Nuclear Generation"/>
    <s v="10997R"/>
    <s v="Cook Plant Nuclear All"/>
    <s v="11270R"/>
    <s v="Cook Plant Support Svc All"/>
    <m/>
    <m/>
    <x v="12"/>
    <s v="190"/>
    <s v="10741"/>
    <s v="SP20 / 007"/>
    <n v="10015.430461538501"/>
    <n v="100154.304615385"/>
  </r>
  <r>
    <m/>
    <n v="0"/>
    <n v="1996093750"/>
    <n v="1997070312"/>
    <n v="1997436522"/>
    <n v="1997436522"/>
    <s v="10610R"/>
    <s v="Nuclear Generation"/>
    <s v="10997R"/>
    <s v="Cook Plant Nuclear All"/>
    <s v="11270R"/>
    <s v="Cook Plant Support Svc All"/>
    <m/>
    <m/>
    <x v="12"/>
    <s v="190"/>
    <s v="10741"/>
    <s v="SP20 / 008"/>
    <n v="40549.330153846102"/>
    <n v="405493.30153846199"/>
  </r>
  <r>
    <m/>
    <n v="0"/>
    <n v="1996093750"/>
    <n v="1997070312"/>
    <n v="1997436522"/>
    <n v="1997436522"/>
    <s v="10610R"/>
    <s v="Nuclear Generation"/>
    <s v="10997R"/>
    <s v="Cook Plant Nuclear All"/>
    <s v="11270R"/>
    <s v="Cook Plant Support Svc All"/>
    <m/>
    <m/>
    <x v="12"/>
    <s v="190"/>
    <s v="10741"/>
    <s v="SP20 / 010"/>
    <n v="37815.865076923001"/>
    <n v="189079.32538461499"/>
  </r>
  <r>
    <m/>
    <n v="0"/>
    <n v="1996093750"/>
    <n v="1997070312"/>
    <n v="1997436522"/>
    <n v="1997436522"/>
    <s v="10610R"/>
    <s v="Nuclear Generation"/>
    <s v="10997R"/>
    <s v="Cook Plant Nuclear All"/>
    <s v="11270R"/>
    <s v="Cook Plant Support Svc All"/>
    <m/>
    <m/>
    <x v="12"/>
    <s v="190"/>
    <s v="11270"/>
    <s v="SP20 / 013"/>
    <n v="86270.624326923105"/>
    <n v="246487.49807692299"/>
  </r>
  <r>
    <m/>
    <n v="0"/>
    <n v="1996093750"/>
    <n v="1997070312"/>
    <n v="1997436522"/>
    <n v="1997436522"/>
    <s v="10610R"/>
    <s v="Nuclear Generation"/>
    <s v="10997R"/>
    <s v="Cook Plant Nuclear All"/>
    <s v="11270R"/>
    <s v="Cook Plant Support Svc All"/>
    <m/>
    <m/>
    <x v="12"/>
    <s v="190"/>
    <s v="11373"/>
    <s v="SP20 / 004"/>
    <n v="13296.553647692301"/>
    <n v="221609.22746153799"/>
  </r>
  <r>
    <m/>
    <n v="0"/>
    <n v="1996093750"/>
    <n v="1997070312"/>
    <n v="1997436522"/>
    <n v="1997436522"/>
    <s v="10610R"/>
    <s v="Nuclear Generation"/>
    <s v="10997R"/>
    <s v="Cook Plant Nuclear All"/>
    <s v="11270R"/>
    <s v="Cook Plant Support Svc All"/>
    <m/>
    <m/>
    <x v="12"/>
    <s v="190"/>
    <s v="11373"/>
    <s v="SP20 / 008"/>
    <n v="265348.38900000002"/>
    <n v="2653483.89"/>
  </r>
  <r>
    <m/>
    <n v="0"/>
    <n v="1996093750"/>
    <n v="1997070312"/>
    <n v="1997436522"/>
    <n v="1997436522"/>
    <s v="10610R"/>
    <s v="Nuclear Generation"/>
    <s v="10997R"/>
    <s v="Cook Plant Nuclear All"/>
    <s v="11270R"/>
    <s v="Cook Plant Support Svc All"/>
    <m/>
    <m/>
    <x v="12"/>
    <s v="190"/>
    <s v="11373"/>
    <s v="SP20 / 009"/>
    <n v="412260.054576925"/>
    <n v="2748400.3638461502"/>
  </r>
  <r>
    <m/>
    <n v="0"/>
    <n v="1996093750"/>
    <n v="1997070312"/>
    <n v="1997436522"/>
    <n v="1997436522"/>
    <s v="10610R"/>
    <s v="Nuclear Generation"/>
    <s v="10997R"/>
    <s v="Cook Plant Nuclear All"/>
    <s v="11270R"/>
    <s v="Cook Plant Support Svc All"/>
    <m/>
    <m/>
    <x v="12"/>
    <s v="190"/>
    <s v="11373"/>
    <s v="SP20 / 010"/>
    <n v="114566.34038461601"/>
    <n v="572831.70192307699"/>
  </r>
  <r>
    <m/>
    <n v="0"/>
    <n v="1996093750"/>
    <n v="1997070312"/>
    <n v="1997436522"/>
    <n v="1997436522"/>
    <s v="10610R"/>
    <s v="Nuclear Generation"/>
    <s v="10997R"/>
    <s v="Cook Plant Nuclear All"/>
    <s v="11270R"/>
    <s v="Cook Plant Support Svc All"/>
    <m/>
    <m/>
    <x v="12"/>
    <s v="190"/>
    <s v="11373"/>
    <s v="SP20 / 011"/>
    <n v="51553.596057692303"/>
    <n v="206214.38423076901"/>
  </r>
  <r>
    <m/>
    <n v="0"/>
    <n v="1996093750"/>
    <n v="1997070312"/>
    <n v="1997436522"/>
    <n v="1997467039"/>
    <s v="10610R"/>
    <s v="Nuclear Generation"/>
    <s v="10997R"/>
    <s v="Cook Plant Nuclear All"/>
    <s v="11270R"/>
    <s v="Cook Plant Support Svc All"/>
    <s v="12941R"/>
    <s v="Cook Plant Engineering All"/>
    <x v="12"/>
    <s v="103"/>
    <s v="10468"/>
    <s v="SP20 / 009"/>
    <n v="20085"/>
    <n v="133900"/>
  </r>
  <r>
    <m/>
    <n v="0"/>
    <n v="1996093750"/>
    <n v="1997070312"/>
    <n v="1997436522"/>
    <n v="1997467039"/>
    <s v="10610R"/>
    <s v="Nuclear Generation"/>
    <s v="10997R"/>
    <s v="Cook Plant Nuclear All"/>
    <s v="11270R"/>
    <s v="Cook Plant Support Svc All"/>
    <s v="12941R"/>
    <s v="Cook Plant Engineering All"/>
    <x v="12"/>
    <s v="190"/>
    <s v="10385"/>
    <s v="Nonsal"/>
    <n v="4504.3100000000004"/>
    <n v="90086.2"/>
  </r>
  <r>
    <m/>
    <n v="0"/>
    <n v="1996093750"/>
    <n v="1997070312"/>
    <n v="1997436522"/>
    <n v="1997467039"/>
    <s v="10610R"/>
    <s v="Nuclear Generation"/>
    <s v="10997R"/>
    <s v="Cook Plant Nuclear All"/>
    <s v="11270R"/>
    <s v="Cook Plant Support Svc All"/>
    <s v="12941R"/>
    <s v="Cook Plant Engineering All"/>
    <x v="12"/>
    <s v="190"/>
    <s v="10385"/>
    <s v="SP20 / 004"/>
    <n v="3697.7990538461499"/>
    <n v="61629.984230769202"/>
  </r>
  <r>
    <m/>
    <n v="0"/>
    <n v="1996093750"/>
    <n v="1997070312"/>
    <n v="1997436522"/>
    <n v="1997467039"/>
    <s v="10610R"/>
    <s v="Nuclear Generation"/>
    <s v="10997R"/>
    <s v="Cook Plant Nuclear All"/>
    <s v="11270R"/>
    <s v="Cook Plant Support Svc All"/>
    <s v="12941R"/>
    <s v="Cook Plant Engineering All"/>
    <x v="12"/>
    <s v="190"/>
    <s v="10385"/>
    <s v="SP20 / 007"/>
    <n v="38562.619011538503"/>
    <n v="385626.19011538499"/>
  </r>
  <r>
    <m/>
    <n v="0"/>
    <n v="1996093750"/>
    <n v="1997070312"/>
    <n v="1997436522"/>
    <n v="1997467039"/>
    <s v="10610R"/>
    <s v="Nuclear Generation"/>
    <s v="10997R"/>
    <s v="Cook Plant Nuclear All"/>
    <s v="11270R"/>
    <s v="Cook Plant Support Svc All"/>
    <s v="12941R"/>
    <s v="Cook Plant Engineering All"/>
    <x v="12"/>
    <s v="190"/>
    <s v="10385"/>
    <s v="SP20 / 008"/>
    <n v="24195.848730769201"/>
    <n v="241958.487307692"/>
  </r>
  <r>
    <m/>
    <n v="0"/>
    <n v="1996093750"/>
    <n v="1997070312"/>
    <n v="1997436522"/>
    <n v="1997467039"/>
    <s v="10610R"/>
    <s v="Nuclear Generation"/>
    <s v="10997R"/>
    <s v="Cook Plant Nuclear All"/>
    <s v="11270R"/>
    <s v="Cook Plant Support Svc All"/>
    <s v="12941R"/>
    <s v="Cook Plant Engineering All"/>
    <x v="12"/>
    <s v="190"/>
    <s v="10385"/>
    <s v="SP20 / 009"/>
    <n v="21187.6735384616"/>
    <n v="141251.15692307701"/>
  </r>
  <r>
    <m/>
    <n v="0"/>
    <n v="1996093750"/>
    <n v="1997070312"/>
    <n v="1997436522"/>
    <n v="1997467039"/>
    <s v="10610R"/>
    <s v="Nuclear Generation"/>
    <s v="10997R"/>
    <s v="Cook Plant Nuclear All"/>
    <s v="11270R"/>
    <s v="Cook Plant Support Svc All"/>
    <s v="12941R"/>
    <s v="Cook Plant Engineering All"/>
    <x v="12"/>
    <s v="190"/>
    <s v="10468"/>
    <s v="SP20 / 003"/>
    <n v="2618.1269480769201"/>
    <n v="52362.538961538499"/>
  </r>
  <r>
    <m/>
    <n v="0"/>
    <n v="1996093750"/>
    <n v="1997070312"/>
    <n v="1997436522"/>
    <n v="1997467039"/>
    <s v="10610R"/>
    <s v="Nuclear Generation"/>
    <s v="10997R"/>
    <s v="Cook Plant Nuclear All"/>
    <s v="11270R"/>
    <s v="Cook Plant Support Svc All"/>
    <s v="12941R"/>
    <s v="Cook Plant Engineering All"/>
    <x v="12"/>
    <s v="190"/>
    <s v="10468"/>
    <s v="SP20 / 005"/>
    <n v="6179.9990769230699"/>
    <n v="77249.988461538494"/>
  </r>
  <r>
    <m/>
    <n v="0"/>
    <n v="1996093750"/>
    <n v="1997070312"/>
    <n v="1997436522"/>
    <n v="1997467039"/>
    <s v="10610R"/>
    <s v="Nuclear Generation"/>
    <s v="10997R"/>
    <s v="Cook Plant Nuclear All"/>
    <s v="11270R"/>
    <s v="Cook Plant Support Svc All"/>
    <s v="12941R"/>
    <s v="Cook Plant Engineering All"/>
    <x v="12"/>
    <s v="190"/>
    <s v="10468"/>
    <s v="SP20 / 008"/>
    <n v="10329.998923076901"/>
    <n v="103299.989230769"/>
  </r>
  <r>
    <m/>
    <n v="0"/>
    <n v="1996093750"/>
    <n v="1997070312"/>
    <n v="1997436522"/>
    <n v="1997467039"/>
    <s v="10610R"/>
    <s v="Nuclear Generation"/>
    <s v="10997R"/>
    <s v="Cook Plant Nuclear All"/>
    <s v="11270R"/>
    <s v="Cook Plant Support Svc All"/>
    <s v="12941R"/>
    <s v="Cook Plant Engineering All"/>
    <x v="12"/>
    <s v="190"/>
    <s v="10468"/>
    <s v="SP20 / 009"/>
    <n v="202895.581713461"/>
    <n v="1352637.2114230799"/>
  </r>
  <r>
    <m/>
    <n v="0"/>
    <n v="1996093750"/>
    <n v="1997070312"/>
    <n v="1997436522"/>
    <n v="1997467039"/>
    <s v="10610R"/>
    <s v="Nuclear Generation"/>
    <s v="10997R"/>
    <s v="Cook Plant Nuclear All"/>
    <s v="11270R"/>
    <s v="Cook Plant Support Svc All"/>
    <s v="12941R"/>
    <s v="Cook Plant Engineering All"/>
    <x v="12"/>
    <s v="190"/>
    <s v="10468"/>
    <s v="SP20 / 010"/>
    <n v="125042.30338461501"/>
    <n v="625211.51692307706"/>
  </r>
  <r>
    <m/>
    <n v="0"/>
    <n v="1996093750"/>
    <n v="1997070312"/>
    <n v="1997436522"/>
    <n v="1997467039"/>
    <s v="10610R"/>
    <s v="Nuclear Generation"/>
    <s v="10997R"/>
    <s v="Cook Plant Nuclear All"/>
    <s v="11270R"/>
    <s v="Cook Plant Support Svc All"/>
    <s v="12941R"/>
    <s v="Cook Plant Engineering All"/>
    <x v="12"/>
    <s v="190"/>
    <s v="10468"/>
    <s v="SP20 / 011"/>
    <n v="47164.165384615502"/>
    <n v="188656.66153846201"/>
  </r>
  <r>
    <m/>
    <n v="0"/>
    <n v="1996093750"/>
    <n v="1997070312"/>
    <n v="1997436522"/>
    <n v="1997467039"/>
    <s v="10610R"/>
    <s v="Nuclear Generation"/>
    <s v="10997R"/>
    <s v="Cook Plant Nuclear All"/>
    <s v="11270R"/>
    <s v="Cook Plant Support Svc All"/>
    <s v="12941R"/>
    <s v="Cook Plant Engineering All"/>
    <x v="12"/>
    <s v="190"/>
    <s v="11443"/>
    <s v="SP20 / 005"/>
    <n v="31068.361107692301"/>
    <n v="388354.51384615398"/>
  </r>
  <r>
    <m/>
    <n v="0"/>
    <n v="1996093750"/>
    <n v="1997070312"/>
    <n v="1997436522"/>
    <n v="1997467039"/>
    <s v="10610R"/>
    <s v="Nuclear Generation"/>
    <s v="10997R"/>
    <s v="Cook Plant Nuclear All"/>
    <s v="11270R"/>
    <s v="Cook Plant Support Svc All"/>
    <s v="12941R"/>
    <s v="Cook Plant Engineering All"/>
    <x v="12"/>
    <s v="190"/>
    <s v="11443"/>
    <s v="SP20 / 007"/>
    <n v="9794.1817307692309"/>
    <n v="97941.817307692298"/>
  </r>
  <r>
    <m/>
    <n v="0"/>
    <n v="1996093750"/>
    <n v="1997070312"/>
    <n v="1997436522"/>
    <n v="1997467039"/>
    <s v="10610R"/>
    <s v="Nuclear Generation"/>
    <s v="10997R"/>
    <s v="Cook Plant Nuclear All"/>
    <s v="11270R"/>
    <s v="Cook Plant Support Svc All"/>
    <s v="12941R"/>
    <s v="Cook Plant Engineering All"/>
    <x v="12"/>
    <s v="190"/>
    <s v="11443"/>
    <s v="SP20 / 008"/>
    <n v="178630.06907692199"/>
    <n v="1786300.69076923"/>
  </r>
  <r>
    <m/>
    <n v="0"/>
    <n v="1996093750"/>
    <n v="1997070312"/>
    <n v="1997436522"/>
    <n v="1997467039"/>
    <s v="10610R"/>
    <s v="Nuclear Generation"/>
    <s v="10997R"/>
    <s v="Cook Plant Nuclear All"/>
    <s v="11270R"/>
    <s v="Cook Plant Support Svc All"/>
    <s v="12941R"/>
    <s v="Cook Plant Engineering All"/>
    <x v="12"/>
    <s v="190"/>
    <s v="11443"/>
    <s v="SP20 / 009"/>
    <n v="472812.14803846099"/>
    <n v="3152080.9869230799"/>
  </r>
  <r>
    <m/>
    <n v="0"/>
    <n v="1996093750"/>
    <n v="1997070312"/>
    <n v="1997436522"/>
    <n v="1997467039"/>
    <s v="10610R"/>
    <s v="Nuclear Generation"/>
    <s v="10997R"/>
    <s v="Cook Plant Nuclear All"/>
    <s v="11270R"/>
    <s v="Cook Plant Support Svc All"/>
    <s v="12941R"/>
    <s v="Cook Plant Engineering All"/>
    <x v="12"/>
    <s v="190"/>
    <s v="11443"/>
    <s v="SP20 / 010"/>
    <n v="224323.60215384699"/>
    <n v="1121618.0107692301"/>
  </r>
  <r>
    <m/>
    <n v="0"/>
    <n v="1996093750"/>
    <n v="1997070312"/>
    <n v="1997436522"/>
    <n v="1997467039"/>
    <s v="10610R"/>
    <s v="Nuclear Generation"/>
    <s v="10997R"/>
    <s v="Cook Plant Nuclear All"/>
    <s v="11270R"/>
    <s v="Cook Plant Support Svc All"/>
    <s v="12941R"/>
    <s v="Cook Plant Engineering All"/>
    <x v="12"/>
    <s v="190"/>
    <s v="11443"/>
    <s v="SP20 / 011"/>
    <n v="98862.879134615199"/>
    <n v="395451.51653846202"/>
  </r>
  <r>
    <m/>
    <n v="0"/>
    <n v="1996093750"/>
    <n v="1997070312"/>
    <n v="1997436522"/>
    <n v="1997467039"/>
    <s v="10610R"/>
    <s v="Nuclear Generation"/>
    <s v="10997R"/>
    <s v="Cook Plant Nuclear All"/>
    <s v="11270R"/>
    <s v="Cook Plant Support Svc All"/>
    <s v="12941R"/>
    <s v="Cook Plant Engineering All"/>
    <x v="12"/>
    <s v="190"/>
    <s v="11531"/>
    <s v="SP20 / 004"/>
    <n v="3717.9508384615401"/>
    <n v="61965.847307692296"/>
  </r>
  <r>
    <m/>
    <n v="0"/>
    <n v="1996093750"/>
    <n v="1997070312"/>
    <n v="1997436522"/>
    <n v="1997467039"/>
    <s v="10610R"/>
    <s v="Nuclear Generation"/>
    <s v="10997R"/>
    <s v="Cook Plant Nuclear All"/>
    <s v="11270R"/>
    <s v="Cook Plant Support Svc All"/>
    <s v="12941R"/>
    <s v="Cook Plant Engineering All"/>
    <x v="12"/>
    <s v="190"/>
    <s v="11531"/>
    <s v="SP20 / 005"/>
    <n v="6240"/>
    <n v="78000"/>
  </r>
  <r>
    <m/>
    <n v="0"/>
    <n v="1996093750"/>
    <n v="1997070312"/>
    <n v="1997436522"/>
    <n v="1997467039"/>
    <s v="10610R"/>
    <s v="Nuclear Generation"/>
    <s v="10997R"/>
    <s v="Cook Plant Nuclear All"/>
    <s v="11270R"/>
    <s v="Cook Plant Support Svc All"/>
    <s v="12941R"/>
    <s v="Cook Plant Engineering All"/>
    <x v="12"/>
    <s v="190"/>
    <s v="11531"/>
    <s v="SP20 / 007"/>
    <n v="30312.9038461538"/>
    <n v="303129.03846153797"/>
  </r>
  <r>
    <m/>
    <n v="0"/>
    <n v="1996093750"/>
    <n v="1997070312"/>
    <n v="1997436522"/>
    <n v="1997467039"/>
    <s v="10610R"/>
    <s v="Nuclear Generation"/>
    <s v="10997R"/>
    <s v="Cook Plant Nuclear All"/>
    <s v="11270R"/>
    <s v="Cook Plant Support Svc All"/>
    <s v="12941R"/>
    <s v="Cook Plant Engineering All"/>
    <x v="12"/>
    <s v="190"/>
    <s v="11531"/>
    <s v="SP20 / 008"/>
    <n v="130279.141538461"/>
    <n v="1302791.41538462"/>
  </r>
  <r>
    <m/>
    <n v="0"/>
    <n v="1996093750"/>
    <n v="1997070312"/>
    <n v="1997436522"/>
    <n v="1997467039"/>
    <s v="10610R"/>
    <s v="Nuclear Generation"/>
    <s v="10997R"/>
    <s v="Cook Plant Nuclear All"/>
    <s v="11270R"/>
    <s v="Cook Plant Support Svc All"/>
    <s v="12941R"/>
    <s v="Cook Plant Engineering All"/>
    <x v="12"/>
    <s v="190"/>
    <s v="11531"/>
    <s v="SP20 / 009"/>
    <n v="309528.96801923099"/>
    <n v="2063526.4534615399"/>
  </r>
  <r>
    <m/>
    <n v="0"/>
    <n v="1996093750"/>
    <n v="1997070312"/>
    <n v="1997436522"/>
    <n v="1997467039"/>
    <s v="10610R"/>
    <s v="Nuclear Generation"/>
    <s v="10997R"/>
    <s v="Cook Plant Nuclear All"/>
    <s v="11270R"/>
    <s v="Cook Plant Support Svc All"/>
    <s v="12941R"/>
    <s v="Cook Plant Engineering All"/>
    <x v="12"/>
    <s v="190"/>
    <s v="11531"/>
    <s v="SP20 / 010"/>
    <n v="150895.99953846101"/>
    <n v="754479.99769230804"/>
  </r>
  <r>
    <m/>
    <n v="0"/>
    <n v="1996093750"/>
    <n v="1997070312"/>
    <n v="1997436522"/>
    <n v="1997467039"/>
    <s v="10610R"/>
    <s v="Nuclear Generation"/>
    <s v="10997R"/>
    <s v="Cook Plant Nuclear All"/>
    <s v="11270R"/>
    <s v="Cook Plant Support Svc All"/>
    <s v="12941R"/>
    <s v="Cook Plant Engineering All"/>
    <x v="12"/>
    <s v="190"/>
    <s v="11531"/>
    <s v="SP20 / 011"/>
    <n v="41467.426826923001"/>
    <n v="165869.70730769201"/>
  </r>
  <r>
    <m/>
    <n v="0"/>
    <n v="1996093750"/>
    <n v="1997070312"/>
    <n v="1997528075"/>
    <n v="1997528075"/>
    <s v="10610R"/>
    <s v="Nuclear Generation"/>
    <s v="10997R"/>
    <s v="Cook Plant Nuclear All"/>
    <s v="10801R"/>
    <s v="Cook Plant Site Operations All"/>
    <m/>
    <m/>
    <x v="12"/>
    <s v="190"/>
    <s v="10186"/>
    <s v="SP20 / 008"/>
    <n v="23187.856923076899"/>
    <n v="231878.569230769"/>
  </r>
  <r>
    <m/>
    <n v="0"/>
    <n v="1996093750"/>
    <n v="1997070312"/>
    <n v="1997528075"/>
    <n v="1997528075"/>
    <s v="10610R"/>
    <s v="Nuclear Generation"/>
    <s v="10997R"/>
    <s v="Cook Plant Nuclear All"/>
    <s v="10801R"/>
    <s v="Cook Plant Site Operations All"/>
    <m/>
    <m/>
    <x v="12"/>
    <s v="190"/>
    <s v="10186"/>
    <s v="SP20 / 009"/>
    <n v="23749.054615384601"/>
    <n v="158327.030769231"/>
  </r>
  <r>
    <m/>
    <n v="0"/>
    <n v="1996093750"/>
    <n v="1997070312"/>
    <n v="1997528075"/>
    <n v="1997528075"/>
    <s v="10610R"/>
    <s v="Nuclear Generation"/>
    <s v="10997R"/>
    <s v="Cook Plant Nuclear All"/>
    <s v="10801R"/>
    <s v="Cook Plant Site Operations All"/>
    <m/>
    <m/>
    <x v="12"/>
    <s v="190"/>
    <s v="10801"/>
    <s v="SP20 / 006"/>
    <n v="7666.3813846153898"/>
    <n v="85182.015384615399"/>
  </r>
  <r>
    <m/>
    <n v="0"/>
    <n v="1996093750"/>
    <n v="1997070312"/>
    <n v="1997528075"/>
    <n v="1997528075"/>
    <s v="10610R"/>
    <s v="Nuclear Generation"/>
    <s v="10997R"/>
    <s v="Cook Plant Nuclear All"/>
    <s v="10801R"/>
    <s v="Cook Plant Site Operations All"/>
    <m/>
    <m/>
    <x v="12"/>
    <s v="190"/>
    <s v="10801"/>
    <s v="SP20 / 016"/>
    <n v="179999.999230769"/>
    <n v="359999.99846153898"/>
  </r>
  <r>
    <m/>
    <n v="0"/>
    <n v="1996093750"/>
    <n v="1997070312"/>
    <n v="1997528075"/>
    <n v="1997528075"/>
    <s v="10610R"/>
    <s v="Nuclear Generation"/>
    <s v="10997R"/>
    <s v="Cook Plant Nuclear All"/>
    <s v="10801R"/>
    <s v="Cook Plant Site Operations All"/>
    <m/>
    <m/>
    <x v="12"/>
    <s v="190"/>
    <s v="11243"/>
    <s v="SP20 / 004"/>
    <n v="3800.7060923076901"/>
    <n v="63345.101538461502"/>
  </r>
  <r>
    <m/>
    <n v="0"/>
    <n v="1996093750"/>
    <n v="1997070312"/>
    <n v="1997528075"/>
    <n v="1997528075"/>
    <s v="10610R"/>
    <s v="Nuclear Generation"/>
    <s v="10997R"/>
    <s v="Cook Plant Nuclear All"/>
    <s v="10801R"/>
    <s v="Cook Plant Site Operations All"/>
    <m/>
    <m/>
    <x v="12"/>
    <s v="190"/>
    <s v="11243"/>
    <s v="SP20 / 005"/>
    <n v="5376.0008615384604"/>
    <n v="67200.010769230794"/>
  </r>
  <r>
    <m/>
    <n v="0"/>
    <n v="1996093750"/>
    <n v="1997070312"/>
    <n v="1997528075"/>
    <n v="1997528075"/>
    <s v="10610R"/>
    <s v="Nuclear Generation"/>
    <s v="10997R"/>
    <s v="Cook Plant Nuclear All"/>
    <s v="10801R"/>
    <s v="Cook Plant Site Operations All"/>
    <m/>
    <m/>
    <x v="12"/>
    <s v="190"/>
    <s v="11243"/>
    <s v="SP20 / 006"/>
    <n v="6926.4615461538497"/>
    <n v="76960.683846153901"/>
  </r>
  <r>
    <m/>
    <n v="0"/>
    <n v="1996093750"/>
    <n v="1997070312"/>
    <n v="1997528075"/>
    <n v="1997528075"/>
    <s v="10610R"/>
    <s v="Nuclear Generation"/>
    <s v="10997R"/>
    <s v="Cook Plant Nuclear All"/>
    <s v="10801R"/>
    <s v="Cook Plant Site Operations All"/>
    <m/>
    <m/>
    <x v="12"/>
    <s v="190"/>
    <s v="11243"/>
    <s v="SP20 / 007"/>
    <n v="27833.4725"/>
    <n v="278334.72499999998"/>
  </r>
  <r>
    <m/>
    <n v="0"/>
    <n v="1996093750"/>
    <n v="1997070312"/>
    <n v="1997528075"/>
    <n v="1997528075"/>
    <s v="10610R"/>
    <s v="Nuclear Generation"/>
    <s v="10997R"/>
    <s v="Cook Plant Nuclear All"/>
    <s v="10801R"/>
    <s v="Cook Plant Site Operations All"/>
    <m/>
    <m/>
    <x v="12"/>
    <s v="190"/>
    <s v="11243"/>
    <s v="SP20 / 008"/>
    <n v="36371.936153846204"/>
    <n v="363719.36153846199"/>
  </r>
  <r>
    <m/>
    <n v="0"/>
    <n v="1996093750"/>
    <n v="1997070312"/>
    <n v="1997528075"/>
    <n v="1997528075"/>
    <s v="10610R"/>
    <s v="Nuclear Generation"/>
    <s v="10997R"/>
    <s v="Cook Plant Nuclear All"/>
    <s v="10801R"/>
    <s v="Cook Plant Site Operations All"/>
    <m/>
    <m/>
    <x v="12"/>
    <s v="190"/>
    <s v="11243"/>
    <s v="SP20 / 009"/>
    <n v="90109.130423076902"/>
    <n v="600727.53615384595"/>
  </r>
  <r>
    <m/>
    <n v="0"/>
    <n v="1996093750"/>
    <n v="1997070312"/>
    <n v="1997528075"/>
    <n v="1997528075"/>
    <s v="10610R"/>
    <s v="Nuclear Generation"/>
    <s v="10997R"/>
    <s v="Cook Plant Nuclear All"/>
    <s v="10801R"/>
    <s v="Cook Plant Site Operations All"/>
    <m/>
    <m/>
    <x v="12"/>
    <s v="190"/>
    <s v="11243"/>
    <s v="SP20 / 010"/>
    <n v="36024.249769230802"/>
    <n v="180121.24884615399"/>
  </r>
  <r>
    <m/>
    <n v="0"/>
    <n v="1996093750"/>
    <n v="1997070312"/>
    <n v="1997528075"/>
    <n v="1997528075"/>
    <s v="10610R"/>
    <s v="Nuclear Generation"/>
    <s v="10997R"/>
    <s v="Cook Plant Nuclear All"/>
    <s v="10801R"/>
    <s v="Cook Plant Site Operations All"/>
    <m/>
    <m/>
    <x v="12"/>
    <s v="190"/>
    <s v="11243"/>
    <s v="SP20 / 011"/>
    <n v="43580.502980769197"/>
    <n v="174322.01192307699"/>
  </r>
  <r>
    <m/>
    <n v="0"/>
    <n v="1996093750"/>
    <n v="1997070312"/>
    <n v="1997528075"/>
    <n v="1997528075"/>
    <s v="10610R"/>
    <s v="Nuclear Generation"/>
    <s v="10997R"/>
    <s v="Cook Plant Nuclear All"/>
    <s v="10801R"/>
    <s v="Cook Plant Site Operations All"/>
    <m/>
    <m/>
    <x v="12"/>
    <s v="190"/>
    <s v="11243"/>
    <s v="SP20 / 012"/>
    <n v="69380.919346153794"/>
    <n v="231269.73115384599"/>
  </r>
  <r>
    <m/>
    <n v="0"/>
    <n v="1996093750"/>
    <n v="1997070312"/>
    <n v="1997528075"/>
    <n v="1997535704"/>
    <s v="10610R"/>
    <s v="Nuclear Generation"/>
    <s v="10997R"/>
    <s v="Cook Plant Nuclear All"/>
    <s v="10801R"/>
    <s v="Cook Plant Site Operations All"/>
    <s v="13022R"/>
    <s v="Cook Plant Site Services All"/>
    <x v="12"/>
    <s v="190"/>
    <s v="10109"/>
    <s v="Nonsal"/>
    <n v="421613.8725"/>
    <n v="8432277.4499999993"/>
  </r>
  <r>
    <m/>
    <n v="0"/>
    <n v="1996093750"/>
    <n v="1997070312"/>
    <n v="1997528075"/>
    <n v="1997535704"/>
    <s v="10610R"/>
    <s v="Nuclear Generation"/>
    <s v="10997R"/>
    <s v="Cook Plant Nuclear All"/>
    <s v="10801R"/>
    <s v="Cook Plant Site Operations All"/>
    <s v="13022R"/>
    <s v="Cook Plant Site Services All"/>
    <x v="12"/>
    <s v="190"/>
    <s v="10109"/>
    <s v="SP20 / 004"/>
    <n v="3397.9389046153901"/>
    <n v="56632.3150769231"/>
  </r>
  <r>
    <m/>
    <n v="0"/>
    <n v="1996093750"/>
    <n v="1997070312"/>
    <n v="1997528075"/>
    <n v="1997535704"/>
    <s v="10610R"/>
    <s v="Nuclear Generation"/>
    <s v="10997R"/>
    <s v="Cook Plant Nuclear All"/>
    <s v="10801R"/>
    <s v="Cook Plant Site Operations All"/>
    <s v="13022R"/>
    <s v="Cook Plant Site Services All"/>
    <x v="12"/>
    <s v="190"/>
    <s v="10109"/>
    <s v="SP20 / 006"/>
    <n v="130532.875082307"/>
    <n v="1450365.27869231"/>
  </r>
  <r>
    <m/>
    <n v="0"/>
    <n v="1996093750"/>
    <n v="1997070312"/>
    <n v="1997528075"/>
    <n v="1997535704"/>
    <s v="10610R"/>
    <s v="Nuclear Generation"/>
    <s v="10997R"/>
    <s v="Cook Plant Nuclear All"/>
    <s v="10801R"/>
    <s v="Cook Plant Site Operations All"/>
    <s v="13022R"/>
    <s v="Cook Plant Site Services All"/>
    <x v="12"/>
    <s v="190"/>
    <s v="10109"/>
    <s v="SP20 / 007"/>
    <n v="119167.718026923"/>
    <n v="1191677.1802692299"/>
  </r>
  <r>
    <m/>
    <n v="0"/>
    <n v="1996093750"/>
    <n v="1997070312"/>
    <n v="1997528075"/>
    <n v="1997535704"/>
    <s v="10610R"/>
    <s v="Nuclear Generation"/>
    <s v="10997R"/>
    <s v="Cook Plant Nuclear All"/>
    <s v="10801R"/>
    <s v="Cook Plant Site Operations All"/>
    <s v="13022R"/>
    <s v="Cook Plant Site Services All"/>
    <x v="12"/>
    <s v="190"/>
    <s v="10109"/>
    <s v="SP20 / 008"/>
    <n v="11960"/>
    <n v="119600"/>
  </r>
  <r>
    <m/>
    <n v="0"/>
    <n v="1996093750"/>
    <n v="1997070312"/>
    <n v="1997528075"/>
    <n v="1997535704"/>
    <s v="10610R"/>
    <s v="Nuclear Generation"/>
    <s v="10997R"/>
    <s v="Cook Plant Nuclear All"/>
    <s v="10801R"/>
    <s v="Cook Plant Site Operations All"/>
    <s v="13022R"/>
    <s v="Cook Plant Site Services All"/>
    <x v="12"/>
    <s v="190"/>
    <s v="10109"/>
    <s v="SP20 / 009"/>
    <n v="23804.997230769299"/>
    <n v="158699.98153846199"/>
  </r>
  <r>
    <m/>
    <n v="0"/>
    <n v="1996093750"/>
    <n v="1997070312"/>
    <n v="1997528075"/>
    <n v="1997535704"/>
    <s v="10610R"/>
    <s v="Nuclear Generation"/>
    <s v="10997R"/>
    <s v="Cook Plant Nuclear All"/>
    <s v="10801R"/>
    <s v="Cook Plant Site Operations All"/>
    <s v="13022R"/>
    <s v="Cook Plant Site Services All"/>
    <x v="12"/>
    <s v="190"/>
    <s v="10109"/>
    <s v="SP20 / 010"/>
    <n v="72553.816307692396"/>
    <n v="362769.08153846097"/>
  </r>
  <r>
    <m/>
    <n v="0"/>
    <n v="1996093750"/>
    <n v="1997070312"/>
    <n v="1997528075"/>
    <n v="1997535704"/>
    <s v="10610R"/>
    <s v="Nuclear Generation"/>
    <s v="10997R"/>
    <s v="Cook Plant Nuclear All"/>
    <s v="10801R"/>
    <s v="Cook Plant Site Operations All"/>
    <s v="13022R"/>
    <s v="Cook Plant Site Services All"/>
    <x v="12"/>
    <s v="190"/>
    <s v="10606"/>
    <s v="SP20 / 007"/>
    <n v="9499.99915384616"/>
    <n v="94999.991538461501"/>
  </r>
  <r>
    <m/>
    <n v="0"/>
    <n v="1996093750"/>
    <n v="1997070312"/>
    <n v="1997528075"/>
    <n v="1997535704"/>
    <s v="10610R"/>
    <s v="Nuclear Generation"/>
    <s v="10997R"/>
    <s v="Cook Plant Nuclear All"/>
    <s v="10801R"/>
    <s v="Cook Plant Site Operations All"/>
    <s v="13022R"/>
    <s v="Cook Plant Site Services All"/>
    <x v="12"/>
    <s v="190"/>
    <s v="10606"/>
    <s v="SP20 / 008"/>
    <n v="37217.9064230769"/>
    <n v="372179.064230769"/>
  </r>
  <r>
    <m/>
    <n v="0"/>
    <n v="1996093750"/>
    <n v="1997070312"/>
    <n v="1997528075"/>
    <n v="1997535704"/>
    <s v="10610R"/>
    <s v="Nuclear Generation"/>
    <s v="10997R"/>
    <s v="Cook Plant Nuclear All"/>
    <s v="10801R"/>
    <s v="Cook Plant Site Operations All"/>
    <s v="13022R"/>
    <s v="Cook Plant Site Services All"/>
    <x v="12"/>
    <s v="190"/>
    <s v="10606"/>
    <s v="SP20 / 009"/>
    <n v="50222.245673076803"/>
    <n v="334814.97115384601"/>
  </r>
  <r>
    <m/>
    <n v="0"/>
    <n v="1996093750"/>
    <n v="1997070312"/>
    <n v="1997528075"/>
    <n v="1997535704"/>
    <s v="10610R"/>
    <s v="Nuclear Generation"/>
    <s v="10997R"/>
    <s v="Cook Plant Nuclear All"/>
    <s v="10801R"/>
    <s v="Cook Plant Site Operations All"/>
    <s v="13022R"/>
    <s v="Cook Plant Site Services All"/>
    <x v="12"/>
    <s v="190"/>
    <s v="10606"/>
    <s v="SP20 / 010"/>
    <n v="34368.194923076997"/>
    <n v="171840.974615385"/>
  </r>
  <r>
    <m/>
    <n v="0"/>
    <n v="1996093750"/>
    <n v="1997070312"/>
    <n v="1997528075"/>
    <n v="1997535704"/>
    <s v="10610R"/>
    <s v="Nuclear Generation"/>
    <s v="10997R"/>
    <s v="Cook Plant Nuclear All"/>
    <s v="10801R"/>
    <s v="Cook Plant Site Operations All"/>
    <s v="13022R"/>
    <s v="Cook Plant Site Services All"/>
    <x v="12"/>
    <s v="190"/>
    <s v="10876"/>
    <s v="SP20 / 003"/>
    <n v="2307.6999999999998"/>
    <n v="46154"/>
  </r>
  <r>
    <m/>
    <n v="0"/>
    <n v="1996093750"/>
    <n v="1997070312"/>
    <n v="1997528075"/>
    <n v="1997535704"/>
    <s v="10610R"/>
    <s v="Nuclear Generation"/>
    <s v="10997R"/>
    <s v="Cook Plant Nuclear All"/>
    <s v="10801R"/>
    <s v="Cook Plant Site Operations All"/>
    <s v="13022R"/>
    <s v="Cook Plant Site Services All"/>
    <x v="12"/>
    <s v="190"/>
    <s v="10876"/>
    <s v="SP20 / 004"/>
    <n v="27769.365020769299"/>
    <n v="462822.75034615397"/>
  </r>
  <r>
    <m/>
    <n v="0"/>
    <n v="1996093750"/>
    <n v="1997070312"/>
    <n v="1997528075"/>
    <n v="1997535704"/>
    <s v="10610R"/>
    <s v="Nuclear Generation"/>
    <s v="10997R"/>
    <s v="Cook Plant Nuclear All"/>
    <s v="10801R"/>
    <s v="Cook Plant Site Operations All"/>
    <s v="13022R"/>
    <s v="Cook Plant Site Services All"/>
    <x v="12"/>
    <s v="190"/>
    <s v="10876"/>
    <s v="SP20 / 007"/>
    <n v="9644.3986153846199"/>
    <n v="96443.986153846199"/>
  </r>
  <r>
    <m/>
    <n v="0"/>
    <n v="1996093750"/>
    <n v="1997070312"/>
    <n v="1997528075"/>
    <n v="1997535704"/>
    <s v="10610R"/>
    <s v="Nuclear Generation"/>
    <s v="10997R"/>
    <s v="Cook Plant Nuclear All"/>
    <s v="10801R"/>
    <s v="Cook Plant Site Operations All"/>
    <s v="13022R"/>
    <s v="Cook Plant Site Services All"/>
    <x v="12"/>
    <s v="190"/>
    <s v="11911"/>
    <s v="SP20 / 004"/>
    <n v="4127.61761538461"/>
    <n v="68793.626923076896"/>
  </r>
  <r>
    <m/>
    <n v="0"/>
    <n v="1996093750"/>
    <n v="1997070312"/>
    <n v="1997528075"/>
    <n v="1997535704"/>
    <s v="10610R"/>
    <s v="Nuclear Generation"/>
    <s v="10997R"/>
    <s v="Cook Plant Nuclear All"/>
    <s v="10801R"/>
    <s v="Cook Plant Site Operations All"/>
    <s v="13022R"/>
    <s v="Cook Plant Site Services All"/>
    <x v="12"/>
    <s v="190"/>
    <s v="11911"/>
    <s v="SP20 / 007"/>
    <n v="9499.9961538461594"/>
    <n v="94999.961538461503"/>
  </r>
  <r>
    <m/>
    <n v="0"/>
    <n v="1996093750"/>
    <n v="1997070312"/>
    <n v="1997528075"/>
    <n v="1997535704"/>
    <s v="10610R"/>
    <s v="Nuclear Generation"/>
    <s v="10997R"/>
    <s v="Cook Plant Nuclear All"/>
    <s v="10801R"/>
    <s v="Cook Plant Site Operations All"/>
    <s v="13022R"/>
    <s v="Cook Plant Site Services All"/>
    <x v="12"/>
    <s v="190"/>
    <s v="11911"/>
    <s v="SP20 / 008"/>
    <n v="152441.43042307801"/>
    <n v="1524414.3042307701"/>
  </r>
  <r>
    <m/>
    <n v="0"/>
    <n v="1996093750"/>
    <n v="1997070312"/>
    <n v="1997528075"/>
    <n v="1997535704"/>
    <s v="10610R"/>
    <s v="Nuclear Generation"/>
    <s v="10997R"/>
    <s v="Cook Plant Nuclear All"/>
    <s v="10801R"/>
    <s v="Cook Plant Site Operations All"/>
    <s v="13022R"/>
    <s v="Cook Plant Site Services All"/>
    <x v="12"/>
    <s v="190"/>
    <s v="11911"/>
    <s v="SP20 / 009"/>
    <n v="20661.8971153846"/>
    <n v="137745.98076923101"/>
  </r>
  <r>
    <m/>
    <n v="0"/>
    <n v="1996093750"/>
    <n v="1997070312"/>
    <n v="1997528075"/>
    <n v="1997541426"/>
    <s v="10610R"/>
    <s v="Nuclear Generation"/>
    <s v="10997R"/>
    <s v="Cook Plant Nuclear All"/>
    <s v="10801R"/>
    <s v="Cook Plant Site Operations All"/>
    <s v="10984R"/>
    <s v="Cook Plant Manager All"/>
    <x v="12"/>
    <s v="190"/>
    <s v="10027"/>
    <s v="Nonsal"/>
    <n v="80115.819600000003"/>
    <n v="2670527.3199999998"/>
  </r>
  <r>
    <m/>
    <n v="0"/>
    <n v="1996093750"/>
    <n v="1997070312"/>
    <n v="1997528075"/>
    <n v="1997541426"/>
    <s v="10610R"/>
    <s v="Nuclear Generation"/>
    <s v="10997R"/>
    <s v="Cook Plant Nuclear All"/>
    <s v="10801R"/>
    <s v="Cook Plant Site Operations All"/>
    <s v="10984R"/>
    <s v="Cook Plant Manager All"/>
    <x v="12"/>
    <s v="190"/>
    <s v="10027"/>
    <s v="SP20 / 007"/>
    <n v="14378.4032307692"/>
    <n v="143784.03230769199"/>
  </r>
  <r>
    <m/>
    <n v="0"/>
    <n v="1996093750"/>
    <n v="1997070312"/>
    <n v="1997528075"/>
    <n v="1997541426"/>
    <s v="10610R"/>
    <s v="Nuclear Generation"/>
    <s v="10997R"/>
    <s v="Cook Plant Nuclear All"/>
    <s v="10801R"/>
    <s v="Cook Plant Site Operations All"/>
    <s v="10984R"/>
    <s v="Cook Plant Manager All"/>
    <x v="12"/>
    <s v="190"/>
    <s v="10027"/>
    <s v="SP20 / 008"/>
    <n v="103799.232565385"/>
    <n v="1037992.32565385"/>
  </r>
  <r>
    <m/>
    <n v="0"/>
    <n v="1996093750"/>
    <n v="1997070312"/>
    <n v="1997528075"/>
    <n v="1997541426"/>
    <s v="10610R"/>
    <s v="Nuclear Generation"/>
    <s v="10997R"/>
    <s v="Cook Plant Nuclear All"/>
    <s v="10801R"/>
    <s v="Cook Plant Site Operations All"/>
    <s v="10984R"/>
    <s v="Cook Plant Manager All"/>
    <x v="12"/>
    <s v="190"/>
    <s v="10027"/>
    <s v="SP20 / 009"/>
    <n v="23490.6392884616"/>
    <n v="156604.26192307699"/>
  </r>
  <r>
    <m/>
    <n v="0"/>
    <n v="1996093750"/>
    <n v="1997070312"/>
    <n v="1997528075"/>
    <n v="1997541426"/>
    <s v="10610R"/>
    <s v="Nuclear Generation"/>
    <s v="10997R"/>
    <s v="Cook Plant Nuclear All"/>
    <s v="10801R"/>
    <s v="Cook Plant Site Operations All"/>
    <s v="10984R"/>
    <s v="Cook Plant Manager All"/>
    <x v="12"/>
    <s v="190"/>
    <s v="10027"/>
    <s v="SP20 / 010"/>
    <n v="69604.618461538397"/>
    <n v="348023.09230769199"/>
  </r>
  <r>
    <m/>
    <n v="0"/>
    <n v="1996093750"/>
    <n v="1997070312"/>
    <n v="1997528075"/>
    <n v="1997541426"/>
    <s v="10610R"/>
    <s v="Nuclear Generation"/>
    <s v="10997R"/>
    <s v="Cook Plant Nuclear All"/>
    <s v="10801R"/>
    <s v="Cook Plant Site Operations All"/>
    <s v="10984R"/>
    <s v="Cook Plant Manager All"/>
    <x v="12"/>
    <s v="190"/>
    <s v="10083"/>
    <s v="Nonsal"/>
    <n v="249811.1845"/>
    <n v="4996223.6900000004"/>
  </r>
  <r>
    <m/>
    <n v="0"/>
    <n v="1996093750"/>
    <n v="1997070312"/>
    <n v="1997528075"/>
    <n v="1997541426"/>
    <s v="10610R"/>
    <s v="Nuclear Generation"/>
    <s v="10997R"/>
    <s v="Cook Plant Nuclear All"/>
    <s v="10801R"/>
    <s v="Cook Plant Site Operations All"/>
    <s v="10984R"/>
    <s v="Cook Plant Manager All"/>
    <x v="12"/>
    <s v="190"/>
    <s v="10083"/>
    <s v="SP20 / 008"/>
    <n v="85630.091500000097"/>
    <n v="856300.91500000004"/>
  </r>
  <r>
    <m/>
    <n v="0"/>
    <n v="1996093750"/>
    <n v="1997070312"/>
    <n v="1997528075"/>
    <n v="1997541426"/>
    <s v="10610R"/>
    <s v="Nuclear Generation"/>
    <s v="10997R"/>
    <s v="Cook Plant Nuclear All"/>
    <s v="10801R"/>
    <s v="Cook Plant Site Operations All"/>
    <s v="10984R"/>
    <s v="Cook Plant Manager All"/>
    <x v="12"/>
    <s v="190"/>
    <s v="10083"/>
    <s v="SP20 / 009"/>
    <n v="22787.401384615401"/>
    <n v="151916.00923076901"/>
  </r>
  <r>
    <m/>
    <n v="0"/>
    <n v="1996093750"/>
    <n v="1997070312"/>
    <n v="1997528075"/>
    <n v="1997541426"/>
    <s v="10610R"/>
    <s v="Nuclear Generation"/>
    <s v="10997R"/>
    <s v="Cook Plant Nuclear All"/>
    <s v="10801R"/>
    <s v="Cook Plant Site Operations All"/>
    <s v="10984R"/>
    <s v="Cook Plant Manager All"/>
    <x v="12"/>
    <s v="190"/>
    <s v="10083"/>
    <s v="SP20 / 010"/>
    <n v="34851.554615384601"/>
    <n v="174257.77307692301"/>
  </r>
  <r>
    <m/>
    <n v="0"/>
    <n v="1996093750"/>
    <n v="1997070312"/>
    <n v="1997528075"/>
    <n v="1997541426"/>
    <s v="10610R"/>
    <s v="Nuclear Generation"/>
    <s v="10997R"/>
    <s v="Cook Plant Nuclear All"/>
    <s v="10801R"/>
    <s v="Cook Plant Site Operations All"/>
    <s v="10984R"/>
    <s v="Cook Plant Manager All"/>
    <x v="12"/>
    <s v="190"/>
    <s v="10164"/>
    <s v="SP20 / 007"/>
    <n v="8999.9994615384603"/>
    <n v="89999.994615384596"/>
  </r>
  <r>
    <m/>
    <n v="0"/>
    <n v="1996093750"/>
    <n v="1997070312"/>
    <n v="1997528075"/>
    <n v="1997541426"/>
    <s v="10610R"/>
    <s v="Nuclear Generation"/>
    <s v="10997R"/>
    <s v="Cook Plant Nuclear All"/>
    <s v="10801R"/>
    <s v="Cook Plant Site Operations All"/>
    <s v="10984R"/>
    <s v="Cook Plant Manager All"/>
    <x v="12"/>
    <s v="190"/>
    <s v="10164"/>
    <s v="SP20 / 009"/>
    <n v="19102.891384615399"/>
    <n v="127352.609230769"/>
  </r>
  <r>
    <m/>
    <n v="0"/>
    <n v="1996093750"/>
    <n v="1997070312"/>
    <n v="1997528075"/>
    <n v="1997541426"/>
    <s v="10610R"/>
    <s v="Nuclear Generation"/>
    <s v="10997R"/>
    <s v="Cook Plant Nuclear All"/>
    <s v="10801R"/>
    <s v="Cook Plant Site Operations All"/>
    <s v="10984R"/>
    <s v="Cook Plant Manager All"/>
    <x v="12"/>
    <s v="190"/>
    <s v="10192"/>
    <s v="SP20 / 008"/>
    <n v="11663.229692307699"/>
    <n v="116632.296923077"/>
  </r>
  <r>
    <m/>
    <n v="0"/>
    <n v="1996093750"/>
    <n v="1997070312"/>
    <n v="1997528075"/>
    <n v="1997541426"/>
    <s v="10610R"/>
    <s v="Nuclear Generation"/>
    <s v="10997R"/>
    <s v="Cook Plant Nuclear All"/>
    <s v="10801R"/>
    <s v="Cook Plant Site Operations All"/>
    <s v="10984R"/>
    <s v="Cook Plant Manager All"/>
    <x v="12"/>
    <s v="190"/>
    <s v="10192"/>
    <s v="SP20 / 012"/>
    <n v="65999.995384615497"/>
    <n v="219999.98461538501"/>
  </r>
  <r>
    <m/>
    <n v="0"/>
    <n v="1996093750"/>
    <n v="1997070312"/>
    <n v="1997528075"/>
    <n v="1997541426"/>
    <s v="10610R"/>
    <s v="Nuclear Generation"/>
    <s v="10997R"/>
    <s v="Cook Plant Nuclear All"/>
    <s v="10801R"/>
    <s v="Cook Plant Site Operations All"/>
    <s v="10984R"/>
    <s v="Cook Plant Manager All"/>
    <x v="12"/>
    <s v="190"/>
    <s v="10681"/>
    <s v="Nonsal"/>
    <n v="79761.620699999999"/>
    <n v="2658720.69"/>
  </r>
  <r>
    <m/>
    <n v="0"/>
    <n v="1996093750"/>
    <n v="1997070312"/>
    <n v="1997528075"/>
    <n v="1997541426"/>
    <s v="10610R"/>
    <s v="Nuclear Generation"/>
    <s v="10997R"/>
    <s v="Cook Plant Nuclear All"/>
    <s v="10801R"/>
    <s v="Cook Plant Site Operations All"/>
    <s v="10984R"/>
    <s v="Cook Plant Manager All"/>
    <x v="12"/>
    <s v="190"/>
    <s v="10681"/>
    <s v="SP20 / 006"/>
    <n v="7994.2512461538399"/>
    <n v="88825.013846153801"/>
  </r>
  <r>
    <m/>
    <n v="0"/>
    <n v="1996093750"/>
    <n v="1997070312"/>
    <n v="1997528075"/>
    <n v="1997541426"/>
    <s v="10610R"/>
    <s v="Nuclear Generation"/>
    <s v="10997R"/>
    <s v="Cook Plant Nuclear All"/>
    <s v="10801R"/>
    <s v="Cook Plant Site Operations All"/>
    <s v="10984R"/>
    <s v="Cook Plant Manager All"/>
    <x v="12"/>
    <s v="190"/>
    <s v="10681"/>
    <s v="SP20 / 008"/>
    <n v="74377.774307692307"/>
    <n v="743777.74307692295"/>
  </r>
  <r>
    <m/>
    <n v="0"/>
    <n v="1996093750"/>
    <n v="1997070312"/>
    <n v="1997528075"/>
    <n v="1997541426"/>
    <s v="10610R"/>
    <s v="Nuclear Generation"/>
    <s v="10997R"/>
    <s v="Cook Plant Nuclear All"/>
    <s v="10801R"/>
    <s v="Cook Plant Site Operations All"/>
    <s v="10984R"/>
    <s v="Cook Plant Manager All"/>
    <x v="12"/>
    <s v="190"/>
    <s v="10681"/>
    <s v="SP20 / 009"/>
    <n v="22477.500230769299"/>
    <n v="149850.00153846201"/>
  </r>
  <r>
    <m/>
    <n v="0"/>
    <n v="1996093750"/>
    <n v="1997070312"/>
    <n v="1997528075"/>
    <n v="1997541426"/>
    <s v="10610R"/>
    <s v="Nuclear Generation"/>
    <s v="10997R"/>
    <s v="Cook Plant Nuclear All"/>
    <s v="10801R"/>
    <s v="Cook Plant Site Operations All"/>
    <s v="10984R"/>
    <s v="Cook Plant Manager All"/>
    <x v="12"/>
    <s v="190"/>
    <s v="10681"/>
    <s v="SP20 / 010"/>
    <n v="34696.732692307603"/>
    <n v="173483.663461538"/>
  </r>
  <r>
    <m/>
    <n v="0"/>
    <n v="1996093750"/>
    <n v="1997070312"/>
    <n v="1997528075"/>
    <n v="1997541426"/>
    <s v="10610R"/>
    <s v="Nuclear Generation"/>
    <s v="10997R"/>
    <s v="Cook Plant Nuclear All"/>
    <s v="10801R"/>
    <s v="Cook Plant Site Operations All"/>
    <s v="10984R"/>
    <s v="Cook Plant Manager All"/>
    <x v="12"/>
    <s v="190"/>
    <s v="10682"/>
    <s v="Nonsal"/>
    <n v="109429.4574"/>
    <n v="3647648.58"/>
  </r>
  <r>
    <m/>
    <n v="0"/>
    <n v="1996093750"/>
    <n v="1997070312"/>
    <n v="1997528075"/>
    <n v="1997541426"/>
    <s v="10610R"/>
    <s v="Nuclear Generation"/>
    <s v="10997R"/>
    <s v="Cook Plant Nuclear All"/>
    <s v="10801R"/>
    <s v="Cook Plant Site Operations All"/>
    <s v="10984R"/>
    <s v="Cook Plant Manager All"/>
    <x v="12"/>
    <s v="190"/>
    <s v="10682"/>
    <s v="SP20 / 004"/>
    <n v="3977.94026076923"/>
    <n v="66299.004346153801"/>
  </r>
  <r>
    <m/>
    <n v="0"/>
    <n v="1996093750"/>
    <n v="1997070312"/>
    <n v="1997528075"/>
    <n v="1997541426"/>
    <s v="10610R"/>
    <s v="Nuclear Generation"/>
    <s v="10997R"/>
    <s v="Cook Plant Nuclear All"/>
    <s v="10801R"/>
    <s v="Cook Plant Site Operations All"/>
    <s v="10984R"/>
    <s v="Cook Plant Manager All"/>
    <x v="12"/>
    <s v="190"/>
    <s v="10682"/>
    <s v="SP20 / 008"/>
    <n v="81031.123192307699"/>
    <n v="810311.23192307702"/>
  </r>
  <r>
    <m/>
    <n v="0"/>
    <n v="1996093750"/>
    <n v="1997070312"/>
    <n v="1997528075"/>
    <n v="1997541426"/>
    <s v="10610R"/>
    <s v="Nuclear Generation"/>
    <s v="10997R"/>
    <s v="Cook Plant Nuclear All"/>
    <s v="10801R"/>
    <s v="Cook Plant Site Operations All"/>
    <s v="10984R"/>
    <s v="Cook Plant Manager All"/>
    <x v="12"/>
    <s v="190"/>
    <s v="10682"/>
    <s v="SP20 / 009"/>
    <n v="23229.224307692199"/>
    <n v="154861.495384615"/>
  </r>
  <r>
    <m/>
    <n v="0"/>
    <n v="1996093750"/>
    <n v="1997070312"/>
    <n v="1997528075"/>
    <n v="1997541426"/>
    <s v="10610R"/>
    <s v="Nuclear Generation"/>
    <s v="10997R"/>
    <s v="Cook Plant Nuclear All"/>
    <s v="10801R"/>
    <s v="Cook Plant Site Operations All"/>
    <s v="10984R"/>
    <s v="Cook Plant Manager All"/>
    <x v="12"/>
    <s v="190"/>
    <s v="10682"/>
    <s v="SP20 / 010"/>
    <n v="35321.792846153803"/>
    <n v="176608.96423076899"/>
  </r>
  <r>
    <m/>
    <n v="0"/>
    <n v="1996093750"/>
    <n v="1997070312"/>
    <n v="1997528075"/>
    <n v="1997541426"/>
    <s v="10610R"/>
    <s v="Nuclear Generation"/>
    <s v="10997R"/>
    <s v="Cook Plant Nuclear All"/>
    <s v="10801R"/>
    <s v="Cook Plant Site Operations All"/>
    <s v="10984R"/>
    <s v="Cook Plant Manager All"/>
    <x v="12"/>
    <s v="190"/>
    <s v="10729"/>
    <s v="Nonsal"/>
    <n v="11449.259700000001"/>
    <n v="381641.99"/>
  </r>
  <r>
    <m/>
    <n v="0"/>
    <n v="1996093750"/>
    <n v="1997070312"/>
    <n v="1997528075"/>
    <n v="1997541426"/>
    <s v="10610R"/>
    <s v="Nuclear Generation"/>
    <s v="10997R"/>
    <s v="Cook Plant Nuclear All"/>
    <s v="10801R"/>
    <s v="Cook Plant Site Operations All"/>
    <s v="10984R"/>
    <s v="Cook Plant Manager All"/>
    <x v="12"/>
    <s v="190"/>
    <s v="10729"/>
    <s v="SP20 / 004"/>
    <n v="3652.9662992307699"/>
    <n v="60882.771653846197"/>
  </r>
  <r>
    <m/>
    <n v="0"/>
    <n v="1996093750"/>
    <n v="1997070312"/>
    <n v="1997528075"/>
    <n v="1997541426"/>
    <s v="10610R"/>
    <s v="Nuclear Generation"/>
    <s v="10997R"/>
    <s v="Cook Plant Nuclear All"/>
    <s v="10801R"/>
    <s v="Cook Plant Site Operations All"/>
    <s v="10984R"/>
    <s v="Cook Plant Manager All"/>
    <x v="12"/>
    <s v="190"/>
    <s v="10729"/>
    <s v="SP20 / 006"/>
    <n v="7972.2000692307702"/>
    <n v="88580.000769230799"/>
  </r>
  <r>
    <m/>
    <n v="0"/>
    <n v="1996093750"/>
    <n v="1997070312"/>
    <n v="1997528075"/>
    <n v="1997541426"/>
    <s v="10610R"/>
    <s v="Nuclear Generation"/>
    <s v="10997R"/>
    <s v="Cook Plant Nuclear All"/>
    <s v="10801R"/>
    <s v="Cook Plant Site Operations All"/>
    <s v="10984R"/>
    <s v="Cook Plant Manager All"/>
    <x v="12"/>
    <s v="190"/>
    <s v="10729"/>
    <s v="SP20 / 008"/>
    <n v="36070.341884615402"/>
    <n v="360703.418846154"/>
  </r>
  <r>
    <m/>
    <n v="0"/>
    <n v="1996093750"/>
    <n v="1997070312"/>
    <n v="1997528075"/>
    <n v="1997541426"/>
    <s v="10610R"/>
    <s v="Nuclear Generation"/>
    <s v="10997R"/>
    <s v="Cook Plant Nuclear All"/>
    <s v="10801R"/>
    <s v="Cook Plant Site Operations All"/>
    <s v="10984R"/>
    <s v="Cook Plant Manager All"/>
    <x v="12"/>
    <s v="190"/>
    <s v="10984"/>
    <s v="SP20 / 005"/>
    <n v="6857.4350769230796"/>
    <n v="85717.938461538506"/>
  </r>
  <r>
    <m/>
    <n v="0"/>
    <n v="1996093750"/>
    <n v="1997070312"/>
    <n v="1997528075"/>
    <n v="1997541426"/>
    <s v="10610R"/>
    <s v="Nuclear Generation"/>
    <s v="10997R"/>
    <s v="Cook Plant Nuclear All"/>
    <s v="10801R"/>
    <s v="Cook Plant Site Operations All"/>
    <s v="10984R"/>
    <s v="Cook Plant Manager All"/>
    <x v="12"/>
    <s v="190"/>
    <s v="10984"/>
    <s v="SP20 / 013"/>
    <n v="84699.997576923095"/>
    <n v="241999.99307692301"/>
  </r>
  <r>
    <m/>
    <n v="0"/>
    <n v="1996093750"/>
    <n v="1997070312"/>
    <n v="1997528075"/>
    <n v="1997541426"/>
    <s v="10610R"/>
    <s v="Nuclear Generation"/>
    <s v="10997R"/>
    <s v="Cook Plant Nuclear All"/>
    <s v="10801R"/>
    <s v="Cook Plant Site Operations All"/>
    <s v="10984R"/>
    <s v="Cook Plant Manager All"/>
    <x v="12"/>
    <s v="190"/>
    <s v="11064"/>
    <s v="SP20 / 004"/>
    <n v="4096.4345999999996"/>
    <n v="68273.91"/>
  </r>
  <r>
    <m/>
    <n v="0"/>
    <n v="1996093750"/>
    <n v="1997070312"/>
    <n v="1997528075"/>
    <n v="1997541426"/>
    <s v="10610R"/>
    <s v="Nuclear Generation"/>
    <s v="10997R"/>
    <s v="Cook Plant Nuclear All"/>
    <s v="10801R"/>
    <s v="Cook Plant Site Operations All"/>
    <s v="10984R"/>
    <s v="Cook Plant Manager All"/>
    <x v="12"/>
    <s v="190"/>
    <s v="11064"/>
    <s v="SP20 / 006"/>
    <n v="9212.22571153842"/>
    <n v="102358.063461538"/>
  </r>
  <r>
    <m/>
    <n v="0"/>
    <n v="1996093750"/>
    <n v="1997070312"/>
    <n v="1997528075"/>
    <n v="1997541426"/>
    <s v="10610R"/>
    <s v="Nuclear Generation"/>
    <s v="10997R"/>
    <s v="Cook Plant Nuclear All"/>
    <s v="10801R"/>
    <s v="Cook Plant Site Operations All"/>
    <s v="10984R"/>
    <s v="Cook Plant Manager All"/>
    <x v="12"/>
    <s v="190"/>
    <s v="11064"/>
    <s v="SP20 / 007"/>
    <n v="17133.7379846154"/>
    <n v="205688.823076923"/>
  </r>
  <r>
    <m/>
    <n v="0"/>
    <n v="1996093750"/>
    <n v="1997070312"/>
    <n v="1997528075"/>
    <n v="1997541426"/>
    <s v="10610R"/>
    <s v="Nuclear Generation"/>
    <s v="10997R"/>
    <s v="Cook Plant Nuclear All"/>
    <s v="10801R"/>
    <s v="Cook Plant Site Operations All"/>
    <s v="10984R"/>
    <s v="Cook Plant Manager All"/>
    <x v="12"/>
    <s v="190"/>
    <s v="11064"/>
    <s v="SP20 / 008"/>
    <n v="52353.521126922999"/>
    <n v="523535.21126923099"/>
  </r>
  <r>
    <m/>
    <n v="0"/>
    <n v="1996093750"/>
    <n v="1997070312"/>
    <n v="1997528075"/>
    <n v="1997541426"/>
    <s v="10610R"/>
    <s v="Nuclear Generation"/>
    <s v="10997R"/>
    <s v="Cook Plant Nuclear All"/>
    <s v="10801R"/>
    <s v="Cook Plant Site Operations All"/>
    <s v="10984R"/>
    <s v="Cook Plant Manager All"/>
    <x v="12"/>
    <s v="190"/>
    <s v="11064"/>
    <s v="SP20 / 009"/>
    <n v="63457.558326922997"/>
    <n v="423050.38884615398"/>
  </r>
  <r>
    <m/>
    <n v="0"/>
    <n v="1996093750"/>
    <n v="1997070312"/>
    <n v="1997528075"/>
    <n v="1997541426"/>
    <s v="10610R"/>
    <s v="Nuclear Generation"/>
    <s v="10997R"/>
    <s v="Cook Plant Nuclear All"/>
    <s v="10801R"/>
    <s v="Cook Plant Site Operations All"/>
    <s v="10984R"/>
    <s v="Cook Plant Manager All"/>
    <x v="12"/>
    <s v="190"/>
    <s v="11064"/>
    <s v="SP20 / 010"/>
    <n v="105203.41499999999"/>
    <n v="526017.07499999995"/>
  </r>
  <r>
    <m/>
    <n v="0"/>
    <n v="1996093750"/>
    <n v="1997070312"/>
    <n v="1997528075"/>
    <n v="1997541426"/>
    <s v="10610R"/>
    <s v="Nuclear Generation"/>
    <s v="10997R"/>
    <s v="Cook Plant Nuclear All"/>
    <s v="10801R"/>
    <s v="Cook Plant Site Operations All"/>
    <s v="10984R"/>
    <s v="Cook Plant Manager All"/>
    <x v="12"/>
    <s v="190"/>
    <s v="11064"/>
    <s v="SP20 / 012"/>
    <n v="74089.792384615503"/>
    <n v="246965.974615385"/>
  </r>
  <r>
    <m/>
    <n v="0"/>
    <n v="1996093750"/>
    <n v="1997070312"/>
    <n v="1997528075"/>
    <n v="1997541426"/>
    <s v="10610R"/>
    <s v="Nuclear Generation"/>
    <s v="10997R"/>
    <s v="Cook Plant Nuclear All"/>
    <s v="10801R"/>
    <s v="Cook Plant Site Operations All"/>
    <s v="10984R"/>
    <s v="Cook Plant Manager All"/>
    <x v="12"/>
    <s v="190"/>
    <s v="11068"/>
    <s v="Nonsal"/>
    <n v="598282.18220000004"/>
    <n v="15422515.140000001"/>
  </r>
  <r>
    <m/>
    <n v="0"/>
    <n v="1996093750"/>
    <n v="1997070312"/>
    <n v="1997528075"/>
    <n v="1997541426"/>
    <s v="10610R"/>
    <s v="Nuclear Generation"/>
    <s v="10997R"/>
    <s v="Cook Plant Nuclear All"/>
    <s v="10801R"/>
    <s v="Cook Plant Site Operations All"/>
    <s v="10984R"/>
    <s v="Cook Plant Manager All"/>
    <x v="12"/>
    <s v="190"/>
    <s v="11068"/>
    <s v="SP20 / 008"/>
    <n v="12050.0013846154"/>
    <n v="120500.013846154"/>
  </r>
  <r>
    <m/>
    <n v="0"/>
    <n v="1996093750"/>
    <n v="1997070312"/>
    <n v="1997528075"/>
    <n v="1997541426"/>
    <s v="10610R"/>
    <s v="Nuclear Generation"/>
    <s v="10997R"/>
    <s v="Cook Plant Nuclear All"/>
    <s v="10801R"/>
    <s v="Cook Plant Site Operations All"/>
    <s v="10984R"/>
    <s v="Cook Plant Manager All"/>
    <x v="12"/>
    <s v="190"/>
    <s v="11068"/>
    <s v="SP20 / 009"/>
    <n v="769270.37250000099"/>
    <n v="5128469.1500000004"/>
  </r>
  <r>
    <m/>
    <n v="0"/>
    <n v="1996093750"/>
    <n v="1997070312"/>
    <n v="1997528075"/>
    <n v="1997541426"/>
    <s v="10610R"/>
    <s v="Nuclear Generation"/>
    <s v="10997R"/>
    <s v="Cook Plant Nuclear All"/>
    <s v="10801R"/>
    <s v="Cook Plant Site Operations All"/>
    <s v="10984R"/>
    <s v="Cook Plant Manager All"/>
    <x v="0"/>
    <s v="190"/>
    <s v="11068"/>
    <s v="SP20 / 010"/>
    <n v="397552.62392307702"/>
    <n v="1987763.11961538"/>
  </r>
  <r>
    <m/>
    <n v="0"/>
    <n v="1996093750"/>
    <n v="1997070312"/>
    <n v="1997528075"/>
    <n v="1997541426"/>
    <s v="10610R"/>
    <s v="Nuclear Generation"/>
    <s v="10997R"/>
    <s v="Cook Plant Nuclear All"/>
    <s v="10801R"/>
    <s v="Cook Plant Site Operations All"/>
    <s v="10984R"/>
    <s v="Cook Plant Manager All"/>
    <x v="0"/>
    <s v="190"/>
    <s v="11068"/>
    <s v="SP20 / 011"/>
    <n v="47320"/>
    <n v="189280"/>
  </r>
  <r>
    <m/>
    <n v="0"/>
    <n v="1996093750"/>
    <n v="1997070312"/>
    <n v="1997528075"/>
    <n v="1997541426"/>
    <s v="10610R"/>
    <s v="Nuclear Generation"/>
    <s v="10997R"/>
    <s v="Cook Plant Nuclear All"/>
    <s v="10801R"/>
    <s v="Cook Plant Site Operations All"/>
    <s v="10984R"/>
    <s v="Cook Plant Manager All"/>
    <x v="0"/>
    <s v="190"/>
    <s v="11129"/>
    <s v="Nonsal"/>
    <n v="124842.13830000001"/>
    <n v="4161404.61"/>
  </r>
  <r>
    <m/>
    <n v="0"/>
    <n v="1996093750"/>
    <n v="1997070312"/>
    <n v="1997528075"/>
    <n v="1997541426"/>
    <s v="10610R"/>
    <s v="Nuclear Generation"/>
    <s v="10997R"/>
    <s v="Cook Plant Nuclear All"/>
    <s v="10801R"/>
    <s v="Cook Plant Site Operations All"/>
    <s v="10984R"/>
    <s v="Cook Plant Manager All"/>
    <x v="0"/>
    <s v="190"/>
    <s v="11129"/>
    <s v="SP20 / 004"/>
    <n v="3848.7277776923102"/>
    <n v="64145.462961538498"/>
  </r>
  <r>
    <m/>
    <n v="0"/>
    <n v="1996093750"/>
    <n v="1997070312"/>
    <n v="1997528075"/>
    <n v="1997541426"/>
    <s v="10610R"/>
    <s v="Nuclear Generation"/>
    <s v="10997R"/>
    <s v="Cook Plant Nuclear All"/>
    <s v="10801R"/>
    <s v="Cook Plant Site Operations All"/>
    <s v="10984R"/>
    <s v="Cook Plant Manager All"/>
    <x v="0"/>
    <s v="190"/>
    <s v="11129"/>
    <s v="SP20 / 007"/>
    <n v="10987.496999999999"/>
    <n v="109874.97"/>
  </r>
  <r>
    <m/>
    <n v="0"/>
    <n v="1996093750"/>
    <n v="1997070312"/>
    <n v="1997528075"/>
    <n v="1997541426"/>
    <s v="10610R"/>
    <s v="Nuclear Generation"/>
    <s v="10997R"/>
    <s v="Cook Plant Nuclear All"/>
    <s v="10801R"/>
    <s v="Cook Plant Site Operations All"/>
    <s v="10984R"/>
    <s v="Cook Plant Manager All"/>
    <x v="0"/>
    <s v="190"/>
    <s v="11129"/>
    <s v="SP20 / 008"/>
    <n v="192618.734923076"/>
    <n v="1926187.34923077"/>
  </r>
  <r>
    <m/>
    <n v="0"/>
    <n v="1996093750"/>
    <n v="1997070312"/>
    <n v="1997528075"/>
    <n v="1997541426"/>
    <s v="10610R"/>
    <s v="Nuclear Generation"/>
    <s v="10997R"/>
    <s v="Cook Plant Nuclear All"/>
    <s v="10801R"/>
    <s v="Cook Plant Site Operations All"/>
    <s v="10984R"/>
    <s v="Cook Plant Manager All"/>
    <x v="0"/>
    <s v="190"/>
    <s v="11129"/>
    <s v="SP20 / 009"/>
    <n v="28760.471769230699"/>
    <n v="191736.478461538"/>
  </r>
  <r>
    <m/>
    <n v="0"/>
    <n v="1996093750"/>
    <n v="1997070312"/>
    <n v="1997528075"/>
    <n v="1997541426"/>
    <s v="10610R"/>
    <s v="Nuclear Generation"/>
    <s v="10997R"/>
    <s v="Cook Plant Nuclear All"/>
    <s v="10801R"/>
    <s v="Cook Plant Site Operations All"/>
    <s v="10984R"/>
    <s v="Cook Plant Manager All"/>
    <x v="0"/>
    <s v="190"/>
    <s v="11129"/>
    <s v="SP20 / 010"/>
    <n v="36917.190461538397"/>
    <n v="184585.952307692"/>
  </r>
  <r>
    <m/>
    <n v="0"/>
    <n v="1996093750"/>
    <n v="1997070312"/>
    <n v="1997528075"/>
    <n v="1997541426"/>
    <s v="10610R"/>
    <s v="Nuclear Generation"/>
    <s v="10997R"/>
    <s v="Cook Plant Nuclear All"/>
    <s v="10801R"/>
    <s v="Cook Plant Site Operations All"/>
    <s v="10984R"/>
    <s v="Cook Plant Manager All"/>
    <x v="0"/>
    <s v="190"/>
    <s v="11140"/>
    <s v="Nonsal"/>
    <n v="44660.361299999997"/>
    <n v="1488678.71"/>
  </r>
  <r>
    <m/>
    <n v="0"/>
    <n v="1996093750"/>
    <n v="1997070312"/>
    <n v="1997528075"/>
    <n v="1997541426"/>
    <s v="10610R"/>
    <s v="Nuclear Generation"/>
    <s v="10997R"/>
    <s v="Cook Plant Nuclear All"/>
    <s v="10801R"/>
    <s v="Cook Plant Site Operations All"/>
    <s v="10984R"/>
    <s v="Cook Plant Manager All"/>
    <x v="0"/>
    <s v="190"/>
    <s v="11140"/>
    <s v="SP20 / 005"/>
    <n v="5967.7866769230804"/>
    <n v="74597.333461538496"/>
  </r>
  <r>
    <m/>
    <n v="0"/>
    <n v="1996093750"/>
    <n v="1997070312"/>
    <n v="1997528075"/>
    <n v="1997541426"/>
    <s v="10610R"/>
    <s v="Nuclear Generation"/>
    <s v="10997R"/>
    <s v="Cook Plant Nuclear All"/>
    <s v="10801R"/>
    <s v="Cook Plant Site Operations All"/>
    <s v="10984R"/>
    <s v="Cook Plant Manager All"/>
    <x v="0"/>
    <s v="190"/>
    <s v="11140"/>
    <s v="SP20 / 007"/>
    <n v="50912.429384615498"/>
    <n v="509124.293846154"/>
  </r>
  <r>
    <m/>
    <n v="0"/>
    <n v="1996093750"/>
    <n v="1997070312"/>
    <n v="1997528075"/>
    <n v="1997541426"/>
    <s v="10610R"/>
    <s v="Nuclear Generation"/>
    <s v="10997R"/>
    <s v="Cook Plant Nuclear All"/>
    <s v="10801R"/>
    <s v="Cook Plant Site Operations All"/>
    <s v="10984R"/>
    <s v="Cook Plant Manager All"/>
    <x v="0"/>
    <s v="190"/>
    <s v="11140"/>
    <s v="SP20 / 008"/>
    <n v="108632.146807692"/>
    <n v="1086321.4680769199"/>
  </r>
  <r>
    <m/>
    <n v="0"/>
    <n v="1996093750"/>
    <n v="1997070312"/>
    <n v="1997528075"/>
    <n v="1997541426"/>
    <s v="10610R"/>
    <s v="Nuclear Generation"/>
    <s v="10997R"/>
    <s v="Cook Plant Nuclear All"/>
    <s v="10801R"/>
    <s v="Cook Plant Site Operations All"/>
    <s v="10984R"/>
    <s v="Cook Plant Manager All"/>
    <x v="0"/>
    <s v="190"/>
    <s v="11140"/>
    <s v="SP20 / 009"/>
    <n v="70789.715653846099"/>
    <n v="471931.43769230798"/>
  </r>
  <r>
    <m/>
    <n v="0"/>
    <n v="1996093750"/>
    <n v="1997070312"/>
    <n v="1997528075"/>
    <n v="1997541426"/>
    <s v="10610R"/>
    <s v="Nuclear Generation"/>
    <s v="10997R"/>
    <s v="Cook Plant Nuclear All"/>
    <s v="10801R"/>
    <s v="Cook Plant Site Operations All"/>
    <s v="10984R"/>
    <s v="Cook Plant Manager All"/>
    <x v="0"/>
    <s v="190"/>
    <s v="11140"/>
    <s v="SP20 / 010"/>
    <n v="59991.080307692398"/>
    <n v="299955.40153846203"/>
  </r>
  <r>
    <m/>
    <n v="0"/>
    <n v="1996093750"/>
    <n v="1997070312"/>
    <n v="1997528075"/>
    <n v="1997541426"/>
    <s v="10610R"/>
    <s v="Nuclear Generation"/>
    <s v="10997R"/>
    <s v="Cook Plant Nuclear All"/>
    <s v="10801R"/>
    <s v="Cook Plant Site Operations All"/>
    <s v="10984R"/>
    <s v="Cook Plant Manager All"/>
    <x v="0"/>
    <s v="190"/>
    <s v="11198"/>
    <s v="SP20 / 012"/>
    <n v="65869.206692307605"/>
    <n v="219564.02230769201"/>
  </r>
  <r>
    <m/>
    <n v="0"/>
    <n v="1996093750"/>
    <n v="1997070312"/>
    <n v="1997528075"/>
    <n v="1997541426"/>
    <s v="10610R"/>
    <s v="Nuclear Generation"/>
    <s v="10997R"/>
    <s v="Cook Plant Nuclear All"/>
    <s v="10801R"/>
    <s v="Cook Plant Site Operations All"/>
    <s v="10984R"/>
    <s v="Cook Plant Manager All"/>
    <x v="0"/>
    <s v="190"/>
    <s v="11908"/>
    <s v="SP20 / 008"/>
    <n v="11182.2746153846"/>
    <n v="111822.746153846"/>
  </r>
  <r>
    <m/>
    <n v="0"/>
    <n v="1996093750"/>
    <n v="1997070312"/>
    <n v="1997528075"/>
    <n v="1997541426"/>
    <s v="10610R"/>
    <s v="Nuclear Generation"/>
    <s v="10997R"/>
    <s v="Cook Plant Nuclear All"/>
    <s v="10801R"/>
    <s v="Cook Plant Site Operations All"/>
    <s v="10984R"/>
    <s v="Cook Plant Manager All"/>
    <x v="0"/>
    <s v="190"/>
    <s v="11908"/>
    <s v="SP20 / 009"/>
    <n v="246642.76223076999"/>
    <n v="1644285.08153846"/>
  </r>
  <r>
    <m/>
    <n v="0"/>
    <n v="1996093750"/>
    <n v="1997070312"/>
    <n v="1997528075"/>
    <n v="1997541426"/>
    <s v="10610R"/>
    <s v="Nuclear Generation"/>
    <s v="10997R"/>
    <s v="Cook Plant Nuclear All"/>
    <s v="10801R"/>
    <s v="Cook Plant Site Operations All"/>
    <s v="10984R"/>
    <s v="Cook Plant Manager All"/>
    <x v="0"/>
    <s v="190"/>
    <s v="11908"/>
    <s v="SP20 / 010"/>
    <n v="32779.996307692403"/>
    <n v="163899.98153846199"/>
  </r>
  <r>
    <m/>
    <n v="0"/>
    <n v="1996093750"/>
    <n v="1997070312"/>
    <n v="1997528075"/>
    <n v="1997541426"/>
    <s v="10610R"/>
    <s v="Nuclear Generation"/>
    <s v="10997R"/>
    <s v="Cook Plant Nuclear All"/>
    <s v="10801R"/>
    <s v="Cook Plant Site Operations All"/>
    <s v="10984R"/>
    <s v="Cook Plant Manager All"/>
    <x v="0"/>
    <s v="190"/>
    <s v="11909"/>
    <s v="SP20 / 009"/>
    <n v="247925.870211539"/>
    <n v="1698998.1380769201"/>
  </r>
  <r>
    <m/>
    <n v="0"/>
    <n v="1996093750"/>
    <n v="1997070312"/>
    <n v="1997528075"/>
    <n v="1997541426"/>
    <s v="10610R"/>
    <s v="Nuclear Generation"/>
    <s v="10997R"/>
    <s v="Cook Plant Nuclear All"/>
    <s v="10801R"/>
    <s v="Cook Plant Site Operations All"/>
    <s v="10984R"/>
    <s v="Cook Plant Manager All"/>
    <x v="0"/>
    <s v="190"/>
    <s v="11909"/>
    <s v="SP20 / 010"/>
    <n v="106868.12084615399"/>
    <n v="534340.60423076898"/>
  </r>
  <r>
    <m/>
    <n v="0"/>
    <n v="1996093750"/>
    <n v="1997070312"/>
    <n v="1997528075"/>
    <n v="1997541426"/>
    <s v="10610R"/>
    <s v="Nuclear Generation"/>
    <s v="10997R"/>
    <s v="Cook Plant Nuclear All"/>
    <s v="10801R"/>
    <s v="Cook Plant Site Operations All"/>
    <s v="10984R"/>
    <s v="Cook Plant Manager All"/>
    <x v="0"/>
    <s v="190"/>
    <s v="11909"/>
    <s v="SP20 / 011"/>
    <n v="48925.002692307797"/>
    <n v="195700.01076923101"/>
  </r>
  <r>
    <m/>
    <n v="0"/>
    <n v="1996093750"/>
    <n v="1997070312"/>
    <n v="1997528075"/>
    <n v="1997541426"/>
    <s v="10610R"/>
    <s v="Nuclear Generation"/>
    <s v="10997R"/>
    <s v="Cook Plant Nuclear All"/>
    <s v="10801R"/>
    <s v="Cook Plant Site Operations All"/>
    <s v="10984R"/>
    <s v="Cook Plant Manager All"/>
    <x v="0"/>
    <s v="190"/>
    <s v="11910"/>
    <s v="SP20 / 006"/>
    <n v="14617.198938461501"/>
    <n v="198078.99"/>
  </r>
  <r>
    <m/>
    <n v="0"/>
    <n v="1996093750"/>
    <n v="1997070312"/>
    <n v="1997528075"/>
    <n v="1997541426"/>
    <s v="10610R"/>
    <s v="Nuclear Generation"/>
    <s v="10997R"/>
    <s v="Cook Plant Nuclear All"/>
    <s v="10801R"/>
    <s v="Cook Plant Site Operations All"/>
    <s v="10984R"/>
    <s v="Cook Plant Manager All"/>
    <x v="0"/>
    <s v="190"/>
    <s v="11910"/>
    <s v="SP20 / 007"/>
    <n v="87554.079530769304"/>
    <n v="991123.61923076899"/>
  </r>
  <r>
    <m/>
    <n v="0"/>
    <n v="1996093750"/>
    <n v="1997070312"/>
    <n v="1997528075"/>
    <n v="1997541426"/>
    <s v="10610R"/>
    <s v="Nuclear Generation"/>
    <s v="10997R"/>
    <s v="Cook Plant Nuclear All"/>
    <s v="10801R"/>
    <s v="Cook Plant Site Operations All"/>
    <s v="10984R"/>
    <s v="Cook Plant Manager All"/>
    <x v="0"/>
    <s v="190"/>
    <s v="11910"/>
    <s v="SP20 / 008"/>
    <n v="41534.388376923103"/>
    <n v="593348.40538461495"/>
  </r>
  <r>
    <m/>
    <n v="0"/>
    <n v="1996093750"/>
    <n v="1997070312"/>
    <n v="1997528075"/>
    <n v="1997541426"/>
    <s v="10610R"/>
    <s v="Nuclear Generation"/>
    <s v="10997R"/>
    <s v="Cook Plant Nuclear All"/>
    <s v="10801R"/>
    <s v="Cook Plant Site Operations All"/>
    <s v="10984R"/>
    <s v="Cook Plant Manager All"/>
    <x v="0"/>
    <s v="190"/>
    <s v="11910"/>
    <s v="SP20 / 009"/>
    <n v="56241.583442307601"/>
    <n v="442088.43115384597"/>
  </r>
  <r>
    <m/>
    <n v="0"/>
    <n v="1996093750"/>
    <n v="1997070312"/>
    <n v="1997528075"/>
    <n v="1997541426"/>
    <s v="10610R"/>
    <s v="Nuclear Generation"/>
    <s v="10997R"/>
    <s v="Cook Plant Nuclear All"/>
    <s v="10801R"/>
    <s v="Cook Plant Site Operations All"/>
    <s v="10984R"/>
    <s v="Cook Plant Manager All"/>
    <x v="0"/>
    <s v="190"/>
    <s v="11910"/>
    <s v="SP20 / 010"/>
    <n v="36955.569769230802"/>
    <n v="184777.848846154"/>
  </r>
  <r>
    <m/>
    <n v="0"/>
    <n v="1996093750"/>
    <n v="1997070312"/>
    <n v="1997528075"/>
    <n v="1997541426"/>
    <s v="10610R"/>
    <s v="Nuclear Generation"/>
    <s v="10997R"/>
    <s v="Cook Plant Nuclear All"/>
    <s v="10801R"/>
    <s v="Cook Plant Site Operations All"/>
    <s v="10984R"/>
    <s v="Cook Plant Manager All"/>
    <x v="0"/>
    <s v="190"/>
    <s v="11914"/>
    <s v="Nonsal"/>
    <n v="98973.747000000003"/>
    <n v="2742857.46"/>
  </r>
  <r>
    <m/>
    <n v="0"/>
    <n v="1996093750"/>
    <n v="1997070312"/>
    <n v="1997528075"/>
    <n v="1997541426"/>
    <s v="10610R"/>
    <s v="Nuclear Generation"/>
    <s v="10997R"/>
    <s v="Cook Plant Nuclear All"/>
    <s v="10801R"/>
    <s v="Cook Plant Site Operations All"/>
    <s v="10984R"/>
    <s v="Cook Plant Manager All"/>
    <x v="0"/>
    <s v="190"/>
    <s v="11914"/>
    <s v="SP20 / 006"/>
    <n v="7317.2568115384602"/>
    <n v="81302.8534615385"/>
  </r>
  <r>
    <m/>
    <n v="0"/>
    <n v="1996093750"/>
    <n v="1997070312"/>
    <n v="1997528075"/>
    <n v="1997541426"/>
    <s v="10610R"/>
    <s v="Nuclear Generation"/>
    <s v="10997R"/>
    <s v="Cook Plant Nuclear All"/>
    <s v="10801R"/>
    <s v="Cook Plant Site Operations All"/>
    <s v="10984R"/>
    <s v="Cook Plant Manager All"/>
    <x v="0"/>
    <s v="190"/>
    <s v="11914"/>
    <s v="SP20 / 007"/>
    <n v="8308.6325807692192"/>
    <n v="118694.75115384599"/>
  </r>
  <r>
    <m/>
    <n v="0"/>
    <n v="1996093750"/>
    <n v="1997070312"/>
    <n v="1997528075"/>
    <n v="1997541426"/>
    <s v="10610R"/>
    <s v="Nuclear Generation"/>
    <s v="10997R"/>
    <s v="Cook Plant Nuclear All"/>
    <s v="10801R"/>
    <s v="Cook Plant Site Operations All"/>
    <s v="10984R"/>
    <s v="Cook Plant Manager All"/>
    <x v="0"/>
    <s v="190"/>
    <s v="11914"/>
    <s v="SP20 / 008"/>
    <n v="106307.494942308"/>
    <n v="1146020.2469230799"/>
  </r>
  <r>
    <m/>
    <n v="0"/>
    <n v="1996093750"/>
    <n v="1997070312"/>
    <n v="1997528075"/>
    <n v="1997541426"/>
    <s v="10610R"/>
    <s v="Nuclear Generation"/>
    <s v="10997R"/>
    <s v="Cook Plant Nuclear All"/>
    <s v="10801R"/>
    <s v="Cook Plant Site Operations All"/>
    <s v="10984R"/>
    <s v="Cook Plant Manager All"/>
    <x v="0"/>
    <s v="190"/>
    <s v="11914"/>
    <s v="SP20 / 009"/>
    <n v="337817.754403845"/>
    <n v="2252118.36269231"/>
  </r>
  <r>
    <m/>
    <n v="0"/>
    <n v="1996093750"/>
    <n v="1997070312"/>
    <n v="1997528075"/>
    <n v="1997541426"/>
    <s v="10610R"/>
    <s v="Nuclear Generation"/>
    <s v="10997R"/>
    <s v="Cook Plant Nuclear All"/>
    <s v="10801R"/>
    <s v="Cook Plant Site Operations All"/>
    <s v="10984R"/>
    <s v="Cook Plant Manager All"/>
    <x v="0"/>
    <s v="190"/>
    <s v="11914"/>
    <s v="SP20 / 010"/>
    <n v="102175.93053846199"/>
    <n v="510879.65269230801"/>
  </r>
  <r>
    <m/>
    <n v="0"/>
    <n v="1996093750"/>
    <n v="1997070312"/>
    <n v="1997528075"/>
    <n v="1997541426"/>
    <s v="10610R"/>
    <s v="Nuclear Generation"/>
    <s v="10997R"/>
    <s v="Cook Plant Nuclear All"/>
    <s v="10801R"/>
    <s v="Cook Plant Site Operations All"/>
    <s v="10984R"/>
    <s v="Cook Plant Manager All"/>
    <x v="0"/>
    <s v="190"/>
    <s v="12922"/>
    <s v="Nonsal"/>
    <n v="96366.192500000005"/>
    <n v="1927323.85"/>
  </r>
  <r>
    <m/>
    <n v="0"/>
    <n v="1996093750"/>
    <n v="1997070312"/>
    <n v="1997528075"/>
    <n v="1997541426"/>
    <s v="10610R"/>
    <s v="Nuclear Generation"/>
    <s v="10997R"/>
    <s v="Cook Plant Nuclear All"/>
    <s v="10801R"/>
    <s v="Cook Plant Site Operations All"/>
    <s v="10984R"/>
    <s v="Cook Plant Manager All"/>
    <x v="0"/>
    <s v="190"/>
    <s v="12922"/>
    <s v="SP20 / 007"/>
    <n v="98225.165423076905"/>
    <n v="982251.65423076903"/>
  </r>
  <r>
    <m/>
    <n v="0"/>
    <n v="1996093750"/>
    <n v="1997070312"/>
    <n v="1997528075"/>
    <n v="1997541426"/>
    <s v="10610R"/>
    <s v="Nuclear Generation"/>
    <s v="10997R"/>
    <s v="Cook Plant Nuclear All"/>
    <s v="10801R"/>
    <s v="Cook Plant Site Operations All"/>
    <s v="10984R"/>
    <s v="Cook Plant Manager All"/>
    <x v="0"/>
    <s v="190"/>
    <s v="12922"/>
    <s v="SP20 / 008"/>
    <n v="21822.223538461501"/>
    <n v="218222.23538461499"/>
  </r>
  <r>
    <m/>
    <n v="0"/>
    <n v="1996093750"/>
    <n v="1997070312"/>
    <n v="1997528075"/>
    <n v="1997541426"/>
    <s v="10610R"/>
    <s v="Nuclear Generation"/>
    <s v="10997R"/>
    <s v="Cook Plant Nuclear All"/>
    <s v="10801R"/>
    <s v="Cook Plant Site Operations All"/>
    <s v="10984R"/>
    <s v="Cook Plant Manager All"/>
    <x v="0"/>
    <s v="190"/>
    <s v="12922"/>
    <s v="SP20 / 009"/>
    <n v="66435.130269230896"/>
    <n v="442900.86846153898"/>
  </r>
  <r>
    <m/>
    <n v="0"/>
    <n v="1996093750"/>
    <n v="1997070312"/>
    <n v="1997528075"/>
    <n v="1997541426"/>
    <s v="10610R"/>
    <s v="Nuclear Generation"/>
    <s v="10997R"/>
    <s v="Cook Plant Nuclear All"/>
    <s v="10801R"/>
    <s v="Cook Plant Site Operations All"/>
    <s v="10984R"/>
    <s v="Cook Plant Manager All"/>
    <x v="0"/>
    <s v="190"/>
    <s v="12922"/>
    <s v="SP20 / 010"/>
    <n v="38689.436538461603"/>
    <n v="193447.18269230801"/>
  </r>
  <r>
    <m/>
    <n v="0"/>
    <n v="1996093750"/>
    <n v="1997070312"/>
    <n v="1997528075"/>
    <n v="1997541426"/>
    <s v="10610R"/>
    <s v="Nuclear Generation"/>
    <s v="10997R"/>
    <s v="Cook Plant Nuclear All"/>
    <s v="10801R"/>
    <s v="Cook Plant Site Operations All"/>
    <s v="10984R"/>
    <s v="Cook Plant Manager All"/>
    <x v="0"/>
    <s v="190"/>
    <s v="12965"/>
    <s v="SP20 / 007"/>
    <n v="9853.9195769230791"/>
    <n v="98539.195769230806"/>
  </r>
  <r>
    <m/>
    <n v="0"/>
    <n v="1996093750"/>
    <n v="1997070312"/>
    <n v="1997528075"/>
    <n v="1997541426"/>
    <s v="10610R"/>
    <s v="Nuclear Generation"/>
    <s v="10997R"/>
    <s v="Cook Plant Nuclear All"/>
    <s v="10801R"/>
    <s v="Cook Plant Site Operations All"/>
    <s v="10984R"/>
    <s v="Cook Plant Manager All"/>
    <x v="0"/>
    <s v="190"/>
    <s v="12965"/>
    <s v="SP20 / 008"/>
    <n v="66717.619384615406"/>
    <n v="667176.19384615403"/>
  </r>
  <r>
    <m/>
    <n v="0"/>
    <n v="1996093750"/>
    <n v="1997070312"/>
    <n v="1997528075"/>
    <n v="1997541426"/>
    <s v="10610R"/>
    <s v="Nuclear Generation"/>
    <s v="10997R"/>
    <s v="Cook Plant Nuclear All"/>
    <s v="10801R"/>
    <s v="Cook Plant Site Operations All"/>
    <s v="10984R"/>
    <s v="Cook Plant Manager All"/>
    <x v="0"/>
    <s v="190"/>
    <s v="12965"/>
    <s v="SP20 / 009"/>
    <n v="92298.574096153796"/>
    <n v="615323.82730769203"/>
  </r>
  <r>
    <m/>
    <n v="0"/>
    <n v="1996093750"/>
    <n v="1997070312"/>
    <n v="1997528075"/>
    <n v="1997541426"/>
    <s v="10610R"/>
    <s v="Nuclear Generation"/>
    <s v="10997R"/>
    <s v="Cook Plant Nuclear All"/>
    <s v="10801R"/>
    <s v="Cook Plant Site Operations All"/>
    <s v="10984R"/>
    <s v="Cook Plant Manager All"/>
    <x v="0"/>
    <s v="190"/>
    <s v="12965"/>
    <s v="SP20 / 012"/>
    <n v="66822.521653846197"/>
    <n v="222741.73884615401"/>
  </r>
  <r>
    <m/>
    <n v="0"/>
    <n v="1996093750"/>
    <n v="1997070312"/>
    <n v="1997543334"/>
    <n v="1997549055"/>
    <s v="10610R"/>
    <s v="Nuclear Generation"/>
    <s v="10997R"/>
    <s v="Cook Plant Nuclear All"/>
    <s v="11905R"/>
    <s v="Cook Plant Support Services"/>
    <s v="11173R"/>
    <s v="Cook Plant Projects All"/>
    <x v="0"/>
    <s v="190"/>
    <s v="11303"/>
    <s v="SP20 / 008"/>
    <n v="11508.2979230769"/>
    <n v="115082.97923076899"/>
  </r>
  <r>
    <m/>
    <n v="0"/>
    <n v="1996093750"/>
    <n v="1997070312"/>
    <n v="1997543334"/>
    <n v="1997549055"/>
    <s v="10610R"/>
    <s v="Nuclear Generation"/>
    <s v="10997R"/>
    <s v="Cook Plant Nuclear All"/>
    <s v="11905R"/>
    <s v="Cook Plant Support Services"/>
    <s v="11173R"/>
    <s v="Cook Plant Projects All"/>
    <x v="0"/>
    <s v="190"/>
    <s v="11303"/>
    <s v="SP20 / 009"/>
    <n v="107086.13625"/>
    <n v="713907.57499999995"/>
  </r>
  <r>
    <m/>
    <n v="0"/>
    <n v="1996093750"/>
    <n v="1997070312"/>
    <n v="1997543334"/>
    <n v="1997549055"/>
    <s v="10610R"/>
    <s v="Nuclear Generation"/>
    <s v="10997R"/>
    <s v="Cook Plant Nuclear All"/>
    <s v="11905R"/>
    <s v="Cook Plant Support Services"/>
    <s v="11173R"/>
    <s v="Cook Plant Projects All"/>
    <x v="0"/>
    <s v="190"/>
    <s v="11303"/>
    <s v="SP20 / 010"/>
    <n v="106128.116769231"/>
    <n v="530640.58384615404"/>
  </r>
  <r>
    <m/>
    <n v="0"/>
    <n v="1996093750"/>
    <n v="1997070312"/>
    <n v="1997543334"/>
    <n v="1997549055"/>
    <s v="10610R"/>
    <s v="Nuclear Generation"/>
    <s v="10997R"/>
    <s v="Cook Plant Nuclear All"/>
    <s v="11905R"/>
    <s v="Cook Plant Support Services"/>
    <s v="11173R"/>
    <s v="Cook Plant Projects All"/>
    <x v="0"/>
    <s v="190"/>
    <s v="11303"/>
    <s v="SP20 / 012"/>
    <n v="68781.435576923104"/>
    <n v="229271.45192307699"/>
  </r>
  <r>
    <m/>
    <n v="0"/>
    <n v="1999023437"/>
    <n v="1999104817"/>
    <n v="1999104817"/>
    <n v="1999104817"/>
    <s v="10559R"/>
    <s v="Chief Executive Officer"/>
    <s v="10562R"/>
    <s v="Federal Affairs"/>
    <m/>
    <m/>
    <m/>
    <m/>
    <x v="0"/>
    <s v="103"/>
    <s v="10562"/>
    <s v="SP20 / 006"/>
    <n v="7289.9996538461601"/>
    <n v="80999.996153846194"/>
  </r>
  <r>
    <m/>
    <n v="0"/>
    <n v="1999023437"/>
    <n v="1999104817"/>
    <n v="1999104817"/>
    <n v="1999104817"/>
    <s v="10559R"/>
    <s v="Chief Executive Officer"/>
    <s v="10562R"/>
    <s v="Federal Affairs"/>
    <m/>
    <m/>
    <m/>
    <m/>
    <x v="0"/>
    <s v="103"/>
    <s v="10562"/>
    <s v="SP20 / 010"/>
    <n v="30105.305307692401"/>
    <n v="150526.526538462"/>
  </r>
  <r>
    <m/>
    <n v="0"/>
    <n v="1999023437"/>
    <n v="1999104817"/>
    <n v="1999104817"/>
    <n v="1999104817"/>
    <s v="10559R"/>
    <s v="Chief Executive Officer"/>
    <s v="10562R"/>
    <s v="Federal Affairs"/>
    <m/>
    <m/>
    <m/>
    <m/>
    <x v="0"/>
    <s v="103"/>
    <s v="10562"/>
    <s v="SP20 / 011"/>
    <n v="48449.995384615497"/>
    <n v="193799.98153846199"/>
  </r>
  <r>
    <m/>
    <n v="0"/>
    <n v="1999023437"/>
    <n v="1999104817"/>
    <n v="1999104817"/>
    <n v="1999104817"/>
    <s v="10559R"/>
    <s v="Chief Executive Officer"/>
    <s v="10562R"/>
    <s v="Federal Affairs"/>
    <m/>
    <m/>
    <m/>
    <m/>
    <x v="0"/>
    <s v="103"/>
    <s v="10562"/>
    <s v="SP20 / 015"/>
    <n v="158940.001730769"/>
    <n v="353200.00384615402"/>
  </r>
  <r>
    <m/>
    <n v="0"/>
    <n v="1999023437"/>
    <n v="1999104817"/>
    <n v="1999186197"/>
    <n v="1999186197"/>
    <s v="10559R"/>
    <s v="Chief Executive Officer"/>
    <s v="10562R"/>
    <s v="Federal Affairs"/>
    <s v="13535R"/>
    <s v="Grants and Broadband"/>
    <m/>
    <m/>
    <x v="0"/>
    <s v="103"/>
    <s v="13535"/>
    <s v="SP20 / 009"/>
    <n v="53759.7790384615"/>
    <n v="358398.52692307701"/>
  </r>
  <r>
    <m/>
    <n v="0"/>
    <n v="1999023437"/>
    <n v="1999104817"/>
    <n v="1999186197"/>
    <n v="1999186197"/>
    <s v="10559R"/>
    <s v="Chief Executive Officer"/>
    <s v="10562R"/>
    <s v="Federal Affairs"/>
    <s v="13535R"/>
    <s v="Grants and Broadband"/>
    <m/>
    <m/>
    <x v="0"/>
    <s v="103"/>
    <s v="13535"/>
    <s v="SP20 / 010"/>
    <n v="56550"/>
    <n v="282750"/>
  </r>
  <r>
    <m/>
    <n v="0"/>
    <n v="1999023437"/>
    <n v="1999104817"/>
    <n v="1999186197"/>
    <n v="1999186197"/>
    <s v="10559R"/>
    <s v="Chief Executive Officer"/>
    <s v="10562R"/>
    <s v="Federal Affairs"/>
    <s v="13535R"/>
    <s v="Grants and Broadband"/>
    <m/>
    <m/>
    <x v="0"/>
    <s v="103"/>
    <s v="13535"/>
    <s v="SP20 / 012"/>
    <n v="73505.377846153802"/>
    <n v="245017.926153846"/>
  </r>
  <r>
    <m/>
    <n v="0"/>
    <n v="1999023437"/>
    <n v="1999267577"/>
    <n v="1999267577"/>
    <n v="1999267577"/>
    <s v="10559R"/>
    <s v="Chief Executive Officer"/>
    <s v="10099R"/>
    <s v="Chief Human Resource Officer"/>
    <m/>
    <m/>
    <m/>
    <m/>
    <x v="0"/>
    <s v="103"/>
    <s v="10099"/>
    <s v="SP20 / 011"/>
    <n v="47585.549903846302"/>
    <n v="190342.19961538501"/>
  </r>
  <r>
    <m/>
    <n v="0"/>
    <n v="1999023437"/>
    <n v="1999267577"/>
    <n v="1999267577"/>
    <n v="1999267577"/>
    <s v="10559R"/>
    <s v="Chief Executive Officer"/>
    <s v="10099R"/>
    <s v="Chief Human Resource Officer"/>
    <m/>
    <m/>
    <m/>
    <m/>
    <x v="0"/>
    <s v="103"/>
    <s v="10254"/>
    <s v="SP20 / 006"/>
    <n v="15972.2151923077"/>
    <n v="177469.05769230801"/>
  </r>
  <r>
    <m/>
    <n v="0"/>
    <n v="1999023437"/>
    <n v="1999267577"/>
    <n v="1999267577"/>
    <n v="1999267577"/>
    <s v="10559R"/>
    <s v="Chief Executive Officer"/>
    <s v="10099R"/>
    <s v="Chief Human Resource Officer"/>
    <m/>
    <m/>
    <m/>
    <m/>
    <x v="0"/>
    <s v="103"/>
    <s v="10254"/>
    <s v="SP20 / 009"/>
    <n v="47163.6856730769"/>
    <n v="314424.57115384599"/>
  </r>
  <r>
    <m/>
    <n v="0"/>
    <n v="1999023437"/>
    <n v="1999267577"/>
    <n v="1999267577"/>
    <n v="1999267577"/>
    <s v="10559R"/>
    <s v="Chief Executive Officer"/>
    <s v="10099R"/>
    <s v="Chief Human Resource Officer"/>
    <m/>
    <m/>
    <m/>
    <m/>
    <x v="0"/>
    <s v="103"/>
    <s v="10254"/>
    <s v="SP20 / 011"/>
    <n v="229073.88480769299"/>
    <n v="916295.53923076903"/>
  </r>
  <r>
    <m/>
    <n v="0"/>
    <n v="1999023437"/>
    <n v="1999267577"/>
    <n v="1999267577"/>
    <n v="1999267577"/>
    <s v="10559R"/>
    <s v="Chief Executive Officer"/>
    <s v="10099R"/>
    <s v="Chief Human Resource Officer"/>
    <m/>
    <m/>
    <m/>
    <m/>
    <x v="0"/>
    <s v="103"/>
    <s v="10254"/>
    <s v="SP20 / 012"/>
    <n v="63036.004384615502"/>
    <n v="210120.01461538501"/>
  </r>
  <r>
    <m/>
    <n v="0"/>
    <n v="1999023437"/>
    <n v="1999267577"/>
    <n v="1999267577"/>
    <n v="1999267577"/>
    <s v="10559R"/>
    <s v="Chief Executive Officer"/>
    <s v="10099R"/>
    <s v="Chief Human Resource Officer"/>
    <m/>
    <m/>
    <m/>
    <m/>
    <x v="0"/>
    <s v="103"/>
    <s v="12734"/>
    <s v="SP20 / 012"/>
    <n v="60096.931153846199"/>
    <n v="200323.103846154"/>
  </r>
  <r>
    <m/>
    <n v="0"/>
    <n v="1999023437"/>
    <n v="1999267577"/>
    <n v="1999268797"/>
    <n v="1999268797"/>
    <s v="10559R"/>
    <s v="Chief Executive Officer"/>
    <s v="10099R"/>
    <s v="Chief Human Resource Officer"/>
    <s v="10148R"/>
    <s v="Total Rewards"/>
    <m/>
    <m/>
    <x v="0"/>
    <s v="103"/>
    <s v="10148"/>
    <s v="SP20 / 005"/>
    <n v="5362.9392307692297"/>
    <n v="67036.740384615405"/>
  </r>
  <r>
    <m/>
    <n v="0"/>
    <n v="1999023437"/>
    <n v="1999267577"/>
    <n v="1999268797"/>
    <n v="1999268797"/>
    <s v="10559R"/>
    <s v="Chief Executive Officer"/>
    <s v="10099R"/>
    <s v="Chief Human Resource Officer"/>
    <s v="10148R"/>
    <s v="Total Rewards"/>
    <m/>
    <m/>
    <x v="0"/>
    <s v="103"/>
    <s v="10148"/>
    <s v="SP20 / 007"/>
    <n v="29758.470499999999"/>
    <n v="297584.70500000002"/>
  </r>
  <r>
    <m/>
    <n v="0"/>
    <n v="1999023437"/>
    <n v="1999267577"/>
    <n v="1999268797"/>
    <n v="1999268797"/>
    <s v="10559R"/>
    <s v="Chief Executive Officer"/>
    <s v="10099R"/>
    <s v="Chief Human Resource Officer"/>
    <s v="10148R"/>
    <s v="Total Rewards"/>
    <m/>
    <m/>
    <x v="0"/>
    <s v="103"/>
    <s v="10148"/>
    <s v="SP20 / 010"/>
    <n v="63999.990615384799"/>
    <n v="319999.95307692298"/>
  </r>
  <r>
    <m/>
    <n v="0"/>
    <n v="1999023437"/>
    <n v="1999267577"/>
    <n v="1999268797"/>
    <n v="1999268797"/>
    <s v="10559R"/>
    <s v="Chief Executive Officer"/>
    <s v="10099R"/>
    <s v="Chief Human Resource Officer"/>
    <s v="10148R"/>
    <s v="Total Rewards"/>
    <m/>
    <m/>
    <x v="0"/>
    <s v="103"/>
    <s v="10148"/>
    <s v="SP20 / 012"/>
    <n v="81811.508538461407"/>
    <n v="272705.02846153802"/>
  </r>
  <r>
    <m/>
    <n v="0"/>
    <n v="1999023437"/>
    <n v="1999267577"/>
    <n v="1999268797"/>
    <n v="1999268797"/>
    <s v="10559R"/>
    <s v="Chief Executive Officer"/>
    <s v="10099R"/>
    <s v="Chief Human Resource Officer"/>
    <s v="10148R"/>
    <s v="Total Rewards"/>
    <m/>
    <m/>
    <x v="0"/>
    <s v="103"/>
    <s v="10148"/>
    <s v="SP20 / 014"/>
    <n v="123411.496461538"/>
    <n v="308528.74115384597"/>
  </r>
  <r>
    <m/>
    <n v="0"/>
    <n v="1999023437"/>
    <n v="1999267577"/>
    <n v="1999268797"/>
    <n v="1999268797"/>
    <s v="10559R"/>
    <s v="Chief Executive Officer"/>
    <s v="10099R"/>
    <s v="Chief Human Resource Officer"/>
    <s v="10148R"/>
    <s v="Total Rewards"/>
    <m/>
    <m/>
    <x v="0"/>
    <s v="103"/>
    <s v="10386"/>
    <s v="SP20 / 003"/>
    <n v="5387.9785711538498"/>
    <n v="107759.571423077"/>
  </r>
  <r>
    <m/>
    <n v="0"/>
    <n v="1999023437"/>
    <n v="1999267577"/>
    <n v="1999268797"/>
    <n v="1999268797"/>
    <s v="10559R"/>
    <s v="Chief Executive Officer"/>
    <s v="10099R"/>
    <s v="Chief Human Resource Officer"/>
    <s v="10148R"/>
    <s v="Total Rewards"/>
    <m/>
    <m/>
    <x v="0"/>
    <s v="103"/>
    <s v="10386"/>
    <s v="SP20 / 004"/>
    <n v="3709.23223846154"/>
    <n v="61820.537307692299"/>
  </r>
  <r>
    <m/>
    <n v="0"/>
    <n v="1999023437"/>
    <n v="1999267577"/>
    <n v="1999268797"/>
    <n v="1999268797"/>
    <s v="10559R"/>
    <s v="Chief Executive Officer"/>
    <s v="10099R"/>
    <s v="Chief Human Resource Officer"/>
    <s v="10148R"/>
    <s v="Total Rewards"/>
    <m/>
    <m/>
    <x v="0"/>
    <s v="103"/>
    <s v="10386"/>
    <s v="SP20 / 005"/>
    <n v="11792.393507692301"/>
    <n v="147404.918846154"/>
  </r>
  <r>
    <m/>
    <n v="0"/>
    <n v="1999023437"/>
    <n v="1999267577"/>
    <n v="1999268797"/>
    <n v="1999268797"/>
    <s v="10559R"/>
    <s v="Chief Executive Officer"/>
    <s v="10099R"/>
    <s v="Chief Human Resource Officer"/>
    <s v="10148R"/>
    <s v="Total Rewards"/>
    <m/>
    <m/>
    <x v="0"/>
    <s v="103"/>
    <s v="10386"/>
    <s v="SP20 / 007"/>
    <n v="10215.231269230801"/>
    <n v="102152.312692308"/>
  </r>
  <r>
    <m/>
    <n v="0"/>
    <n v="1999023437"/>
    <n v="1999267577"/>
    <n v="1999268797"/>
    <n v="1999268797"/>
    <s v="10559R"/>
    <s v="Chief Executive Officer"/>
    <s v="10099R"/>
    <s v="Chief Human Resource Officer"/>
    <s v="10148R"/>
    <s v="Total Rewards"/>
    <m/>
    <m/>
    <x v="0"/>
    <s v="103"/>
    <s v="10386"/>
    <s v="SP20 / 008"/>
    <n v="12501.7575"/>
    <n v="125017.575"/>
  </r>
  <r>
    <m/>
    <n v="0"/>
    <n v="1999023437"/>
    <n v="1999267577"/>
    <n v="1999268797"/>
    <n v="1999268797"/>
    <s v="10559R"/>
    <s v="Chief Executive Officer"/>
    <s v="10099R"/>
    <s v="Chief Human Resource Officer"/>
    <s v="10148R"/>
    <s v="Total Rewards"/>
    <m/>
    <m/>
    <x v="0"/>
    <s v="103"/>
    <s v="10386"/>
    <s v="SP20 / 010"/>
    <n v="35143.599230769199"/>
    <n v="175717.996153846"/>
  </r>
  <r>
    <m/>
    <n v="0"/>
    <n v="1999023437"/>
    <n v="1999267577"/>
    <n v="1999268797"/>
    <n v="1999270017"/>
    <s v="10559R"/>
    <s v="Chief Executive Officer"/>
    <s v="10099R"/>
    <s v="Chief Human Resource Officer"/>
    <s v="10148R"/>
    <s v="Total Rewards"/>
    <s v="10722R"/>
    <s v="Corp HR Compensation Design"/>
    <x v="0"/>
    <s v="103"/>
    <s v="11025"/>
    <s v="SP20 / 003"/>
    <n v="2753.8255576923102"/>
    <n v="55076.511153846201"/>
  </r>
  <r>
    <m/>
    <n v="0"/>
    <n v="1999023437"/>
    <n v="1999267577"/>
    <n v="1999268797"/>
    <n v="1999270017"/>
    <s v="10559R"/>
    <s v="Chief Executive Officer"/>
    <s v="10099R"/>
    <s v="Chief Human Resource Officer"/>
    <s v="10148R"/>
    <s v="Total Rewards"/>
    <s v="10722R"/>
    <s v="Corp HR Compensation Design"/>
    <x v="0"/>
    <s v="103"/>
    <s v="11025"/>
    <s v="SP20 / 004"/>
    <n v="3824.99819307692"/>
    <n v="63749.969884615399"/>
  </r>
  <r>
    <m/>
    <n v="0"/>
    <n v="1999023437"/>
    <n v="1999267577"/>
    <n v="1999268797"/>
    <n v="1999270017"/>
    <s v="10559R"/>
    <s v="Chief Executive Officer"/>
    <s v="10099R"/>
    <s v="Chief Human Resource Officer"/>
    <s v="10148R"/>
    <s v="Total Rewards"/>
    <s v="10722R"/>
    <s v="Corp HR Compensation Design"/>
    <x v="0"/>
    <s v="103"/>
    <s v="11025"/>
    <s v="SP20 / 005"/>
    <n v="5328.5383384615398"/>
    <n v="66606.729230769197"/>
  </r>
  <r>
    <m/>
    <n v="0"/>
    <n v="1999023437"/>
    <n v="1999267577"/>
    <n v="1999268797"/>
    <n v="1999270017"/>
    <s v="10559R"/>
    <s v="Chief Executive Officer"/>
    <s v="10099R"/>
    <s v="Chief Human Resource Officer"/>
    <s v="10148R"/>
    <s v="Total Rewards"/>
    <s v="10722R"/>
    <s v="Corp HR Compensation Design"/>
    <x v="0"/>
    <s v="103"/>
    <s v="11025"/>
    <s v="SP20 / 006"/>
    <n v="13230.0010384615"/>
    <n v="147000.01153846199"/>
  </r>
  <r>
    <m/>
    <n v="0"/>
    <n v="1999023437"/>
    <n v="1999267577"/>
    <n v="1999268797"/>
    <n v="1999270017"/>
    <s v="10559R"/>
    <s v="Chief Executive Officer"/>
    <s v="10099R"/>
    <s v="Chief Human Resource Officer"/>
    <s v="10148R"/>
    <s v="Total Rewards"/>
    <s v="10722R"/>
    <s v="Corp HR Compensation Design"/>
    <x v="0"/>
    <s v="103"/>
    <s v="11025"/>
    <s v="SP20 / 007"/>
    <n v="10208.618423076899"/>
    <n v="102086.18423076899"/>
  </r>
  <r>
    <m/>
    <n v="0"/>
    <n v="1999023437"/>
    <n v="1999267577"/>
    <n v="1999268797"/>
    <n v="1999270017"/>
    <s v="10559R"/>
    <s v="Chief Executive Officer"/>
    <s v="10099R"/>
    <s v="Chief Human Resource Officer"/>
    <s v="10148R"/>
    <s v="Total Rewards"/>
    <s v="10722R"/>
    <s v="Corp HR Compensation Design"/>
    <x v="0"/>
    <s v="103"/>
    <s v="11025"/>
    <s v="SP20 / 010"/>
    <n v="28000.000769230799"/>
    <n v="140000.003846154"/>
  </r>
  <r>
    <m/>
    <n v="0"/>
    <n v="1999023437"/>
    <n v="1999267577"/>
    <n v="1999268797"/>
    <n v="1999272457"/>
    <s v="10559R"/>
    <s v="Chief Executive Officer"/>
    <s v="10099R"/>
    <s v="Chief Human Resource Officer"/>
    <s v="10148R"/>
    <s v="Total Rewards"/>
    <s v="10740R"/>
    <s v="Benefits Design and Delivery"/>
    <x v="0"/>
    <s v="103"/>
    <s v="10740"/>
    <s v="SP20 / 007"/>
    <n v="20338.3451153846"/>
    <n v="203383.45115384599"/>
  </r>
  <r>
    <m/>
    <n v="0"/>
    <n v="1999023437"/>
    <n v="1999267577"/>
    <n v="1999268797"/>
    <n v="1999272457"/>
    <s v="10559R"/>
    <s v="Chief Executive Officer"/>
    <s v="10099R"/>
    <s v="Chief Human Resource Officer"/>
    <s v="10148R"/>
    <s v="Total Rewards"/>
    <s v="10740R"/>
    <s v="Benefits Design and Delivery"/>
    <x v="0"/>
    <s v="103"/>
    <s v="10740"/>
    <s v="SP20 / 008"/>
    <n v="12011.2182307692"/>
    <n v="120112.182307692"/>
  </r>
  <r>
    <m/>
    <n v="0"/>
    <n v="1999023437"/>
    <n v="1999267577"/>
    <n v="1999268797"/>
    <n v="1999272457"/>
    <s v="10559R"/>
    <s v="Chief Executive Officer"/>
    <s v="10099R"/>
    <s v="Chief Human Resource Officer"/>
    <s v="10148R"/>
    <s v="Total Rewards"/>
    <s v="10740R"/>
    <s v="Benefits Design and Delivery"/>
    <x v="0"/>
    <s v="103"/>
    <s v="10740"/>
    <s v="SP20 / 009"/>
    <n v="24345.915288461601"/>
    <n v="162306.10192307699"/>
  </r>
  <r>
    <m/>
    <n v="0"/>
    <n v="1999023437"/>
    <n v="1999267577"/>
    <n v="1999268797"/>
    <n v="1999272457"/>
    <s v="10559R"/>
    <s v="Chief Executive Officer"/>
    <s v="10099R"/>
    <s v="Chief Human Resource Officer"/>
    <s v="10148R"/>
    <s v="Total Rewards"/>
    <s v="10740R"/>
    <s v="Benefits Design and Delivery"/>
    <x v="0"/>
    <s v="103"/>
    <s v="10740"/>
    <s v="SP20 / 011"/>
    <n v="49999.996730769199"/>
    <n v="199999.986923077"/>
  </r>
  <r>
    <m/>
    <n v="0"/>
    <n v="1999023437"/>
    <n v="1999267577"/>
    <n v="1999273680"/>
    <n v="1999273680"/>
    <s v="10559R"/>
    <s v="Chief Executive Officer"/>
    <s v="10099R"/>
    <s v="Chief Human Resource Officer"/>
    <s v="11515R"/>
    <s v="Corp Safety &amp; Health"/>
    <m/>
    <m/>
    <x v="0"/>
    <s v="103"/>
    <s v="10196"/>
    <s v="SP20 / 006"/>
    <n v="15316.1130115385"/>
    <n v="170179.033461538"/>
  </r>
  <r>
    <m/>
    <n v="0"/>
    <n v="1999023437"/>
    <n v="1999267577"/>
    <n v="1999273680"/>
    <n v="1999273680"/>
    <s v="10559R"/>
    <s v="Chief Executive Officer"/>
    <s v="10099R"/>
    <s v="Chief Human Resource Officer"/>
    <s v="11515R"/>
    <s v="Corp Safety &amp; Health"/>
    <m/>
    <m/>
    <x v="0"/>
    <s v="103"/>
    <s v="10196"/>
    <s v="SP20 / 007"/>
    <n v="48934.662730769203"/>
    <n v="489346.62730769202"/>
  </r>
  <r>
    <m/>
    <n v="0"/>
    <n v="1999023437"/>
    <n v="1999267577"/>
    <n v="1999273680"/>
    <n v="1999273680"/>
    <s v="10559R"/>
    <s v="Chief Executive Officer"/>
    <s v="10099R"/>
    <s v="Chief Human Resource Officer"/>
    <s v="11515R"/>
    <s v="Corp Safety &amp; Health"/>
    <m/>
    <m/>
    <x v="0"/>
    <s v="103"/>
    <s v="10196"/>
    <s v="SP20 / 008"/>
    <n v="11830.513807692299"/>
    <n v="118305.138076923"/>
  </r>
  <r>
    <m/>
    <n v="0"/>
    <n v="1999023437"/>
    <n v="1999267577"/>
    <n v="1999273680"/>
    <n v="1999273680"/>
    <s v="10559R"/>
    <s v="Chief Executive Officer"/>
    <s v="10099R"/>
    <s v="Chief Human Resource Officer"/>
    <s v="11515R"/>
    <s v="Corp Safety &amp; Health"/>
    <m/>
    <m/>
    <x v="0"/>
    <s v="103"/>
    <s v="10196"/>
    <s v="SP20 / 010"/>
    <n v="31041.834153846201"/>
    <n v="155209.17076923099"/>
  </r>
  <r>
    <m/>
    <n v="0"/>
    <n v="1999023437"/>
    <n v="1999267577"/>
    <n v="1999273680"/>
    <n v="1999273680"/>
    <s v="10559R"/>
    <s v="Chief Executive Officer"/>
    <s v="10099R"/>
    <s v="Chief Human Resource Officer"/>
    <s v="11515R"/>
    <s v="Corp Safety &amp; Health"/>
    <m/>
    <m/>
    <x v="0"/>
    <s v="103"/>
    <s v="11515"/>
    <s v="SP20 / 009"/>
    <n v="46510.181711538396"/>
    <n v="310067.87807692302"/>
  </r>
  <r>
    <m/>
    <n v="0"/>
    <n v="1999023437"/>
    <n v="1999267577"/>
    <n v="1999273680"/>
    <n v="1999273680"/>
    <s v="10559R"/>
    <s v="Chief Executive Officer"/>
    <s v="10099R"/>
    <s v="Chief Human Resource Officer"/>
    <s v="11515R"/>
    <s v="Corp Safety &amp; Health"/>
    <m/>
    <m/>
    <x v="0"/>
    <s v="103"/>
    <s v="11515"/>
    <s v="SP20 / 010"/>
    <n v="31149.3858461538"/>
    <n v="155746.92923076899"/>
  </r>
  <r>
    <m/>
    <n v="0"/>
    <n v="1999023437"/>
    <n v="1999267577"/>
    <n v="1999273680"/>
    <n v="1999273680"/>
    <s v="10559R"/>
    <s v="Chief Executive Officer"/>
    <s v="10099R"/>
    <s v="Chief Human Resource Officer"/>
    <s v="11515R"/>
    <s v="Corp Safety &amp; Health"/>
    <m/>
    <m/>
    <x v="0"/>
    <s v="103"/>
    <s v="11515"/>
    <s v="SP20 / 011"/>
    <n v="46462.504807692203"/>
    <n v="185850.01923076899"/>
  </r>
  <r>
    <m/>
    <n v="0"/>
    <n v="1999023437"/>
    <n v="1999267577"/>
    <n v="1999273680"/>
    <n v="1999273680"/>
    <s v="10559R"/>
    <s v="Chief Executive Officer"/>
    <s v="10099R"/>
    <s v="Chief Human Resource Officer"/>
    <s v="11515R"/>
    <s v="Corp Safety &amp; Health"/>
    <m/>
    <m/>
    <x v="0"/>
    <s v="103"/>
    <s v="13807"/>
    <s v="SP20 / 006"/>
    <n v="7059.3740307692296"/>
    <n v="78437.489230769206"/>
  </r>
  <r>
    <m/>
    <n v="0"/>
    <n v="1999023437"/>
    <n v="1999267577"/>
    <n v="1999273680"/>
    <n v="1999273680"/>
    <s v="10559R"/>
    <s v="Chief Executive Officer"/>
    <s v="10099R"/>
    <s v="Chief Human Resource Officer"/>
    <s v="11515R"/>
    <s v="Corp Safety &amp; Health"/>
    <m/>
    <m/>
    <x v="0"/>
    <s v="103"/>
    <s v="13807"/>
    <s v="SP20 / 007"/>
    <n v="28845.738499999999"/>
    <n v="288457.38500000001"/>
  </r>
  <r>
    <m/>
    <n v="0"/>
    <n v="1999023437"/>
    <n v="1999267577"/>
    <n v="1999273680"/>
    <n v="1999273680"/>
    <s v="10559R"/>
    <s v="Chief Executive Officer"/>
    <s v="10099R"/>
    <s v="Chief Human Resource Officer"/>
    <s v="11515R"/>
    <s v="Corp Safety &amp; Health"/>
    <m/>
    <m/>
    <x v="0"/>
    <s v="103"/>
    <s v="13807"/>
    <s v="SP20 / 008"/>
    <n v="12500.0003076923"/>
    <n v="125000.00307692301"/>
  </r>
  <r>
    <m/>
    <n v="0"/>
    <n v="1999023437"/>
    <n v="1999267577"/>
    <n v="1999273680"/>
    <n v="1999273680"/>
    <s v="10559R"/>
    <s v="Chief Executive Officer"/>
    <s v="10099R"/>
    <s v="Chief Human Resource Officer"/>
    <s v="11515R"/>
    <s v="Corp Safety &amp; Health"/>
    <m/>
    <m/>
    <x v="0"/>
    <s v="103"/>
    <s v="13807"/>
    <s v="SP20 / 009"/>
    <n v="20249.996538461601"/>
    <n v="134999.97692307699"/>
  </r>
  <r>
    <m/>
    <n v="0"/>
    <n v="1999023437"/>
    <n v="1999267577"/>
    <n v="1999328612"/>
    <n v="1999343870"/>
    <s v="10559R"/>
    <s v="Chief Executive Officer"/>
    <s v="10099R"/>
    <s v="Chief Human Resource Officer"/>
    <s v="10243R"/>
    <s v="Corporate Communications"/>
    <s v="11423R"/>
    <s v="External Communications"/>
    <x v="0"/>
    <s v="103"/>
    <s v="11423"/>
    <s v="SP20 / 006"/>
    <n v="6929.9977153846103"/>
    <n v="76999.974615384606"/>
  </r>
  <r>
    <m/>
    <n v="0"/>
    <n v="1999023437"/>
    <n v="1999267577"/>
    <n v="1999328612"/>
    <n v="1999343870"/>
    <s v="10559R"/>
    <s v="Chief Executive Officer"/>
    <s v="10099R"/>
    <s v="Chief Human Resource Officer"/>
    <s v="10243R"/>
    <s v="Corporate Communications"/>
    <s v="11423R"/>
    <s v="External Communications"/>
    <x v="0"/>
    <s v="103"/>
    <s v="11423"/>
    <s v="SP20 / 007"/>
    <n v="36655.3632692307"/>
    <n v="366553.63269230799"/>
  </r>
  <r>
    <m/>
    <n v="0"/>
    <n v="1999023437"/>
    <n v="1999267577"/>
    <n v="1999328612"/>
    <n v="1999343870"/>
    <s v="10559R"/>
    <s v="Chief Executive Officer"/>
    <s v="10099R"/>
    <s v="Chief Human Resource Officer"/>
    <s v="10243R"/>
    <s v="Corporate Communications"/>
    <s v="11423R"/>
    <s v="External Communications"/>
    <x v="0"/>
    <s v="103"/>
    <s v="11423"/>
    <s v="SP20 / 008"/>
    <n v="43842.903615384603"/>
    <n v="438429.03615384601"/>
  </r>
  <r>
    <m/>
    <n v="0"/>
    <n v="1999023437"/>
    <n v="1999267577"/>
    <n v="1999328612"/>
    <n v="1999343870"/>
    <s v="10559R"/>
    <s v="Chief Executive Officer"/>
    <s v="10099R"/>
    <s v="Chief Human Resource Officer"/>
    <s v="10243R"/>
    <s v="Corporate Communications"/>
    <s v="11423R"/>
    <s v="External Communications"/>
    <x v="0"/>
    <s v="103"/>
    <s v="11423"/>
    <s v="SP20 / 009"/>
    <n v="45433.960326923101"/>
    <n v="302893.06884615403"/>
  </r>
  <r>
    <m/>
    <n v="0"/>
    <n v="1999023437"/>
    <n v="1999267577"/>
    <n v="1999328612"/>
    <n v="1999343870"/>
    <s v="10559R"/>
    <s v="Chief Executive Officer"/>
    <s v="10099R"/>
    <s v="Chief Human Resource Officer"/>
    <s v="10243R"/>
    <s v="Corporate Communications"/>
    <s v="11423R"/>
    <s v="External Communications"/>
    <x v="0"/>
    <s v="103"/>
    <s v="11423"/>
    <s v="SP20 / 010"/>
    <n v="30915.456692307602"/>
    <n v="154577.283461538"/>
  </r>
  <r>
    <m/>
    <n v="0"/>
    <n v="1999023437"/>
    <n v="1999267577"/>
    <n v="1999328612"/>
    <n v="1999343870"/>
    <s v="10559R"/>
    <s v="Chief Executive Officer"/>
    <s v="10099R"/>
    <s v="Chief Human Resource Officer"/>
    <s v="10243R"/>
    <s v="Corporate Communications"/>
    <s v="11423R"/>
    <s v="External Communications"/>
    <x v="0"/>
    <s v="103"/>
    <s v="11423"/>
    <s v="SP20 / 011"/>
    <n v="42848"/>
    <n v="171392"/>
  </r>
  <r>
    <m/>
    <n v="0"/>
    <n v="1999023437"/>
    <n v="1999267577"/>
    <n v="1999328612"/>
    <n v="1999351499"/>
    <s v="10559R"/>
    <s v="Chief Executive Officer"/>
    <s v="10099R"/>
    <s v="Chief Human Resource Officer"/>
    <s v="10243R"/>
    <s v="Corporate Communications"/>
    <s v="12830R"/>
    <s v="Corporate Communications Admin"/>
    <x v="0"/>
    <s v="103"/>
    <s v="10243"/>
    <s v="SP20 / 005"/>
    <n v="6939.2481230769299"/>
    <n v="86740.601538461502"/>
  </r>
  <r>
    <m/>
    <n v="0"/>
    <n v="1999023437"/>
    <n v="1999267577"/>
    <n v="1999328612"/>
    <n v="1999351499"/>
    <s v="10559R"/>
    <s v="Chief Executive Officer"/>
    <s v="10099R"/>
    <s v="Chief Human Resource Officer"/>
    <s v="10243R"/>
    <s v="Corporate Communications"/>
    <s v="12830R"/>
    <s v="Corporate Communications Admin"/>
    <x v="0"/>
    <s v="103"/>
    <s v="10243"/>
    <s v="SP20 / 009"/>
    <n v="18750.000461538399"/>
    <n v="125000.00307692301"/>
  </r>
  <r>
    <m/>
    <n v="0"/>
    <n v="1999023437"/>
    <n v="1999267577"/>
    <n v="1999328612"/>
    <n v="1999351499"/>
    <s v="10559R"/>
    <s v="Chief Executive Officer"/>
    <s v="10099R"/>
    <s v="Chief Human Resource Officer"/>
    <s v="10243R"/>
    <s v="Corporate Communications"/>
    <s v="12830R"/>
    <s v="Corporate Communications Admin"/>
    <x v="0"/>
    <s v="103"/>
    <s v="10243"/>
    <s v="SP20 / 011"/>
    <n v="134684.09230769199"/>
    <n v="538736.36923076899"/>
  </r>
  <r>
    <m/>
    <n v="0"/>
    <n v="1999023437"/>
    <n v="1999267577"/>
    <n v="1999328612"/>
    <n v="1999351499"/>
    <s v="10559R"/>
    <s v="Chief Executive Officer"/>
    <s v="10099R"/>
    <s v="Chief Human Resource Officer"/>
    <s v="10243R"/>
    <s v="Corporate Communications"/>
    <s v="12830R"/>
    <s v="Corporate Communications Admin"/>
    <x v="0"/>
    <s v="103"/>
    <s v="10243"/>
    <s v="SP20 / 012"/>
    <n v="59165.760807692401"/>
    <n v="197219.202692308"/>
  </r>
  <r>
    <m/>
    <n v="0"/>
    <n v="1999023437"/>
    <n v="1999267577"/>
    <n v="1999328612"/>
    <n v="1999351499"/>
    <s v="10559R"/>
    <s v="Chief Executive Officer"/>
    <s v="10099R"/>
    <s v="Chief Human Resource Officer"/>
    <s v="10243R"/>
    <s v="Corporate Communications"/>
    <s v="12830R"/>
    <s v="Corporate Communications Admin"/>
    <x v="0"/>
    <s v="103"/>
    <s v="10243"/>
    <s v="SP20 / 014"/>
    <n v="131999.998769231"/>
    <n v="329999.99692307698"/>
  </r>
  <r>
    <m/>
    <n v="0"/>
    <n v="1999023437"/>
    <n v="1999267577"/>
    <n v="1999328612"/>
    <n v="1999357221"/>
    <s v="10559R"/>
    <s v="Chief Executive Officer"/>
    <s v="10099R"/>
    <s v="Chief Human Resource Officer"/>
    <s v="10243R"/>
    <s v="Corporate Communications"/>
    <s v="11418R"/>
    <s v="Creative Services"/>
    <x v="0"/>
    <s v="103"/>
    <s v="11418"/>
    <s v="SP20 / 004"/>
    <n v="2174.9833292307699"/>
    <n v="36249.722153846204"/>
  </r>
  <r>
    <m/>
    <n v="0"/>
    <n v="1999023437"/>
    <n v="1999267577"/>
    <n v="1999328612"/>
    <n v="1999357221"/>
    <s v="10559R"/>
    <s v="Chief Executive Officer"/>
    <s v="10099R"/>
    <s v="Chief Human Resource Officer"/>
    <s v="10243R"/>
    <s v="Corporate Communications"/>
    <s v="11418R"/>
    <s v="Creative Services"/>
    <x v="0"/>
    <s v="103"/>
    <s v="11418"/>
    <s v="SP20 / 005"/>
    <n v="4999.9993230769196"/>
    <n v="62499.991538461501"/>
  </r>
  <r>
    <m/>
    <n v="0"/>
    <n v="1999023437"/>
    <n v="1999267577"/>
    <n v="1999328612"/>
    <n v="1999357221"/>
    <s v="10559R"/>
    <s v="Chief Executive Officer"/>
    <s v="10099R"/>
    <s v="Chief Human Resource Officer"/>
    <s v="10243R"/>
    <s v="Corporate Communications"/>
    <s v="11418R"/>
    <s v="Creative Services"/>
    <x v="0"/>
    <s v="103"/>
    <s v="11418"/>
    <s v="SP20 / 006"/>
    <n v="7533.4948615384601"/>
    <n v="83705.498461538504"/>
  </r>
  <r>
    <m/>
    <n v="0"/>
    <n v="1999023437"/>
    <n v="1999267577"/>
    <n v="1999328612"/>
    <n v="1999357221"/>
    <s v="10559R"/>
    <s v="Chief Executive Officer"/>
    <s v="10099R"/>
    <s v="Chief Human Resource Officer"/>
    <s v="10243R"/>
    <s v="Corporate Communications"/>
    <s v="11418R"/>
    <s v="Creative Services"/>
    <x v="0"/>
    <s v="103"/>
    <s v="11418"/>
    <s v="SP20 / 007"/>
    <n v="55798.373615384597"/>
    <n v="557983.73615384602"/>
  </r>
  <r>
    <m/>
    <n v="0"/>
    <n v="1999023437"/>
    <n v="1999267577"/>
    <n v="1999328612"/>
    <n v="1999357221"/>
    <s v="10559R"/>
    <s v="Chief Executive Officer"/>
    <s v="10099R"/>
    <s v="Chief Human Resource Officer"/>
    <s v="10243R"/>
    <s v="Corporate Communications"/>
    <s v="11418R"/>
    <s v="Creative Services"/>
    <x v="0"/>
    <s v="103"/>
    <s v="11418"/>
    <s v="SP20 / 009"/>
    <n v="35369.420192307698"/>
    <n v="235796.134615385"/>
  </r>
  <r>
    <m/>
    <n v="0"/>
    <n v="1999023437"/>
    <n v="1999267577"/>
    <n v="1999328612"/>
    <n v="1999358175"/>
    <s v="10559R"/>
    <s v="Chief Executive Officer"/>
    <s v="10099R"/>
    <s v="Chief Human Resource Officer"/>
    <s v="10243R"/>
    <s v="Corporate Communications"/>
    <s v="12084R"/>
    <s v="Internal Comm &amp; Comm Svcs"/>
    <x v="0"/>
    <s v="103"/>
    <s v="10921"/>
    <s v="SP20 / 007"/>
    <n v="19321.491846153898"/>
    <n v="193214.91846153801"/>
  </r>
  <r>
    <m/>
    <n v="0"/>
    <n v="1999023437"/>
    <n v="1999267577"/>
    <n v="1999328612"/>
    <n v="1999358175"/>
    <s v="10559R"/>
    <s v="Chief Executive Officer"/>
    <s v="10099R"/>
    <s v="Chief Human Resource Officer"/>
    <s v="10243R"/>
    <s v="Corporate Communications"/>
    <s v="12084R"/>
    <s v="Internal Comm &amp; Comm Svcs"/>
    <x v="0"/>
    <s v="103"/>
    <s v="10921"/>
    <s v="SP20 / 008"/>
    <n v="10282.5185"/>
    <n v="102825.185"/>
  </r>
  <r>
    <m/>
    <n v="0"/>
    <n v="1999023437"/>
    <n v="1999267577"/>
    <n v="1999328612"/>
    <n v="1999358175"/>
    <s v="10559R"/>
    <s v="Chief Executive Officer"/>
    <s v="10099R"/>
    <s v="Chief Human Resource Officer"/>
    <s v="10243R"/>
    <s v="Corporate Communications"/>
    <s v="12084R"/>
    <s v="Internal Comm &amp; Comm Svcs"/>
    <x v="0"/>
    <s v="103"/>
    <s v="12084"/>
    <s v="SP20 / 008"/>
    <n v="33778.730230769201"/>
    <n v="337787.30230769201"/>
  </r>
  <r>
    <m/>
    <n v="0"/>
    <n v="1999023437"/>
    <n v="1999267577"/>
    <n v="1999359129"/>
    <n v="1999359129"/>
    <s v="10559R"/>
    <s v="Chief Executive Officer"/>
    <s v="10099R"/>
    <s v="Chief Human Resource Officer"/>
    <s v="14036R"/>
    <s v="Integrated Talent Management"/>
    <m/>
    <m/>
    <x v="0"/>
    <s v="103"/>
    <s v="14036"/>
    <s v="SP20 / 004"/>
    <n v="2211.74271923077"/>
    <n v="36862.378653846099"/>
  </r>
  <r>
    <m/>
    <n v="0"/>
    <n v="1999023437"/>
    <n v="1999267577"/>
    <n v="1999359129"/>
    <n v="1999359129"/>
    <s v="10559R"/>
    <s v="Chief Executive Officer"/>
    <s v="10099R"/>
    <s v="Chief Human Resource Officer"/>
    <s v="14036R"/>
    <s v="Integrated Talent Management"/>
    <m/>
    <m/>
    <x v="0"/>
    <s v="103"/>
    <s v="14036"/>
    <s v="SP20 / 006"/>
    <n v="8018.20536923077"/>
    <n v="89091.170769230797"/>
  </r>
  <r>
    <m/>
    <n v="0"/>
    <n v="1999023437"/>
    <n v="1999267577"/>
    <n v="1999359129"/>
    <n v="1999359129"/>
    <s v="10559R"/>
    <s v="Chief Executive Officer"/>
    <s v="10099R"/>
    <s v="Chief Human Resource Officer"/>
    <s v="14036R"/>
    <s v="Integrated Talent Management"/>
    <m/>
    <m/>
    <x v="0"/>
    <s v="103"/>
    <s v="14036"/>
    <s v="SP20 / 007"/>
    <n v="9876.2751538461598"/>
    <n v="98762.751538461496"/>
  </r>
  <r>
    <m/>
    <n v="0"/>
    <n v="1999023437"/>
    <n v="1999267577"/>
    <n v="1999359129"/>
    <n v="1999359129"/>
    <s v="10559R"/>
    <s v="Chief Executive Officer"/>
    <s v="10099R"/>
    <s v="Chief Human Resource Officer"/>
    <s v="14036R"/>
    <s v="Integrated Talent Management"/>
    <m/>
    <m/>
    <x v="0"/>
    <s v="103"/>
    <s v="14036"/>
    <s v="SP20 / 008"/>
    <n v="11440"/>
    <n v="114400"/>
  </r>
  <r>
    <m/>
    <n v="0"/>
    <n v="1999023437"/>
    <n v="1999267577"/>
    <n v="1999359129"/>
    <n v="1999359129"/>
    <s v="10559R"/>
    <s v="Chief Executive Officer"/>
    <s v="10099R"/>
    <s v="Chief Human Resource Officer"/>
    <s v="14036R"/>
    <s v="Integrated Talent Management"/>
    <m/>
    <m/>
    <x v="0"/>
    <s v="103"/>
    <s v="14036"/>
    <s v="SP20 / 009"/>
    <n v="20535.951346153801"/>
    <n v="136906.34230769199"/>
  </r>
  <r>
    <m/>
    <n v="0"/>
    <n v="1999023437"/>
    <n v="1999267577"/>
    <n v="1999359129"/>
    <n v="1999359129"/>
    <s v="10559R"/>
    <s v="Chief Executive Officer"/>
    <s v="10099R"/>
    <s v="Chief Human Resource Officer"/>
    <s v="14036R"/>
    <s v="Integrated Talent Management"/>
    <m/>
    <m/>
    <x v="0"/>
    <s v="103"/>
    <s v="14036"/>
    <s v="SP20 / 014"/>
    <n v="158615.814115385"/>
    <n v="352479.586923077"/>
  </r>
  <r>
    <m/>
    <n v="0"/>
    <n v="1999023437"/>
    <n v="1999267577"/>
    <n v="1999359129"/>
    <n v="1999359129"/>
    <s v="10559R"/>
    <s v="Chief Executive Officer"/>
    <s v="10099R"/>
    <s v="Chief Human Resource Officer"/>
    <s v="14036R"/>
    <s v="Integrated Talent Management"/>
    <m/>
    <m/>
    <x v="0"/>
    <s v="103"/>
    <s v="14097"/>
    <s v="SP20 / 007"/>
    <n v="10305.3456153846"/>
    <n v="103053.456153846"/>
  </r>
  <r>
    <m/>
    <n v="0"/>
    <n v="1999023437"/>
    <n v="1999267577"/>
    <n v="1999359129"/>
    <n v="1999359129"/>
    <s v="10559R"/>
    <s v="Chief Executive Officer"/>
    <s v="10099R"/>
    <s v="Chief Human Resource Officer"/>
    <s v="14036R"/>
    <s v="Integrated Talent Management"/>
    <m/>
    <m/>
    <x v="0"/>
    <s v="103"/>
    <s v="14097"/>
    <s v="SP20 / 008"/>
    <n v="11099.9977692308"/>
    <n v="110999.97769230801"/>
  </r>
  <r>
    <m/>
    <n v="0"/>
    <n v="1999023437"/>
    <n v="1999267577"/>
    <n v="1999359129"/>
    <n v="1999359129"/>
    <s v="10559R"/>
    <s v="Chief Executive Officer"/>
    <s v="10099R"/>
    <s v="Chief Human Resource Officer"/>
    <s v="14036R"/>
    <s v="Integrated Talent Management"/>
    <m/>
    <m/>
    <x v="0"/>
    <s v="103"/>
    <s v="14097"/>
    <s v="SP20 / 010"/>
    <n v="29399.994307692399"/>
    <n v="146999.97153846201"/>
  </r>
  <r>
    <m/>
    <n v="0"/>
    <n v="1999023437"/>
    <n v="1999267577"/>
    <n v="1999359129"/>
    <n v="1999362943"/>
    <s v="10559R"/>
    <s v="Chief Executive Officer"/>
    <s v="10099R"/>
    <s v="Chief Human Resource Officer"/>
    <s v="14036R"/>
    <s v="Integrated Talent Management"/>
    <s v="13542R"/>
    <s v="Workforce Strategy &amp; TA"/>
    <x v="0"/>
    <s v="103"/>
    <s v="12991"/>
    <s v="SP20 / 003"/>
    <n v="2525.2320769230801"/>
    <n v="50504.641538461503"/>
  </r>
  <r>
    <m/>
    <n v="0"/>
    <n v="1999023437"/>
    <n v="1999267577"/>
    <n v="1999359129"/>
    <n v="1999362943"/>
    <s v="10559R"/>
    <s v="Chief Executive Officer"/>
    <s v="10099R"/>
    <s v="Chief Human Resource Officer"/>
    <s v="14036R"/>
    <s v="Integrated Talent Management"/>
    <s v="13542R"/>
    <s v="Workforce Strategy &amp; TA"/>
    <x v="0"/>
    <s v="103"/>
    <s v="12991"/>
    <s v="SP20 / 006"/>
    <n v="15491.5069153846"/>
    <n v="172127.854615385"/>
  </r>
  <r>
    <m/>
    <n v="0"/>
    <n v="1999023437"/>
    <n v="1999267577"/>
    <n v="1999359129"/>
    <n v="1999362943"/>
    <s v="10559R"/>
    <s v="Chief Executive Officer"/>
    <s v="10099R"/>
    <s v="Chief Human Resource Officer"/>
    <s v="14036R"/>
    <s v="Integrated Talent Management"/>
    <s v="13542R"/>
    <s v="Workforce Strategy &amp; TA"/>
    <x v="0"/>
    <s v="103"/>
    <s v="12991"/>
    <s v="SP20 / 007"/>
    <n v="45130.206461538401"/>
    <n v="451302.06461538502"/>
  </r>
  <r>
    <m/>
    <n v="0"/>
    <n v="1999023437"/>
    <n v="1999267577"/>
    <n v="1999359129"/>
    <n v="1999362943"/>
    <s v="10559R"/>
    <s v="Chief Executive Officer"/>
    <s v="10099R"/>
    <s v="Chief Human Resource Officer"/>
    <s v="14036R"/>
    <s v="Integrated Talent Management"/>
    <s v="13542R"/>
    <s v="Workforce Strategy &amp; TA"/>
    <x v="0"/>
    <s v="103"/>
    <s v="12991"/>
    <s v="SP20 / 008"/>
    <n v="12035.5034230769"/>
    <n v="120355.034230769"/>
  </r>
  <r>
    <m/>
    <n v="0"/>
    <n v="1999023437"/>
    <n v="1999267577"/>
    <n v="1999359129"/>
    <n v="1999362943"/>
    <s v="10559R"/>
    <s v="Chief Executive Officer"/>
    <s v="10099R"/>
    <s v="Chief Human Resource Officer"/>
    <s v="14036R"/>
    <s v="Integrated Talent Management"/>
    <s v="13542R"/>
    <s v="Workforce Strategy &amp; TA"/>
    <x v="0"/>
    <s v="103"/>
    <s v="12991"/>
    <s v="SP20 / 010"/>
    <n v="30917.280846153801"/>
    <n v="154586.404230769"/>
  </r>
  <r>
    <m/>
    <n v="0"/>
    <n v="1999023437"/>
    <n v="1999267577"/>
    <n v="1999359129"/>
    <n v="1999362943"/>
    <s v="10559R"/>
    <s v="Chief Executive Officer"/>
    <s v="10099R"/>
    <s v="Chief Human Resource Officer"/>
    <s v="14036R"/>
    <s v="Integrated Talent Management"/>
    <s v="13542R"/>
    <s v="Workforce Strategy &amp; TA"/>
    <x v="0"/>
    <s v="103"/>
    <s v="13287"/>
    <s v="SP20 / 007"/>
    <n v="45864.337769230799"/>
    <n v="458643.37769230799"/>
  </r>
  <r>
    <m/>
    <n v="0"/>
    <n v="1999023437"/>
    <n v="1999267577"/>
    <n v="1999359129"/>
    <n v="1999362943"/>
    <s v="10559R"/>
    <s v="Chief Executive Officer"/>
    <s v="10099R"/>
    <s v="Chief Human Resource Officer"/>
    <s v="14036R"/>
    <s v="Integrated Talent Management"/>
    <s v="13542R"/>
    <s v="Workforce Strategy &amp; TA"/>
    <x v="0"/>
    <s v="103"/>
    <s v="13287"/>
    <s v="SP20 / 008"/>
    <n v="35170.427807692198"/>
    <n v="351704.27807692299"/>
  </r>
  <r>
    <m/>
    <n v="0"/>
    <n v="1999023437"/>
    <n v="1999267577"/>
    <n v="1999359129"/>
    <n v="1999362943"/>
    <s v="10559R"/>
    <s v="Chief Executive Officer"/>
    <s v="10099R"/>
    <s v="Chief Human Resource Officer"/>
    <s v="14036R"/>
    <s v="Integrated Talent Management"/>
    <s v="13542R"/>
    <s v="Workforce Strategy &amp; TA"/>
    <x v="0"/>
    <s v="103"/>
    <s v="13287"/>
    <s v="SP20 / 009"/>
    <n v="23325.633288461599"/>
    <n v="155504.22192307701"/>
  </r>
  <r>
    <m/>
    <n v="0"/>
    <n v="1999023437"/>
    <n v="1999267577"/>
    <n v="1999359129"/>
    <n v="1999362943"/>
    <s v="10559R"/>
    <s v="Chief Executive Officer"/>
    <s v="10099R"/>
    <s v="Chief Human Resource Officer"/>
    <s v="14036R"/>
    <s v="Integrated Talent Management"/>
    <s v="13542R"/>
    <s v="Workforce Strategy &amp; TA"/>
    <x v="0"/>
    <s v="103"/>
    <s v="13287"/>
    <s v="SP20 / 010"/>
    <n v="35597.992461538401"/>
    <n v="177989.96230769201"/>
  </r>
  <r>
    <m/>
    <n v="0"/>
    <n v="1999023437"/>
    <n v="1999267577"/>
    <n v="1999359129"/>
    <n v="1999362943"/>
    <s v="10559R"/>
    <s v="Chief Executive Officer"/>
    <s v="10099R"/>
    <s v="Chief Human Resource Officer"/>
    <s v="14036R"/>
    <s v="Integrated Talent Management"/>
    <s v="13542R"/>
    <s v="Workforce Strategy &amp; TA"/>
    <x v="0"/>
    <s v="103"/>
    <s v="13542"/>
    <s v="SP20 / 004"/>
    <n v="3609.3240000000001"/>
    <n v="60155.4"/>
  </r>
  <r>
    <m/>
    <n v="0"/>
    <n v="1999023437"/>
    <n v="1999267577"/>
    <n v="1999359129"/>
    <n v="1999362943"/>
    <s v="10559R"/>
    <s v="Chief Executive Officer"/>
    <s v="10099R"/>
    <s v="Chief Human Resource Officer"/>
    <s v="14036R"/>
    <s v="Integrated Talent Management"/>
    <s v="13542R"/>
    <s v="Workforce Strategy &amp; TA"/>
    <x v="0"/>
    <s v="103"/>
    <s v="13542"/>
    <s v="SP20 / 005"/>
    <n v="29942.578215384601"/>
    <n v="374282.22769230802"/>
  </r>
  <r>
    <m/>
    <n v="0"/>
    <n v="1999023437"/>
    <n v="1999267577"/>
    <n v="1999359129"/>
    <n v="1999362943"/>
    <s v="10559R"/>
    <s v="Chief Executive Officer"/>
    <s v="10099R"/>
    <s v="Chief Human Resource Officer"/>
    <s v="14036R"/>
    <s v="Integrated Talent Management"/>
    <s v="13542R"/>
    <s v="Workforce Strategy &amp; TA"/>
    <x v="0"/>
    <s v="103"/>
    <s v="13542"/>
    <s v="SP20 / 007"/>
    <n v="104634.751692308"/>
    <n v="1046347.51692308"/>
  </r>
  <r>
    <m/>
    <n v="0"/>
    <n v="1999023437"/>
    <n v="1999267577"/>
    <n v="1999359129"/>
    <n v="1999362943"/>
    <s v="10559R"/>
    <s v="Chief Executive Officer"/>
    <s v="10099R"/>
    <s v="Chief Human Resource Officer"/>
    <s v="14036R"/>
    <s v="Integrated Talent Management"/>
    <s v="13542R"/>
    <s v="Workforce Strategy &amp; TA"/>
    <x v="0"/>
    <s v="103"/>
    <s v="13542"/>
    <s v="SP20 / 008"/>
    <n v="10867.5006923077"/>
    <n v="108675.006923077"/>
  </r>
  <r>
    <m/>
    <n v="0"/>
    <n v="1999023437"/>
    <n v="1999267577"/>
    <n v="1999359129"/>
    <n v="1999362943"/>
    <s v="10559R"/>
    <s v="Chief Executive Officer"/>
    <s v="10099R"/>
    <s v="Chief Human Resource Officer"/>
    <s v="14036R"/>
    <s v="Integrated Talent Management"/>
    <s v="13542R"/>
    <s v="Workforce Strategy &amp; TA"/>
    <x v="0"/>
    <s v="103"/>
    <s v="13542"/>
    <s v="SP20 / 009"/>
    <n v="19500"/>
    <n v="130000"/>
  </r>
  <r>
    <m/>
    <n v="0"/>
    <n v="1999023437"/>
    <n v="1999267577"/>
    <n v="1999359129"/>
    <n v="1999362943"/>
    <s v="10559R"/>
    <s v="Chief Executive Officer"/>
    <s v="10099R"/>
    <s v="Chief Human Resource Officer"/>
    <s v="14036R"/>
    <s v="Integrated Talent Management"/>
    <s v="13542R"/>
    <s v="Workforce Strategy &amp; TA"/>
    <x v="0"/>
    <s v="103"/>
    <s v="13542"/>
    <s v="SP20 / 010"/>
    <n v="62615.876538461598"/>
    <n v="313079.38269230799"/>
  </r>
  <r>
    <m/>
    <n v="0"/>
    <n v="1999023437"/>
    <n v="1999267577"/>
    <n v="1999359129"/>
    <n v="1999362943"/>
    <s v="10559R"/>
    <s v="Chief Executive Officer"/>
    <s v="10099R"/>
    <s v="Chief Human Resource Officer"/>
    <s v="14036R"/>
    <s v="Integrated Talent Management"/>
    <s v="13542R"/>
    <s v="Workforce Strategy &amp; TA"/>
    <x v="0"/>
    <s v="103"/>
    <s v="13542"/>
    <s v="SP20 / 012"/>
    <n v="78000"/>
    <n v="260000"/>
  </r>
  <r>
    <m/>
    <n v="0"/>
    <n v="1999023437"/>
    <n v="1999267577"/>
    <n v="1999359129"/>
    <n v="1999362943"/>
    <s v="10559R"/>
    <s v="Chief Executive Officer"/>
    <s v="10099R"/>
    <s v="Chief Human Resource Officer"/>
    <s v="14036R"/>
    <s v="Integrated Talent Management"/>
    <s v="13542R"/>
    <s v="Workforce Strategy &amp; TA"/>
    <x v="0"/>
    <s v="140"/>
    <s v="12991"/>
    <s v="SP20 / 007"/>
    <n v="23347.347807692298"/>
    <n v="233473.478076923"/>
  </r>
  <r>
    <m/>
    <n v="0"/>
    <n v="1999023437"/>
    <n v="1999267577"/>
    <n v="1999359129"/>
    <n v="1999362943"/>
    <s v="10559R"/>
    <s v="Chief Executive Officer"/>
    <s v="10099R"/>
    <s v="Chief Human Resource Officer"/>
    <s v="14036R"/>
    <s v="Integrated Talent Management"/>
    <s v="13542R"/>
    <s v="Workforce Strategy &amp; TA"/>
    <x v="0"/>
    <s v="140"/>
    <s v="12991"/>
    <s v="SP20 / 008"/>
    <n v="23991.736192307701"/>
    <n v="239917.361923077"/>
  </r>
  <r>
    <m/>
    <n v="0"/>
    <n v="1999023437"/>
    <n v="1999267577"/>
    <n v="1999359129"/>
    <n v="1999362943"/>
    <s v="10559R"/>
    <s v="Chief Executive Officer"/>
    <s v="10099R"/>
    <s v="Chief Human Resource Officer"/>
    <s v="14036R"/>
    <s v="Integrated Talent Management"/>
    <s v="13542R"/>
    <s v="Workforce Strategy &amp; TA"/>
    <x v="0"/>
    <s v="140"/>
    <s v="12991"/>
    <s v="SP20 / 009"/>
    <n v="20528.567538461601"/>
    <n v="136857.116923077"/>
  </r>
  <r>
    <m/>
    <n v="0"/>
    <n v="1999023437"/>
    <n v="1999267577"/>
    <n v="1999359129"/>
    <n v="1999362943"/>
    <s v="10559R"/>
    <s v="Chief Executive Officer"/>
    <s v="10099R"/>
    <s v="Chief Human Resource Officer"/>
    <s v="14036R"/>
    <s v="Integrated Talent Management"/>
    <s v="13542R"/>
    <s v="Workforce Strategy &amp; TA"/>
    <x v="0"/>
    <s v="159"/>
    <s v="12991"/>
    <s v="SP20 / 007"/>
    <n v="11722.200307692299"/>
    <n v="117222.00307692301"/>
  </r>
  <r>
    <m/>
    <n v="0"/>
    <n v="1999023437"/>
    <n v="1999267577"/>
    <n v="1999359129"/>
    <n v="1999362943"/>
    <s v="10559R"/>
    <s v="Chief Executive Officer"/>
    <s v="10099R"/>
    <s v="Chief Human Resource Officer"/>
    <s v="14036R"/>
    <s v="Integrated Talent Management"/>
    <s v="13542R"/>
    <s v="Workforce Strategy &amp; TA"/>
    <x v="0"/>
    <s v="159"/>
    <s v="12991"/>
    <s v="SP20 / 009"/>
    <n v="19794.431884615398"/>
    <n v="131962.879230769"/>
  </r>
  <r>
    <m/>
    <n v="0"/>
    <n v="1999023437"/>
    <n v="1999267577"/>
    <n v="1999359129"/>
    <n v="1999362943"/>
    <s v="10559R"/>
    <s v="Chief Executive Officer"/>
    <s v="10099R"/>
    <s v="Chief Human Resource Officer"/>
    <s v="14036R"/>
    <s v="Integrated Talent Management"/>
    <s v="13542R"/>
    <s v="Workforce Strategy &amp; TA"/>
    <x v="0"/>
    <s v="167"/>
    <s v="12991"/>
    <s v="SP20 / 005"/>
    <n v="5921.6771692307702"/>
    <n v="74020.964615384597"/>
  </r>
  <r>
    <m/>
    <n v="0"/>
    <n v="1999023437"/>
    <n v="1999267577"/>
    <n v="1999359129"/>
    <n v="1999362943"/>
    <s v="10559R"/>
    <s v="Chief Executive Officer"/>
    <s v="10099R"/>
    <s v="Chief Human Resource Officer"/>
    <s v="14036R"/>
    <s v="Integrated Talent Management"/>
    <s v="13542R"/>
    <s v="Workforce Strategy &amp; TA"/>
    <x v="0"/>
    <s v="167"/>
    <s v="12991"/>
    <s v="SP20 / 008"/>
    <n v="12169.4546923077"/>
    <n v="121694.546923077"/>
  </r>
  <r>
    <m/>
    <n v="0"/>
    <n v="1999023437"/>
    <n v="1999267577"/>
    <n v="1999359129"/>
    <n v="1999362943"/>
    <s v="10559R"/>
    <s v="Chief Executive Officer"/>
    <s v="10099R"/>
    <s v="Chief Human Resource Officer"/>
    <s v="14036R"/>
    <s v="Integrated Talent Management"/>
    <s v="13542R"/>
    <s v="Workforce Strategy &amp; TA"/>
    <x v="0"/>
    <s v="170"/>
    <s v="12991"/>
    <s v="SP20 / 009"/>
    <n v="19233.7038461538"/>
    <n v="128224.69230769201"/>
  </r>
  <r>
    <m/>
    <n v="0"/>
    <n v="1999023437"/>
    <n v="1999267577"/>
    <n v="1999359129"/>
    <n v="1999362943"/>
    <s v="10559R"/>
    <s v="Chief Executive Officer"/>
    <s v="10099R"/>
    <s v="Chief Human Resource Officer"/>
    <s v="14036R"/>
    <s v="Integrated Talent Management"/>
    <s v="13542R"/>
    <s v="Workforce Strategy &amp; TA"/>
    <x v="0"/>
    <s v="211"/>
    <s v="12991"/>
    <s v="SP20 / 007"/>
    <n v="45202.453461538396"/>
    <n v="452024.534615385"/>
  </r>
  <r>
    <m/>
    <n v="0"/>
    <n v="1999023437"/>
    <n v="1999267577"/>
    <n v="1999359129"/>
    <n v="1999362943"/>
    <s v="10559R"/>
    <s v="Chief Executive Officer"/>
    <s v="10099R"/>
    <s v="Chief Human Resource Officer"/>
    <s v="14036R"/>
    <s v="Integrated Talent Management"/>
    <s v="13542R"/>
    <s v="Workforce Strategy &amp; TA"/>
    <x v="0"/>
    <s v="211"/>
    <s v="12991"/>
    <s v="SP20 / 009"/>
    <n v="18749.9989615384"/>
    <n v="124999.993076923"/>
  </r>
  <r>
    <m/>
    <n v="0"/>
    <n v="1999023437"/>
    <n v="1999267577"/>
    <n v="1999359129"/>
    <n v="1999362943"/>
    <s v="10559R"/>
    <s v="Chief Executive Officer"/>
    <s v="10099R"/>
    <s v="Chief Human Resource Officer"/>
    <s v="14036R"/>
    <s v="Integrated Talent Management"/>
    <s v="13542R"/>
    <s v="Workforce Strategy &amp; TA"/>
    <x v="0"/>
    <s v="250"/>
    <s v="12991"/>
    <s v="SP20 / 007"/>
    <n v="22714.917923076999"/>
    <n v="227149.17923076899"/>
  </r>
  <r>
    <m/>
    <n v="0"/>
    <n v="1999023437"/>
    <n v="1999267577"/>
    <n v="1999359129"/>
    <n v="1999362943"/>
    <s v="10559R"/>
    <s v="Chief Executive Officer"/>
    <s v="10099R"/>
    <s v="Chief Human Resource Officer"/>
    <s v="14036R"/>
    <s v="Integrated Talent Management"/>
    <s v="13542R"/>
    <s v="Workforce Strategy &amp; TA"/>
    <x v="0"/>
    <s v="250"/>
    <s v="12991"/>
    <s v="SP20 / 008"/>
    <n v="11645.178384615399"/>
    <n v="116451.78384615399"/>
  </r>
  <r>
    <m/>
    <n v="0"/>
    <n v="1999023437"/>
    <n v="1999267577"/>
    <n v="1999359129"/>
    <n v="1999362943"/>
    <s v="10559R"/>
    <s v="Chief Executive Officer"/>
    <s v="10099R"/>
    <s v="Chief Human Resource Officer"/>
    <s v="14036R"/>
    <s v="Integrated Talent Management"/>
    <s v="13542R"/>
    <s v="Workforce Strategy &amp; TA"/>
    <x v="0"/>
    <s v="250"/>
    <s v="12991"/>
    <s v="SP20 / 009"/>
    <n v="18873.822461538399"/>
    <n v="125825.483076923"/>
  </r>
  <r>
    <m/>
    <n v="0"/>
    <n v="1999023437"/>
    <n v="1999267577"/>
    <n v="1999359129"/>
    <n v="1999370573"/>
    <s v="10559R"/>
    <s v="Chief Executive Officer"/>
    <s v="10099R"/>
    <s v="Chief Human Resource Officer"/>
    <s v="14036R"/>
    <s v="Integrated Talent Management"/>
    <s v="11445R"/>
    <s v="Talent Management"/>
    <x v="0"/>
    <s v="103"/>
    <s v="10948"/>
    <s v="SP20 / 005"/>
    <n v="6050.2253230769302"/>
    <n v="75627.816538461499"/>
  </r>
  <r>
    <m/>
    <n v="0"/>
    <n v="1999023437"/>
    <n v="1999267577"/>
    <n v="1999359129"/>
    <n v="1999370573"/>
    <s v="10559R"/>
    <s v="Chief Executive Officer"/>
    <s v="10099R"/>
    <s v="Chief Human Resource Officer"/>
    <s v="14036R"/>
    <s v="Integrated Talent Management"/>
    <s v="11445R"/>
    <s v="Talent Management"/>
    <x v="0"/>
    <s v="103"/>
    <s v="10948"/>
    <s v="SP20 / 006"/>
    <n v="7060.7546307692301"/>
    <n v="78452.829230769203"/>
  </r>
  <r>
    <m/>
    <n v="0"/>
    <n v="1999023437"/>
    <n v="1999267577"/>
    <n v="1999359129"/>
    <n v="1999370573"/>
    <s v="10559R"/>
    <s v="Chief Executive Officer"/>
    <s v="10099R"/>
    <s v="Chief Human Resource Officer"/>
    <s v="14036R"/>
    <s v="Integrated Talent Management"/>
    <s v="11445R"/>
    <s v="Talent Management"/>
    <x v="0"/>
    <s v="103"/>
    <s v="10948"/>
    <s v="SP20 / 008"/>
    <n v="7488.46"/>
    <n v="74884.600000000006"/>
  </r>
  <r>
    <m/>
    <n v="0"/>
    <n v="1999023437"/>
    <n v="1999267577"/>
    <n v="1999359129"/>
    <n v="1999370573"/>
    <s v="10559R"/>
    <s v="Chief Executive Officer"/>
    <s v="10099R"/>
    <s v="Chief Human Resource Officer"/>
    <s v="14036R"/>
    <s v="Integrated Talent Management"/>
    <s v="11445R"/>
    <s v="Talent Management"/>
    <x v="0"/>
    <s v="103"/>
    <s v="10948"/>
    <s v="SP20 / 010"/>
    <n v="31609.645230769202"/>
    <n v="158048.22615384599"/>
  </r>
  <r>
    <m/>
    <n v="0"/>
    <n v="1999023437"/>
    <n v="1999267577"/>
    <n v="1999359129"/>
    <n v="1999370573"/>
    <s v="10559R"/>
    <s v="Chief Executive Officer"/>
    <s v="10099R"/>
    <s v="Chief Human Resource Officer"/>
    <s v="14036R"/>
    <s v="Integrated Talent Management"/>
    <s v="11445R"/>
    <s v="Talent Management"/>
    <x v="0"/>
    <s v="103"/>
    <s v="10948"/>
    <s v="SP20 / 011"/>
    <n v="45553.007115384498"/>
    <n v="182212.02846153799"/>
  </r>
  <r>
    <m/>
    <n v="0"/>
    <n v="1999023437"/>
    <n v="1999267577"/>
    <n v="1999374388"/>
    <n v="1999374388"/>
    <s v="10559R"/>
    <s v="Chief Executive Officer"/>
    <s v="10099R"/>
    <s v="Chief Human Resource Officer"/>
    <s v="14034R"/>
    <s v="Corporate Human Resources"/>
    <m/>
    <m/>
    <x v="0"/>
    <s v="103"/>
    <s v="10503"/>
    <s v="SP20 / 004"/>
    <n v="10634.6385623077"/>
    <n v="177243.97603846199"/>
  </r>
  <r>
    <m/>
    <n v="0"/>
    <n v="1999023437"/>
    <n v="1999267577"/>
    <n v="1999374388"/>
    <n v="1999374388"/>
    <s v="10559R"/>
    <s v="Chief Executive Officer"/>
    <s v="10099R"/>
    <s v="Chief Human Resource Officer"/>
    <s v="14034R"/>
    <s v="Corporate Human Resources"/>
    <m/>
    <m/>
    <x v="0"/>
    <s v="103"/>
    <s v="10503"/>
    <s v="SP20 / 006"/>
    <n v="21014.0056384616"/>
    <n v="233488.95153846199"/>
  </r>
  <r>
    <m/>
    <n v="0"/>
    <n v="1999023437"/>
    <n v="1999267577"/>
    <n v="1999374388"/>
    <n v="1999374388"/>
    <s v="10559R"/>
    <s v="Chief Executive Officer"/>
    <s v="10099R"/>
    <s v="Chief Human Resource Officer"/>
    <s v="14034R"/>
    <s v="Corporate Human Resources"/>
    <m/>
    <m/>
    <x v="0"/>
    <s v="103"/>
    <s v="10503"/>
    <s v="SP20 / 008"/>
    <n v="10500.0025384615"/>
    <n v="105000.025384615"/>
  </r>
  <r>
    <m/>
    <n v="0"/>
    <n v="1999023437"/>
    <n v="1999267577"/>
    <n v="1999374388"/>
    <n v="1999374388"/>
    <s v="10559R"/>
    <s v="Chief Executive Officer"/>
    <s v="10099R"/>
    <s v="Chief Human Resource Officer"/>
    <s v="14034R"/>
    <s v="Corporate Human Resources"/>
    <m/>
    <m/>
    <x v="0"/>
    <s v="103"/>
    <s v="14026"/>
    <s v="SP20 / 007"/>
    <n v="9014.8362692307692"/>
    <n v="90148.362692307695"/>
  </r>
  <r>
    <m/>
    <n v="0"/>
    <n v="1999023437"/>
    <n v="1999267577"/>
    <n v="1999374388"/>
    <n v="1999374388"/>
    <s v="10559R"/>
    <s v="Chief Executive Officer"/>
    <s v="10099R"/>
    <s v="Chief Human Resource Officer"/>
    <s v="14034R"/>
    <s v="Corporate Human Resources"/>
    <m/>
    <m/>
    <x v="0"/>
    <s v="103"/>
    <s v="14026"/>
    <s v="SP20 / 008"/>
    <n v="11678.998076923101"/>
    <n v="116789.980769231"/>
  </r>
  <r>
    <m/>
    <n v="0"/>
    <n v="1999023437"/>
    <n v="1999267577"/>
    <n v="1999374388"/>
    <n v="1999374388"/>
    <s v="10559R"/>
    <s v="Chief Executive Officer"/>
    <s v="10099R"/>
    <s v="Chief Human Resource Officer"/>
    <s v="14034R"/>
    <s v="Corporate Human Resources"/>
    <m/>
    <m/>
    <x v="0"/>
    <s v="103"/>
    <s v="14026"/>
    <s v="SP20 / 009"/>
    <n v="189798.519692306"/>
    <n v="1265323.4646153799"/>
  </r>
  <r>
    <m/>
    <n v="0"/>
    <n v="1999023437"/>
    <n v="1999267577"/>
    <n v="1999374388"/>
    <n v="1999374388"/>
    <s v="10559R"/>
    <s v="Chief Executive Officer"/>
    <s v="10099R"/>
    <s v="Chief Human Resource Officer"/>
    <s v="14034R"/>
    <s v="Corporate Human Resources"/>
    <m/>
    <m/>
    <x v="0"/>
    <s v="103"/>
    <s v="14026"/>
    <s v="SP20 / 010"/>
    <n v="87403.645692307604"/>
    <n v="437018.22846153798"/>
  </r>
  <r>
    <m/>
    <n v="0"/>
    <n v="1999023437"/>
    <n v="1999267577"/>
    <n v="1999374388"/>
    <n v="1999374388"/>
    <s v="10559R"/>
    <s v="Chief Executive Officer"/>
    <s v="10099R"/>
    <s v="Chief Human Resource Officer"/>
    <s v="14034R"/>
    <s v="Corporate Human Resources"/>
    <m/>
    <m/>
    <x v="0"/>
    <s v="103"/>
    <s v="14026"/>
    <s v="SP20 / 011"/>
    <n v="101369.572788462"/>
    <n v="405478.29115384602"/>
  </r>
  <r>
    <m/>
    <n v="0"/>
    <n v="1999023437"/>
    <n v="1999267577"/>
    <n v="1999374388"/>
    <n v="1999374388"/>
    <s v="10559R"/>
    <s v="Chief Executive Officer"/>
    <s v="10099R"/>
    <s v="Chief Human Resource Officer"/>
    <s v="14034R"/>
    <s v="Corporate Human Resources"/>
    <m/>
    <m/>
    <x v="0"/>
    <s v="103"/>
    <s v="14027"/>
    <s v="SP20 / 004"/>
    <n v="11647.968715384601"/>
    <n v="194132.81192307701"/>
  </r>
  <r>
    <m/>
    <n v="0"/>
    <n v="1999023437"/>
    <n v="1999267577"/>
    <n v="1999374388"/>
    <n v="1999374388"/>
    <s v="10559R"/>
    <s v="Chief Executive Officer"/>
    <s v="10099R"/>
    <s v="Chief Human Resource Officer"/>
    <s v="14034R"/>
    <s v="Corporate Human Resources"/>
    <m/>
    <m/>
    <x v="0"/>
    <s v="103"/>
    <s v="14027"/>
    <s v="SP20 / 006"/>
    <n v="7137.9041538461597"/>
    <n v="79310.046153846197"/>
  </r>
  <r>
    <m/>
    <n v="0"/>
    <n v="1999023437"/>
    <n v="1999267577"/>
    <n v="1999374388"/>
    <n v="1999374388"/>
    <s v="10559R"/>
    <s v="Chief Executive Officer"/>
    <s v="10099R"/>
    <s v="Chief Human Resource Officer"/>
    <s v="14034R"/>
    <s v="Corporate Human Resources"/>
    <m/>
    <m/>
    <x v="0"/>
    <s v="103"/>
    <s v="14027"/>
    <s v="SP20 / 007"/>
    <n v="54763.046269230799"/>
    <n v="547630.46269230801"/>
  </r>
  <r>
    <m/>
    <n v="0"/>
    <n v="1999023437"/>
    <n v="1999267577"/>
    <n v="1999374388"/>
    <n v="1999374388"/>
    <s v="10559R"/>
    <s v="Chief Executive Officer"/>
    <s v="10099R"/>
    <s v="Chief Human Resource Officer"/>
    <s v="14034R"/>
    <s v="Corporate Human Resources"/>
    <m/>
    <m/>
    <x v="0"/>
    <s v="103"/>
    <s v="14027"/>
    <s v="SP20 / 008"/>
    <n v="54173.692461538398"/>
    <n v="541736.92461538501"/>
  </r>
  <r>
    <m/>
    <n v="0"/>
    <n v="1999023437"/>
    <n v="1999267577"/>
    <n v="1999374388"/>
    <n v="1999374388"/>
    <s v="10559R"/>
    <s v="Chief Executive Officer"/>
    <s v="10099R"/>
    <s v="Chief Human Resource Officer"/>
    <s v="14034R"/>
    <s v="Corporate Human Resources"/>
    <m/>
    <m/>
    <x v="0"/>
    <s v="103"/>
    <s v="14027"/>
    <s v="SP20 / 009"/>
    <n v="23420.996134615401"/>
    <n v="156139.974230769"/>
  </r>
  <r>
    <m/>
    <n v="0"/>
    <n v="1999023437"/>
    <n v="1999267577"/>
    <n v="1999374388"/>
    <n v="1999374388"/>
    <s v="10559R"/>
    <s v="Chief Executive Officer"/>
    <s v="10099R"/>
    <s v="Chief Human Resource Officer"/>
    <s v="14034R"/>
    <s v="Corporate Human Resources"/>
    <m/>
    <m/>
    <x v="0"/>
    <s v="103"/>
    <s v="14027"/>
    <s v="SP20 / 010"/>
    <n v="29999.997538461601"/>
    <n v="149999.987692308"/>
  </r>
  <r>
    <m/>
    <n v="0"/>
    <n v="1999023437"/>
    <n v="1999267577"/>
    <n v="1999374388"/>
    <n v="1999374388"/>
    <s v="10559R"/>
    <s v="Chief Executive Officer"/>
    <s v="10099R"/>
    <s v="Chief Human Resource Officer"/>
    <s v="14034R"/>
    <s v="Corporate Human Resources"/>
    <m/>
    <m/>
    <x v="0"/>
    <s v="103"/>
    <s v="14027"/>
    <s v="SP20 / 011"/>
    <n v="47087.496923077"/>
    <n v="188349.987692308"/>
  </r>
  <r>
    <m/>
    <n v="0"/>
    <n v="1999023437"/>
    <n v="1999267577"/>
    <n v="1999374388"/>
    <n v="1999374388"/>
    <s v="10559R"/>
    <s v="Chief Executive Officer"/>
    <s v="10099R"/>
    <s v="Chief Human Resource Officer"/>
    <s v="14034R"/>
    <s v="Corporate Human Resources"/>
    <m/>
    <m/>
    <x v="0"/>
    <s v="103"/>
    <s v="14027"/>
    <s v="SP20 / 012"/>
    <n v="69881.237307692398"/>
    <n v="232937.457692308"/>
  </r>
  <r>
    <m/>
    <n v="0"/>
    <n v="1999023437"/>
    <n v="1999267577"/>
    <n v="1999374388"/>
    <n v="1999374388"/>
    <s v="10559R"/>
    <s v="Chief Executive Officer"/>
    <s v="10099R"/>
    <s v="Chief Human Resource Officer"/>
    <s v="14034R"/>
    <s v="Corporate Human Resources"/>
    <m/>
    <m/>
    <x v="0"/>
    <s v="103"/>
    <s v="14034"/>
    <s v="SP20 / 016"/>
    <n v="197628.01923076899"/>
    <n v="395256.03846153797"/>
  </r>
  <r>
    <m/>
    <n v="0"/>
    <n v="1999023437"/>
    <n v="1999267577"/>
    <n v="1999374388"/>
    <n v="1999381063"/>
    <s v="10559R"/>
    <s v="Chief Executive Officer"/>
    <s v="10099R"/>
    <s v="Chief Human Resource Officer"/>
    <s v="14034R"/>
    <s v="Corporate Human Resources"/>
    <s v="11061R"/>
    <s v="Corp HR Information Systems"/>
    <x v="0"/>
    <s v="103"/>
    <s v="11061"/>
    <s v="SP20 / 004"/>
    <n v="3853.54148538461"/>
    <n v="64225.691423076903"/>
  </r>
  <r>
    <m/>
    <n v="0"/>
    <n v="1999023437"/>
    <n v="1999267577"/>
    <n v="1999374388"/>
    <n v="1999381063"/>
    <s v="10559R"/>
    <s v="Chief Executive Officer"/>
    <s v="10099R"/>
    <s v="Chief Human Resource Officer"/>
    <s v="14034R"/>
    <s v="Corporate Human Resources"/>
    <s v="11061R"/>
    <s v="Corp HR Information Systems"/>
    <x v="0"/>
    <s v="103"/>
    <s v="11061"/>
    <s v="SP20 / 005"/>
    <n v="10865.334584615401"/>
    <n v="135816.68230769201"/>
  </r>
  <r>
    <m/>
    <n v="0"/>
    <n v="1999023437"/>
    <n v="1999267577"/>
    <n v="1999374388"/>
    <n v="1999381063"/>
    <s v="10559R"/>
    <s v="Chief Executive Officer"/>
    <s v="10099R"/>
    <s v="Chief Human Resource Officer"/>
    <s v="14034R"/>
    <s v="Corporate Human Resources"/>
    <s v="11061R"/>
    <s v="Corp HR Information Systems"/>
    <x v="0"/>
    <s v="103"/>
    <s v="11061"/>
    <s v="SP20 / 006"/>
    <n v="6498.08799230769"/>
    <n v="72200.977692307701"/>
  </r>
  <r>
    <m/>
    <n v="0"/>
    <n v="1999023437"/>
    <n v="1999267577"/>
    <n v="1999374388"/>
    <n v="1999381063"/>
    <s v="10559R"/>
    <s v="Chief Executive Officer"/>
    <s v="10099R"/>
    <s v="Chief Human Resource Officer"/>
    <s v="14034R"/>
    <s v="Corporate Human Resources"/>
    <s v="11061R"/>
    <s v="Corp HR Information Systems"/>
    <x v="0"/>
    <s v="103"/>
    <s v="11061"/>
    <s v="SP20 / 007"/>
    <n v="30592.549076923198"/>
    <n v="305925.49076923099"/>
  </r>
  <r>
    <m/>
    <n v="0"/>
    <n v="1999023437"/>
    <n v="1999267577"/>
    <n v="1999374388"/>
    <n v="1999381063"/>
    <s v="10559R"/>
    <s v="Chief Executive Officer"/>
    <s v="10099R"/>
    <s v="Chief Human Resource Officer"/>
    <s v="14034R"/>
    <s v="Corporate Human Resources"/>
    <s v="11061R"/>
    <s v="Corp HR Information Systems"/>
    <x v="0"/>
    <s v="103"/>
    <s v="11061"/>
    <s v="SP20 / 008"/>
    <n v="13132.812423076901"/>
    <n v="131328.124230769"/>
  </r>
  <r>
    <m/>
    <n v="0"/>
    <n v="1999023437"/>
    <n v="1999267577"/>
    <n v="1999374388"/>
    <n v="1999381063"/>
    <s v="10559R"/>
    <s v="Chief Executive Officer"/>
    <s v="10099R"/>
    <s v="Chief Human Resource Officer"/>
    <s v="14034R"/>
    <s v="Corporate Human Resources"/>
    <s v="11061R"/>
    <s v="Corp HR Information Systems"/>
    <x v="0"/>
    <s v="103"/>
    <s v="11061"/>
    <s v="SP20 / 009"/>
    <n v="85859.869096153794"/>
    <n v="572399.12730769196"/>
  </r>
  <r>
    <m/>
    <n v="0"/>
    <n v="1999023437"/>
    <n v="1999267577"/>
    <n v="1999374388"/>
    <n v="1999381063"/>
    <s v="10559R"/>
    <s v="Chief Executive Officer"/>
    <s v="10099R"/>
    <s v="Chief Human Resource Officer"/>
    <s v="14034R"/>
    <s v="Corporate Human Resources"/>
    <s v="11061R"/>
    <s v="Corp HR Information Systems"/>
    <x v="0"/>
    <s v="103"/>
    <s v="11061"/>
    <s v="SP20 / 010"/>
    <n v="32960.003076923"/>
    <n v="164800.01538461499"/>
  </r>
  <r>
    <m/>
    <n v="0"/>
    <n v="1999023437"/>
    <n v="1999267577"/>
    <n v="1999374388"/>
    <n v="1999381063"/>
    <s v="10559R"/>
    <s v="Chief Executive Officer"/>
    <s v="10099R"/>
    <s v="Chief Human Resource Officer"/>
    <s v="14034R"/>
    <s v="Corporate Human Resources"/>
    <s v="11061R"/>
    <s v="Corp HR Information Systems"/>
    <x v="0"/>
    <s v="103"/>
    <s v="11061"/>
    <s v="SP20 / 011"/>
    <n v="47425.467307692197"/>
    <n v="189701.86923076899"/>
  </r>
  <r>
    <m/>
    <n v="0"/>
    <n v="1999023437"/>
    <n v="1999267577"/>
    <n v="1999382017"/>
    <n v="1999383924"/>
    <s v="10559R"/>
    <s v="Chief Executive Officer"/>
    <s v="10099R"/>
    <s v="Chief Human Resource Officer"/>
    <s v="14035R"/>
    <s v="Community Engagement &amp; DEI"/>
    <s v="10509R"/>
    <s v="Community Rel. &amp; Mktg. Comms."/>
    <x v="0"/>
    <s v="103"/>
    <s v="10509"/>
    <s v="SP20 / 006"/>
    <n v="14786.9988923077"/>
    <n v="164299.987692308"/>
  </r>
  <r>
    <m/>
    <n v="0"/>
    <n v="1999023437"/>
    <n v="1999267577"/>
    <n v="1999382017"/>
    <n v="1999383924"/>
    <s v="10559R"/>
    <s v="Chief Executive Officer"/>
    <s v="10099R"/>
    <s v="Chief Human Resource Officer"/>
    <s v="14035R"/>
    <s v="Community Engagement &amp; DEI"/>
    <s v="10509R"/>
    <s v="Community Rel. &amp; Mktg. Comms."/>
    <x v="0"/>
    <s v="103"/>
    <s v="10509"/>
    <s v="SP20 / 010"/>
    <n v="32000.004307692401"/>
    <n v="160000.021538462"/>
  </r>
  <r>
    <m/>
    <n v="0"/>
    <n v="1999023437"/>
    <n v="1999267577"/>
    <n v="1999382017"/>
    <n v="1999384878"/>
    <s v="10559R"/>
    <s v="Chief Executive Officer"/>
    <s v="10099R"/>
    <s v="Chief Human Resource Officer"/>
    <s v="14035R"/>
    <s v="Community Engagement &amp; DEI"/>
    <s v="11341R"/>
    <s v="Workforce Diversity"/>
    <x v="0"/>
    <s v="103"/>
    <s v="11341"/>
    <s v="SP20 / 010"/>
    <n v="28923.072"/>
    <n v="144615.35999999999"/>
  </r>
  <r>
    <m/>
    <n v="0"/>
    <n v="1999023437"/>
    <n v="1999267577"/>
    <n v="1999382017"/>
    <n v="1999384878"/>
    <s v="10559R"/>
    <s v="Chief Executive Officer"/>
    <s v="10099R"/>
    <s v="Chief Human Resource Officer"/>
    <s v="14035R"/>
    <s v="Community Engagement &amp; DEI"/>
    <s v="11341R"/>
    <s v="Workforce Diversity"/>
    <x v="0"/>
    <s v="103"/>
    <s v="11341"/>
    <s v="SP20 / 014"/>
    <n v="127311.577846154"/>
    <n v="318278.94461538497"/>
  </r>
  <r>
    <m/>
    <n v="0"/>
    <n v="1999023437"/>
    <n v="1999267577"/>
    <n v="1999387739"/>
    <n v="1999387739"/>
    <s v="10559R"/>
    <s v="Chief Executive Officer"/>
    <s v="10099R"/>
    <s v="Chief Human Resource Officer"/>
    <s v="10727R"/>
    <s v="Corp Labor Relations"/>
    <m/>
    <m/>
    <x v="0"/>
    <s v="103"/>
    <s v="10727"/>
    <s v="SP20 / 010"/>
    <n v="142993.458230769"/>
    <n v="714967.29115384596"/>
  </r>
  <r>
    <m/>
    <n v="0"/>
    <n v="1999023437"/>
    <n v="1999267577"/>
    <n v="1999387739"/>
    <n v="1999387739"/>
    <s v="10559R"/>
    <s v="Chief Executive Officer"/>
    <s v="10099R"/>
    <s v="Chief Human Resource Officer"/>
    <s v="10727R"/>
    <s v="Corp Labor Relations"/>
    <m/>
    <m/>
    <x v="0"/>
    <s v="103"/>
    <s v="10727"/>
    <s v="SP20 / 013"/>
    <n v="88391.195711538297"/>
    <n v="252546.27346153799"/>
  </r>
  <r>
    <m/>
    <n v="0"/>
    <n v="1999023437"/>
    <n v="1999389647"/>
    <n v="1999389647"/>
    <n v="1999389647"/>
    <s v="10559R"/>
    <s v="Chief Executive Officer"/>
    <s v="12985R"/>
    <s v="Executive Admin"/>
    <m/>
    <m/>
    <m/>
    <m/>
    <x v="0"/>
    <s v="103"/>
    <s v="10559"/>
    <s v="SP20 / 007"/>
    <n v="10737.4996923077"/>
    <n v="107374.99692307699"/>
  </r>
  <r>
    <m/>
    <n v="0"/>
    <n v="1999023437"/>
    <n v="1999389647"/>
    <n v="1999389647"/>
    <n v="1999389647"/>
    <s v="10559R"/>
    <s v="Chief Executive Officer"/>
    <s v="12985R"/>
    <s v="Executive Admin"/>
    <m/>
    <m/>
    <m/>
    <m/>
    <x v="0"/>
    <s v="103"/>
    <s v="10559"/>
    <s v="SP20 / 010"/>
    <n v="31599.994153846201"/>
    <n v="157999.970769231"/>
  </r>
  <r>
    <m/>
    <n v="0"/>
    <n v="1999023437"/>
    <n v="1999389647"/>
    <n v="1999389647"/>
    <n v="1999389647"/>
    <s v="10559R"/>
    <s v="Chief Executive Officer"/>
    <s v="12985R"/>
    <s v="Executive Admin"/>
    <m/>
    <m/>
    <m/>
    <m/>
    <x v="0"/>
    <s v="103"/>
    <s v="10559"/>
    <s v="SP20 / 014"/>
    <n v="113026.153846154"/>
    <n v="282565.38461538497"/>
  </r>
  <r>
    <m/>
    <n v="0"/>
    <n v="1999023437"/>
    <n v="1999389647"/>
    <n v="1999389647"/>
    <n v="1999389647"/>
    <s v="10559R"/>
    <s v="Chief Executive Officer"/>
    <s v="12985R"/>
    <s v="Executive Admin"/>
    <m/>
    <m/>
    <m/>
    <m/>
    <x v="0"/>
    <s v="103"/>
    <s v="10559"/>
    <s v="SP20 / 016"/>
    <n v="187500.009615385"/>
    <n v="375000.01923076902"/>
  </r>
  <r>
    <m/>
    <n v="0"/>
    <n v="1999023437"/>
    <n v="1999496459"/>
    <n v="1999507903"/>
    <n v="1999507903"/>
    <s v="10559R"/>
    <s v="Chief Executive Officer"/>
    <s v="10764R"/>
    <s v="Legal GC/Administration"/>
    <s v="10330R"/>
    <s v="Ethics and Compliance"/>
    <m/>
    <m/>
    <x v="0"/>
    <s v="103"/>
    <s v="10330"/>
    <s v="SP20 / 004"/>
    <n v="3834.74847692308"/>
    <n v="63912.474615384599"/>
  </r>
  <r>
    <m/>
    <n v="0"/>
    <n v="1999023437"/>
    <n v="1999496459"/>
    <n v="1999507903"/>
    <n v="1999507903"/>
    <s v="10559R"/>
    <s v="Chief Executive Officer"/>
    <s v="10764R"/>
    <s v="Legal GC/Administration"/>
    <s v="10330R"/>
    <s v="Ethics and Compliance"/>
    <m/>
    <m/>
    <x v="0"/>
    <s v="103"/>
    <s v="10330"/>
    <s v="SP20 / 008"/>
    <n v="33804.323384615403"/>
    <n v="338043.23384615401"/>
  </r>
  <r>
    <m/>
    <n v="0"/>
    <n v="1999023437"/>
    <n v="1999496459"/>
    <n v="1999507903"/>
    <n v="1999507903"/>
    <s v="10559R"/>
    <s v="Chief Executive Officer"/>
    <s v="10764R"/>
    <s v="Legal GC/Administration"/>
    <s v="10330R"/>
    <s v="Ethics and Compliance"/>
    <m/>
    <m/>
    <x v="0"/>
    <s v="103"/>
    <s v="10330"/>
    <s v="SP20 / 013"/>
    <n v="92335.192249999993"/>
    <n v="263814.83500000002"/>
  </r>
  <r>
    <m/>
    <n v="0"/>
    <n v="1999023437"/>
    <n v="1999496459"/>
    <n v="1999509810"/>
    <n v="1999509810"/>
    <s v="10559R"/>
    <s v="Chief Executive Officer"/>
    <s v="10764R"/>
    <s v="Legal GC/Administration"/>
    <s v="13344R"/>
    <s v="Legal Department"/>
    <m/>
    <m/>
    <x v="0"/>
    <s v="103"/>
    <s v="10003"/>
    <s v="SP20 / 005"/>
    <n v="5890.5592923076902"/>
    <n v="73631.991153846102"/>
  </r>
  <r>
    <m/>
    <n v="0"/>
    <n v="1999023437"/>
    <n v="1999496459"/>
    <n v="1999509810"/>
    <n v="1999509810"/>
    <s v="10559R"/>
    <s v="Chief Executive Officer"/>
    <s v="10764R"/>
    <s v="Legal GC/Administration"/>
    <s v="13344R"/>
    <s v="Legal Department"/>
    <m/>
    <m/>
    <x v="0"/>
    <s v="103"/>
    <s v="10003"/>
    <s v="SP20 / 007"/>
    <n v="15181.540238461501"/>
    <n v="151815.40238461501"/>
  </r>
  <r>
    <m/>
    <n v="0"/>
    <n v="1999023437"/>
    <n v="1999496459"/>
    <n v="1999509810"/>
    <n v="1999509810"/>
    <s v="10559R"/>
    <s v="Chief Executive Officer"/>
    <s v="10764R"/>
    <s v="Legal GC/Administration"/>
    <s v="13344R"/>
    <s v="Legal Department"/>
    <m/>
    <m/>
    <x v="0"/>
    <s v="103"/>
    <s v="10003"/>
    <s v="SP20 / 010"/>
    <n v="30785.958307692399"/>
    <n v="153929.79153846201"/>
  </r>
  <r>
    <m/>
    <n v="0"/>
    <n v="1999023437"/>
    <n v="1999496459"/>
    <n v="1999509810"/>
    <n v="1999509810"/>
    <s v="10559R"/>
    <s v="Chief Executive Officer"/>
    <s v="10764R"/>
    <s v="Legal GC/Administration"/>
    <s v="13344R"/>
    <s v="Legal Department"/>
    <m/>
    <m/>
    <x v="13"/>
    <s v="103"/>
    <s v="10003"/>
    <s v="SP20 / 011"/>
    <n v="52428.772115384498"/>
    <n v="209715.08846153799"/>
  </r>
  <r>
    <m/>
    <n v="0"/>
    <n v="1999023437"/>
    <n v="1999496459"/>
    <n v="1999509810"/>
    <n v="1999509810"/>
    <s v="10559R"/>
    <s v="Chief Executive Officer"/>
    <s v="10764R"/>
    <s v="Legal GC/Administration"/>
    <s v="13344R"/>
    <s v="Legal Department"/>
    <m/>
    <m/>
    <x v="0"/>
    <s v="103"/>
    <s v="10003"/>
    <s v="SP20 / 013"/>
    <n v="85924.988423076895"/>
    <n v="245499.96692307701"/>
  </r>
  <r>
    <m/>
    <n v="0"/>
    <n v="1999023437"/>
    <n v="1999496459"/>
    <n v="1999509810"/>
    <n v="1999509810"/>
    <s v="10559R"/>
    <s v="Chief Executive Officer"/>
    <s v="10764R"/>
    <s v="Legal GC/Administration"/>
    <s v="13344R"/>
    <s v="Legal Department"/>
    <m/>
    <m/>
    <x v="0"/>
    <s v="103"/>
    <s v="10434"/>
    <s v="SP20 / 008"/>
    <n v="10000.0028461538"/>
    <n v="100000.02846153799"/>
  </r>
  <r>
    <m/>
    <n v="0"/>
    <n v="1999023437"/>
    <n v="1999496459"/>
    <n v="1999509810"/>
    <n v="1999509810"/>
    <s v="10559R"/>
    <s v="Chief Executive Officer"/>
    <s v="10764R"/>
    <s v="Legal GC/Administration"/>
    <s v="13344R"/>
    <s v="Legal Department"/>
    <m/>
    <m/>
    <x v="0"/>
    <s v="103"/>
    <s v="10434"/>
    <s v="SP20 / 009"/>
    <n v="42549.028211538498"/>
    <n v="283660.18807692302"/>
  </r>
  <r>
    <m/>
    <n v="0"/>
    <n v="1999023437"/>
    <n v="1999496459"/>
    <n v="1999509810"/>
    <n v="1999509810"/>
    <s v="10559R"/>
    <s v="Chief Executive Officer"/>
    <s v="10764R"/>
    <s v="Legal GC/Administration"/>
    <s v="13344R"/>
    <s v="Legal Department"/>
    <m/>
    <m/>
    <x v="0"/>
    <s v="103"/>
    <s v="10434"/>
    <s v="SP20 / 011"/>
    <n v="93036.080384615503"/>
    <n v="372144.32153846201"/>
  </r>
  <r>
    <m/>
    <n v="0"/>
    <n v="1999023437"/>
    <n v="1999496459"/>
    <n v="1999509810"/>
    <n v="1999509810"/>
    <s v="10559R"/>
    <s v="Chief Executive Officer"/>
    <s v="10764R"/>
    <s v="Legal GC/Administration"/>
    <s v="13344R"/>
    <s v="Legal Department"/>
    <m/>
    <m/>
    <x v="0"/>
    <s v="103"/>
    <s v="10434"/>
    <s v="SP20 / 012"/>
    <n v="67499.997461538602"/>
    <n v="224999.991538462"/>
  </r>
  <r>
    <m/>
    <n v="0"/>
    <n v="1999023437"/>
    <n v="1999496459"/>
    <n v="1999509810"/>
    <n v="1999509810"/>
    <s v="10559R"/>
    <s v="Chief Executive Officer"/>
    <s v="10764R"/>
    <s v="Legal GC/Administration"/>
    <s v="13344R"/>
    <s v="Legal Department"/>
    <m/>
    <m/>
    <x v="0"/>
    <s v="103"/>
    <s v="10544"/>
    <s v="SP20 / 006"/>
    <n v="7184.5179230769199"/>
    <n v="79827.976923076902"/>
  </r>
  <r>
    <m/>
    <n v="0"/>
    <n v="1999023437"/>
    <n v="1999496459"/>
    <n v="1999509810"/>
    <n v="1999509810"/>
    <s v="10559R"/>
    <s v="Chief Executive Officer"/>
    <s v="10764R"/>
    <s v="Legal GC/Administration"/>
    <s v="13344R"/>
    <s v="Legal Department"/>
    <m/>
    <m/>
    <x v="0"/>
    <s v="103"/>
    <s v="10544"/>
    <s v="SP20 / 010"/>
    <n v="60017.277461538397"/>
    <n v="300086.38730769203"/>
  </r>
  <r>
    <m/>
    <n v="0"/>
    <n v="1999023437"/>
    <n v="1999496459"/>
    <n v="1999509810"/>
    <n v="1999509810"/>
    <s v="10559R"/>
    <s v="Chief Executive Officer"/>
    <s v="10764R"/>
    <s v="Legal GC/Administration"/>
    <s v="13344R"/>
    <s v="Legal Department"/>
    <m/>
    <m/>
    <x v="0"/>
    <s v="103"/>
    <s v="10544"/>
    <s v="SP20 / 011"/>
    <n v="204508.856826923"/>
    <n v="818035.42730769201"/>
  </r>
  <r>
    <m/>
    <n v="0"/>
    <n v="1999023437"/>
    <n v="1999496459"/>
    <n v="1999509810"/>
    <n v="1999509810"/>
    <s v="10559R"/>
    <s v="Chief Executive Officer"/>
    <s v="10764R"/>
    <s v="Legal GC/Administration"/>
    <s v="13344R"/>
    <s v="Legal Department"/>
    <m/>
    <m/>
    <x v="0"/>
    <s v="103"/>
    <s v="10544"/>
    <s v="SP20 / 012"/>
    <n v="208847.20280769299"/>
    <n v="696157.34269230801"/>
  </r>
  <r>
    <m/>
    <n v="0"/>
    <n v="1999023437"/>
    <n v="1999496459"/>
    <n v="1999509810"/>
    <n v="1999509810"/>
    <s v="10559R"/>
    <s v="Chief Executive Officer"/>
    <s v="10764R"/>
    <s v="Legal GC/Administration"/>
    <s v="13344R"/>
    <s v="Legal Department"/>
    <m/>
    <m/>
    <x v="0"/>
    <s v="103"/>
    <s v="10597"/>
    <s v="SP20 / 006"/>
    <n v="14738.735873076899"/>
    <n v="163763.73192307699"/>
  </r>
  <r>
    <m/>
    <n v="0"/>
    <n v="1999023437"/>
    <n v="1999496459"/>
    <n v="1999509810"/>
    <n v="1999509810"/>
    <s v="10559R"/>
    <s v="Chief Executive Officer"/>
    <s v="10764R"/>
    <s v="Legal GC/Administration"/>
    <s v="13344R"/>
    <s v="Legal Department"/>
    <m/>
    <m/>
    <x v="0"/>
    <s v="103"/>
    <s v="10597"/>
    <s v="SP20 / 007"/>
    <n v="14274.934153846199"/>
    <n v="142749.341538462"/>
  </r>
  <r>
    <m/>
    <n v="0"/>
    <n v="1999023437"/>
    <n v="1999496459"/>
    <n v="1999509810"/>
    <n v="1999509810"/>
    <s v="10559R"/>
    <s v="Chief Executive Officer"/>
    <s v="10764R"/>
    <s v="Legal GC/Administration"/>
    <s v="13344R"/>
    <s v="Legal Department"/>
    <m/>
    <m/>
    <x v="0"/>
    <s v="103"/>
    <s v="10597"/>
    <s v="SP20 / 011"/>
    <n v="154262.72528846099"/>
    <n v="617050.90115384595"/>
  </r>
  <r>
    <m/>
    <n v="0"/>
    <n v="1999023437"/>
    <n v="1999496459"/>
    <n v="1999509810"/>
    <n v="1999509810"/>
    <s v="10559R"/>
    <s v="Chief Executive Officer"/>
    <s v="10764R"/>
    <s v="Legal GC/Administration"/>
    <s v="13344R"/>
    <s v="Legal Department"/>
    <m/>
    <m/>
    <x v="0"/>
    <s v="103"/>
    <s v="10597"/>
    <s v="SP20 / 012"/>
    <n v="212686.234846154"/>
    <n v="708954.11615384603"/>
  </r>
  <r>
    <m/>
    <n v="0"/>
    <n v="1999023437"/>
    <n v="1999496459"/>
    <n v="1999509810"/>
    <n v="1999509810"/>
    <s v="10559R"/>
    <s v="Chief Executive Officer"/>
    <s v="10764R"/>
    <s v="Legal GC/Administration"/>
    <s v="13344R"/>
    <s v="Legal Department"/>
    <m/>
    <m/>
    <x v="0"/>
    <s v="103"/>
    <s v="10764"/>
    <s v="SP20 / 006"/>
    <n v="7638.29799230769"/>
    <n v="84869.977692307701"/>
  </r>
  <r>
    <m/>
    <n v="0"/>
    <n v="1999023437"/>
    <n v="1999496459"/>
    <n v="1999509810"/>
    <n v="1999509810"/>
    <s v="10559R"/>
    <s v="Chief Executive Officer"/>
    <s v="10764R"/>
    <s v="Legal GC/Administration"/>
    <s v="13344R"/>
    <s v="Legal Department"/>
    <m/>
    <m/>
    <x v="0"/>
    <s v="103"/>
    <s v="10764"/>
    <s v="SP20 / 013"/>
    <n v="91700.010769230896"/>
    <n v="262000.030769231"/>
  </r>
  <r>
    <m/>
    <n v="0"/>
    <n v="1999023437"/>
    <n v="1999496459"/>
    <n v="1999509810"/>
    <n v="1999509810"/>
    <s v="10559R"/>
    <s v="Chief Executive Officer"/>
    <s v="10764R"/>
    <s v="Legal GC/Administration"/>
    <s v="13344R"/>
    <s v="Legal Department"/>
    <m/>
    <m/>
    <x v="0"/>
    <s v="103"/>
    <s v="10806"/>
    <s v="SP20 / 008"/>
    <n v="11224.0773076923"/>
    <n v="112240.773076923"/>
  </r>
  <r>
    <m/>
    <n v="0"/>
    <n v="1999023437"/>
    <n v="1999496459"/>
    <n v="1999509810"/>
    <n v="1999509810"/>
    <s v="10559R"/>
    <s v="Chief Executive Officer"/>
    <s v="10764R"/>
    <s v="Legal GC/Administration"/>
    <s v="13344R"/>
    <s v="Legal Department"/>
    <m/>
    <m/>
    <x v="0"/>
    <s v="103"/>
    <s v="10806"/>
    <s v="SP20 / 011"/>
    <n v="43987.501730769203"/>
    <n v="175950.00692307699"/>
  </r>
  <r>
    <m/>
    <n v="0"/>
    <n v="1999023437"/>
    <n v="1999496459"/>
    <n v="1999509810"/>
    <n v="1999509810"/>
    <s v="10559R"/>
    <s v="Chief Executive Officer"/>
    <s v="10764R"/>
    <s v="Legal GC/Administration"/>
    <s v="13344R"/>
    <s v="Legal Department"/>
    <m/>
    <m/>
    <x v="0"/>
    <s v="103"/>
    <s v="10806"/>
    <s v="SP20 / 012"/>
    <n v="86083.874884615507"/>
    <n v="286946.24961538502"/>
  </r>
  <r>
    <m/>
    <n v="0"/>
    <n v="1999023437"/>
    <n v="1999496459"/>
    <n v="1999509810"/>
    <n v="1999509810"/>
    <s v="10559R"/>
    <s v="Chief Executive Officer"/>
    <s v="10764R"/>
    <s v="Legal GC/Administration"/>
    <s v="13344R"/>
    <s v="Legal Department"/>
    <m/>
    <m/>
    <x v="0"/>
    <s v="103"/>
    <s v="10806"/>
    <s v="SP20 / 013"/>
    <n v="93286.167423076899"/>
    <n v="266531.90692307701"/>
  </r>
  <r>
    <m/>
    <n v="0"/>
    <n v="1999023437"/>
    <n v="1999496459"/>
    <n v="1999509810"/>
    <n v="1999509810"/>
    <s v="10559R"/>
    <s v="Chief Executive Officer"/>
    <s v="10764R"/>
    <s v="Legal GC/Administration"/>
    <s v="13344R"/>
    <s v="Legal Department"/>
    <m/>
    <m/>
    <x v="0"/>
    <s v="103"/>
    <s v="12151"/>
    <s v="SP20 / 006"/>
    <n v="6790.3183384615304"/>
    <n v="75447.981538461507"/>
  </r>
  <r>
    <m/>
    <n v="0"/>
    <n v="1999023437"/>
    <n v="1999496459"/>
    <n v="1999509810"/>
    <n v="1999509810"/>
    <s v="10559R"/>
    <s v="Chief Executive Officer"/>
    <s v="10764R"/>
    <s v="Legal GC/Administration"/>
    <s v="13344R"/>
    <s v="Legal Department"/>
    <m/>
    <m/>
    <x v="0"/>
    <s v="103"/>
    <s v="12151"/>
    <s v="SP20 / 011"/>
    <n v="47462.482211538503"/>
    <n v="189849.92884615401"/>
  </r>
  <r>
    <m/>
    <n v="0"/>
    <n v="1999023437"/>
    <n v="1999496459"/>
    <n v="1999509810"/>
    <n v="1999509810"/>
    <s v="10559R"/>
    <s v="Chief Executive Officer"/>
    <s v="10764R"/>
    <s v="Legal GC/Administration"/>
    <s v="13344R"/>
    <s v="Legal Department"/>
    <m/>
    <m/>
    <x v="0"/>
    <s v="103"/>
    <s v="12151"/>
    <s v="SP20 / 012"/>
    <n v="69172.740000000005"/>
    <n v="230575.8"/>
  </r>
  <r>
    <m/>
    <n v="0"/>
    <n v="1999023437"/>
    <n v="1999496459"/>
    <n v="1999509810"/>
    <n v="1999509810"/>
    <s v="10559R"/>
    <s v="Chief Executive Officer"/>
    <s v="10764R"/>
    <s v="Legal GC/Administration"/>
    <s v="13344R"/>
    <s v="Legal Department"/>
    <m/>
    <m/>
    <x v="0"/>
    <s v="103"/>
    <s v="12727"/>
    <s v="SP20 / 006"/>
    <n v="32269.467288461499"/>
    <n v="358549.63653846201"/>
  </r>
  <r>
    <m/>
    <n v="0"/>
    <n v="1999023437"/>
    <n v="1999496459"/>
    <n v="1999509810"/>
    <n v="1999509810"/>
    <s v="10559R"/>
    <s v="Chief Executive Officer"/>
    <s v="10764R"/>
    <s v="Legal GC/Administration"/>
    <s v="13344R"/>
    <s v="Legal Department"/>
    <m/>
    <m/>
    <x v="0"/>
    <s v="103"/>
    <s v="12727"/>
    <s v="SP20 / 012"/>
    <n v="57600.001153846199"/>
    <n v="192000.003846154"/>
  </r>
  <r>
    <m/>
    <n v="0"/>
    <n v="1999023437"/>
    <n v="1999496459"/>
    <n v="1999509810"/>
    <n v="1999510764"/>
    <s v="10559R"/>
    <s v="Chief Executive Officer"/>
    <s v="10764R"/>
    <s v="Legal GC/Administration"/>
    <s v="13344R"/>
    <s v="Legal Department"/>
    <s v="12153R"/>
    <s v="Legal - All Regulatory"/>
    <x v="0"/>
    <s v="103"/>
    <s v="11523"/>
    <s v="SP20 / 006"/>
    <n v="6974.7502846153902"/>
    <n v="77497.225384615405"/>
  </r>
  <r>
    <m/>
    <n v="0"/>
    <n v="1999023437"/>
    <n v="1999496459"/>
    <n v="1999509810"/>
    <n v="1999510764"/>
    <s v="10559R"/>
    <s v="Chief Executive Officer"/>
    <s v="10764R"/>
    <s v="Legal GC/Administration"/>
    <s v="13344R"/>
    <s v="Legal Department"/>
    <s v="12153R"/>
    <s v="Legal - All Regulatory"/>
    <x v="0"/>
    <s v="103"/>
    <s v="11523"/>
    <s v="SP20 / 011"/>
    <n v="132662.94961538501"/>
    <n v="530651.79846153897"/>
  </r>
  <r>
    <m/>
    <n v="0"/>
    <n v="1999023437"/>
    <n v="1999496459"/>
    <n v="1999509810"/>
    <n v="1999510764"/>
    <s v="10559R"/>
    <s v="Chief Executive Officer"/>
    <s v="10764R"/>
    <s v="Legal GC/Administration"/>
    <s v="13344R"/>
    <s v="Legal Department"/>
    <s v="12153R"/>
    <s v="Legal - All Regulatory"/>
    <x v="0"/>
    <s v="103"/>
    <s v="11523"/>
    <s v="SP20 / 012"/>
    <n v="70212.739615384504"/>
    <n v="234042.465384615"/>
  </r>
  <r>
    <m/>
    <n v="0"/>
    <n v="1999023437"/>
    <n v="1999496459"/>
    <n v="1999509810"/>
    <n v="1999510764"/>
    <s v="10559R"/>
    <s v="Chief Executive Officer"/>
    <s v="10764R"/>
    <s v="Legal GC/Administration"/>
    <s v="13344R"/>
    <s v="Legal Department"/>
    <s v="12153R"/>
    <s v="Legal - All Regulatory"/>
    <x v="0"/>
    <s v="103"/>
    <s v="11523"/>
    <s v="SP20 / 013"/>
    <n v="180790.98759615401"/>
    <n v="516545.67884615401"/>
  </r>
  <r>
    <m/>
    <n v="0"/>
    <n v="1999023437"/>
    <n v="1999496459"/>
    <n v="1999509810"/>
    <n v="1999510764"/>
    <s v="10559R"/>
    <s v="Chief Executive Officer"/>
    <s v="10764R"/>
    <s v="Legal GC/Administration"/>
    <s v="13344R"/>
    <s v="Legal Department"/>
    <s v="12153R"/>
    <s v="Legal - All Regulatory"/>
    <x v="0"/>
    <s v="103"/>
    <s v="12153"/>
    <s v="SP20 / 006"/>
    <n v="14762.2565076923"/>
    <n v="164025.072307692"/>
  </r>
  <r>
    <m/>
    <n v="0"/>
    <n v="1999023437"/>
    <n v="1999496459"/>
    <n v="1999509810"/>
    <n v="1999510764"/>
    <s v="10559R"/>
    <s v="Chief Executive Officer"/>
    <s v="10764R"/>
    <s v="Legal GC/Administration"/>
    <s v="13344R"/>
    <s v="Legal Department"/>
    <s v="12153R"/>
    <s v="Legal - All Regulatory"/>
    <x v="0"/>
    <s v="103"/>
    <s v="12153"/>
    <s v="SP20 / 011"/>
    <n v="101612.498269231"/>
    <n v="406449.99307692301"/>
  </r>
  <r>
    <m/>
    <n v="0"/>
    <n v="1999023437"/>
    <n v="1999496459"/>
    <n v="1999509810"/>
    <n v="1999510764"/>
    <s v="10559R"/>
    <s v="Chief Executive Officer"/>
    <s v="10764R"/>
    <s v="Legal GC/Administration"/>
    <s v="13344R"/>
    <s v="Legal Department"/>
    <s v="12153R"/>
    <s v="Legal - All Regulatory"/>
    <x v="0"/>
    <s v="103"/>
    <s v="12153"/>
    <s v="SP20 / 012"/>
    <n v="213968.92557692301"/>
    <n v="713229.75192307704"/>
  </r>
  <r>
    <m/>
    <n v="0"/>
    <n v="1999023437"/>
    <n v="1999496459"/>
    <n v="1999509810"/>
    <n v="1999510764"/>
    <s v="10559R"/>
    <s v="Chief Executive Officer"/>
    <s v="10764R"/>
    <s v="Legal GC/Administration"/>
    <s v="13344R"/>
    <s v="Legal Department"/>
    <s v="12153R"/>
    <s v="Legal - All Regulatory"/>
    <x v="0"/>
    <s v="103"/>
    <s v="12153"/>
    <s v="SP20 / 015"/>
    <n v="172938.953596154"/>
    <n v="384308.78576923098"/>
  </r>
  <r>
    <m/>
    <n v="0"/>
    <n v="1999023437"/>
    <n v="1999496459"/>
    <n v="1999509810"/>
    <n v="1999510764"/>
    <s v="10559R"/>
    <s v="Chief Executive Officer"/>
    <s v="10764R"/>
    <s v="Legal GC/Administration"/>
    <s v="13344R"/>
    <s v="Legal Department"/>
    <s v="12153R"/>
    <s v="Legal - All Regulatory"/>
    <x v="0"/>
    <s v="103"/>
    <s v="13168"/>
    <s v="SP20 / 005"/>
    <n v="5844.7689015384603"/>
    <n v="73059.611269230794"/>
  </r>
  <r>
    <m/>
    <n v="0"/>
    <n v="1999023437"/>
    <n v="1999496459"/>
    <n v="1999509810"/>
    <n v="1999510764"/>
    <s v="10559R"/>
    <s v="Chief Executive Officer"/>
    <s v="10764R"/>
    <s v="Legal GC/Administration"/>
    <s v="13344R"/>
    <s v="Legal Department"/>
    <s v="12153R"/>
    <s v="Legal - All Regulatory"/>
    <x v="0"/>
    <s v="103"/>
    <s v="13168"/>
    <s v="SP20 / 010"/>
    <n v="31547.503153846199"/>
    <n v="157737.51576923099"/>
  </r>
  <r>
    <m/>
    <n v="0"/>
    <n v="1999023437"/>
    <n v="1999496459"/>
    <n v="1999509810"/>
    <n v="1999510764"/>
    <s v="10559R"/>
    <s v="Chief Executive Officer"/>
    <s v="10764R"/>
    <s v="Legal GC/Administration"/>
    <s v="13344R"/>
    <s v="Legal Department"/>
    <s v="12153R"/>
    <s v="Legal - All Regulatory"/>
    <x v="0"/>
    <s v="103"/>
    <s v="13168"/>
    <s v="SP20 / 011"/>
    <n v="94693.743076923201"/>
    <n v="378774.97230769199"/>
  </r>
  <r>
    <m/>
    <n v="0"/>
    <n v="1999511718"/>
    <n v="1999511718"/>
    <n v="1999511718"/>
    <n v="1999511718"/>
    <s v="10038R"/>
    <s v="Chief Financial Officer"/>
    <m/>
    <m/>
    <m/>
    <m/>
    <m/>
    <m/>
    <x v="0"/>
    <s v="103"/>
    <s v="10525"/>
    <s v="SP20 / 006"/>
    <n v="7292.4138346153904"/>
    <n v="81026.820384615407"/>
  </r>
  <r>
    <m/>
    <n v="0"/>
    <n v="1999511718"/>
    <n v="1999511718"/>
    <n v="1999511718"/>
    <n v="1999511718"/>
    <s v="10038R"/>
    <s v="Chief Financial Officer"/>
    <m/>
    <m/>
    <m/>
    <m/>
    <m/>
    <m/>
    <x v="0"/>
    <s v="103"/>
    <s v="10525"/>
    <s v="SP20 / 011"/>
    <n v="43629.4053846155"/>
    <n v="174517.621538462"/>
  </r>
  <r>
    <m/>
    <n v="0"/>
    <n v="1999511718"/>
    <n v="1999511718"/>
    <n v="1999511718"/>
    <n v="1999511718"/>
    <s v="10038R"/>
    <s v="Chief Financial Officer"/>
    <m/>
    <m/>
    <m/>
    <m/>
    <m/>
    <m/>
    <x v="0"/>
    <s v="103"/>
    <s v="10525"/>
    <s v="SP20 / 014"/>
    <n v="133999.99753846199"/>
    <n v="334999.99384615402"/>
  </r>
  <r>
    <m/>
    <n v="0"/>
    <n v="1999511718"/>
    <n v="1999511891"/>
    <n v="1999511891"/>
    <n v="1999511891"/>
    <s v="10038R"/>
    <s v="Chief Financial Officer"/>
    <s v="12034R"/>
    <s v="SC Fleet &amp; Property Mgt"/>
    <m/>
    <m/>
    <m/>
    <m/>
    <x v="0"/>
    <s v="103"/>
    <s v="12034"/>
    <s v="SP20 / 005"/>
    <n v="5777.5159076923001"/>
    <n v="72218.948846153799"/>
  </r>
  <r>
    <m/>
    <n v="0"/>
    <n v="1999511718"/>
    <n v="1999511891"/>
    <n v="1999511891"/>
    <n v="1999511891"/>
    <s v="10038R"/>
    <s v="Chief Financial Officer"/>
    <s v="12034R"/>
    <s v="SC Fleet &amp; Property Mgt"/>
    <m/>
    <m/>
    <m/>
    <m/>
    <x v="0"/>
    <s v="103"/>
    <s v="12034"/>
    <s v="SP20 / 011"/>
    <n v="26456.5033557692"/>
    <n v="105826.01342307701"/>
  </r>
  <r>
    <m/>
    <n v="0"/>
    <n v="1999511718"/>
    <n v="1999511891"/>
    <n v="1999511891"/>
    <n v="1999511891"/>
    <s v="10038R"/>
    <s v="Chief Financial Officer"/>
    <s v="12034R"/>
    <s v="SC Fleet &amp; Property Mgt"/>
    <m/>
    <m/>
    <m/>
    <m/>
    <x v="0"/>
    <s v="103"/>
    <s v="12034"/>
    <s v="SP20 / 016"/>
    <n v="231621.241153846"/>
    <n v="463242.482307692"/>
  </r>
  <r>
    <m/>
    <n v="0"/>
    <n v="1999511718"/>
    <n v="1999511891"/>
    <n v="1999511891"/>
    <n v="1999511891"/>
    <s v="10038R"/>
    <s v="Chief Financial Officer"/>
    <s v="12034R"/>
    <s v="SC Fleet &amp; Property Mgt"/>
    <m/>
    <m/>
    <m/>
    <m/>
    <x v="0"/>
    <s v="103"/>
    <s v="13353"/>
    <s v="SP20 / 006"/>
    <n v="46744.8580038461"/>
    <n v="519387.31115384598"/>
  </r>
  <r>
    <m/>
    <n v="0"/>
    <n v="1999511718"/>
    <n v="1999511891"/>
    <n v="1999511891"/>
    <n v="1999511891"/>
    <s v="10038R"/>
    <s v="Chief Financial Officer"/>
    <s v="12034R"/>
    <s v="SC Fleet &amp; Property Mgt"/>
    <m/>
    <m/>
    <m/>
    <m/>
    <x v="0"/>
    <s v="103"/>
    <s v="13353"/>
    <s v="SP20 / 007"/>
    <n v="119313.850000001"/>
    <n v="1193138.5"/>
  </r>
  <r>
    <m/>
    <n v="0"/>
    <n v="1999511718"/>
    <n v="1999511891"/>
    <n v="1999511891"/>
    <n v="1999511891"/>
    <s v="10038R"/>
    <s v="Chief Financial Officer"/>
    <s v="12034R"/>
    <s v="SC Fleet &amp; Property Mgt"/>
    <m/>
    <m/>
    <m/>
    <m/>
    <x v="0"/>
    <s v="103"/>
    <s v="13353"/>
    <s v="SP20 / 008"/>
    <n v="79735.849346153904"/>
    <n v="797358.49346153904"/>
  </r>
  <r>
    <m/>
    <n v="0"/>
    <n v="1999511718"/>
    <n v="1999511891"/>
    <n v="1999511891"/>
    <n v="1999511891"/>
    <s v="10038R"/>
    <s v="Chief Financial Officer"/>
    <s v="12034R"/>
    <s v="SC Fleet &amp; Property Mgt"/>
    <m/>
    <m/>
    <m/>
    <m/>
    <x v="0"/>
    <s v="103"/>
    <s v="13353"/>
    <s v="SP20 / 009"/>
    <n v="20341.991249999999"/>
    <n v="135613.27499999999"/>
  </r>
  <r>
    <m/>
    <n v="0"/>
    <n v="1999511718"/>
    <n v="1999511891"/>
    <n v="1999511891"/>
    <n v="1999511891"/>
    <s v="10038R"/>
    <s v="Chief Financial Officer"/>
    <s v="12034R"/>
    <s v="SC Fleet &amp; Property Mgt"/>
    <m/>
    <m/>
    <m/>
    <m/>
    <x v="0"/>
    <s v="103"/>
    <s v="13353"/>
    <s v="SP20 / 010"/>
    <n v="154394.741076923"/>
    <n v="771973.70538461499"/>
  </r>
  <r>
    <m/>
    <n v="0"/>
    <n v="1999511718"/>
    <n v="1999511891"/>
    <n v="1999511891"/>
    <n v="1999511891"/>
    <s v="10038R"/>
    <s v="Chief Financial Officer"/>
    <s v="12034R"/>
    <s v="SC Fleet &amp; Property Mgt"/>
    <m/>
    <m/>
    <m/>
    <m/>
    <x v="0"/>
    <s v="103"/>
    <s v="13353"/>
    <s v="SP20 / 012"/>
    <n v="64499.996307692403"/>
    <n v="214999.987692308"/>
  </r>
  <r>
    <m/>
    <n v="0"/>
    <n v="1999511718"/>
    <n v="1999511891"/>
    <n v="1999511891"/>
    <n v="1999511891"/>
    <s v="10038R"/>
    <s v="Chief Financial Officer"/>
    <s v="12034R"/>
    <s v="SC Fleet &amp; Property Mgt"/>
    <m/>
    <m/>
    <m/>
    <m/>
    <x v="0"/>
    <s v="103"/>
    <s v="13781"/>
    <s v="SP20 / 004"/>
    <n v="24228.980884615299"/>
    <n v="403816.34807692299"/>
  </r>
  <r>
    <m/>
    <n v="0"/>
    <n v="1999511718"/>
    <n v="1999511891"/>
    <n v="1999511891"/>
    <n v="1999511891"/>
    <s v="10038R"/>
    <s v="Chief Financial Officer"/>
    <s v="12034R"/>
    <s v="SC Fleet &amp; Property Mgt"/>
    <m/>
    <m/>
    <m/>
    <m/>
    <x v="0"/>
    <s v="103"/>
    <s v="13781"/>
    <s v="SP20 / 005"/>
    <n v="46655.005015384602"/>
    <n v="583187.56269230798"/>
  </r>
  <r>
    <m/>
    <n v="0"/>
    <n v="1999511718"/>
    <n v="1999511891"/>
    <n v="1999511891"/>
    <n v="1999511891"/>
    <s v="10038R"/>
    <s v="Chief Financial Officer"/>
    <s v="12034R"/>
    <s v="SC Fleet &amp; Property Mgt"/>
    <m/>
    <m/>
    <m/>
    <m/>
    <x v="0"/>
    <s v="103"/>
    <s v="13781"/>
    <s v="SP20 / 006"/>
    <n v="60434.584580769202"/>
    <n v="671495.38423076901"/>
  </r>
  <r>
    <m/>
    <n v="0"/>
    <n v="1999511718"/>
    <n v="1999511891"/>
    <n v="1999511891"/>
    <n v="1999511891"/>
    <s v="10038R"/>
    <s v="Chief Financial Officer"/>
    <s v="12034R"/>
    <s v="SC Fleet &amp; Property Mgt"/>
    <m/>
    <m/>
    <m/>
    <m/>
    <x v="0"/>
    <s v="103"/>
    <s v="13781"/>
    <s v="SP20 / 007"/>
    <n v="21589.496846153801"/>
    <n v="215894.968461538"/>
  </r>
  <r>
    <m/>
    <n v="0"/>
    <n v="1999511718"/>
    <n v="1999511891"/>
    <n v="1999511891"/>
    <n v="1999511891"/>
    <s v="10038R"/>
    <s v="Chief Financial Officer"/>
    <s v="12034R"/>
    <s v="SC Fleet &amp; Property Mgt"/>
    <m/>
    <m/>
    <m/>
    <m/>
    <x v="0"/>
    <s v="103"/>
    <s v="13781"/>
    <s v="SP20 / 008"/>
    <n v="11293.9489230769"/>
    <n v="112939.489230769"/>
  </r>
  <r>
    <m/>
    <n v="0"/>
    <n v="1999511718"/>
    <n v="1999511891"/>
    <n v="1999511891"/>
    <n v="1999511891"/>
    <s v="10038R"/>
    <s v="Chief Financial Officer"/>
    <s v="12034R"/>
    <s v="SC Fleet &amp; Property Mgt"/>
    <m/>
    <m/>
    <m/>
    <m/>
    <x v="0"/>
    <s v="103"/>
    <s v="13781"/>
    <s v="SP20 / 009"/>
    <n v="19539.790961538401"/>
    <n v="130265.273076923"/>
  </r>
  <r>
    <m/>
    <n v="0"/>
    <n v="1999511718"/>
    <n v="1999511891"/>
    <n v="1999511891"/>
    <n v="1999511891"/>
    <s v="10038R"/>
    <s v="Chief Financial Officer"/>
    <s v="12034R"/>
    <s v="SC Fleet &amp; Property Mgt"/>
    <m/>
    <m/>
    <m/>
    <m/>
    <x v="0"/>
    <s v="103"/>
    <s v="13781"/>
    <s v="SP20 / 010"/>
    <n v="28943.007076923001"/>
    <n v="144715.03538461501"/>
  </r>
  <r>
    <m/>
    <n v="0"/>
    <n v="1999511718"/>
    <n v="1999511891"/>
    <n v="1999511891"/>
    <n v="1999511891"/>
    <s v="10038R"/>
    <s v="Chief Financial Officer"/>
    <s v="12034R"/>
    <s v="SC Fleet &amp; Property Mgt"/>
    <m/>
    <m/>
    <m/>
    <m/>
    <x v="0"/>
    <s v="103"/>
    <s v="13781"/>
    <s v="SP20 / 011"/>
    <n v="49424.992884615502"/>
    <n v="197699.97153846201"/>
  </r>
  <r>
    <m/>
    <n v="0"/>
    <n v="1999511718"/>
    <n v="1999511891"/>
    <n v="1999512064"/>
    <n v="1999512064"/>
    <s v="10038R"/>
    <s v="Chief Financial Officer"/>
    <s v="12034R"/>
    <s v="SC Fleet &amp; Property Mgt"/>
    <s v="14148R"/>
    <s v="T&amp;D Procurement"/>
    <m/>
    <m/>
    <x v="0"/>
    <s v="103"/>
    <s v="12789"/>
    <s v="SP20 / 006"/>
    <n v="14690.83995"/>
    <n v="163231.55499999999"/>
  </r>
  <r>
    <m/>
    <n v="0"/>
    <n v="1999511718"/>
    <n v="1999511891"/>
    <n v="1999512064"/>
    <n v="1999512064"/>
    <s v="10038R"/>
    <s v="Chief Financial Officer"/>
    <s v="12034R"/>
    <s v="SC Fleet &amp; Property Mgt"/>
    <s v="14148R"/>
    <s v="T&amp;D Procurement"/>
    <m/>
    <m/>
    <x v="0"/>
    <s v="103"/>
    <s v="12789"/>
    <s v="SP20 / 007"/>
    <n v="11285.6480769231"/>
    <n v="112856.480769231"/>
  </r>
  <r>
    <m/>
    <n v="0"/>
    <n v="1999511718"/>
    <n v="1999511891"/>
    <n v="1999512064"/>
    <n v="1999512064"/>
    <s v="10038R"/>
    <s v="Chief Financial Officer"/>
    <s v="12034R"/>
    <s v="SC Fleet &amp; Property Mgt"/>
    <s v="14148R"/>
    <s v="T&amp;D Procurement"/>
    <m/>
    <m/>
    <x v="0"/>
    <s v="103"/>
    <s v="12789"/>
    <s v="SP20 / 009"/>
    <n v="23338.880019230699"/>
    <n v="155592.533461538"/>
  </r>
  <r>
    <m/>
    <n v="0"/>
    <n v="1999511718"/>
    <n v="1999511891"/>
    <n v="1999512064"/>
    <n v="1999512064"/>
    <s v="10038R"/>
    <s v="Chief Financial Officer"/>
    <s v="12034R"/>
    <s v="SC Fleet &amp; Property Mgt"/>
    <s v="14148R"/>
    <s v="T&amp;D Procurement"/>
    <m/>
    <m/>
    <x v="0"/>
    <s v="103"/>
    <s v="13707"/>
    <s v="SP20 / 006"/>
    <n v="6785.6245961538398"/>
    <n v="75395.828846153803"/>
  </r>
  <r>
    <m/>
    <n v="0"/>
    <n v="1999511718"/>
    <n v="1999511891"/>
    <n v="1999512064"/>
    <n v="1999512064"/>
    <s v="10038R"/>
    <s v="Chief Financial Officer"/>
    <s v="12034R"/>
    <s v="SC Fleet &amp; Property Mgt"/>
    <s v="14148R"/>
    <s v="T&amp;D Procurement"/>
    <m/>
    <m/>
    <x v="0"/>
    <s v="103"/>
    <s v="13707"/>
    <s v="SP20 / 008"/>
    <n v="47709.1299615385"/>
    <n v="477091.29961538501"/>
  </r>
  <r>
    <m/>
    <n v="0"/>
    <n v="1999511718"/>
    <n v="1999511891"/>
    <n v="1999512064"/>
    <n v="1999512064"/>
    <s v="10038R"/>
    <s v="Chief Financial Officer"/>
    <s v="12034R"/>
    <s v="SC Fleet &amp; Property Mgt"/>
    <s v="14148R"/>
    <s v="T&amp;D Procurement"/>
    <m/>
    <m/>
    <x v="0"/>
    <s v="103"/>
    <s v="13707"/>
    <s v="SP20 / 010"/>
    <n v="92167.560307692402"/>
    <n v="460837.80153846199"/>
  </r>
  <r>
    <m/>
    <n v="0"/>
    <n v="1999511718"/>
    <n v="1999511891"/>
    <n v="1999512064"/>
    <n v="1999512064"/>
    <s v="10038R"/>
    <s v="Chief Financial Officer"/>
    <s v="12034R"/>
    <s v="SC Fleet &amp; Property Mgt"/>
    <s v="14148R"/>
    <s v="T&amp;D Procurement"/>
    <m/>
    <m/>
    <x v="0"/>
    <s v="103"/>
    <s v="13707"/>
    <s v="SP20 / 013"/>
    <n v="92505.002153846101"/>
    <n v="264300.00615384598"/>
  </r>
  <r>
    <m/>
    <n v="0"/>
    <n v="1999511718"/>
    <n v="1999511891"/>
    <n v="1999512064"/>
    <n v="1999512064"/>
    <s v="10038R"/>
    <s v="Chief Financial Officer"/>
    <s v="12034R"/>
    <s v="SC Fleet &amp; Property Mgt"/>
    <s v="14148R"/>
    <s v="T&amp;D Procurement"/>
    <m/>
    <m/>
    <x v="0"/>
    <s v="103"/>
    <s v="13710"/>
    <s v="SP20 / 005"/>
    <n v="5769.9402461538502"/>
    <n v="72124.253076923094"/>
  </r>
  <r>
    <m/>
    <n v="0"/>
    <n v="1999511718"/>
    <n v="1999511891"/>
    <n v="1999512064"/>
    <n v="1999512064"/>
    <s v="10038R"/>
    <s v="Chief Financial Officer"/>
    <s v="12034R"/>
    <s v="SC Fleet &amp; Property Mgt"/>
    <s v="14148R"/>
    <s v="T&amp;D Procurement"/>
    <m/>
    <m/>
    <x v="0"/>
    <s v="103"/>
    <s v="13710"/>
    <s v="SP20 / 006"/>
    <n v="14780.3638153846"/>
    <n v="164226.26461538501"/>
  </r>
  <r>
    <m/>
    <n v="0"/>
    <n v="1999511718"/>
    <n v="1999511891"/>
    <n v="1999512064"/>
    <n v="1999512064"/>
    <s v="10038R"/>
    <s v="Chief Financial Officer"/>
    <s v="12034R"/>
    <s v="SC Fleet &amp; Property Mgt"/>
    <s v="14148R"/>
    <s v="T&amp;D Procurement"/>
    <m/>
    <m/>
    <x v="0"/>
    <s v="103"/>
    <s v="13710"/>
    <s v="SP20 / 009"/>
    <n v="20353.6474038462"/>
    <n v="135690.982692308"/>
  </r>
  <r>
    <m/>
    <n v="0"/>
    <n v="1999511718"/>
    <n v="1999511891"/>
    <n v="1999512064"/>
    <n v="1999512064"/>
    <s v="10038R"/>
    <s v="Chief Financial Officer"/>
    <s v="12034R"/>
    <s v="SC Fleet &amp; Property Mgt"/>
    <s v="14148R"/>
    <s v="T&amp;D Procurement"/>
    <m/>
    <m/>
    <x v="0"/>
    <s v="103"/>
    <s v="13711"/>
    <s v="SP20 / 006"/>
    <n v="41341.154296153902"/>
    <n v="459346.15884615399"/>
  </r>
  <r>
    <m/>
    <n v="0"/>
    <n v="1999511718"/>
    <n v="1999511891"/>
    <n v="1999512064"/>
    <n v="1999512064"/>
    <s v="10038R"/>
    <s v="Chief Financial Officer"/>
    <s v="12034R"/>
    <s v="SC Fleet &amp; Property Mgt"/>
    <s v="14148R"/>
    <s v="T&amp;D Procurement"/>
    <m/>
    <m/>
    <x v="0"/>
    <s v="103"/>
    <s v="13711"/>
    <s v="SP20 / 007"/>
    <n v="74224.450038461495"/>
    <n v="742244.50038461504"/>
  </r>
  <r>
    <m/>
    <n v="0"/>
    <n v="1999511718"/>
    <n v="1999511891"/>
    <n v="1999512064"/>
    <n v="1999512064"/>
    <s v="10038R"/>
    <s v="Chief Financial Officer"/>
    <s v="12034R"/>
    <s v="SC Fleet &amp; Property Mgt"/>
    <s v="14148R"/>
    <s v="T&amp;D Procurement"/>
    <m/>
    <m/>
    <x v="0"/>
    <s v="103"/>
    <s v="13711"/>
    <s v="SP20 / 008"/>
    <n v="46089.190961538501"/>
    <n v="460891.909615385"/>
  </r>
  <r>
    <m/>
    <n v="0"/>
    <n v="1999511718"/>
    <n v="1999511891"/>
    <n v="1999512064"/>
    <n v="1999512064"/>
    <s v="10038R"/>
    <s v="Chief Financial Officer"/>
    <s v="12034R"/>
    <s v="SC Fleet &amp; Property Mgt"/>
    <s v="14148R"/>
    <s v="T&amp;D Procurement"/>
    <m/>
    <m/>
    <x v="0"/>
    <s v="103"/>
    <s v="13711"/>
    <s v="SP20 / 009"/>
    <n v="20407.209692307799"/>
    <n v="136048.064615385"/>
  </r>
  <r>
    <m/>
    <n v="0"/>
    <n v="1999511718"/>
    <n v="1999511891"/>
    <n v="1999512064"/>
    <n v="1999512064"/>
    <s v="10038R"/>
    <s v="Chief Financial Officer"/>
    <s v="12034R"/>
    <s v="SC Fleet &amp; Property Mgt"/>
    <s v="14148R"/>
    <s v="T&amp;D Procurement"/>
    <m/>
    <m/>
    <x v="0"/>
    <s v="103"/>
    <s v="13711"/>
    <s v="SP20 / 010"/>
    <n v="122991.897153846"/>
    <n v="614959.48576923099"/>
  </r>
  <r>
    <m/>
    <n v="0"/>
    <n v="1999511718"/>
    <n v="1999511891"/>
    <n v="1999512064"/>
    <n v="1999512064"/>
    <s v="10038R"/>
    <s v="Chief Financial Officer"/>
    <s v="12034R"/>
    <s v="SC Fleet &amp; Property Mgt"/>
    <s v="14148R"/>
    <s v="T&amp;D Procurement"/>
    <m/>
    <m/>
    <x v="0"/>
    <s v="170"/>
    <s v="12789"/>
    <s v="SP20 / 006"/>
    <n v="7314.5956500000002"/>
    <n v="81273.285000000003"/>
  </r>
  <r>
    <m/>
    <n v="0"/>
    <n v="1999511718"/>
    <n v="1999511891"/>
    <n v="1999512064"/>
    <n v="1999512064"/>
    <s v="10038R"/>
    <s v="Chief Financial Officer"/>
    <s v="12034R"/>
    <s v="SC Fleet &amp; Property Mgt"/>
    <s v="14148R"/>
    <s v="T&amp;D Procurement"/>
    <m/>
    <m/>
    <x v="0"/>
    <s v="211"/>
    <s v="12789"/>
    <s v="SP20 / 006"/>
    <n v="7416.65966538461"/>
    <n v="82407.329615384602"/>
  </r>
  <r>
    <m/>
    <n v="0"/>
    <n v="1999511718"/>
    <n v="1999511891"/>
    <n v="1999512064"/>
    <n v="1999512064"/>
    <s v="10038R"/>
    <s v="Chief Financial Officer"/>
    <s v="12034R"/>
    <s v="SC Fleet &amp; Property Mgt"/>
    <s v="14148R"/>
    <s v="T&amp;D Procurement"/>
    <m/>
    <m/>
    <x v="0"/>
    <s v="250"/>
    <s v="12789"/>
    <s v="SP20 / 006"/>
    <n v="15023.7387"/>
    <n v="166930.43"/>
  </r>
  <r>
    <m/>
    <n v="0"/>
    <n v="1999511718"/>
    <n v="1999511891"/>
    <n v="1999513967"/>
    <n v="1999514140"/>
    <s v="10038R"/>
    <s v="Chief Financial Officer"/>
    <s v="12034R"/>
    <s v="SC Fleet &amp; Property Mgt"/>
    <s v="13706R"/>
    <s v="SC Distribution"/>
    <s v="12777R"/>
    <s v="SC Distribution - I&amp;M"/>
    <x v="0"/>
    <s v="170"/>
    <s v="10690"/>
    <s v="Nonsal"/>
    <n v="7127.7539999999999"/>
    <n v="237591.8"/>
  </r>
  <r>
    <m/>
    <n v="0"/>
    <n v="1999511718"/>
    <n v="1999511891"/>
    <n v="1999513967"/>
    <n v="1999514140"/>
    <s v="10038R"/>
    <s v="Chief Financial Officer"/>
    <s v="12034R"/>
    <s v="SC Fleet &amp; Property Mgt"/>
    <s v="13706R"/>
    <s v="SC Distribution"/>
    <s v="12777R"/>
    <s v="SC Distribution - I&amp;M"/>
    <x v="0"/>
    <s v="170"/>
    <s v="10929"/>
    <s v="Nonsal"/>
    <n v="6792.2705999999998"/>
    <n v="226409.02"/>
  </r>
  <r>
    <m/>
    <n v="0"/>
    <n v="1999511718"/>
    <n v="1999511891"/>
    <n v="1999513967"/>
    <n v="1999514140"/>
    <s v="10038R"/>
    <s v="Chief Financial Officer"/>
    <s v="12034R"/>
    <s v="SC Fleet &amp; Property Mgt"/>
    <s v="13706R"/>
    <s v="SC Distribution"/>
    <s v="12777R"/>
    <s v="SC Distribution - I&amp;M"/>
    <x v="0"/>
    <s v="170"/>
    <s v="10929"/>
    <s v="SP20 / 006"/>
    <n v="7638.4620000000004"/>
    <n v="84871.8"/>
  </r>
  <r>
    <m/>
    <n v="0"/>
    <n v="1999511718"/>
    <n v="1999511891"/>
    <n v="1999513967"/>
    <n v="1999514140"/>
    <s v="10038R"/>
    <s v="Chief Financial Officer"/>
    <s v="12034R"/>
    <s v="SC Fleet &amp; Property Mgt"/>
    <s v="13706R"/>
    <s v="SC Distribution"/>
    <s v="12777R"/>
    <s v="SC Distribution - I&amp;M"/>
    <x v="0"/>
    <s v="170"/>
    <s v="10937"/>
    <s v="Nonsal"/>
    <n v="10629.465"/>
    <n v="354315.5"/>
  </r>
  <r>
    <m/>
    <n v="0"/>
    <n v="1999511718"/>
    <n v="1999511891"/>
    <n v="1999513967"/>
    <n v="1999514140"/>
    <s v="10038R"/>
    <s v="Chief Financial Officer"/>
    <s v="12034R"/>
    <s v="SC Fleet &amp; Property Mgt"/>
    <s v="13706R"/>
    <s v="SC Distribution"/>
    <s v="12777R"/>
    <s v="SC Distribution - I&amp;M"/>
    <x v="0"/>
    <s v="170"/>
    <s v="10937"/>
    <s v="SP20 / 006"/>
    <n v="10627.65"/>
    <n v="118085"/>
  </r>
  <r>
    <m/>
    <n v="0"/>
    <n v="1999511718"/>
    <n v="1999511891"/>
    <n v="1999513967"/>
    <n v="1999514140"/>
    <s v="10038R"/>
    <s v="Chief Financial Officer"/>
    <s v="12034R"/>
    <s v="SC Fleet &amp; Property Mgt"/>
    <s v="13706R"/>
    <s v="SC Distribution"/>
    <s v="12777R"/>
    <s v="SC Distribution - I&amp;M"/>
    <x v="0"/>
    <s v="170"/>
    <s v="11011"/>
    <s v="Nonsal"/>
    <n v="6863.6783999999998"/>
    <n v="228789.28"/>
  </r>
  <r>
    <m/>
    <n v="0"/>
    <n v="1999511718"/>
    <n v="1999511891"/>
    <n v="1999513967"/>
    <n v="1999514140"/>
    <s v="10038R"/>
    <s v="Chief Financial Officer"/>
    <s v="12034R"/>
    <s v="SC Fleet &amp; Property Mgt"/>
    <s v="13706R"/>
    <s v="SC Distribution"/>
    <s v="12777R"/>
    <s v="SC Distribution - I&amp;M"/>
    <x v="0"/>
    <s v="170"/>
    <s v="11139"/>
    <s v="Nonsal"/>
    <n v="17247.942899999998"/>
    <n v="574931.43000000005"/>
  </r>
  <r>
    <m/>
    <n v="0"/>
    <n v="1999511718"/>
    <n v="1999511891"/>
    <n v="1999513967"/>
    <n v="1999514140"/>
    <s v="10038R"/>
    <s v="Chief Financial Officer"/>
    <s v="12034R"/>
    <s v="SC Fleet &amp; Property Mgt"/>
    <s v="13706R"/>
    <s v="SC Distribution"/>
    <s v="12777R"/>
    <s v="SC Distribution - I&amp;M"/>
    <x v="0"/>
    <s v="170"/>
    <s v="11139"/>
    <s v="SP20 / 003"/>
    <n v="2756.09906346154"/>
    <n v="55121.981269230797"/>
  </r>
  <r>
    <m/>
    <n v="0"/>
    <n v="1999511718"/>
    <n v="1999511891"/>
    <n v="1999513967"/>
    <n v="1999514140"/>
    <s v="10038R"/>
    <s v="Chief Financial Officer"/>
    <s v="12034R"/>
    <s v="SC Fleet &amp; Property Mgt"/>
    <s v="13706R"/>
    <s v="SC Distribution"/>
    <s v="12777R"/>
    <s v="SC Distribution - I&amp;M"/>
    <x v="0"/>
    <s v="170"/>
    <s v="11139"/>
    <s v="SP20 / 006"/>
    <n v="9625.1442230769298"/>
    <n v="106946.046923077"/>
  </r>
  <r>
    <m/>
    <n v="0"/>
    <n v="1999511718"/>
    <n v="1999511891"/>
    <n v="1999513967"/>
    <n v="1999514140"/>
    <s v="10038R"/>
    <s v="Chief Financial Officer"/>
    <s v="12034R"/>
    <s v="SC Fleet &amp; Property Mgt"/>
    <s v="13706R"/>
    <s v="SC Distribution"/>
    <s v="12777R"/>
    <s v="SC Distribution - I&amp;M"/>
    <x v="0"/>
    <s v="170"/>
    <s v="12777"/>
    <s v="SP20 / 008"/>
    <n v="23160.2975384616"/>
    <n v="231602.97538461501"/>
  </r>
  <r>
    <m/>
    <n v="0"/>
    <n v="1999511718"/>
    <n v="1999511891"/>
    <n v="1999513967"/>
    <n v="1999514140"/>
    <s v="10038R"/>
    <s v="Chief Financial Officer"/>
    <s v="12034R"/>
    <s v="SC Fleet &amp; Property Mgt"/>
    <s v="13706R"/>
    <s v="SC Distribution"/>
    <s v="12777R"/>
    <s v="SC Distribution - I&amp;M"/>
    <x v="0"/>
    <s v="170"/>
    <s v="12777"/>
    <s v="SP20 / 009"/>
    <n v="17533.801384615399"/>
    <n v="116892.00923076901"/>
  </r>
  <r>
    <m/>
    <n v="0"/>
    <n v="1999511718"/>
    <n v="1999511891"/>
    <n v="1999513967"/>
    <n v="1999514313"/>
    <s v="10038R"/>
    <s v="Chief Financial Officer"/>
    <s v="12034R"/>
    <s v="SC Fleet &amp; Property Mgt"/>
    <s v="13706R"/>
    <s v="SC Distribution"/>
    <s v="12766R"/>
    <s v="SC Distribution  - Ohio"/>
    <x v="0"/>
    <s v="103"/>
    <s v="12766"/>
    <s v="SP20 / 010"/>
    <n v="28600"/>
    <n v="143000"/>
  </r>
  <r>
    <m/>
    <n v="0"/>
    <n v="1999511718"/>
    <n v="1999511891"/>
    <n v="1999513967"/>
    <n v="1999514313"/>
    <s v="10038R"/>
    <s v="Chief Financial Officer"/>
    <s v="12034R"/>
    <s v="SC Fleet &amp; Property Mgt"/>
    <s v="13706R"/>
    <s v="SC Distribution"/>
    <s v="12766R"/>
    <s v="SC Distribution  - Ohio"/>
    <x v="0"/>
    <s v="210"/>
    <s v="12764"/>
    <s v="Nonsal"/>
    <n v="2643.2435999999998"/>
    <n v="88108.12"/>
  </r>
  <r>
    <m/>
    <n v="0"/>
    <n v="1999511718"/>
    <n v="1999511891"/>
    <n v="1999513967"/>
    <n v="1999514313"/>
    <s v="10038R"/>
    <s v="Chief Financial Officer"/>
    <s v="12034R"/>
    <s v="SC Fleet &amp; Property Mgt"/>
    <s v="13706R"/>
    <s v="SC Distribution"/>
    <s v="12766R"/>
    <s v="SC Distribution  - Ohio"/>
    <x v="0"/>
    <s v="250"/>
    <s v="10356"/>
    <s v="Nonsal"/>
    <n v="25506.0324"/>
    <n v="850201.08"/>
  </r>
  <r>
    <m/>
    <n v="0"/>
    <n v="1999511718"/>
    <n v="1999511891"/>
    <n v="1999513967"/>
    <n v="1999514313"/>
    <s v="10038R"/>
    <s v="Chief Financial Officer"/>
    <s v="12034R"/>
    <s v="SC Fleet &amp; Property Mgt"/>
    <s v="13706R"/>
    <s v="SC Distribution"/>
    <s v="12766R"/>
    <s v="SC Distribution  - Ohio"/>
    <x v="0"/>
    <s v="250"/>
    <s v="10356"/>
    <s v="SP20 / 003"/>
    <n v="2527.7995634615399"/>
    <n v="50555.991269230799"/>
  </r>
  <r>
    <m/>
    <n v="0"/>
    <n v="1999511718"/>
    <n v="1999511891"/>
    <n v="1999513967"/>
    <n v="1999514313"/>
    <s v="10038R"/>
    <s v="Chief Financial Officer"/>
    <s v="12034R"/>
    <s v="SC Fleet &amp; Property Mgt"/>
    <s v="13706R"/>
    <s v="SC Distribution"/>
    <s v="12766R"/>
    <s v="SC Distribution  - Ohio"/>
    <x v="0"/>
    <s v="250"/>
    <s v="10356"/>
    <s v="SP20 / 006"/>
    <n v="8624.0372192307696"/>
    <n v="95822.635769230794"/>
  </r>
  <r>
    <m/>
    <n v="0"/>
    <n v="1999511718"/>
    <n v="1999511891"/>
    <n v="1999513967"/>
    <n v="1999514313"/>
    <s v="10038R"/>
    <s v="Chief Financial Officer"/>
    <s v="12034R"/>
    <s v="SC Fleet &amp; Property Mgt"/>
    <s v="13706R"/>
    <s v="SC Distribution"/>
    <s v="12766R"/>
    <s v="SC Distribution  - Ohio"/>
    <x v="0"/>
    <s v="250"/>
    <s v="10356"/>
    <s v="SP20 / 008"/>
    <n v="10170.2987692308"/>
    <n v="101702.987692308"/>
  </r>
  <r>
    <m/>
    <n v="0"/>
    <n v="1999511718"/>
    <n v="1999511891"/>
    <n v="1999513967"/>
    <n v="1999514313"/>
    <s v="10038R"/>
    <s v="Chief Financial Officer"/>
    <s v="12034R"/>
    <s v="SC Fleet &amp; Property Mgt"/>
    <s v="13706R"/>
    <s v="SC Distribution"/>
    <s v="12766R"/>
    <s v="SC Distribution  - Ohio"/>
    <x v="0"/>
    <s v="250"/>
    <s v="11045"/>
    <s v="Nonsal"/>
    <n v="17721.5412"/>
    <n v="590718.04"/>
  </r>
  <r>
    <m/>
    <n v="0"/>
    <n v="1999511718"/>
    <n v="1999511891"/>
    <n v="1999513967"/>
    <n v="1999514313"/>
    <s v="10038R"/>
    <s v="Chief Financial Officer"/>
    <s v="12034R"/>
    <s v="SC Fleet &amp; Property Mgt"/>
    <s v="13706R"/>
    <s v="SC Distribution"/>
    <s v="12766R"/>
    <s v="SC Distribution  - Ohio"/>
    <x v="0"/>
    <s v="250"/>
    <s v="11045"/>
    <s v="SP20 / 006"/>
    <n v="7172.8675961538402"/>
    <n v="79698.5288461538"/>
  </r>
  <r>
    <m/>
    <n v="0"/>
    <n v="1999511718"/>
    <n v="1999511891"/>
    <n v="1999513967"/>
    <n v="1999514313"/>
    <s v="10038R"/>
    <s v="Chief Financial Officer"/>
    <s v="12034R"/>
    <s v="SC Fleet &amp; Property Mgt"/>
    <s v="13706R"/>
    <s v="SC Distribution"/>
    <s v="12766R"/>
    <s v="SC Distribution  - Ohio"/>
    <x v="0"/>
    <s v="250"/>
    <s v="11045"/>
    <s v="SP20 / 008"/>
    <n v="10001.3977692308"/>
    <n v="100013.97769230801"/>
  </r>
  <r>
    <m/>
    <n v="0"/>
    <n v="1999511718"/>
    <n v="1999511891"/>
    <n v="1999513967"/>
    <n v="1999514313"/>
    <s v="10038R"/>
    <s v="Chief Financial Officer"/>
    <s v="12034R"/>
    <s v="SC Fleet &amp; Property Mgt"/>
    <s v="13706R"/>
    <s v="SC Distribution"/>
    <s v="12766R"/>
    <s v="SC Distribution  - Ohio"/>
    <x v="0"/>
    <s v="250"/>
    <s v="11199"/>
    <s v="Nonsal"/>
    <n v="12863.553599999999"/>
    <n v="428785.12"/>
  </r>
  <r>
    <m/>
    <n v="0"/>
    <n v="1999511718"/>
    <n v="1999511891"/>
    <n v="1999513967"/>
    <n v="1999514313"/>
    <s v="10038R"/>
    <s v="Chief Financial Officer"/>
    <s v="12034R"/>
    <s v="SC Fleet &amp; Property Mgt"/>
    <s v="13706R"/>
    <s v="SC Distribution"/>
    <s v="12766R"/>
    <s v="SC Distribution  - Ohio"/>
    <x v="0"/>
    <s v="250"/>
    <s v="11199"/>
    <s v="SP20 / 006"/>
    <n v="15132.194089615399"/>
    <n v="168135.489884615"/>
  </r>
  <r>
    <m/>
    <n v="0"/>
    <n v="1999511718"/>
    <n v="1999511891"/>
    <n v="1999513967"/>
    <n v="1999514313"/>
    <s v="10038R"/>
    <s v="Chief Financial Officer"/>
    <s v="12034R"/>
    <s v="SC Fleet &amp; Property Mgt"/>
    <s v="13706R"/>
    <s v="SC Distribution"/>
    <s v="12766R"/>
    <s v="SC Distribution  - Ohio"/>
    <x v="0"/>
    <s v="250"/>
    <s v="11352"/>
    <s v="Nonsal"/>
    <n v="19078.0056"/>
    <n v="635933.52"/>
  </r>
  <r>
    <m/>
    <n v="0"/>
    <n v="1999511718"/>
    <n v="1999511891"/>
    <n v="1999513967"/>
    <n v="1999514313"/>
    <s v="10038R"/>
    <s v="Chief Financial Officer"/>
    <s v="12034R"/>
    <s v="SC Fleet &amp; Property Mgt"/>
    <s v="13706R"/>
    <s v="SC Distribution"/>
    <s v="12766R"/>
    <s v="SC Distribution  - Ohio"/>
    <x v="0"/>
    <s v="250"/>
    <s v="11352"/>
    <s v="SP20 / 006"/>
    <n v="25664.325909230702"/>
    <n v="285159.17676923098"/>
  </r>
  <r>
    <m/>
    <n v="0"/>
    <n v="1999511718"/>
    <n v="1999511891"/>
    <n v="1999513967"/>
    <n v="1999514313"/>
    <s v="10038R"/>
    <s v="Chief Financial Officer"/>
    <s v="12034R"/>
    <s v="SC Fleet &amp; Property Mgt"/>
    <s v="13706R"/>
    <s v="SC Distribution"/>
    <s v="12766R"/>
    <s v="SC Distribution  - Ohio"/>
    <x v="0"/>
    <s v="250"/>
    <s v="11352"/>
    <s v="SP20 / 008"/>
    <n v="10328.7987692308"/>
    <n v="103287.987692308"/>
  </r>
  <r>
    <m/>
    <n v="0"/>
    <n v="1999511718"/>
    <n v="1999511891"/>
    <n v="1999513967"/>
    <n v="1999514313"/>
    <s v="10038R"/>
    <s v="Chief Financial Officer"/>
    <s v="12034R"/>
    <s v="SC Fleet &amp; Property Mgt"/>
    <s v="13706R"/>
    <s v="SC Distribution"/>
    <s v="12766R"/>
    <s v="SC Distribution  - Ohio"/>
    <x v="0"/>
    <s v="250"/>
    <s v="12765"/>
    <s v="Nonsal"/>
    <n v="12481.518"/>
    <n v="416050.6"/>
  </r>
  <r>
    <m/>
    <n v="0"/>
    <n v="1999511718"/>
    <n v="1999511891"/>
    <n v="1999513967"/>
    <n v="1999514313"/>
    <s v="10038R"/>
    <s v="Chief Financial Officer"/>
    <s v="12034R"/>
    <s v="SC Fleet &amp; Property Mgt"/>
    <s v="13706R"/>
    <s v="SC Distribution"/>
    <s v="12766R"/>
    <s v="SC Distribution  - Ohio"/>
    <x v="0"/>
    <s v="250"/>
    <s v="12765"/>
    <s v="SP20 / 006"/>
    <n v="14328.6459230769"/>
    <n v="159207.176923077"/>
  </r>
  <r>
    <m/>
    <n v="0"/>
    <n v="1999511718"/>
    <n v="1999511891"/>
    <n v="1999513967"/>
    <n v="1999514313"/>
    <s v="10038R"/>
    <s v="Chief Financial Officer"/>
    <s v="12034R"/>
    <s v="SC Fleet &amp; Property Mgt"/>
    <s v="13706R"/>
    <s v="SC Distribution"/>
    <s v="12766R"/>
    <s v="SC Distribution  - Ohio"/>
    <x v="0"/>
    <s v="250"/>
    <s v="12766"/>
    <s v="Nonsal"/>
    <n v="8610.6041999999998"/>
    <n v="287020.14"/>
  </r>
  <r>
    <m/>
    <n v="0"/>
    <n v="1999511718"/>
    <n v="1999511891"/>
    <n v="1999513967"/>
    <n v="1999514313"/>
    <s v="10038R"/>
    <s v="Chief Financial Officer"/>
    <s v="12034R"/>
    <s v="SC Fleet &amp; Property Mgt"/>
    <s v="13706R"/>
    <s v="SC Distribution"/>
    <s v="12766R"/>
    <s v="SC Distribution  - Ohio"/>
    <x v="0"/>
    <s v="250"/>
    <s v="12766"/>
    <s v="SP20 / 008"/>
    <n v="10700.001615384601"/>
    <n v="107000.01615384599"/>
  </r>
  <r>
    <m/>
    <n v="0"/>
    <n v="1999511718"/>
    <n v="1999511891"/>
    <n v="1999513967"/>
    <n v="1999514313"/>
    <s v="10038R"/>
    <s v="Chief Financial Officer"/>
    <s v="12034R"/>
    <s v="SC Fleet &amp; Property Mgt"/>
    <s v="13706R"/>
    <s v="SC Distribution"/>
    <s v="12766R"/>
    <s v="SC Distribution  - Ohio"/>
    <x v="0"/>
    <s v="250"/>
    <s v="12768"/>
    <s v="Nonsal"/>
    <n v="11884.3536"/>
    <n v="396145.12"/>
  </r>
  <r>
    <m/>
    <n v="0"/>
    <n v="1999511718"/>
    <n v="1999511891"/>
    <n v="1999513967"/>
    <n v="1999514313"/>
    <s v="10038R"/>
    <s v="Chief Financial Officer"/>
    <s v="12034R"/>
    <s v="SC Fleet &amp; Property Mgt"/>
    <s v="13706R"/>
    <s v="SC Distribution"/>
    <s v="12766R"/>
    <s v="SC Distribution  - Ohio"/>
    <x v="0"/>
    <s v="250"/>
    <s v="12768"/>
    <s v="SP20 / 006"/>
    <n v="7415.42229346154"/>
    <n v="82393.581038461503"/>
  </r>
  <r>
    <m/>
    <n v="0"/>
    <n v="1999511718"/>
    <n v="1999511891"/>
    <n v="1999513967"/>
    <n v="1999514313"/>
    <s v="10038R"/>
    <s v="Chief Financial Officer"/>
    <s v="12034R"/>
    <s v="SC Fleet &amp; Property Mgt"/>
    <s v="13706R"/>
    <s v="SC Distribution"/>
    <s v="12766R"/>
    <s v="SC Distribution  - Ohio"/>
    <x v="0"/>
    <s v="250"/>
    <s v="13708"/>
    <s v="Nonsal"/>
    <n v="11481.375599999999"/>
    <n v="382712.52"/>
  </r>
  <r>
    <m/>
    <n v="0"/>
    <n v="1999511718"/>
    <n v="1999511891"/>
    <n v="1999513967"/>
    <n v="1999514313"/>
    <s v="10038R"/>
    <s v="Chief Financial Officer"/>
    <s v="12034R"/>
    <s v="SC Fleet &amp; Property Mgt"/>
    <s v="13706R"/>
    <s v="SC Distribution"/>
    <s v="12766R"/>
    <s v="SC Distribution  - Ohio"/>
    <x v="0"/>
    <s v="250"/>
    <s v="13708"/>
    <s v="SP20 / 006"/>
    <n v="16485.015195"/>
    <n v="183166.83549999999"/>
  </r>
  <r>
    <m/>
    <n v="0"/>
    <n v="1999511718"/>
    <n v="1999511891"/>
    <n v="1999513967"/>
    <n v="1999514486"/>
    <s v="10038R"/>
    <s v="Chief Financial Officer"/>
    <s v="12034R"/>
    <s v="SC Fleet &amp; Property Mgt"/>
    <s v="13706R"/>
    <s v="SC Distribution"/>
    <s v="12772R"/>
    <s v="SC Distribution - APCo"/>
    <x v="0"/>
    <s v="103"/>
    <s v="12772"/>
    <s v="SP20 / 010"/>
    <n v="27036.406153846201"/>
    <n v="135182.030769231"/>
  </r>
  <r>
    <m/>
    <n v="0"/>
    <n v="1999511718"/>
    <n v="1999511891"/>
    <n v="1999513967"/>
    <n v="1999514486"/>
    <s v="10038R"/>
    <s v="Chief Financial Officer"/>
    <s v="12034R"/>
    <s v="SC Fleet &amp; Property Mgt"/>
    <s v="13706R"/>
    <s v="SC Distribution"/>
    <s v="12772R"/>
    <s v="SC Distribution - APCo"/>
    <x v="0"/>
    <s v="103"/>
    <s v="12772"/>
    <s v="SP20 / 013"/>
    <n v="76999.998115384704"/>
    <n v="219999.99461538499"/>
  </r>
  <r>
    <m/>
    <n v="0"/>
    <n v="1999511718"/>
    <n v="1999511891"/>
    <n v="1999513967"/>
    <n v="1999514486"/>
    <s v="10038R"/>
    <s v="Chief Financial Officer"/>
    <s v="12034R"/>
    <s v="SC Fleet &amp; Property Mgt"/>
    <s v="13706R"/>
    <s v="SC Distribution"/>
    <s v="12772R"/>
    <s v="SC Distribution - APCo"/>
    <x v="0"/>
    <s v="110"/>
    <s v="12778"/>
    <s v="Nonsal"/>
    <n v="19268.7327"/>
    <n v="642291.09"/>
  </r>
  <r>
    <m/>
    <n v="0"/>
    <n v="1999511718"/>
    <n v="1999511891"/>
    <n v="1999513967"/>
    <n v="1999514486"/>
    <s v="10038R"/>
    <s v="Chief Financial Officer"/>
    <s v="12034R"/>
    <s v="SC Fleet &amp; Property Mgt"/>
    <s v="13706R"/>
    <s v="SC Distribution"/>
    <s v="12772R"/>
    <s v="SC Distribution - APCo"/>
    <x v="0"/>
    <s v="110"/>
    <s v="12778"/>
    <s v="SP20 / 006"/>
    <n v="16304.6772"/>
    <n v="181163.08"/>
  </r>
  <r>
    <m/>
    <n v="0"/>
    <n v="1999511718"/>
    <n v="1999511891"/>
    <n v="1999513967"/>
    <n v="1999514486"/>
    <s v="10038R"/>
    <s v="Chief Financial Officer"/>
    <s v="12034R"/>
    <s v="SC Fleet &amp; Property Mgt"/>
    <s v="13706R"/>
    <s v="SC Distribution"/>
    <s v="12772R"/>
    <s v="SC Distribution - APCo"/>
    <x v="0"/>
    <s v="140"/>
    <s v="10757"/>
    <s v="Nonsal"/>
    <n v="11464.144200000001"/>
    <n v="382138.14"/>
  </r>
  <r>
    <m/>
    <n v="0"/>
    <n v="1999511718"/>
    <n v="1999511891"/>
    <n v="1999513967"/>
    <n v="1999514486"/>
    <s v="10038R"/>
    <s v="Chief Financial Officer"/>
    <s v="12034R"/>
    <s v="SC Fleet &amp; Property Mgt"/>
    <s v="13706R"/>
    <s v="SC Distribution"/>
    <s v="12772R"/>
    <s v="SC Distribution - APCo"/>
    <x v="0"/>
    <s v="140"/>
    <s v="11046"/>
    <s v="Nonsal"/>
    <n v="22432.056100000002"/>
    <n v="688221.15"/>
  </r>
  <r>
    <m/>
    <n v="0"/>
    <n v="1999511718"/>
    <n v="1999511891"/>
    <n v="1999513967"/>
    <n v="1999514486"/>
    <s v="10038R"/>
    <s v="Chief Financial Officer"/>
    <s v="12034R"/>
    <s v="SC Fleet &amp; Property Mgt"/>
    <s v="13706R"/>
    <s v="SC Distribution"/>
    <s v="12772R"/>
    <s v="SC Distribution - APCo"/>
    <x v="0"/>
    <s v="140"/>
    <s v="11046"/>
    <s v="SP20 / 006"/>
    <n v="17675.690261538399"/>
    <n v="196396.55846153799"/>
  </r>
  <r>
    <m/>
    <n v="0"/>
    <n v="1999511718"/>
    <n v="1999511891"/>
    <n v="1999513967"/>
    <n v="1999514486"/>
    <s v="10038R"/>
    <s v="Chief Financial Officer"/>
    <s v="12034R"/>
    <s v="SC Fleet &amp; Property Mgt"/>
    <s v="13706R"/>
    <s v="SC Distribution"/>
    <s v="12772R"/>
    <s v="SC Distribution - APCo"/>
    <x v="0"/>
    <s v="140"/>
    <s v="11046"/>
    <s v="SP20 / 008"/>
    <n v="11412.197461538501"/>
    <n v="114121.974615385"/>
  </r>
  <r>
    <m/>
    <n v="0"/>
    <n v="1999511718"/>
    <n v="1999511891"/>
    <n v="1999513967"/>
    <n v="1999514486"/>
    <s v="10038R"/>
    <s v="Chief Financial Officer"/>
    <s v="12034R"/>
    <s v="SC Fleet &amp; Property Mgt"/>
    <s v="13706R"/>
    <s v="SC Distribution"/>
    <s v="12772R"/>
    <s v="SC Distribution - APCo"/>
    <x v="0"/>
    <s v="140"/>
    <s v="11047"/>
    <s v="Nonsal"/>
    <n v="11899.2456"/>
    <n v="396641.52"/>
  </r>
  <r>
    <m/>
    <n v="0"/>
    <n v="1999511718"/>
    <n v="1999511891"/>
    <n v="1999513967"/>
    <n v="1999514486"/>
    <s v="10038R"/>
    <s v="Chief Financial Officer"/>
    <s v="12034R"/>
    <s v="SC Fleet &amp; Property Mgt"/>
    <s v="13706R"/>
    <s v="SC Distribution"/>
    <s v="12772R"/>
    <s v="SC Distribution - APCo"/>
    <x v="0"/>
    <s v="140"/>
    <s v="11047"/>
    <s v="SP20 / 006"/>
    <n v="8421.55314230769"/>
    <n v="93572.812692307707"/>
  </r>
  <r>
    <m/>
    <n v="0"/>
    <n v="1999511718"/>
    <n v="1999511891"/>
    <n v="1999513967"/>
    <n v="1999514486"/>
    <s v="10038R"/>
    <s v="Chief Financial Officer"/>
    <s v="12034R"/>
    <s v="SC Fleet &amp; Property Mgt"/>
    <s v="13706R"/>
    <s v="SC Distribution"/>
    <s v="12772R"/>
    <s v="SC Distribution - APCo"/>
    <x v="0"/>
    <s v="140"/>
    <s v="11427"/>
    <s v="Nonsal"/>
    <n v="27324.4791"/>
    <n v="910815.97"/>
  </r>
  <r>
    <m/>
    <n v="0"/>
    <n v="1999511718"/>
    <n v="1999511891"/>
    <n v="1999513967"/>
    <n v="1999514486"/>
    <s v="10038R"/>
    <s v="Chief Financial Officer"/>
    <s v="12034R"/>
    <s v="SC Fleet &amp; Property Mgt"/>
    <s v="13706R"/>
    <s v="SC Distribution"/>
    <s v="12772R"/>
    <s v="SC Distribution - APCo"/>
    <x v="0"/>
    <s v="140"/>
    <s v="11427"/>
    <s v="SP20 / 003"/>
    <n v="2828.3332173076901"/>
    <n v="56566.664346153797"/>
  </r>
  <r>
    <m/>
    <n v="0"/>
    <n v="1999511718"/>
    <n v="1999511891"/>
    <n v="1999513967"/>
    <n v="1999514486"/>
    <s v="10038R"/>
    <s v="Chief Financial Officer"/>
    <s v="12034R"/>
    <s v="SC Fleet &amp; Property Mgt"/>
    <s v="13706R"/>
    <s v="SC Distribution"/>
    <s v="12772R"/>
    <s v="SC Distribution - APCo"/>
    <x v="0"/>
    <s v="140"/>
    <s v="11427"/>
    <s v="SP20 / 006"/>
    <n v="25465.7155153846"/>
    <n v="282952.39461538498"/>
  </r>
  <r>
    <m/>
    <n v="0"/>
    <n v="1999511718"/>
    <n v="1999511891"/>
    <n v="1999513967"/>
    <n v="1999514486"/>
    <s v="10038R"/>
    <s v="Chief Financial Officer"/>
    <s v="12034R"/>
    <s v="SC Fleet &amp; Property Mgt"/>
    <s v="13706R"/>
    <s v="SC Distribution"/>
    <s v="12772R"/>
    <s v="SC Distribution - APCo"/>
    <x v="0"/>
    <s v="140"/>
    <s v="11427"/>
    <s v="SP20 / 008"/>
    <n v="33175.868000000097"/>
    <n v="331758.68"/>
  </r>
  <r>
    <m/>
    <n v="0"/>
    <n v="1999511718"/>
    <n v="1999511891"/>
    <n v="1999513967"/>
    <n v="1999514486"/>
    <s v="10038R"/>
    <s v="Chief Financial Officer"/>
    <s v="12034R"/>
    <s v="SC Fleet &amp; Property Mgt"/>
    <s v="13706R"/>
    <s v="SC Distribution"/>
    <s v="12772R"/>
    <s v="SC Distribution - APCo"/>
    <x v="0"/>
    <s v="140"/>
    <s v="12772"/>
    <s v="SP20 / 008"/>
    <n v="11540.294730769199"/>
    <n v="115402.947307692"/>
  </r>
  <r>
    <m/>
    <n v="0"/>
    <n v="1999511718"/>
    <n v="1999511891"/>
    <n v="1999513967"/>
    <n v="1999514486"/>
    <s v="10038R"/>
    <s v="Chief Financial Officer"/>
    <s v="12034R"/>
    <s v="SC Fleet &amp; Property Mgt"/>
    <s v="13706R"/>
    <s v="SC Distribution"/>
    <s v="12772R"/>
    <s v="SC Distribution - APCo"/>
    <x v="0"/>
    <s v="140"/>
    <s v="12774"/>
    <s v="Nonsal"/>
    <n v="13961.694"/>
    <n v="465389.8"/>
  </r>
  <r>
    <m/>
    <n v="0"/>
    <n v="1999511718"/>
    <n v="1999511891"/>
    <n v="1999513967"/>
    <n v="1999514486"/>
    <s v="10038R"/>
    <s v="Chief Financial Officer"/>
    <s v="12034R"/>
    <s v="SC Fleet &amp; Property Mgt"/>
    <s v="13706R"/>
    <s v="SC Distribution"/>
    <s v="12772R"/>
    <s v="SC Distribution - APCo"/>
    <x v="0"/>
    <s v="140"/>
    <s v="12774"/>
    <s v="SP20 / 006"/>
    <n v="9920.07"/>
    <n v="110223"/>
  </r>
  <r>
    <m/>
    <n v="0"/>
    <n v="1999511718"/>
    <n v="1999511891"/>
    <n v="1999513967"/>
    <n v="1999514486"/>
    <s v="10038R"/>
    <s v="Chief Financial Officer"/>
    <s v="12034R"/>
    <s v="SC Fleet &amp; Property Mgt"/>
    <s v="13706R"/>
    <s v="SC Distribution"/>
    <s v="12772R"/>
    <s v="SC Distribution - APCo"/>
    <x v="0"/>
    <s v="140"/>
    <s v="13656"/>
    <s v="Nonsal"/>
    <n v="8163.0468000000001"/>
    <n v="272101.56"/>
  </r>
  <r>
    <m/>
    <n v="0"/>
    <n v="1999511718"/>
    <n v="1999511891"/>
    <n v="1999513967"/>
    <n v="1999514486"/>
    <s v="10038R"/>
    <s v="Chief Financial Officer"/>
    <s v="12034R"/>
    <s v="SC Fleet &amp; Property Mgt"/>
    <s v="13706R"/>
    <s v="SC Distribution"/>
    <s v="12772R"/>
    <s v="SC Distribution - APCo"/>
    <x v="0"/>
    <s v="230"/>
    <s v="13656"/>
    <s v="Nonsal"/>
    <n v="4648.3019999999997"/>
    <n v="154943.4"/>
  </r>
  <r>
    <m/>
    <n v="0"/>
    <n v="1999511718"/>
    <n v="1999511891"/>
    <n v="1999513967"/>
    <n v="1999514486"/>
    <s v="10038R"/>
    <s v="Chief Financial Officer"/>
    <s v="12034R"/>
    <s v="SC Fleet &amp; Property Mgt"/>
    <s v="13706R"/>
    <s v="SC Distribution"/>
    <s v="12772R"/>
    <s v="SC Distribution - APCo"/>
    <x v="0"/>
    <s v="230"/>
    <s v="13656"/>
    <s v="SP20 / 006"/>
    <n v="8754.7356"/>
    <n v="97274.84"/>
  </r>
  <r>
    <m/>
    <n v="0"/>
    <n v="1999511718"/>
    <n v="1999511891"/>
    <n v="1999513967"/>
    <n v="1999514659"/>
    <s v="10038R"/>
    <s v="Chief Financial Officer"/>
    <s v="12034R"/>
    <s v="SC Fleet &amp; Property Mgt"/>
    <s v="13706R"/>
    <s v="SC Distribution"/>
    <s v="11508R"/>
    <s v="SC Distribution - PSO"/>
    <x v="0"/>
    <s v="103"/>
    <s v="11508"/>
    <s v="SP20 / 010"/>
    <n v="26641.194153846202"/>
    <n v="133205.970769231"/>
  </r>
  <r>
    <m/>
    <n v="0"/>
    <n v="1999511718"/>
    <n v="1999511891"/>
    <n v="1999513967"/>
    <n v="1999514659"/>
    <s v="10038R"/>
    <s v="Chief Financial Officer"/>
    <s v="12034R"/>
    <s v="SC Fleet &amp; Property Mgt"/>
    <s v="13706R"/>
    <s v="SC Distribution"/>
    <s v="11508R"/>
    <s v="SC Distribution - PSO"/>
    <x v="0"/>
    <s v="167"/>
    <s v="12040"/>
    <s v="Nonsal"/>
    <n v="19636.656900000002"/>
    <n v="654555.23"/>
  </r>
  <r>
    <m/>
    <n v="0"/>
    <n v="1999511718"/>
    <n v="1999511891"/>
    <n v="1999513967"/>
    <n v="1999514659"/>
    <s v="10038R"/>
    <s v="Chief Financial Officer"/>
    <s v="12034R"/>
    <s v="SC Fleet &amp; Property Mgt"/>
    <s v="13706R"/>
    <s v="SC Distribution"/>
    <s v="11508R"/>
    <s v="SC Distribution - PSO"/>
    <x v="0"/>
    <s v="167"/>
    <s v="12040"/>
    <s v="SP20 / 004"/>
    <n v="3718.10133923077"/>
    <n v="61968.355653846098"/>
  </r>
  <r>
    <m/>
    <n v="0"/>
    <n v="1999511718"/>
    <n v="1999511891"/>
    <n v="1999513967"/>
    <n v="1999514659"/>
    <s v="10038R"/>
    <s v="Chief Financial Officer"/>
    <s v="12034R"/>
    <s v="SC Fleet &amp; Property Mgt"/>
    <s v="13706R"/>
    <s v="SC Distribution"/>
    <s v="11508R"/>
    <s v="SC Distribution - PSO"/>
    <x v="0"/>
    <s v="167"/>
    <s v="12040"/>
    <s v="SP20 / 006"/>
    <n v="8583.3600473076895"/>
    <n v="95370.667192307694"/>
  </r>
  <r>
    <m/>
    <n v="0"/>
    <n v="1999511718"/>
    <n v="1999511891"/>
    <n v="1999513967"/>
    <n v="1999514659"/>
    <s v="10038R"/>
    <s v="Chief Financial Officer"/>
    <s v="12034R"/>
    <s v="SC Fleet &amp; Property Mgt"/>
    <s v="13706R"/>
    <s v="SC Distribution"/>
    <s v="11508R"/>
    <s v="SC Distribution - PSO"/>
    <x v="0"/>
    <s v="167"/>
    <s v="12040"/>
    <s v="SP20 / 008"/>
    <n v="11444.732769230801"/>
    <n v="114447.327692308"/>
  </r>
  <r>
    <m/>
    <n v="0"/>
    <n v="1999511718"/>
    <n v="1999511891"/>
    <n v="1999513967"/>
    <n v="1999514659"/>
    <s v="10038R"/>
    <s v="Chief Financial Officer"/>
    <s v="12034R"/>
    <s v="SC Fleet &amp; Property Mgt"/>
    <s v="13706R"/>
    <s v="SC Distribution"/>
    <s v="11508R"/>
    <s v="SC Distribution - PSO"/>
    <x v="0"/>
    <s v="167"/>
    <s v="12277"/>
    <s v="Nonsal"/>
    <n v="20061.4476"/>
    <n v="668714.92000000004"/>
  </r>
  <r>
    <m/>
    <n v="0"/>
    <n v="1999511718"/>
    <n v="1999511891"/>
    <n v="1999513967"/>
    <n v="1999514659"/>
    <s v="10038R"/>
    <s v="Chief Financial Officer"/>
    <s v="12034R"/>
    <s v="SC Fleet &amp; Property Mgt"/>
    <s v="13706R"/>
    <s v="SC Distribution"/>
    <s v="11508R"/>
    <s v="SC Distribution - PSO"/>
    <x v="0"/>
    <s v="167"/>
    <s v="12277"/>
    <s v="SP20 / 006"/>
    <n v="9224.2859192307897"/>
    <n v="102492.06576923101"/>
  </r>
  <r>
    <m/>
    <n v="0"/>
    <n v="1999511718"/>
    <n v="1999511891"/>
    <n v="1999513967"/>
    <n v="1999514659"/>
    <s v="10038R"/>
    <s v="Chief Financial Officer"/>
    <s v="12034R"/>
    <s v="SC Fleet &amp; Property Mgt"/>
    <s v="13706R"/>
    <s v="SC Distribution"/>
    <s v="11508R"/>
    <s v="SC Distribution - PSO"/>
    <x v="0"/>
    <s v="167"/>
    <s v="12277"/>
    <s v="SP20 / 008"/>
    <n v="11266.1961538462"/>
    <n v="112661.961538462"/>
  </r>
  <r>
    <m/>
    <n v="0"/>
    <n v="1999511718"/>
    <n v="1999511891"/>
    <n v="1999513967"/>
    <n v="1999514659"/>
    <s v="10038R"/>
    <s v="Chief Financial Officer"/>
    <s v="12034R"/>
    <s v="SC Fleet &amp; Property Mgt"/>
    <s v="13706R"/>
    <s v="SC Distribution"/>
    <s v="11508R"/>
    <s v="SC Distribution - PSO"/>
    <x v="0"/>
    <s v="167"/>
    <s v="12278"/>
    <s v="Nonsal"/>
    <n v="10539.366"/>
    <n v="351312.2"/>
  </r>
  <r>
    <m/>
    <n v="0"/>
    <n v="1999511718"/>
    <n v="1999511891"/>
    <n v="1999513967"/>
    <n v="1999514659"/>
    <s v="10038R"/>
    <s v="Chief Financial Officer"/>
    <s v="12034R"/>
    <s v="SC Fleet &amp; Property Mgt"/>
    <s v="13706R"/>
    <s v="SC Distribution"/>
    <s v="11508R"/>
    <s v="SC Distribution - PSO"/>
    <x v="0"/>
    <s v="167"/>
    <s v="12278"/>
    <s v="SP20 / 007"/>
    <n v="10365.561884615399"/>
    <n v="103655.618846154"/>
  </r>
  <r>
    <m/>
    <n v="0"/>
    <n v="1999511718"/>
    <n v="1999511891"/>
    <n v="1999513967"/>
    <n v="1999514659"/>
    <s v="10038R"/>
    <s v="Chief Financial Officer"/>
    <s v="12034R"/>
    <s v="SC Fleet &amp; Property Mgt"/>
    <s v="13706R"/>
    <s v="SC Distribution"/>
    <s v="11508R"/>
    <s v="SC Distribution - PSO"/>
    <x v="0"/>
    <s v="167"/>
    <s v="12279"/>
    <s v="Nonsal"/>
    <n v="9847.7016000000003"/>
    <n v="328256.71999999997"/>
  </r>
  <r>
    <m/>
    <n v="0"/>
    <n v="1999511718"/>
    <n v="1999511891"/>
    <n v="1999513967"/>
    <n v="1999514659"/>
    <s v="10038R"/>
    <s v="Chief Financial Officer"/>
    <s v="12034R"/>
    <s v="SC Fleet &amp; Property Mgt"/>
    <s v="13706R"/>
    <s v="SC Distribution"/>
    <s v="11508R"/>
    <s v="SC Distribution - PSO"/>
    <x v="0"/>
    <s v="167"/>
    <s v="12279"/>
    <s v="SP20 / 006"/>
    <n v="7291.5644423076901"/>
    <n v="81017.382692307699"/>
  </r>
  <r>
    <m/>
    <n v="0"/>
    <n v="1999511718"/>
    <n v="1999511891"/>
    <n v="1999513967"/>
    <n v="1999514832"/>
    <s v="10038R"/>
    <s v="Chief Financial Officer"/>
    <s v="12034R"/>
    <s v="SC Fleet &amp; Property Mgt"/>
    <s v="13706R"/>
    <s v="SC Distribution"/>
    <s v="12282R"/>
    <s v="SC Distribution - SWEPCO"/>
    <x v="0"/>
    <s v="159"/>
    <s v="10919"/>
    <s v="Nonsal"/>
    <n v="2526.9384"/>
    <n v="84231.28"/>
  </r>
  <r>
    <m/>
    <n v="0"/>
    <n v="1999511718"/>
    <n v="1999511891"/>
    <n v="1999513967"/>
    <n v="1999514832"/>
    <s v="10038R"/>
    <s v="Chief Financial Officer"/>
    <s v="12034R"/>
    <s v="SC Fleet &amp; Property Mgt"/>
    <s v="13706R"/>
    <s v="SC Distribution"/>
    <s v="12282R"/>
    <s v="SC Distribution - SWEPCO"/>
    <x v="0"/>
    <s v="159"/>
    <s v="12281"/>
    <s v="Nonsal"/>
    <n v="11884.4208"/>
    <n v="396147.36"/>
  </r>
  <r>
    <m/>
    <n v="0"/>
    <n v="1999511718"/>
    <n v="1999511891"/>
    <n v="1999513967"/>
    <n v="1999514832"/>
    <s v="10038R"/>
    <s v="Chief Financial Officer"/>
    <s v="12034R"/>
    <s v="SC Fleet &amp; Property Mgt"/>
    <s v="13706R"/>
    <s v="SC Distribution"/>
    <s v="12282R"/>
    <s v="SC Distribution - SWEPCO"/>
    <x v="0"/>
    <s v="159"/>
    <s v="12281"/>
    <s v="SP20 / 006"/>
    <n v="8910.6136615384603"/>
    <n v="99006.818461538496"/>
  </r>
  <r>
    <m/>
    <n v="0"/>
    <n v="1999511718"/>
    <n v="1999511891"/>
    <n v="1999513967"/>
    <n v="1999514832"/>
    <s v="10038R"/>
    <s v="Chief Financial Officer"/>
    <s v="12034R"/>
    <s v="SC Fleet &amp; Property Mgt"/>
    <s v="13706R"/>
    <s v="SC Distribution"/>
    <s v="12282R"/>
    <s v="SC Distribution - SWEPCO"/>
    <x v="0"/>
    <s v="159"/>
    <s v="12281"/>
    <s v="SP20 / 008"/>
    <n v="11805.7005384615"/>
    <n v="118057.005384615"/>
  </r>
  <r>
    <m/>
    <n v="0"/>
    <n v="1999511718"/>
    <n v="1999511891"/>
    <n v="1999513967"/>
    <n v="1999514832"/>
    <s v="10038R"/>
    <s v="Chief Financial Officer"/>
    <s v="12034R"/>
    <s v="SC Fleet &amp; Property Mgt"/>
    <s v="13706R"/>
    <s v="SC Distribution"/>
    <s v="12282R"/>
    <s v="SC Distribution - SWEPCO"/>
    <x v="0"/>
    <s v="159"/>
    <s v="12282"/>
    <s v="Nonsal"/>
    <n v="9533.8875000000007"/>
    <n v="317796.25"/>
  </r>
  <r>
    <m/>
    <n v="0"/>
    <n v="1999511718"/>
    <n v="1999511891"/>
    <n v="1999513967"/>
    <n v="1999514832"/>
    <s v="10038R"/>
    <s v="Chief Financial Officer"/>
    <s v="12034R"/>
    <s v="SC Fleet &amp; Property Mgt"/>
    <s v="13706R"/>
    <s v="SC Distribution"/>
    <s v="12282R"/>
    <s v="SC Distribution - SWEPCO"/>
    <x v="0"/>
    <s v="159"/>
    <s v="13112"/>
    <s v="Nonsal"/>
    <n v="5412.0695999999998"/>
    <n v="180402.32"/>
  </r>
  <r>
    <m/>
    <n v="0"/>
    <n v="1999511718"/>
    <n v="1999511891"/>
    <n v="1999513967"/>
    <n v="1999514832"/>
    <s v="10038R"/>
    <s v="Chief Financial Officer"/>
    <s v="12034R"/>
    <s v="SC Fleet &amp; Property Mgt"/>
    <s v="13706R"/>
    <s v="SC Distribution"/>
    <s v="12282R"/>
    <s v="SC Distribution - SWEPCO"/>
    <x v="0"/>
    <s v="161"/>
    <s v="10919"/>
    <s v="Nonsal"/>
    <n v="10962.6324"/>
    <n v="365421.08"/>
  </r>
  <r>
    <m/>
    <n v="0"/>
    <n v="1999511718"/>
    <n v="1999511891"/>
    <n v="1999513967"/>
    <n v="1999514832"/>
    <s v="10038R"/>
    <s v="Chief Financial Officer"/>
    <s v="12034R"/>
    <s v="SC Fleet &amp; Property Mgt"/>
    <s v="13706R"/>
    <s v="SC Distribution"/>
    <s v="12282R"/>
    <s v="SC Distribution - SWEPCO"/>
    <x v="0"/>
    <s v="161"/>
    <s v="12280"/>
    <s v="Nonsal"/>
    <n v="14780.589"/>
    <n v="492686.3"/>
  </r>
  <r>
    <m/>
    <n v="0"/>
    <n v="1999511718"/>
    <n v="1999511891"/>
    <n v="1999513967"/>
    <n v="1999514832"/>
    <s v="10038R"/>
    <s v="Chief Financial Officer"/>
    <s v="12034R"/>
    <s v="SC Fleet &amp; Property Mgt"/>
    <s v="13706R"/>
    <s v="SC Distribution"/>
    <s v="12282R"/>
    <s v="SC Distribution - SWEPCO"/>
    <x v="0"/>
    <s v="161"/>
    <s v="12280"/>
    <s v="SP20 / 006"/>
    <n v="8490.0419999999995"/>
    <n v="94333.8"/>
  </r>
  <r>
    <m/>
    <n v="0"/>
    <n v="1999511718"/>
    <n v="1999511891"/>
    <n v="1999513967"/>
    <n v="1999514832"/>
    <s v="10038R"/>
    <s v="Chief Financial Officer"/>
    <s v="12034R"/>
    <s v="SC Fleet &amp; Property Mgt"/>
    <s v="13706R"/>
    <s v="SC Distribution"/>
    <s v="12282R"/>
    <s v="SC Distribution - SWEPCO"/>
    <x v="0"/>
    <s v="161"/>
    <s v="12280"/>
    <s v="SP20 / 008"/>
    <n v="12419.8023076923"/>
    <n v="124198.023076923"/>
  </r>
  <r>
    <m/>
    <n v="0"/>
    <n v="1999511718"/>
    <n v="1999511891"/>
    <n v="1999513967"/>
    <n v="1999515005"/>
    <s v="10038R"/>
    <s v="Chief Financial Officer"/>
    <s v="12034R"/>
    <s v="SC Fleet &amp; Property Mgt"/>
    <s v="13706R"/>
    <s v="SC Distribution"/>
    <s v="13531R"/>
    <s v="SC Distribution - TX"/>
    <x v="0"/>
    <s v="103"/>
    <s v="13531"/>
    <s v="SP20 / 010"/>
    <n v="29065.194461538402"/>
    <n v="145325.97230769199"/>
  </r>
  <r>
    <m/>
    <n v="0"/>
    <n v="1999511718"/>
    <n v="1999511891"/>
    <n v="1999513967"/>
    <n v="1999515005"/>
    <s v="10038R"/>
    <s v="Chief Financial Officer"/>
    <s v="12034R"/>
    <s v="SC Fleet &amp; Property Mgt"/>
    <s v="13706R"/>
    <s v="SC Distribution"/>
    <s v="13531R"/>
    <s v="SC Distribution - TX"/>
    <x v="0"/>
    <s v="119"/>
    <s v="11537"/>
    <s v="Nonsal"/>
    <n v="17764.517405769198"/>
    <n v="355290.34811538499"/>
  </r>
  <r>
    <m/>
    <n v="0"/>
    <n v="1999511718"/>
    <n v="1999511891"/>
    <n v="1999513967"/>
    <n v="1999515005"/>
    <s v="10038R"/>
    <s v="Chief Financial Officer"/>
    <s v="12034R"/>
    <s v="SC Fleet &amp; Property Mgt"/>
    <s v="13706R"/>
    <s v="SC Distribution"/>
    <s v="13531R"/>
    <s v="SC Distribution - TX"/>
    <x v="0"/>
    <s v="119"/>
    <s v="11581"/>
    <s v="Nonsal"/>
    <n v="22511.066665384598"/>
    <n v="450221.33330769202"/>
  </r>
  <r>
    <m/>
    <n v="0"/>
    <n v="1999511718"/>
    <n v="1999511891"/>
    <n v="1999513967"/>
    <n v="1999515005"/>
    <s v="10038R"/>
    <s v="Chief Financial Officer"/>
    <s v="12034R"/>
    <s v="SC Fleet &amp; Property Mgt"/>
    <s v="13706R"/>
    <s v="SC Distribution"/>
    <s v="13531R"/>
    <s v="SC Distribution - TX"/>
    <x v="0"/>
    <s v="119"/>
    <s v="11581"/>
    <s v="SP20 / 007"/>
    <n v="10342.816999999999"/>
    <n v="103428.17"/>
  </r>
  <r>
    <m/>
    <n v="0"/>
    <n v="1999511718"/>
    <n v="1999511891"/>
    <n v="1999513967"/>
    <n v="1999515005"/>
    <s v="10038R"/>
    <s v="Chief Financial Officer"/>
    <s v="12034R"/>
    <s v="SC Fleet &amp; Property Mgt"/>
    <s v="13706R"/>
    <s v="SC Distribution"/>
    <s v="13531R"/>
    <s v="SC Distribution - TX"/>
    <x v="0"/>
    <s v="211"/>
    <s v="10059"/>
    <s v="Nonsal"/>
    <n v="27019.512019230799"/>
    <n v="540390.24038461503"/>
  </r>
  <r>
    <m/>
    <n v="0"/>
    <n v="1999511718"/>
    <n v="1999511891"/>
    <n v="1999513967"/>
    <n v="1999515005"/>
    <s v="10038R"/>
    <s v="Chief Financial Officer"/>
    <s v="12034R"/>
    <s v="SC Fleet &amp; Property Mgt"/>
    <s v="13706R"/>
    <s v="SC Distribution"/>
    <s v="13531R"/>
    <s v="SC Distribution - TX"/>
    <x v="0"/>
    <s v="211"/>
    <s v="10059"/>
    <s v="SP20 / 006"/>
    <n v="14435.833223076899"/>
    <n v="160398.146923077"/>
  </r>
  <r>
    <m/>
    <n v="0"/>
    <n v="1999511718"/>
    <n v="1999511891"/>
    <n v="1999513967"/>
    <n v="1999515005"/>
    <s v="10038R"/>
    <s v="Chief Financial Officer"/>
    <s v="12034R"/>
    <s v="SC Fleet &amp; Property Mgt"/>
    <s v="13706R"/>
    <s v="SC Distribution"/>
    <s v="13531R"/>
    <s v="SC Distribution - TX"/>
    <x v="0"/>
    <s v="211"/>
    <s v="10059"/>
    <s v="SP20 / 007"/>
    <n v="9634.9161538461594"/>
    <n v="96349.1615384615"/>
  </r>
  <r>
    <m/>
    <n v="0"/>
    <n v="1999511718"/>
    <n v="1999511891"/>
    <n v="1999513967"/>
    <n v="1999515005"/>
    <s v="10038R"/>
    <s v="Chief Financial Officer"/>
    <s v="12034R"/>
    <s v="SC Fleet &amp; Property Mgt"/>
    <s v="13706R"/>
    <s v="SC Distribution"/>
    <s v="13531R"/>
    <s v="SC Distribution - TX"/>
    <x v="0"/>
    <s v="211"/>
    <s v="10521"/>
    <s v="Nonsal"/>
    <n v="36747.0384000001"/>
    <n v="734940.76800000004"/>
  </r>
  <r>
    <m/>
    <n v="0"/>
    <n v="1999511718"/>
    <n v="1999511891"/>
    <n v="1999513967"/>
    <n v="1999515005"/>
    <s v="10038R"/>
    <s v="Chief Financial Officer"/>
    <s v="12034R"/>
    <s v="SC Fleet &amp; Property Mgt"/>
    <s v="13706R"/>
    <s v="SC Distribution"/>
    <s v="13531R"/>
    <s v="SC Distribution - TX"/>
    <x v="0"/>
    <s v="211"/>
    <s v="10521"/>
    <s v="SP20 / 006"/>
    <n v="9694.4169911538593"/>
    <n v="107715.744346154"/>
  </r>
  <r>
    <m/>
    <n v="0"/>
    <n v="1999511718"/>
    <n v="1999511891"/>
    <n v="1999513967"/>
    <n v="1999515005"/>
    <s v="10038R"/>
    <s v="Chief Financial Officer"/>
    <s v="12034R"/>
    <s v="SC Fleet &amp; Property Mgt"/>
    <s v="13706R"/>
    <s v="SC Distribution"/>
    <s v="13531R"/>
    <s v="SC Distribution - TX"/>
    <x v="0"/>
    <s v="211"/>
    <s v="10521"/>
    <s v="SP20 / 007"/>
    <n v="11215.5438076923"/>
    <n v="112155.438076923"/>
  </r>
  <r>
    <m/>
    <n v="0"/>
    <n v="1999511718"/>
    <n v="1999511891"/>
    <n v="1999513967"/>
    <n v="1999515005"/>
    <s v="10038R"/>
    <s v="Chief Financial Officer"/>
    <s v="12034R"/>
    <s v="SC Fleet &amp; Property Mgt"/>
    <s v="13706R"/>
    <s v="SC Distribution"/>
    <s v="13531R"/>
    <s v="SC Distribution - TX"/>
    <x v="0"/>
    <s v="211"/>
    <s v="11072"/>
    <s v="Nonsal"/>
    <n v="44964.434613461599"/>
    <n v="899288.69226923096"/>
  </r>
  <r>
    <m/>
    <n v="0"/>
    <n v="1999511718"/>
    <n v="1999511891"/>
    <n v="1999513967"/>
    <n v="1999515005"/>
    <s v="10038R"/>
    <s v="Chief Financial Officer"/>
    <s v="12034R"/>
    <s v="SC Fleet &amp; Property Mgt"/>
    <s v="13706R"/>
    <s v="SC Distribution"/>
    <s v="13531R"/>
    <s v="SC Distribution - TX"/>
    <x v="0"/>
    <s v="211"/>
    <s v="11072"/>
    <s v="SP20 / 006"/>
    <n v="24200.286795"/>
    <n v="268892.07549999998"/>
  </r>
  <r>
    <m/>
    <n v="0"/>
    <n v="1999511718"/>
    <n v="1999511891"/>
    <n v="1999513967"/>
    <n v="1999515005"/>
    <s v="10038R"/>
    <s v="Chief Financial Officer"/>
    <s v="12034R"/>
    <s v="SC Fleet &amp; Property Mgt"/>
    <s v="13706R"/>
    <s v="SC Distribution"/>
    <s v="13531R"/>
    <s v="SC Distribution - TX"/>
    <x v="0"/>
    <s v="211"/>
    <s v="12042"/>
    <s v="Nonsal"/>
    <n v="40481.012623076997"/>
    <n v="809620.25246153795"/>
  </r>
  <r>
    <m/>
    <n v="0"/>
    <n v="1999511718"/>
    <n v="1999511891"/>
    <n v="1999513967"/>
    <n v="1999515005"/>
    <s v="10038R"/>
    <s v="Chief Financial Officer"/>
    <s v="12034R"/>
    <s v="SC Fleet &amp; Property Mgt"/>
    <s v="13706R"/>
    <s v="SC Distribution"/>
    <s v="13531R"/>
    <s v="SC Distribution - TX"/>
    <x v="0"/>
    <s v="211"/>
    <s v="12042"/>
    <s v="SP20 / 004"/>
    <n v="3370.8"/>
    <n v="56180"/>
  </r>
  <r>
    <m/>
    <n v="0"/>
    <n v="1999511718"/>
    <n v="1999511891"/>
    <n v="1999513967"/>
    <n v="1999515005"/>
    <s v="10038R"/>
    <s v="Chief Financial Officer"/>
    <s v="12034R"/>
    <s v="SC Fleet &amp; Property Mgt"/>
    <s v="13706R"/>
    <s v="SC Distribution"/>
    <s v="13531R"/>
    <s v="SC Distribution - TX"/>
    <x v="0"/>
    <s v="211"/>
    <s v="12042"/>
    <s v="SP20 / 006"/>
    <n v="10198.3773288461"/>
    <n v="113315.303653846"/>
  </r>
  <r>
    <m/>
    <n v="0"/>
    <n v="1999511718"/>
    <n v="1999511891"/>
    <n v="1999513967"/>
    <n v="1999515005"/>
    <s v="10038R"/>
    <s v="Chief Financial Officer"/>
    <s v="12034R"/>
    <s v="SC Fleet &amp; Property Mgt"/>
    <s v="13706R"/>
    <s v="SC Distribution"/>
    <s v="13531R"/>
    <s v="SC Distribution - TX"/>
    <x v="0"/>
    <s v="211"/>
    <s v="12042"/>
    <s v="SP20 / 008"/>
    <n v="11851.1621923077"/>
    <n v="118511.62192307699"/>
  </r>
  <r>
    <m/>
    <n v="0"/>
    <n v="1999511718"/>
    <n v="1999511891"/>
    <n v="1999515351"/>
    <n v="1999515351"/>
    <s v="10038R"/>
    <s v="Chief Financial Officer"/>
    <s v="12034R"/>
    <s v="SC Fleet &amp; Property Mgt"/>
    <s v="11353R"/>
    <s v="SC&amp;Procurement Generation Op"/>
    <m/>
    <m/>
    <x v="0"/>
    <s v="103"/>
    <s v="11353"/>
    <s v="SP20 / 006"/>
    <n v="29483.422234615398"/>
    <n v="327593.58038461499"/>
  </r>
  <r>
    <m/>
    <n v="0"/>
    <n v="1999511718"/>
    <n v="1999511891"/>
    <n v="1999515351"/>
    <n v="1999515351"/>
    <s v="10038R"/>
    <s v="Chief Financial Officer"/>
    <s v="12034R"/>
    <s v="SC Fleet &amp; Property Mgt"/>
    <s v="11353R"/>
    <s v="SC&amp;Procurement Generation Op"/>
    <m/>
    <m/>
    <x v="0"/>
    <s v="103"/>
    <s v="11353"/>
    <s v="SP20 / 007"/>
    <n v="19802.000269230699"/>
    <n v="198020.00269230799"/>
  </r>
  <r>
    <m/>
    <n v="0"/>
    <n v="1999511718"/>
    <n v="1999511891"/>
    <n v="1999515351"/>
    <n v="1999515351"/>
    <s v="10038R"/>
    <s v="Chief Financial Officer"/>
    <s v="12034R"/>
    <s v="SC Fleet &amp; Property Mgt"/>
    <s v="11353R"/>
    <s v="SC&amp;Procurement Generation Op"/>
    <m/>
    <m/>
    <x v="0"/>
    <s v="103"/>
    <s v="11353"/>
    <s v="SP20 / 008"/>
    <n v="107235.559692308"/>
    <n v="1072355.59692308"/>
  </r>
  <r>
    <m/>
    <n v="0"/>
    <n v="1999511718"/>
    <n v="1999511891"/>
    <n v="1999515351"/>
    <n v="1999515351"/>
    <s v="10038R"/>
    <s v="Chief Financial Officer"/>
    <s v="12034R"/>
    <s v="SC Fleet &amp; Property Mgt"/>
    <s v="11353R"/>
    <s v="SC&amp;Procurement Generation Op"/>
    <m/>
    <m/>
    <x v="0"/>
    <s v="103"/>
    <s v="11353"/>
    <s v="SP20 / 010"/>
    <n v="122477.95946153899"/>
    <n v="612389.797307692"/>
  </r>
  <r>
    <m/>
    <n v="0"/>
    <n v="1999511718"/>
    <n v="1999511891"/>
    <n v="1999515351"/>
    <n v="1999515351"/>
    <s v="10038R"/>
    <s v="Chief Financial Officer"/>
    <s v="12034R"/>
    <s v="SC Fleet &amp; Property Mgt"/>
    <s v="11353R"/>
    <s v="SC&amp;Procurement Generation Op"/>
    <m/>
    <m/>
    <x v="0"/>
    <s v="103"/>
    <s v="11353"/>
    <s v="SP20 / 012"/>
    <n v="64139.984769230701"/>
    <n v="213799.94923076901"/>
  </r>
  <r>
    <m/>
    <n v="0"/>
    <n v="1999511718"/>
    <n v="1999511891"/>
    <n v="1999515351"/>
    <n v="1999515351"/>
    <s v="10038R"/>
    <s v="Chief Financial Officer"/>
    <s v="12034R"/>
    <s v="SC Fleet &amp; Property Mgt"/>
    <s v="11353R"/>
    <s v="SC&amp;Procurement Generation Op"/>
    <m/>
    <m/>
    <x v="0"/>
    <s v="413"/>
    <s v="11353"/>
    <s v="SP20 / 008"/>
    <n v="10446.158538461499"/>
    <n v="104461.585384615"/>
  </r>
  <r>
    <m/>
    <n v="0"/>
    <n v="1999511718"/>
    <n v="1999511891"/>
    <n v="1999515351"/>
    <n v="1999515524"/>
    <s v="10038R"/>
    <s v="Chief Financial Officer"/>
    <s v="12034R"/>
    <s v="SC Fleet &amp; Property Mgt"/>
    <s v="11353R"/>
    <s v="SC&amp;Procurement Generation Op"/>
    <s v="10400R"/>
    <s v="East Generation Operations"/>
    <x v="0"/>
    <s v="117"/>
    <s v="10107"/>
    <s v="Nonsal"/>
    <n v="2040.558"/>
    <n v="68018.600000000006"/>
  </r>
  <r>
    <m/>
    <n v="0"/>
    <n v="1999511718"/>
    <n v="1999511891"/>
    <n v="1999515351"/>
    <n v="1999515524"/>
    <s v="10038R"/>
    <s v="Chief Financial Officer"/>
    <s v="12034R"/>
    <s v="SC Fleet &amp; Property Mgt"/>
    <s v="11353R"/>
    <s v="SC&amp;Procurement Generation Op"/>
    <s v="10400R"/>
    <s v="East Generation Operations"/>
    <x v="0"/>
    <s v="132"/>
    <s v="10317"/>
    <s v="Nonsal"/>
    <n v="4898.3879999999999"/>
    <n v="163279.6"/>
  </r>
  <r>
    <m/>
    <n v="0"/>
    <n v="1999511718"/>
    <n v="1999511891"/>
    <n v="1999515351"/>
    <n v="1999515524"/>
    <s v="10038R"/>
    <s v="Chief Financial Officer"/>
    <s v="12034R"/>
    <s v="SC Fleet &amp; Property Mgt"/>
    <s v="11353R"/>
    <s v="SC&amp;Procurement Generation Op"/>
    <s v="10400R"/>
    <s v="East Generation Operations"/>
    <x v="0"/>
    <s v="132"/>
    <s v="10317"/>
    <s v="SP20 / 004"/>
    <n v="3810.1423684615402"/>
    <n v="63502.3728076923"/>
  </r>
  <r>
    <m/>
    <n v="0"/>
    <n v="1999511718"/>
    <n v="1999511891"/>
    <n v="1999515351"/>
    <n v="1999515524"/>
    <s v="10038R"/>
    <s v="Chief Financial Officer"/>
    <s v="12034R"/>
    <s v="SC Fleet &amp; Property Mgt"/>
    <s v="11353R"/>
    <s v="SC&amp;Procurement Generation Op"/>
    <s v="10400R"/>
    <s v="East Generation Operations"/>
    <x v="0"/>
    <s v="132"/>
    <s v="10317"/>
    <s v="SP20 / 006"/>
    <n v="8887.4906192307699"/>
    <n v="98749.895769230803"/>
  </r>
  <r>
    <m/>
    <n v="0"/>
    <n v="1999511718"/>
    <n v="1999511891"/>
    <n v="1999515351"/>
    <n v="1999515524"/>
    <s v="10038R"/>
    <s v="Chief Financial Officer"/>
    <s v="12034R"/>
    <s v="SC Fleet &amp; Property Mgt"/>
    <s v="11353R"/>
    <s v="SC&amp;Procurement Generation Op"/>
    <s v="10400R"/>
    <s v="East Generation Operations"/>
    <x v="0"/>
    <s v="132"/>
    <s v="10317"/>
    <s v="SP20 / 007"/>
    <n v="10445.724115384601"/>
    <n v="104457.241153846"/>
  </r>
  <r>
    <m/>
    <n v="0"/>
    <n v="1999511718"/>
    <n v="1999511891"/>
    <n v="1999515351"/>
    <n v="1999515524"/>
    <s v="10038R"/>
    <s v="Chief Financial Officer"/>
    <s v="12034R"/>
    <s v="SC Fleet &amp; Property Mgt"/>
    <s v="11353R"/>
    <s v="SC&amp;Procurement Generation Op"/>
    <s v="10400R"/>
    <s v="East Generation Operations"/>
    <x v="0"/>
    <s v="215"/>
    <s v="10189"/>
    <s v="Nonsal"/>
    <n v="6813.732"/>
    <n v="227124.4"/>
  </r>
  <r>
    <m/>
    <n v="0"/>
    <n v="1999511718"/>
    <n v="1999511891"/>
    <n v="1999515351"/>
    <n v="1999515524"/>
    <s v="10038R"/>
    <s v="Chief Financial Officer"/>
    <s v="12034R"/>
    <s v="SC Fleet &amp; Property Mgt"/>
    <s v="11353R"/>
    <s v="SC&amp;Procurement Generation Op"/>
    <s v="10400R"/>
    <s v="East Generation Operations"/>
    <x v="0"/>
    <s v="215"/>
    <s v="10189"/>
    <s v="SP20 / 006"/>
    <n v="7491.2665846153895"/>
    <n v="83236.295384615398"/>
  </r>
  <r>
    <m/>
    <n v="0"/>
    <n v="1999511718"/>
    <n v="1999511891"/>
    <n v="1999515351"/>
    <n v="1999515524"/>
    <s v="10038R"/>
    <s v="Chief Financial Officer"/>
    <s v="12034R"/>
    <s v="SC Fleet &amp; Property Mgt"/>
    <s v="11353R"/>
    <s v="SC&amp;Procurement Generation Op"/>
    <s v="10400R"/>
    <s v="East Generation Operations"/>
    <x v="0"/>
    <s v="215"/>
    <s v="10925"/>
    <s v="Nonsal"/>
    <n v="2431.4279999999999"/>
    <n v="81047.600000000006"/>
  </r>
  <r>
    <m/>
    <n v="0"/>
    <n v="1999511718"/>
    <n v="1999511891"/>
    <n v="1999515351"/>
    <n v="1999515524"/>
    <s v="10038R"/>
    <s v="Chief Financial Officer"/>
    <s v="12034R"/>
    <s v="SC Fleet &amp; Property Mgt"/>
    <s v="11353R"/>
    <s v="SC&amp;Procurement Generation Op"/>
    <s v="10400R"/>
    <s v="East Generation Operations"/>
    <x v="0"/>
    <s v="215"/>
    <s v="11100"/>
    <s v="Nonsal"/>
    <n v="13081.320299999999"/>
    <n v="436044.01"/>
  </r>
  <r>
    <m/>
    <n v="0"/>
    <n v="1999511718"/>
    <n v="1999511891"/>
    <n v="1999515351"/>
    <n v="1999515524"/>
    <s v="10038R"/>
    <s v="Chief Financial Officer"/>
    <s v="12034R"/>
    <s v="SC Fleet &amp; Property Mgt"/>
    <s v="11353R"/>
    <s v="SC&amp;Procurement Generation Op"/>
    <s v="10400R"/>
    <s v="East Generation Operations"/>
    <x v="0"/>
    <s v="215"/>
    <s v="11100"/>
    <s v="SP20 / 007"/>
    <n v="9843.5025384615401"/>
    <n v="98435.025384615394"/>
  </r>
  <r>
    <m/>
    <n v="0"/>
    <n v="1999511718"/>
    <n v="1999511891"/>
    <n v="1999515351"/>
    <n v="1999515524"/>
    <s v="10038R"/>
    <s v="Chief Financial Officer"/>
    <s v="12034R"/>
    <s v="SC Fleet &amp; Property Mgt"/>
    <s v="11353R"/>
    <s v="SC&amp;Procurement Generation Op"/>
    <s v="10400R"/>
    <s v="East Generation Operations"/>
    <x v="0"/>
    <s v="215"/>
    <s v="11100"/>
    <s v="SP20 / 008"/>
    <n v="10497.0012307692"/>
    <n v="104970.012307692"/>
  </r>
  <r>
    <m/>
    <n v="0"/>
    <n v="1999511718"/>
    <n v="1999511891"/>
    <n v="1999515351"/>
    <n v="1999515524"/>
    <s v="10038R"/>
    <s v="Chief Financial Officer"/>
    <s v="12034R"/>
    <s v="SC Fleet &amp; Property Mgt"/>
    <s v="11353R"/>
    <s v="SC&amp;Procurement Generation Op"/>
    <s v="10400R"/>
    <s v="East Generation Operations"/>
    <x v="0"/>
    <s v="413"/>
    <s v="11386"/>
    <s v="Nonsal"/>
    <n v="5803.4579999999996"/>
    <n v="193448.6"/>
  </r>
  <r>
    <m/>
    <n v="0"/>
    <n v="1999511718"/>
    <n v="1999511891"/>
    <n v="1999515351"/>
    <n v="1999515524"/>
    <s v="10038R"/>
    <s v="Chief Financial Officer"/>
    <s v="12034R"/>
    <s v="SC Fleet &amp; Property Mgt"/>
    <s v="11353R"/>
    <s v="SC&amp;Procurement Generation Op"/>
    <s v="10400R"/>
    <s v="East Generation Operations"/>
    <x v="0"/>
    <s v="413"/>
    <s v="11386"/>
    <s v="SP20 / 006"/>
    <n v="7670.3604473076903"/>
    <n v="85226.227192307706"/>
  </r>
  <r>
    <m/>
    <n v="0"/>
    <n v="1999511718"/>
    <n v="1999511891"/>
    <n v="1999515351"/>
    <n v="1999515870"/>
    <s v="10038R"/>
    <s v="Chief Financial Officer"/>
    <s v="12034R"/>
    <s v="SC Fleet &amp; Property Mgt"/>
    <s v="11353R"/>
    <s v="SC&amp;Procurement Generation Op"/>
    <s v="10401R"/>
    <s v="West Generation Operations"/>
    <x v="0"/>
    <s v="103"/>
    <s v="10401"/>
    <s v="SP20 / 007"/>
    <n v="17827.659384615399"/>
    <n v="178276.59384615399"/>
  </r>
  <r>
    <m/>
    <n v="0"/>
    <n v="1999511718"/>
    <n v="1999511891"/>
    <n v="1999515351"/>
    <n v="1999515870"/>
    <s v="10038R"/>
    <s v="Chief Financial Officer"/>
    <s v="12034R"/>
    <s v="SC Fleet &amp; Property Mgt"/>
    <s v="11353R"/>
    <s v="SC&amp;Procurement Generation Op"/>
    <s v="10401R"/>
    <s v="West Generation Operations"/>
    <x v="0"/>
    <s v="168"/>
    <s v="10042"/>
    <s v="Nonsal"/>
    <n v="4359.63"/>
    <n v="145321"/>
  </r>
  <r>
    <m/>
    <n v="0"/>
    <n v="1999511718"/>
    <n v="1999511891"/>
    <n v="1999515351"/>
    <n v="1999515870"/>
    <s v="10038R"/>
    <s v="Chief Financial Officer"/>
    <s v="12034R"/>
    <s v="SC Fleet &amp; Property Mgt"/>
    <s v="11353R"/>
    <s v="SC&amp;Procurement Generation Op"/>
    <s v="10401R"/>
    <s v="West Generation Operations"/>
    <x v="0"/>
    <s v="168"/>
    <s v="10042"/>
    <s v="SP20 / 008"/>
    <n v="11641.485615384599"/>
    <n v="116414.85615384601"/>
  </r>
  <r>
    <m/>
    <n v="0"/>
    <n v="1999511718"/>
    <n v="1999511891"/>
    <n v="1999515351"/>
    <n v="1999515870"/>
    <s v="10038R"/>
    <s v="Chief Financial Officer"/>
    <s v="12034R"/>
    <s v="SC Fleet &amp; Property Mgt"/>
    <s v="11353R"/>
    <s v="SC&amp;Procurement Generation Op"/>
    <s v="10401R"/>
    <s v="West Generation Operations"/>
    <x v="0"/>
    <s v="168"/>
    <s v="10264"/>
    <s v="Nonsal"/>
    <n v="2219.3220000000001"/>
    <n v="73977.399999999994"/>
  </r>
  <r>
    <m/>
    <n v="0"/>
    <n v="1999511718"/>
    <n v="1999511891"/>
    <n v="1999515351"/>
    <n v="1999515870"/>
    <s v="10038R"/>
    <s v="Chief Financial Officer"/>
    <s v="12034R"/>
    <s v="SC Fleet &amp; Property Mgt"/>
    <s v="11353R"/>
    <s v="SC&amp;Procurement Generation Op"/>
    <s v="10401R"/>
    <s v="West Generation Operations"/>
    <x v="0"/>
    <s v="168"/>
    <s v="10401"/>
    <s v="SP20 / 006"/>
    <n v="7389.8164142307696"/>
    <n v="82109.071269230801"/>
  </r>
  <r>
    <m/>
    <n v="0"/>
    <n v="1999511718"/>
    <n v="1999511891"/>
    <n v="1999515351"/>
    <n v="1999515870"/>
    <s v="10038R"/>
    <s v="Chief Financial Officer"/>
    <s v="12034R"/>
    <s v="SC Fleet &amp; Property Mgt"/>
    <s v="11353R"/>
    <s v="SC&amp;Procurement Generation Op"/>
    <s v="10401R"/>
    <s v="West Generation Operations"/>
    <x v="0"/>
    <s v="168"/>
    <s v="10401"/>
    <s v="SP20 / 008"/>
    <n v="11572.3158846154"/>
    <n v="115723.15884615399"/>
  </r>
  <r>
    <m/>
    <n v="0"/>
    <n v="1999511718"/>
    <n v="1999511891"/>
    <n v="1999515351"/>
    <n v="1999515870"/>
    <s v="10038R"/>
    <s v="Chief Financial Officer"/>
    <s v="12034R"/>
    <s v="SC Fleet &amp; Property Mgt"/>
    <s v="11353R"/>
    <s v="SC&amp;Procurement Generation Op"/>
    <s v="10401R"/>
    <s v="West Generation Operations"/>
    <x v="0"/>
    <s v="168"/>
    <s v="10768"/>
    <s v="Nonsal"/>
    <n v="2214.6846"/>
    <n v="73822.820000000007"/>
  </r>
  <r>
    <m/>
    <n v="0"/>
    <n v="1999511718"/>
    <n v="1999511891"/>
    <n v="1999515351"/>
    <n v="1999515870"/>
    <s v="10038R"/>
    <s v="Chief Financial Officer"/>
    <s v="12034R"/>
    <s v="SC Fleet &amp; Property Mgt"/>
    <s v="11353R"/>
    <s v="SC&amp;Procurement Generation Op"/>
    <s v="10401R"/>
    <s v="West Generation Operations"/>
    <x v="0"/>
    <s v="168"/>
    <s v="11503"/>
    <s v="Nonsal"/>
    <n v="2157.3000000000002"/>
    <n v="71910"/>
  </r>
  <r>
    <m/>
    <n v="0"/>
    <n v="1999511718"/>
    <n v="1999511891"/>
    <n v="1999515351"/>
    <n v="1999515870"/>
    <s v="10038R"/>
    <s v="Chief Financial Officer"/>
    <s v="12034R"/>
    <s v="SC Fleet &amp; Property Mgt"/>
    <s v="11353R"/>
    <s v="SC&amp;Procurement Generation Op"/>
    <s v="10401R"/>
    <s v="West Generation Operations"/>
    <x v="0"/>
    <s v="168"/>
    <s v="11503"/>
    <s v="SP20 / 006"/>
    <n v="8035.0386334615396"/>
    <n v="89278.207038461594"/>
  </r>
  <r>
    <m/>
    <n v="0"/>
    <n v="1999511718"/>
    <n v="1999511891"/>
    <n v="1999515351"/>
    <n v="1999515870"/>
    <s v="10038R"/>
    <s v="Chief Financial Officer"/>
    <s v="12034R"/>
    <s v="SC Fleet &amp; Property Mgt"/>
    <s v="11353R"/>
    <s v="SC&amp;Procurement Generation Op"/>
    <s v="10401R"/>
    <s v="West Generation Operations"/>
    <x v="0"/>
    <s v="168"/>
    <s v="11512"/>
    <s v="Nonsal"/>
    <n v="2172.3240000000001"/>
    <n v="72410.8"/>
  </r>
  <r>
    <m/>
    <n v="0"/>
    <n v="1999511718"/>
    <n v="1999511891"/>
    <n v="1999515351"/>
    <n v="1999515870"/>
    <s v="10038R"/>
    <s v="Chief Financial Officer"/>
    <s v="12034R"/>
    <s v="SC Fleet &amp; Property Mgt"/>
    <s v="11353R"/>
    <s v="SC&amp;Procurement Generation Op"/>
    <s v="10401R"/>
    <s v="West Generation Operations"/>
    <x v="0"/>
    <s v="168"/>
    <s v="13141"/>
    <s v="Nonsal"/>
    <n v="4138.6980000000003"/>
    <n v="137956.6"/>
  </r>
  <r>
    <m/>
    <n v="0"/>
    <n v="1999511718"/>
    <n v="1999511891"/>
    <n v="1999515351"/>
    <n v="1999515870"/>
    <s v="10038R"/>
    <s v="Chief Financial Officer"/>
    <s v="12034R"/>
    <s v="SC Fleet &amp; Property Mgt"/>
    <s v="11353R"/>
    <s v="SC&amp;Procurement Generation Op"/>
    <s v="10401R"/>
    <s v="West Generation Operations"/>
    <x v="0"/>
    <s v="168"/>
    <s v="13141"/>
    <s v="SP20 / 007"/>
    <n v="10052.123538461499"/>
    <n v="100521.23538461501"/>
  </r>
  <r>
    <m/>
    <n v="0"/>
    <n v="1999511718"/>
    <n v="1999511891"/>
    <n v="1999515351"/>
    <n v="1999515870"/>
    <s v="10038R"/>
    <s v="Chief Financial Officer"/>
    <s v="12034R"/>
    <s v="SC Fleet &amp; Property Mgt"/>
    <s v="11353R"/>
    <s v="SC&amp;Procurement Generation Op"/>
    <s v="10401R"/>
    <s v="West Generation Operations"/>
    <x v="0"/>
    <s v="198"/>
    <s v="10426"/>
    <s v="Nonsal"/>
    <n v="5076.66"/>
    <n v="169222"/>
  </r>
  <r>
    <m/>
    <n v="0"/>
    <n v="1999511718"/>
    <n v="1999511891"/>
    <n v="1999515351"/>
    <n v="1999515870"/>
    <s v="10038R"/>
    <s v="Chief Financial Officer"/>
    <s v="12034R"/>
    <s v="SC Fleet &amp; Property Mgt"/>
    <s v="11353R"/>
    <s v="SC&amp;Procurement Generation Op"/>
    <s v="10401R"/>
    <s v="West Generation Operations"/>
    <x v="0"/>
    <s v="198"/>
    <s v="10926"/>
    <s v="Nonsal"/>
    <n v="2658.114"/>
    <n v="88603.8"/>
  </r>
  <r>
    <m/>
    <n v="0"/>
    <n v="1999511718"/>
    <n v="1999511891"/>
    <n v="1999515351"/>
    <n v="1999515870"/>
    <s v="10038R"/>
    <s v="Chief Financial Officer"/>
    <s v="12034R"/>
    <s v="SC Fleet &amp; Property Mgt"/>
    <s v="11353R"/>
    <s v="SC&amp;Procurement Generation Op"/>
    <s v="10401R"/>
    <s v="West Generation Operations"/>
    <x v="0"/>
    <s v="198"/>
    <s v="10926"/>
    <s v="SP20 / 006"/>
    <n v="8199.7984280769197"/>
    <n v="91108.871423076896"/>
  </r>
  <r>
    <m/>
    <n v="0"/>
    <n v="1999511718"/>
    <n v="1999511891"/>
    <n v="1999515351"/>
    <n v="1999515870"/>
    <s v="10038R"/>
    <s v="Chief Financial Officer"/>
    <s v="12034R"/>
    <s v="SC Fleet &amp; Property Mgt"/>
    <s v="11353R"/>
    <s v="SC&amp;Procurement Generation Op"/>
    <s v="10401R"/>
    <s v="West Generation Operations"/>
    <x v="0"/>
    <s v="198"/>
    <s v="10926"/>
    <s v="SP20 / 008"/>
    <n v="11612.661076923099"/>
    <n v="116126.610769231"/>
  </r>
  <r>
    <m/>
    <n v="0"/>
    <n v="1999511718"/>
    <n v="1999511891"/>
    <n v="1999515351"/>
    <n v="1999515870"/>
    <s v="10038R"/>
    <s v="Chief Financial Officer"/>
    <s v="12034R"/>
    <s v="SC Fleet &amp; Property Mgt"/>
    <s v="11353R"/>
    <s v="SC&amp;Procurement Generation Op"/>
    <s v="10401R"/>
    <s v="West Generation Operations"/>
    <x v="0"/>
    <s v="198"/>
    <s v="10939"/>
    <s v="SP20 / 006"/>
    <n v="8320.2245999999996"/>
    <n v="92446.94"/>
  </r>
  <r>
    <m/>
    <n v="0"/>
    <n v="1999511718"/>
    <n v="1999511891"/>
    <n v="1999515351"/>
    <n v="1999515870"/>
    <s v="10038R"/>
    <s v="Chief Financial Officer"/>
    <s v="12034R"/>
    <s v="SC Fleet &amp; Property Mgt"/>
    <s v="11353R"/>
    <s v="SC&amp;Procurement Generation Op"/>
    <s v="10401R"/>
    <s v="West Generation Operations"/>
    <x v="0"/>
    <s v="198"/>
    <s v="11309"/>
    <s v="Nonsal"/>
    <n v="2600.0940000000001"/>
    <n v="86669.8"/>
  </r>
  <r>
    <m/>
    <n v="0"/>
    <n v="1999511718"/>
    <n v="1999511891"/>
    <n v="1999515351"/>
    <n v="1999515870"/>
    <s v="10038R"/>
    <s v="Chief Financial Officer"/>
    <s v="12034R"/>
    <s v="SC Fleet &amp; Property Mgt"/>
    <s v="11353R"/>
    <s v="SC&amp;Procurement Generation Op"/>
    <s v="10401R"/>
    <s v="West Generation Operations"/>
    <x v="0"/>
    <s v="198"/>
    <s v="11345"/>
    <s v="Nonsal"/>
    <n v="2416.134"/>
    <n v="80537.8"/>
  </r>
  <r>
    <m/>
    <n v="0"/>
    <n v="1999511718"/>
    <n v="1999511891"/>
    <n v="1999515351"/>
    <n v="1999515870"/>
    <s v="10038R"/>
    <s v="Chief Financial Officer"/>
    <s v="12034R"/>
    <s v="SC Fleet &amp; Property Mgt"/>
    <s v="11353R"/>
    <s v="SC&amp;Procurement Generation Op"/>
    <s v="10401R"/>
    <s v="West Generation Operations"/>
    <x v="0"/>
    <s v="198"/>
    <s v="11452"/>
    <s v="Nonsal"/>
    <n v="2384.424"/>
    <n v="79480.800000000003"/>
  </r>
  <r>
    <m/>
    <n v="0"/>
    <n v="1999511718"/>
    <n v="1999511891"/>
    <n v="1999516216"/>
    <n v="1999516216"/>
    <s v="10038R"/>
    <s v="Chief Financial Officer"/>
    <s v="12034R"/>
    <s v="SC Fleet &amp; Property Mgt"/>
    <s v="12562R"/>
    <s v="SC Center of Excellence"/>
    <m/>
    <m/>
    <x v="0"/>
    <s v="103"/>
    <s v="12562"/>
    <s v="SP20 / 004"/>
    <n v="4176.7160538461503"/>
    <n v="69611.934230769199"/>
  </r>
  <r>
    <m/>
    <n v="0"/>
    <n v="1999511718"/>
    <n v="1999511891"/>
    <n v="1999516216"/>
    <n v="1999516216"/>
    <s v="10038R"/>
    <s v="Chief Financial Officer"/>
    <s v="12034R"/>
    <s v="SC Fleet &amp; Property Mgt"/>
    <s v="12562R"/>
    <s v="SC Center of Excellence"/>
    <m/>
    <m/>
    <x v="0"/>
    <s v="103"/>
    <s v="12562"/>
    <s v="SP20 / 006"/>
    <n v="54066.914515384597"/>
    <n v="600743.49461538496"/>
  </r>
  <r>
    <m/>
    <n v="0"/>
    <n v="1999511718"/>
    <n v="1999511891"/>
    <n v="1999516216"/>
    <n v="1999516216"/>
    <s v="10038R"/>
    <s v="Chief Financial Officer"/>
    <s v="12034R"/>
    <s v="SC Fleet &amp; Property Mgt"/>
    <s v="12562R"/>
    <s v="SC Center of Excellence"/>
    <m/>
    <m/>
    <x v="0"/>
    <s v="103"/>
    <s v="12562"/>
    <s v="SP20 / 007"/>
    <n v="19236.117153846099"/>
    <n v="192361.17153846199"/>
  </r>
  <r>
    <m/>
    <n v="0"/>
    <n v="1999511718"/>
    <n v="1999511891"/>
    <n v="1999516216"/>
    <n v="1999516216"/>
    <s v="10038R"/>
    <s v="Chief Financial Officer"/>
    <s v="12034R"/>
    <s v="SC Fleet &amp; Property Mgt"/>
    <s v="12562R"/>
    <s v="SC Center of Excellence"/>
    <m/>
    <m/>
    <x v="0"/>
    <s v="103"/>
    <s v="12562"/>
    <s v="SP20 / 008"/>
    <n v="96880.831269230795"/>
    <n v="968808.31269230798"/>
  </r>
  <r>
    <m/>
    <n v="0"/>
    <n v="1999511718"/>
    <n v="1999511891"/>
    <n v="1999516216"/>
    <n v="1999516216"/>
    <s v="10038R"/>
    <s v="Chief Financial Officer"/>
    <s v="12034R"/>
    <s v="SC Fleet &amp; Property Mgt"/>
    <s v="12562R"/>
    <s v="SC Center of Excellence"/>
    <m/>
    <m/>
    <x v="0"/>
    <s v="103"/>
    <s v="12562"/>
    <s v="SP20 / 009"/>
    <n v="93468.505788461494"/>
    <n v="623123.37192307704"/>
  </r>
  <r>
    <m/>
    <n v="0"/>
    <n v="1999511718"/>
    <n v="1999511891"/>
    <n v="1999516216"/>
    <n v="1999516216"/>
    <s v="10038R"/>
    <s v="Chief Financial Officer"/>
    <s v="12034R"/>
    <s v="SC Fleet &amp; Property Mgt"/>
    <s v="12562R"/>
    <s v="SC Center of Excellence"/>
    <m/>
    <m/>
    <x v="0"/>
    <s v="103"/>
    <s v="12562"/>
    <s v="SP20 / 010"/>
    <n v="122314.205769231"/>
    <n v="611571.02884615399"/>
  </r>
  <r>
    <m/>
    <n v="0"/>
    <n v="1999511718"/>
    <n v="1999511891"/>
    <n v="1999516216"/>
    <n v="1999516216"/>
    <s v="10038R"/>
    <s v="Chief Financial Officer"/>
    <s v="12034R"/>
    <s v="SC Fleet &amp; Property Mgt"/>
    <s v="12562R"/>
    <s v="SC Center of Excellence"/>
    <m/>
    <m/>
    <x v="0"/>
    <s v="103"/>
    <s v="12562"/>
    <s v="SP20 / 011"/>
    <n v="47875.001538461504"/>
    <n v="191500.00615384601"/>
  </r>
  <r>
    <m/>
    <n v="0"/>
    <n v="1999511718"/>
    <n v="1999511891"/>
    <n v="1999516389"/>
    <n v="1999516389"/>
    <s v="10038R"/>
    <s v="Chief Financial Officer"/>
    <s v="12034R"/>
    <s v="SC Fleet &amp; Property Mgt"/>
    <s v="12756R"/>
    <s v="SC Transmission"/>
    <m/>
    <m/>
    <x v="0"/>
    <s v="103"/>
    <s v="12756"/>
    <s v="SP20 / 004"/>
    <n v="3785.32036153846"/>
    <n v="63088.6726923077"/>
  </r>
  <r>
    <m/>
    <n v="0"/>
    <n v="1999511718"/>
    <n v="1999511891"/>
    <n v="1999516389"/>
    <n v="1999516389"/>
    <s v="10038R"/>
    <s v="Chief Financial Officer"/>
    <s v="12034R"/>
    <s v="SC Fleet &amp; Property Mgt"/>
    <s v="12756R"/>
    <s v="SC Transmission"/>
    <m/>
    <m/>
    <x v="0"/>
    <s v="103"/>
    <s v="12756"/>
    <s v="SP20 / 010"/>
    <n v="26419.7975384616"/>
    <n v="132098.987692308"/>
  </r>
  <r>
    <m/>
    <n v="0"/>
    <n v="1999511718"/>
    <n v="1999511891"/>
    <n v="1999516389"/>
    <n v="1999516562"/>
    <s v="10038R"/>
    <s v="Chief Financial Officer"/>
    <s v="12034R"/>
    <s v="SC Fleet &amp; Property Mgt"/>
    <s v="12756R"/>
    <s v="SC Transmission"/>
    <s v="13712R"/>
    <s v="SC Trans/Transco Ops"/>
    <x v="0"/>
    <s v="103"/>
    <s v="13713"/>
    <s v="SP20 / 010"/>
    <n v="28846.035538461601"/>
    <n v="144230.177692308"/>
  </r>
  <r>
    <m/>
    <n v="0"/>
    <n v="1999511718"/>
    <n v="1999511891"/>
    <n v="1999516389"/>
    <n v="1999516562"/>
    <s v="10038R"/>
    <s v="Chief Financial Officer"/>
    <s v="12034R"/>
    <s v="SC Fleet &amp; Property Mgt"/>
    <s v="12756R"/>
    <s v="SC Transmission"/>
    <s v="13712R"/>
    <s v="SC Trans/Transco Ops"/>
    <x v="0"/>
    <s v="110"/>
    <s v="13504"/>
    <s v="SP20 / 008"/>
    <n v="11403.2229615385"/>
    <n v="114032.229615385"/>
  </r>
  <r>
    <m/>
    <n v="0"/>
    <n v="1999511718"/>
    <n v="1999511891"/>
    <n v="1999516389"/>
    <n v="1999516562"/>
    <s v="10038R"/>
    <s v="Chief Financial Officer"/>
    <s v="12034R"/>
    <s v="SC Fleet &amp; Property Mgt"/>
    <s v="12756R"/>
    <s v="SC Transmission"/>
    <s v="13712R"/>
    <s v="SC Trans/Transco Ops"/>
    <x v="0"/>
    <s v="114"/>
    <s v="13713"/>
    <s v="Nonsal"/>
    <n v="22083.306"/>
    <n v="736110.2"/>
  </r>
  <r>
    <m/>
    <n v="0"/>
    <n v="1999511718"/>
    <n v="1999511891"/>
    <n v="1999516389"/>
    <n v="1999516562"/>
    <s v="10038R"/>
    <s v="Chief Financial Officer"/>
    <s v="12034R"/>
    <s v="SC Fleet &amp; Property Mgt"/>
    <s v="12756R"/>
    <s v="SC Transmission"/>
    <s v="13712R"/>
    <s v="SC Trans/Transco Ops"/>
    <x v="0"/>
    <s v="114"/>
    <s v="13713"/>
    <s v="SP20 / 003"/>
    <n v="2496.6093519230799"/>
    <n v="49932.187038461503"/>
  </r>
  <r>
    <m/>
    <n v="0"/>
    <n v="1999511718"/>
    <n v="1999511891"/>
    <n v="1999516389"/>
    <n v="1999516562"/>
    <s v="10038R"/>
    <s v="Chief Financial Officer"/>
    <s v="12034R"/>
    <s v="SC Fleet &amp; Property Mgt"/>
    <s v="12756R"/>
    <s v="SC Transmission"/>
    <s v="13712R"/>
    <s v="SC Trans/Transco Ops"/>
    <x v="0"/>
    <s v="114"/>
    <s v="13713"/>
    <s v="SP20 / 005"/>
    <n v="5684.8202153846196"/>
    <n v="71060.252692307695"/>
  </r>
  <r>
    <m/>
    <n v="0"/>
    <n v="1999511718"/>
    <n v="1999511891"/>
    <n v="1999516389"/>
    <n v="1999516562"/>
    <s v="10038R"/>
    <s v="Chief Financial Officer"/>
    <s v="12034R"/>
    <s v="SC Fleet &amp; Property Mgt"/>
    <s v="12756R"/>
    <s v="SC Transmission"/>
    <s v="13712R"/>
    <s v="SC Trans/Transco Ops"/>
    <x v="0"/>
    <s v="114"/>
    <s v="13713"/>
    <s v="SP20 / 006"/>
    <n v="14178.377457692301"/>
    <n v="157537.52730769201"/>
  </r>
  <r>
    <m/>
    <n v="0"/>
    <n v="1999511718"/>
    <n v="1999511891"/>
    <n v="1999516389"/>
    <n v="1999516562"/>
    <s v="10038R"/>
    <s v="Chief Financial Officer"/>
    <s v="12034R"/>
    <s v="SC Fleet &amp; Property Mgt"/>
    <s v="12756R"/>
    <s v="SC Transmission"/>
    <s v="13712R"/>
    <s v="SC Trans/Transco Ops"/>
    <x v="0"/>
    <s v="114"/>
    <s v="13713"/>
    <s v="SP20 / 007"/>
    <n v="9258.8776923076894"/>
    <n v="92588.776923076904"/>
  </r>
  <r>
    <m/>
    <n v="0"/>
    <n v="1999511718"/>
    <n v="1999511891"/>
    <n v="1999516389"/>
    <n v="1999516562"/>
    <s v="10038R"/>
    <s v="Chief Financial Officer"/>
    <s v="12034R"/>
    <s v="SC Fleet &amp; Property Mgt"/>
    <s v="12756R"/>
    <s v="SC Transmission"/>
    <s v="13712R"/>
    <s v="SC Trans/Transco Ops"/>
    <x v="0"/>
    <s v="114"/>
    <s v="13713"/>
    <s v="SP20 / 008"/>
    <n v="20397.845499999999"/>
    <n v="203978.45499999999"/>
  </r>
  <r>
    <m/>
    <n v="0"/>
    <n v="1999511718"/>
    <n v="1999511891"/>
    <n v="1999516389"/>
    <n v="1999516562"/>
    <s v="10038R"/>
    <s v="Chief Financial Officer"/>
    <s v="12034R"/>
    <s v="SC Fleet &amp; Property Mgt"/>
    <s v="12756R"/>
    <s v="SC Transmission"/>
    <s v="13712R"/>
    <s v="SC Trans/Transco Ops"/>
    <x v="0"/>
    <s v="120"/>
    <s v="13574"/>
    <s v="Nonsal"/>
    <n v="6566.4186"/>
    <n v="218880.62"/>
  </r>
  <r>
    <m/>
    <n v="0"/>
    <n v="1999511718"/>
    <n v="1999511891"/>
    <n v="1999516389"/>
    <n v="1999516562"/>
    <s v="10038R"/>
    <s v="Chief Financial Officer"/>
    <s v="12034R"/>
    <s v="SC Fleet &amp; Property Mgt"/>
    <s v="12756R"/>
    <s v="SC Transmission"/>
    <s v="13712R"/>
    <s v="SC Trans/Transco Ops"/>
    <x v="0"/>
    <s v="120"/>
    <s v="13574"/>
    <s v="SP20 / 003"/>
    <n v="2398.61456346154"/>
    <n v="47972.291269230802"/>
  </r>
  <r>
    <m/>
    <n v="0"/>
    <n v="1999511718"/>
    <n v="1999511891"/>
    <n v="1999516389"/>
    <n v="1999516562"/>
    <s v="10038R"/>
    <s v="Chief Financial Officer"/>
    <s v="12034R"/>
    <s v="SC Fleet &amp; Property Mgt"/>
    <s v="12756R"/>
    <s v="SC Transmission"/>
    <s v="13712R"/>
    <s v="SC Trans/Transco Ops"/>
    <x v="0"/>
    <s v="120"/>
    <s v="13574"/>
    <s v="SP20 / 005"/>
    <n v="11086.917600000001"/>
    <n v="138586.47"/>
  </r>
  <r>
    <m/>
    <n v="0"/>
    <n v="1999511718"/>
    <n v="1999511891"/>
    <n v="1999516389"/>
    <n v="1999516562"/>
    <s v="10038R"/>
    <s v="Chief Financial Officer"/>
    <s v="12034R"/>
    <s v="SC Fleet &amp; Property Mgt"/>
    <s v="12756R"/>
    <s v="SC Transmission"/>
    <s v="13712R"/>
    <s v="SC Trans/Transco Ops"/>
    <x v="0"/>
    <s v="120"/>
    <s v="13574"/>
    <s v="SP20 / 007"/>
    <n v="17472.886153846201"/>
    <n v="174728.86153846199"/>
  </r>
  <r>
    <m/>
    <n v="0"/>
    <n v="1999511718"/>
    <n v="1999511891"/>
    <n v="1999516389"/>
    <n v="1999516562"/>
    <s v="10038R"/>
    <s v="Chief Financial Officer"/>
    <s v="12034R"/>
    <s v="SC Fleet &amp; Property Mgt"/>
    <s v="12756R"/>
    <s v="SC Transmission"/>
    <s v="13712R"/>
    <s v="SC Trans/Transco Ops"/>
    <x v="0"/>
    <s v="120"/>
    <s v="13574"/>
    <s v="SP20 / 008"/>
    <n v="9850.3977692307708"/>
    <n v="98503.977692307701"/>
  </r>
  <r>
    <m/>
    <n v="0"/>
    <n v="1999511718"/>
    <n v="1999511891"/>
    <n v="1999516389"/>
    <n v="1999516562"/>
    <s v="10038R"/>
    <s v="Chief Financial Officer"/>
    <s v="12034R"/>
    <s v="SC Fleet &amp; Property Mgt"/>
    <s v="12756R"/>
    <s v="SC Transmission"/>
    <s v="13712R"/>
    <s v="SC Trans/Transco Ops"/>
    <x v="0"/>
    <s v="150"/>
    <s v="13504"/>
    <s v="Nonsal"/>
    <n v="2348.0927999999999"/>
    <n v="78269.759999999995"/>
  </r>
  <r>
    <m/>
    <n v="0"/>
    <n v="1999511718"/>
    <n v="1999511891"/>
    <n v="1999516389"/>
    <n v="1999516562"/>
    <s v="10038R"/>
    <s v="Chief Financial Officer"/>
    <s v="12034R"/>
    <s v="SC Fleet &amp; Property Mgt"/>
    <s v="12756R"/>
    <s v="SC Transmission"/>
    <s v="13712R"/>
    <s v="SC Trans/Transco Ops"/>
    <x v="0"/>
    <s v="150"/>
    <s v="13504"/>
    <s v="SP20 / 005"/>
    <n v="5522.1379999999999"/>
    <n v="69026.725000000006"/>
  </r>
  <r>
    <m/>
    <n v="0"/>
    <n v="1999511718"/>
    <n v="1999511891"/>
    <n v="1999516389"/>
    <n v="1999516562"/>
    <s v="10038R"/>
    <s v="Chief Financial Officer"/>
    <s v="12034R"/>
    <s v="SC Fleet &amp; Property Mgt"/>
    <s v="12756R"/>
    <s v="SC Transmission"/>
    <s v="13712R"/>
    <s v="SC Trans/Transco Ops"/>
    <x v="0"/>
    <s v="150"/>
    <s v="13571"/>
    <s v="Nonsal"/>
    <n v="8594.4696000000004"/>
    <n v="286482.32"/>
  </r>
  <r>
    <m/>
    <n v="0"/>
    <n v="1999511718"/>
    <n v="1999511891"/>
    <n v="1999516389"/>
    <n v="1999516562"/>
    <s v="10038R"/>
    <s v="Chief Financial Officer"/>
    <s v="12034R"/>
    <s v="SC Fleet &amp; Property Mgt"/>
    <s v="12756R"/>
    <s v="SC Transmission"/>
    <s v="13712R"/>
    <s v="SC Trans/Transco Ops"/>
    <x v="0"/>
    <s v="150"/>
    <s v="13571"/>
    <s v="SP20 / 004"/>
    <n v="3419.52"/>
    <n v="56992"/>
  </r>
  <r>
    <m/>
    <n v="0"/>
    <n v="1999511718"/>
    <n v="1999511891"/>
    <n v="1999516389"/>
    <n v="1999516562"/>
    <s v="10038R"/>
    <s v="Chief Financial Officer"/>
    <s v="12034R"/>
    <s v="SC Fleet &amp; Property Mgt"/>
    <s v="12756R"/>
    <s v="SC Transmission"/>
    <s v="13712R"/>
    <s v="SC Trans/Transco Ops"/>
    <x v="0"/>
    <s v="150"/>
    <s v="13571"/>
    <s v="SP20 / 005"/>
    <n v="11305.879199999999"/>
    <n v="141323.49"/>
  </r>
  <r>
    <m/>
    <n v="0"/>
    <n v="1999511718"/>
    <n v="1999511891"/>
    <n v="1999516389"/>
    <n v="1999516562"/>
    <s v="10038R"/>
    <s v="Chief Financial Officer"/>
    <s v="12034R"/>
    <s v="SC Fleet &amp; Property Mgt"/>
    <s v="12756R"/>
    <s v="SC Transmission"/>
    <s v="13712R"/>
    <s v="SC Trans/Transco Ops"/>
    <x v="0"/>
    <s v="150"/>
    <s v="13571"/>
    <s v="SP20 / 007"/>
    <n v="19495.438126923102"/>
    <n v="194954.381269231"/>
  </r>
  <r>
    <m/>
    <n v="0"/>
    <n v="1999511718"/>
    <n v="1999511891"/>
    <n v="1999516389"/>
    <n v="1999516562"/>
    <s v="10038R"/>
    <s v="Chief Financial Officer"/>
    <s v="12034R"/>
    <s v="SC Fleet &amp; Property Mgt"/>
    <s v="12756R"/>
    <s v="SC Transmission"/>
    <s v="13712R"/>
    <s v="SC Trans/Transco Ops"/>
    <x v="0"/>
    <s v="150"/>
    <s v="13571"/>
    <s v="SP20 / 008"/>
    <n v="11370.5984615385"/>
    <n v="113705.98461538499"/>
  </r>
  <r>
    <m/>
    <n v="0"/>
    <n v="1999511718"/>
    <n v="1999511891"/>
    <n v="1999516389"/>
    <n v="1999516562"/>
    <s v="10038R"/>
    <s v="Chief Financial Officer"/>
    <s v="12034R"/>
    <s v="SC Fleet &amp; Property Mgt"/>
    <s v="12756R"/>
    <s v="SC Transmission"/>
    <s v="13712R"/>
    <s v="SC Trans/Transco Ops"/>
    <x v="0"/>
    <s v="160"/>
    <s v="13658"/>
    <s v="Nonsal"/>
    <n v="24180.143400000001"/>
    <n v="806004.78"/>
  </r>
  <r>
    <m/>
    <n v="0"/>
    <n v="1999511718"/>
    <n v="1999511891"/>
    <n v="1999516389"/>
    <n v="1999516562"/>
    <s v="10038R"/>
    <s v="Chief Financial Officer"/>
    <s v="12034R"/>
    <s v="SC Fleet &amp; Property Mgt"/>
    <s v="12756R"/>
    <s v="SC Transmission"/>
    <s v="13712R"/>
    <s v="SC Trans/Transco Ops"/>
    <x v="0"/>
    <s v="160"/>
    <s v="13658"/>
    <s v="SP20 / 003"/>
    <n v="2598.75"/>
    <n v="51975"/>
  </r>
  <r>
    <m/>
    <n v="0"/>
    <n v="1999511718"/>
    <n v="1999511891"/>
    <n v="1999516389"/>
    <n v="1999516562"/>
    <s v="10038R"/>
    <s v="Chief Financial Officer"/>
    <s v="12034R"/>
    <s v="SC Fleet &amp; Property Mgt"/>
    <s v="12756R"/>
    <s v="SC Transmission"/>
    <s v="13712R"/>
    <s v="SC Trans/Transco Ops"/>
    <x v="0"/>
    <s v="160"/>
    <s v="13658"/>
    <s v="SP20 / 006"/>
    <n v="8669.5105153846107"/>
    <n v="96327.894615384605"/>
  </r>
  <r>
    <m/>
    <n v="0"/>
    <n v="1999511718"/>
    <n v="1999511891"/>
    <n v="1999516389"/>
    <n v="1999516562"/>
    <s v="10038R"/>
    <s v="Chief Financial Officer"/>
    <s v="12034R"/>
    <s v="SC Fleet &amp; Property Mgt"/>
    <s v="12756R"/>
    <s v="SC Transmission"/>
    <s v="13712R"/>
    <s v="SC Trans/Transco Ops"/>
    <x v="0"/>
    <s v="160"/>
    <s v="13658"/>
    <s v="SP20 / 007"/>
    <n v="10903.0095384615"/>
    <n v="109030.09538461499"/>
  </r>
  <r>
    <m/>
    <n v="0"/>
    <n v="1999511718"/>
    <n v="1999511891"/>
    <n v="1999516389"/>
    <n v="1999516562"/>
    <s v="10038R"/>
    <s v="Chief Financial Officer"/>
    <s v="12034R"/>
    <s v="SC Fleet &amp; Property Mgt"/>
    <s v="12756R"/>
    <s v="SC Transmission"/>
    <s v="13712R"/>
    <s v="SC Trans/Transco Ops"/>
    <x v="0"/>
    <s v="160"/>
    <s v="13658"/>
    <s v="SP20 / 008"/>
    <n v="10848.2373076923"/>
    <n v="108482.373076923"/>
  </r>
  <r>
    <m/>
    <n v="0"/>
    <n v="1999511718"/>
    <n v="1999511891"/>
    <n v="1999516389"/>
    <n v="1999516562"/>
    <s v="10038R"/>
    <s v="Chief Financial Officer"/>
    <s v="12034R"/>
    <s v="SC Fleet &amp; Property Mgt"/>
    <s v="12756R"/>
    <s v="SC Transmission"/>
    <s v="13712R"/>
    <s v="SC Trans/Transco Ops"/>
    <x v="0"/>
    <s v="160"/>
    <s v="13712"/>
    <s v="Nonsal"/>
    <n v="17755.745999999999"/>
    <n v="591858.19999999995"/>
  </r>
  <r>
    <m/>
    <n v="0"/>
    <n v="1999511718"/>
    <n v="1999511891"/>
    <n v="1999516389"/>
    <n v="1999516562"/>
    <s v="10038R"/>
    <s v="Chief Financial Officer"/>
    <s v="12034R"/>
    <s v="SC Fleet &amp; Property Mgt"/>
    <s v="12756R"/>
    <s v="SC Transmission"/>
    <s v="13712R"/>
    <s v="SC Trans/Transco Ops"/>
    <x v="0"/>
    <s v="160"/>
    <s v="13712"/>
    <s v="SP20 / 003"/>
    <n v="2537.1661538461599"/>
    <n v="50743.323076923101"/>
  </r>
  <r>
    <m/>
    <n v="0"/>
    <n v="1999511718"/>
    <n v="1999511891"/>
    <n v="1999516389"/>
    <n v="1999516562"/>
    <s v="10038R"/>
    <s v="Chief Financial Officer"/>
    <s v="12034R"/>
    <s v="SC Fleet &amp; Property Mgt"/>
    <s v="12756R"/>
    <s v="SC Transmission"/>
    <s v="13712R"/>
    <s v="SC Trans/Transco Ops"/>
    <x v="0"/>
    <s v="160"/>
    <s v="13712"/>
    <s v="SP20 / 005"/>
    <n v="22824.6163076923"/>
    <n v="285307.70384615398"/>
  </r>
  <r>
    <m/>
    <n v="0"/>
    <n v="1999511718"/>
    <n v="1999511891"/>
    <n v="1999516389"/>
    <n v="1999516562"/>
    <s v="10038R"/>
    <s v="Chief Financial Officer"/>
    <s v="12034R"/>
    <s v="SC Fleet &amp; Property Mgt"/>
    <s v="12756R"/>
    <s v="SC Transmission"/>
    <s v="13712R"/>
    <s v="SC Trans/Transco Ops"/>
    <x v="0"/>
    <s v="160"/>
    <s v="13712"/>
    <s v="SP20 / 007"/>
    <n v="36116.585819230699"/>
    <n v="361165.85819230799"/>
  </r>
  <r>
    <m/>
    <n v="0"/>
    <n v="1999511718"/>
    <n v="1999511891"/>
    <n v="1999516389"/>
    <n v="1999516562"/>
    <s v="10038R"/>
    <s v="Chief Financial Officer"/>
    <s v="12034R"/>
    <s v="SC Fleet &amp; Property Mgt"/>
    <s v="12756R"/>
    <s v="SC Transmission"/>
    <s v="13712R"/>
    <s v="SC Trans/Transco Ops"/>
    <x v="0"/>
    <s v="160"/>
    <s v="13712"/>
    <s v="SP20 / 008"/>
    <n v="42347.149923076999"/>
    <n v="423471.499230769"/>
  </r>
  <r>
    <m/>
    <n v="0"/>
    <n v="1999511718"/>
    <n v="1999511891"/>
    <n v="1999516389"/>
    <n v="1999516562"/>
    <s v="10038R"/>
    <s v="Chief Financial Officer"/>
    <s v="12034R"/>
    <s v="SC Fleet &amp; Property Mgt"/>
    <s v="12756R"/>
    <s v="SC Transmission"/>
    <s v="13712R"/>
    <s v="SC Trans/Transco Ops"/>
    <x v="0"/>
    <s v="169"/>
    <s v="13584"/>
    <s v="Nonsal"/>
    <n v="31387.135523076999"/>
    <n v="627742.71046153898"/>
  </r>
  <r>
    <m/>
    <n v="0"/>
    <n v="1999511718"/>
    <n v="1999511891"/>
    <n v="1999516389"/>
    <n v="1999516562"/>
    <s v="10038R"/>
    <s v="Chief Financial Officer"/>
    <s v="12034R"/>
    <s v="SC Fleet &amp; Property Mgt"/>
    <s v="12756R"/>
    <s v="SC Transmission"/>
    <s v="13712R"/>
    <s v="SC Trans/Transco Ops"/>
    <x v="0"/>
    <s v="169"/>
    <s v="13584"/>
    <s v="SP20 / 003"/>
    <n v="2560.8673461538401"/>
    <n v="51217.346923076897"/>
  </r>
  <r>
    <m/>
    <n v="0"/>
    <n v="1999511718"/>
    <n v="1999511891"/>
    <n v="1999516389"/>
    <n v="1999516562"/>
    <s v="10038R"/>
    <s v="Chief Financial Officer"/>
    <s v="12034R"/>
    <s v="SC Fleet &amp; Property Mgt"/>
    <s v="12756R"/>
    <s v="SC Transmission"/>
    <s v="13712R"/>
    <s v="SC Trans/Transco Ops"/>
    <x v="0"/>
    <s v="169"/>
    <s v="13584"/>
    <s v="SP20 / 005"/>
    <n v="6170.4881230769197"/>
    <n v="77131.101538461502"/>
  </r>
  <r>
    <m/>
    <n v="0"/>
    <n v="1999511718"/>
    <n v="1999511891"/>
    <n v="1999516389"/>
    <n v="1999516562"/>
    <s v="10038R"/>
    <s v="Chief Financial Officer"/>
    <s v="12034R"/>
    <s v="SC Fleet &amp; Property Mgt"/>
    <s v="12756R"/>
    <s v="SC Transmission"/>
    <s v="13712R"/>
    <s v="SC Trans/Transco Ops"/>
    <x v="0"/>
    <s v="169"/>
    <s v="13584"/>
    <s v="SP20 / 006"/>
    <n v="22941.321542307702"/>
    <n v="254903.57269230799"/>
  </r>
  <r>
    <m/>
    <n v="0"/>
    <n v="1999511718"/>
    <n v="1999511891"/>
    <n v="1999516389"/>
    <n v="1999516562"/>
    <s v="10038R"/>
    <s v="Chief Financial Officer"/>
    <s v="12034R"/>
    <s v="SC Fleet &amp; Property Mgt"/>
    <s v="12756R"/>
    <s v="SC Transmission"/>
    <s v="13712R"/>
    <s v="SC Trans/Transco Ops"/>
    <x v="0"/>
    <s v="169"/>
    <s v="13584"/>
    <s v="SP20 / 008"/>
    <n v="20120.8967692308"/>
    <n v="201208.96769230801"/>
  </r>
  <r>
    <m/>
    <n v="0"/>
    <n v="1999511718"/>
    <n v="1999511891"/>
    <n v="1999516389"/>
    <n v="1999516562"/>
    <s v="10038R"/>
    <s v="Chief Financial Officer"/>
    <s v="12034R"/>
    <s v="SC Fleet &amp; Property Mgt"/>
    <s v="12756R"/>
    <s v="SC Transmission"/>
    <s v="13712R"/>
    <s v="SC Trans/Transco Ops"/>
    <x v="0"/>
    <s v="180"/>
    <s v="13571"/>
    <s v="Nonsal"/>
    <n v="2285.172"/>
    <n v="76172.399999999994"/>
  </r>
  <r>
    <m/>
    <n v="0"/>
    <n v="1999511718"/>
    <n v="1999511891"/>
    <n v="1999516389"/>
    <n v="1999516562"/>
    <s v="10038R"/>
    <s v="Chief Financial Officer"/>
    <s v="12034R"/>
    <s v="SC Fleet &amp; Property Mgt"/>
    <s v="12756R"/>
    <s v="SC Transmission"/>
    <s v="13712R"/>
    <s v="SC Trans/Transco Ops"/>
    <x v="0"/>
    <s v="180"/>
    <s v="13571"/>
    <s v="SP20 / 007"/>
    <n v="9834.6492961538406"/>
    <n v="98346.492961538504"/>
  </r>
  <r>
    <m/>
    <n v="0"/>
    <n v="1999511718"/>
    <n v="1999511891"/>
    <n v="1999516389"/>
    <n v="1999516562"/>
    <s v="10038R"/>
    <s v="Chief Financial Officer"/>
    <s v="12034R"/>
    <s v="SC Fleet &amp; Property Mgt"/>
    <s v="12756R"/>
    <s v="SC Transmission"/>
    <s v="13712R"/>
    <s v="SC Trans/Transco Ops"/>
    <x v="0"/>
    <s v="192"/>
    <s v="13585"/>
    <s v="Nonsal"/>
    <n v="20089.424280769199"/>
    <n v="431846.34161538503"/>
  </r>
  <r>
    <m/>
    <n v="0"/>
    <n v="1999511718"/>
    <n v="1999511891"/>
    <n v="1999516389"/>
    <n v="1999516562"/>
    <s v="10038R"/>
    <s v="Chief Financial Officer"/>
    <s v="12034R"/>
    <s v="SC Fleet &amp; Property Mgt"/>
    <s v="12756R"/>
    <s v="SC Transmission"/>
    <s v="13712R"/>
    <s v="SC Trans/Transco Ops"/>
    <x v="0"/>
    <s v="192"/>
    <s v="13585"/>
    <s v="SP20 / 003"/>
    <n v="2585.9680057692299"/>
    <n v="51719.360115384603"/>
  </r>
  <r>
    <m/>
    <n v="0"/>
    <n v="1999511718"/>
    <n v="1999511891"/>
    <n v="1999516389"/>
    <n v="1999516562"/>
    <s v="10038R"/>
    <s v="Chief Financial Officer"/>
    <s v="12034R"/>
    <s v="SC Fleet &amp; Property Mgt"/>
    <s v="12756R"/>
    <s v="SC Transmission"/>
    <s v="13712R"/>
    <s v="SC Trans/Transco Ops"/>
    <x v="0"/>
    <s v="192"/>
    <s v="13585"/>
    <s v="SP20 / 005"/>
    <n v="5660.77464615385"/>
    <n v="70759.683076923102"/>
  </r>
  <r>
    <m/>
    <n v="0"/>
    <n v="1999511718"/>
    <n v="1999511891"/>
    <n v="1999516389"/>
    <n v="1999516562"/>
    <s v="10038R"/>
    <s v="Chief Financial Officer"/>
    <s v="12034R"/>
    <s v="SC Fleet &amp; Property Mgt"/>
    <s v="12756R"/>
    <s v="SC Transmission"/>
    <s v="13712R"/>
    <s v="SC Trans/Transco Ops"/>
    <x v="0"/>
    <s v="192"/>
    <s v="13585"/>
    <s v="SP20 / 006"/>
    <n v="15439.799031923099"/>
    <n v="171553.322576923"/>
  </r>
  <r>
    <m/>
    <n v="0"/>
    <n v="1999511718"/>
    <n v="1999511891"/>
    <n v="1999516389"/>
    <n v="1999516562"/>
    <s v="10038R"/>
    <s v="Chief Financial Officer"/>
    <s v="12034R"/>
    <s v="SC Fleet &amp; Property Mgt"/>
    <s v="12756R"/>
    <s v="SC Transmission"/>
    <s v="13712R"/>
    <s v="SC Trans/Transco Ops"/>
    <x v="0"/>
    <s v="192"/>
    <s v="13585"/>
    <s v="SP20 / 007"/>
    <n v="10205.135873076901"/>
    <n v="102051.358730769"/>
  </r>
  <r>
    <m/>
    <n v="0"/>
    <n v="1999511718"/>
    <n v="1999511891"/>
    <n v="1999516389"/>
    <n v="1999516562"/>
    <s v="10038R"/>
    <s v="Chief Financial Officer"/>
    <s v="12034R"/>
    <s v="SC Fleet &amp; Property Mgt"/>
    <s v="12756R"/>
    <s v="SC Transmission"/>
    <s v="13712R"/>
    <s v="SC Trans/Transco Ops"/>
    <x v="0"/>
    <s v="192"/>
    <s v="13585"/>
    <s v="SP20 / 008"/>
    <n v="10456.303230769199"/>
    <n v="104563.032307692"/>
  </r>
  <r>
    <m/>
    <n v="0"/>
    <n v="1999511718"/>
    <n v="1999511891"/>
    <n v="1999516389"/>
    <n v="1999516562"/>
    <s v="10038R"/>
    <s v="Chief Financial Officer"/>
    <s v="12034R"/>
    <s v="SC Fleet &amp; Property Mgt"/>
    <s v="12756R"/>
    <s v="SC Transmission"/>
    <s v="13712R"/>
    <s v="SC Trans/Transco Ops"/>
    <x v="0"/>
    <s v="194"/>
    <s v="13714"/>
    <s v="Nonsal"/>
    <n v="10849.7688"/>
    <n v="361658.96"/>
  </r>
  <r>
    <m/>
    <n v="0"/>
    <n v="1999511718"/>
    <n v="1999511891"/>
    <n v="1999516389"/>
    <n v="1999516562"/>
    <s v="10038R"/>
    <s v="Chief Financial Officer"/>
    <s v="12034R"/>
    <s v="SC Fleet &amp; Property Mgt"/>
    <s v="12756R"/>
    <s v="SC Transmission"/>
    <s v="13712R"/>
    <s v="SC Trans/Transco Ops"/>
    <x v="0"/>
    <s v="194"/>
    <s v="13714"/>
    <s v="SP20 / 003"/>
    <n v="2608.89135192308"/>
    <n v="52177.827038461503"/>
  </r>
  <r>
    <m/>
    <n v="0"/>
    <n v="1999511718"/>
    <n v="1999511891"/>
    <n v="1999516389"/>
    <n v="1999516562"/>
    <s v="10038R"/>
    <s v="Chief Financial Officer"/>
    <s v="12034R"/>
    <s v="SC Fleet &amp; Property Mgt"/>
    <s v="12756R"/>
    <s v="SC Transmission"/>
    <s v="13712R"/>
    <s v="SC Trans/Transco Ops"/>
    <x v="0"/>
    <s v="194"/>
    <s v="13714"/>
    <s v="SP20 / 006"/>
    <n v="8229.6821526923104"/>
    <n v="91440.912807692293"/>
  </r>
  <r>
    <m/>
    <n v="0"/>
    <n v="1999511718"/>
    <n v="1999511891"/>
    <n v="1999516389"/>
    <n v="1999516562"/>
    <s v="10038R"/>
    <s v="Chief Financial Officer"/>
    <s v="12034R"/>
    <s v="SC Fleet &amp; Property Mgt"/>
    <s v="12756R"/>
    <s v="SC Transmission"/>
    <s v="13712R"/>
    <s v="SC Trans/Transco Ops"/>
    <x v="0"/>
    <s v="194"/>
    <s v="13714"/>
    <s v="SP20 / 007"/>
    <n v="10054.364126923099"/>
    <n v="100543.641269231"/>
  </r>
  <r>
    <m/>
    <n v="0"/>
    <n v="1999511718"/>
    <n v="1999511891"/>
    <n v="1999516389"/>
    <n v="1999516562"/>
    <s v="10038R"/>
    <s v="Chief Financial Officer"/>
    <s v="12034R"/>
    <s v="SC Fleet &amp; Property Mgt"/>
    <s v="12756R"/>
    <s v="SC Transmission"/>
    <s v="13712R"/>
    <s v="SC Trans/Transco Ops"/>
    <x v="0"/>
    <s v="194"/>
    <s v="13714"/>
    <s v="SP20 / 008"/>
    <n v="10443.3977692308"/>
    <n v="104433.97769230801"/>
  </r>
  <r>
    <m/>
    <n v="0"/>
    <n v="1999511718"/>
    <n v="1999511891"/>
    <n v="1999518292"/>
    <n v="1999518292"/>
    <s v="10038R"/>
    <s v="Chief Financial Officer"/>
    <s v="12034R"/>
    <s v="SC Fleet &amp; Property Mgt"/>
    <s v="12561R"/>
    <s v="Fleet Operations"/>
    <m/>
    <m/>
    <x v="0"/>
    <s v="103"/>
    <s v="11369"/>
    <s v="SP20 / 003"/>
    <n v="9338.1094096153793"/>
    <n v="186762.18819230801"/>
  </r>
  <r>
    <m/>
    <n v="0"/>
    <n v="1999511718"/>
    <n v="1999511891"/>
    <n v="1999518292"/>
    <n v="1999518292"/>
    <s v="10038R"/>
    <s v="Chief Financial Officer"/>
    <s v="12034R"/>
    <s v="SC Fleet &amp; Property Mgt"/>
    <s v="12561R"/>
    <s v="Fleet Operations"/>
    <m/>
    <m/>
    <x v="0"/>
    <s v="103"/>
    <s v="11369"/>
    <s v="SP20 / 004"/>
    <n v="30266.537923846201"/>
    <n v="504442.29873076902"/>
  </r>
  <r>
    <m/>
    <n v="0"/>
    <n v="1999511718"/>
    <n v="1999511891"/>
    <n v="1999518292"/>
    <n v="1999518292"/>
    <s v="10038R"/>
    <s v="Chief Financial Officer"/>
    <s v="12034R"/>
    <s v="SC Fleet &amp; Property Mgt"/>
    <s v="12561R"/>
    <s v="Fleet Operations"/>
    <m/>
    <m/>
    <x v="0"/>
    <s v="103"/>
    <s v="11369"/>
    <s v="SP20 / 005"/>
    <n v="21664.9432307692"/>
    <n v="270811.79038461501"/>
  </r>
  <r>
    <m/>
    <n v="0"/>
    <n v="1999511718"/>
    <n v="1999511891"/>
    <n v="1999518292"/>
    <n v="1999518292"/>
    <s v="10038R"/>
    <s v="Chief Financial Officer"/>
    <s v="12034R"/>
    <s v="SC Fleet &amp; Property Mgt"/>
    <s v="12561R"/>
    <s v="Fleet Operations"/>
    <m/>
    <m/>
    <x v="0"/>
    <s v="103"/>
    <s v="11369"/>
    <s v="SP20 / 006"/>
    <n v="6883.5488192307703"/>
    <n v="76483.875769230799"/>
  </r>
  <r>
    <m/>
    <n v="0"/>
    <n v="1999511718"/>
    <n v="1999511891"/>
    <n v="1999518292"/>
    <n v="1999518292"/>
    <s v="10038R"/>
    <s v="Chief Financial Officer"/>
    <s v="12034R"/>
    <s v="SC Fleet &amp; Property Mgt"/>
    <s v="12561R"/>
    <s v="Fleet Operations"/>
    <m/>
    <m/>
    <x v="0"/>
    <s v="103"/>
    <s v="11369"/>
    <s v="SP20 / 007"/>
    <n v="19569.201692307699"/>
    <n v="195692.016923077"/>
  </r>
  <r>
    <m/>
    <n v="0"/>
    <n v="1999511718"/>
    <n v="1999511891"/>
    <n v="1999518292"/>
    <n v="1999518292"/>
    <s v="10038R"/>
    <s v="Chief Financial Officer"/>
    <s v="12034R"/>
    <s v="SC Fleet &amp; Property Mgt"/>
    <s v="12561R"/>
    <s v="Fleet Operations"/>
    <m/>
    <m/>
    <x v="0"/>
    <s v="103"/>
    <s v="11369"/>
    <s v="SP20 / 008"/>
    <n v="22438.9996153846"/>
    <n v="224389.996153846"/>
  </r>
  <r>
    <m/>
    <n v="0"/>
    <n v="1999511718"/>
    <n v="1999511891"/>
    <n v="1999518292"/>
    <n v="1999518292"/>
    <s v="10038R"/>
    <s v="Chief Financial Officer"/>
    <s v="12034R"/>
    <s v="SC Fleet &amp; Property Mgt"/>
    <s v="12561R"/>
    <s v="Fleet Operations"/>
    <m/>
    <m/>
    <x v="0"/>
    <s v="103"/>
    <s v="12561"/>
    <s v="SP20 / 004"/>
    <n v="3453.6694615384599"/>
    <n v="57561.157692307701"/>
  </r>
  <r>
    <m/>
    <n v="0"/>
    <n v="1999511718"/>
    <n v="1999511891"/>
    <n v="1999518292"/>
    <n v="1999518292"/>
    <s v="10038R"/>
    <s v="Chief Financial Officer"/>
    <s v="12034R"/>
    <s v="SC Fleet &amp; Property Mgt"/>
    <s v="12561R"/>
    <s v="Fleet Operations"/>
    <m/>
    <m/>
    <x v="0"/>
    <s v="103"/>
    <s v="12561"/>
    <s v="SP20 / 009"/>
    <n v="37520.325230769202"/>
    <n v="250135.50153846201"/>
  </r>
  <r>
    <m/>
    <n v="0"/>
    <n v="1999511718"/>
    <n v="1999511891"/>
    <n v="1999518292"/>
    <n v="1999518292"/>
    <s v="10038R"/>
    <s v="Chief Financial Officer"/>
    <s v="12034R"/>
    <s v="SC Fleet &amp; Property Mgt"/>
    <s v="12561R"/>
    <s v="Fleet Operations"/>
    <m/>
    <m/>
    <x v="0"/>
    <s v="103"/>
    <s v="12561"/>
    <s v="SP20 / 010"/>
    <n v="31677.6963076924"/>
    <n v="158388.48153846199"/>
  </r>
  <r>
    <m/>
    <n v="0"/>
    <n v="1999511718"/>
    <n v="1999511891"/>
    <n v="1999518292"/>
    <n v="1999518292"/>
    <s v="10038R"/>
    <s v="Chief Financial Officer"/>
    <s v="12034R"/>
    <s v="SC Fleet &amp; Property Mgt"/>
    <s v="12561R"/>
    <s v="Fleet Operations"/>
    <m/>
    <m/>
    <x v="0"/>
    <s v="103"/>
    <s v="13715"/>
    <s v="SP20 / 004"/>
    <n v="3755.8061538461502"/>
    <n v="62596.769230769198"/>
  </r>
  <r>
    <m/>
    <n v="0"/>
    <n v="1999511718"/>
    <n v="1999511891"/>
    <n v="1999518292"/>
    <n v="1999518292"/>
    <s v="10038R"/>
    <s v="Chief Financial Officer"/>
    <s v="12034R"/>
    <s v="SC Fleet &amp; Property Mgt"/>
    <s v="12561R"/>
    <s v="Fleet Operations"/>
    <m/>
    <m/>
    <x v="0"/>
    <s v="103"/>
    <s v="13715"/>
    <s v="SP20 / 006"/>
    <n v="6983.0892346153896"/>
    <n v="77589.880384615404"/>
  </r>
  <r>
    <m/>
    <n v="0"/>
    <n v="1999511718"/>
    <n v="1999511891"/>
    <n v="1999518292"/>
    <n v="1999518292"/>
    <s v="10038R"/>
    <s v="Chief Financial Officer"/>
    <s v="12034R"/>
    <s v="SC Fleet &amp; Property Mgt"/>
    <s v="12561R"/>
    <s v="Fleet Operations"/>
    <m/>
    <m/>
    <x v="0"/>
    <s v="103"/>
    <s v="13715"/>
    <s v="SP20 / 008"/>
    <n v="11693.761769230799"/>
    <n v="116937.61769230801"/>
  </r>
  <r>
    <m/>
    <n v="0"/>
    <n v="1999511718"/>
    <n v="1999511891"/>
    <n v="1999518292"/>
    <n v="1999518465"/>
    <s v="10038R"/>
    <s v="Chief Financial Officer"/>
    <s v="12034R"/>
    <s v="SC Fleet &amp; Property Mgt"/>
    <s v="12561R"/>
    <s v="Fleet Operations"/>
    <s v="12782R"/>
    <s v="Fleet Operations - West"/>
    <x v="0"/>
    <s v="103"/>
    <s v="12782"/>
    <s v="SP20 / 010"/>
    <n v="61338.426153846201"/>
    <n v="306692.13076923101"/>
  </r>
  <r>
    <m/>
    <n v="0"/>
    <n v="1999511718"/>
    <n v="1999511891"/>
    <n v="1999518292"/>
    <n v="1999518465"/>
    <s v="10038R"/>
    <s v="Chief Financial Officer"/>
    <s v="12034R"/>
    <s v="SC Fleet &amp; Property Mgt"/>
    <s v="12561R"/>
    <s v="Fleet Operations"/>
    <s v="12782R"/>
    <s v="Fleet Operations - West"/>
    <x v="0"/>
    <s v="119"/>
    <s v="10585"/>
    <s v="SP20 / 009"/>
    <n v="19173.330173076902"/>
    <n v="127822.20115384601"/>
  </r>
  <r>
    <m/>
    <n v="0"/>
    <n v="1999511718"/>
    <n v="1999511891"/>
    <n v="1999518292"/>
    <n v="1999518465"/>
    <s v="10038R"/>
    <s v="Chief Financial Officer"/>
    <s v="12034R"/>
    <s v="SC Fleet &amp; Property Mgt"/>
    <s v="12561R"/>
    <s v="Fleet Operations"/>
    <s v="12782R"/>
    <s v="Fleet Operations - West"/>
    <x v="0"/>
    <s v="119"/>
    <s v="13150"/>
    <s v="Nonsal"/>
    <n v="25164.9205942308"/>
    <n v="503298.41188461502"/>
  </r>
  <r>
    <m/>
    <n v="0"/>
    <n v="1999511718"/>
    <n v="1999511891"/>
    <n v="1999518292"/>
    <n v="1999518465"/>
    <s v="10038R"/>
    <s v="Chief Financial Officer"/>
    <s v="12034R"/>
    <s v="SC Fleet &amp; Property Mgt"/>
    <s v="12561R"/>
    <s v="Fleet Operations"/>
    <s v="12782R"/>
    <s v="Fleet Operations - West"/>
    <x v="0"/>
    <s v="119"/>
    <s v="13150"/>
    <s v="SP20 / 007"/>
    <n v="12937.5047038462"/>
    <n v="129375.047038462"/>
  </r>
  <r>
    <m/>
    <n v="0"/>
    <n v="1999511718"/>
    <n v="1999511891"/>
    <n v="1999518292"/>
    <n v="1999518465"/>
    <s v="10038R"/>
    <s v="Chief Financial Officer"/>
    <s v="12034R"/>
    <s v="SC Fleet &amp; Property Mgt"/>
    <s v="12561R"/>
    <s v="Fleet Operations"/>
    <s v="12782R"/>
    <s v="Fleet Operations - West"/>
    <x v="0"/>
    <s v="119"/>
    <s v="13274"/>
    <s v="Nonsal"/>
    <n v="15525.1311865385"/>
    <n v="310502.62373076897"/>
  </r>
  <r>
    <m/>
    <n v="0"/>
    <n v="1999511718"/>
    <n v="1999511891"/>
    <n v="1999518292"/>
    <n v="1999518465"/>
    <s v="10038R"/>
    <s v="Chief Financial Officer"/>
    <s v="12034R"/>
    <s v="SC Fleet &amp; Property Mgt"/>
    <s v="12561R"/>
    <s v="Fleet Operations"/>
    <s v="12782R"/>
    <s v="Fleet Operations - West"/>
    <x v="0"/>
    <s v="119"/>
    <s v="13274"/>
    <s v="SP20 / 007"/>
    <n v="12918.610873076899"/>
    <n v="129186.108730769"/>
  </r>
  <r>
    <m/>
    <n v="0"/>
    <n v="1999511718"/>
    <n v="1999511891"/>
    <n v="1999518292"/>
    <n v="1999518465"/>
    <s v="10038R"/>
    <s v="Chief Financial Officer"/>
    <s v="12034R"/>
    <s v="SC Fleet &amp; Property Mgt"/>
    <s v="12561R"/>
    <s v="Fleet Operations"/>
    <s v="12782R"/>
    <s v="Fleet Operations - West"/>
    <x v="0"/>
    <s v="159"/>
    <s v="12488"/>
    <s v="SP20 / 009"/>
    <n v="18877.541076923098"/>
    <n v="125850.273846154"/>
  </r>
  <r>
    <m/>
    <n v="0"/>
    <n v="1999511718"/>
    <n v="1999511891"/>
    <n v="1999518292"/>
    <n v="1999518465"/>
    <s v="10038R"/>
    <s v="Chief Financial Officer"/>
    <s v="12034R"/>
    <s v="SC Fleet &amp; Property Mgt"/>
    <s v="12561R"/>
    <s v="Fleet Operations"/>
    <s v="12782R"/>
    <s v="Fleet Operations - West"/>
    <x v="0"/>
    <s v="159"/>
    <s v="13115"/>
    <s v="Nonsal"/>
    <n v="10507.098"/>
    <n v="350236.6"/>
  </r>
  <r>
    <m/>
    <n v="0"/>
    <n v="1999511718"/>
    <n v="1999511891"/>
    <n v="1999518292"/>
    <n v="1999518465"/>
    <s v="10038R"/>
    <s v="Chief Financial Officer"/>
    <s v="12034R"/>
    <s v="SC Fleet &amp; Property Mgt"/>
    <s v="12561R"/>
    <s v="Fleet Operations"/>
    <s v="12782R"/>
    <s v="Fleet Operations - West"/>
    <x v="0"/>
    <s v="159"/>
    <s v="13137"/>
    <s v="Nonsal"/>
    <n v="18024.617999999999"/>
    <n v="600820.6"/>
  </r>
  <r>
    <m/>
    <n v="0"/>
    <n v="1999511718"/>
    <n v="1999511891"/>
    <n v="1999518292"/>
    <n v="1999518465"/>
    <s v="10038R"/>
    <s v="Chief Financial Officer"/>
    <s v="12034R"/>
    <s v="SC Fleet &amp; Property Mgt"/>
    <s v="12561R"/>
    <s v="Fleet Operations"/>
    <s v="12782R"/>
    <s v="Fleet Operations - West"/>
    <x v="0"/>
    <s v="159"/>
    <s v="13137"/>
    <s v="SP20 / 007"/>
    <n v="11769.3"/>
    <n v="117693"/>
  </r>
  <r>
    <m/>
    <n v="0"/>
    <n v="1999511718"/>
    <n v="1999511891"/>
    <n v="1999518292"/>
    <n v="1999518465"/>
    <s v="10038R"/>
    <s v="Chief Financial Officer"/>
    <s v="12034R"/>
    <s v="SC Fleet &amp; Property Mgt"/>
    <s v="12561R"/>
    <s v="Fleet Operations"/>
    <s v="12782R"/>
    <s v="Fleet Operations - West"/>
    <x v="0"/>
    <s v="159"/>
    <s v="13140"/>
    <s v="Nonsal"/>
    <n v="12101.120699999999"/>
    <n v="403370.69"/>
  </r>
  <r>
    <m/>
    <n v="0"/>
    <n v="1999511718"/>
    <n v="1999511891"/>
    <n v="1999518292"/>
    <n v="1999518465"/>
    <s v="10038R"/>
    <s v="Chief Financial Officer"/>
    <s v="12034R"/>
    <s v="SC Fleet &amp; Property Mgt"/>
    <s v="12561R"/>
    <s v="Fleet Operations"/>
    <s v="12782R"/>
    <s v="Fleet Operations - West"/>
    <x v="0"/>
    <s v="161"/>
    <s v="11499"/>
    <s v="Nonsal"/>
    <n v="23546.784599999999"/>
    <n v="784892.82"/>
  </r>
  <r>
    <m/>
    <n v="0"/>
    <n v="1999511718"/>
    <n v="1999511891"/>
    <n v="1999518292"/>
    <n v="1999518465"/>
    <s v="10038R"/>
    <s v="Chief Financial Officer"/>
    <s v="12034R"/>
    <s v="SC Fleet &amp; Property Mgt"/>
    <s v="12561R"/>
    <s v="Fleet Operations"/>
    <s v="12782R"/>
    <s v="Fleet Operations - West"/>
    <x v="0"/>
    <s v="161"/>
    <s v="11499"/>
    <s v="SP20 / 007"/>
    <n v="1923.0039999999999"/>
    <n v="19230.04"/>
  </r>
  <r>
    <m/>
    <n v="0"/>
    <n v="1999511718"/>
    <n v="1999511891"/>
    <n v="1999518292"/>
    <n v="1999518465"/>
    <s v="10038R"/>
    <s v="Chief Financial Officer"/>
    <s v="12034R"/>
    <s v="SC Fleet &amp; Property Mgt"/>
    <s v="12561R"/>
    <s v="Fleet Operations"/>
    <s v="12782R"/>
    <s v="Fleet Operations - West"/>
    <x v="0"/>
    <s v="161"/>
    <s v="13138"/>
    <s v="Nonsal"/>
    <n v="13664.961300000001"/>
    <n v="455498.71"/>
  </r>
  <r>
    <m/>
    <n v="0"/>
    <n v="1999511718"/>
    <n v="1999511891"/>
    <n v="1999518292"/>
    <n v="1999518465"/>
    <s v="10038R"/>
    <s v="Chief Financial Officer"/>
    <s v="12034R"/>
    <s v="SC Fleet &amp; Property Mgt"/>
    <s v="12561R"/>
    <s v="Fleet Operations"/>
    <s v="12782R"/>
    <s v="Fleet Operations - West"/>
    <x v="0"/>
    <s v="167"/>
    <s v="11240"/>
    <s v="Nonsal"/>
    <n v="39806.979599999999"/>
    <n v="1326899.32"/>
  </r>
  <r>
    <m/>
    <n v="0"/>
    <n v="1999511718"/>
    <n v="1999511891"/>
    <n v="1999518292"/>
    <n v="1999518465"/>
    <s v="10038R"/>
    <s v="Chief Financial Officer"/>
    <s v="12034R"/>
    <s v="SC Fleet &amp; Property Mgt"/>
    <s v="12561R"/>
    <s v="Fleet Operations"/>
    <s v="12782R"/>
    <s v="Fleet Operations - West"/>
    <x v="0"/>
    <s v="167"/>
    <s v="11240"/>
    <s v="SP20 / 007"/>
    <n v="22747.852153846099"/>
    <n v="227478.521538462"/>
  </r>
  <r>
    <m/>
    <n v="0"/>
    <n v="1999511718"/>
    <n v="1999511891"/>
    <n v="1999518292"/>
    <n v="1999518465"/>
    <s v="10038R"/>
    <s v="Chief Financial Officer"/>
    <s v="12034R"/>
    <s v="SC Fleet &amp; Property Mgt"/>
    <s v="12561R"/>
    <s v="Fleet Operations"/>
    <s v="12782R"/>
    <s v="Fleet Operations - West"/>
    <x v="0"/>
    <s v="167"/>
    <s v="12489"/>
    <s v="Nonsal"/>
    <n v="2574.5819999999999"/>
    <n v="85819.4"/>
  </r>
  <r>
    <m/>
    <n v="0"/>
    <n v="1999511718"/>
    <n v="1999511891"/>
    <n v="1999518292"/>
    <n v="1999518465"/>
    <s v="10038R"/>
    <s v="Chief Financial Officer"/>
    <s v="12034R"/>
    <s v="SC Fleet &amp; Property Mgt"/>
    <s v="12561R"/>
    <s v="Fleet Operations"/>
    <s v="12782R"/>
    <s v="Fleet Operations - West"/>
    <x v="0"/>
    <s v="167"/>
    <s v="13135"/>
    <s v="Nonsal"/>
    <n v="11122.914000000001"/>
    <n v="370763.8"/>
  </r>
  <r>
    <m/>
    <n v="0"/>
    <n v="1999511718"/>
    <n v="1999511891"/>
    <n v="1999518292"/>
    <n v="1999518465"/>
    <s v="10038R"/>
    <s v="Chief Financial Officer"/>
    <s v="12034R"/>
    <s v="SC Fleet &amp; Property Mgt"/>
    <s v="12561R"/>
    <s v="Fleet Operations"/>
    <s v="12782R"/>
    <s v="Fleet Operations - West"/>
    <x v="0"/>
    <s v="167"/>
    <s v="13136"/>
    <s v="Nonsal"/>
    <n v="9978.2402999999995"/>
    <n v="332608.01"/>
  </r>
  <r>
    <m/>
    <n v="0"/>
    <n v="1999511718"/>
    <n v="1999511891"/>
    <n v="1999518292"/>
    <n v="1999518465"/>
    <s v="10038R"/>
    <s v="Chief Financial Officer"/>
    <s v="12034R"/>
    <s v="SC Fleet &amp; Property Mgt"/>
    <s v="12561R"/>
    <s v="Fleet Operations"/>
    <s v="12782R"/>
    <s v="Fleet Operations - West"/>
    <x v="0"/>
    <s v="211"/>
    <s v="10585"/>
    <s v="SP20 / 009"/>
    <n v="17951.043461538498"/>
    <n v="119673.623076923"/>
  </r>
  <r>
    <m/>
    <n v="0"/>
    <n v="1999511718"/>
    <n v="1999511891"/>
    <n v="1999518292"/>
    <n v="1999518465"/>
    <s v="10038R"/>
    <s v="Chief Financial Officer"/>
    <s v="12034R"/>
    <s v="SC Fleet &amp; Property Mgt"/>
    <s v="12561R"/>
    <s v="Fleet Operations"/>
    <s v="12782R"/>
    <s v="Fleet Operations - West"/>
    <x v="0"/>
    <s v="211"/>
    <s v="13149"/>
    <s v="Nonsal"/>
    <n v="43319.251086538497"/>
    <n v="866385.02173076896"/>
  </r>
  <r>
    <m/>
    <n v="0"/>
    <n v="1999511718"/>
    <n v="1999511891"/>
    <n v="1999518292"/>
    <n v="1999518465"/>
    <s v="10038R"/>
    <s v="Chief Financial Officer"/>
    <s v="12034R"/>
    <s v="SC Fleet &amp; Property Mgt"/>
    <s v="12561R"/>
    <s v="Fleet Operations"/>
    <s v="12782R"/>
    <s v="Fleet Operations - West"/>
    <x v="0"/>
    <s v="211"/>
    <s v="13149"/>
    <s v="SP20 / 007"/>
    <n v="37290.390757692301"/>
    <n v="372903.90757692303"/>
  </r>
  <r>
    <m/>
    <n v="0"/>
    <n v="1999511718"/>
    <n v="1999511891"/>
    <n v="1999518292"/>
    <n v="1999518465"/>
    <s v="10038R"/>
    <s v="Chief Financial Officer"/>
    <s v="12034R"/>
    <s v="SC Fleet &amp; Property Mgt"/>
    <s v="12561R"/>
    <s v="Fleet Operations"/>
    <s v="12782R"/>
    <s v="Fleet Operations - West"/>
    <x v="0"/>
    <s v="211"/>
    <s v="13273"/>
    <s v="Nonsal"/>
    <n v="18146.525211538399"/>
    <n v="362930.504230769"/>
  </r>
  <r>
    <m/>
    <n v="0"/>
    <n v="1999511718"/>
    <n v="1999511891"/>
    <n v="1999518292"/>
    <n v="1999518465"/>
    <s v="10038R"/>
    <s v="Chief Financial Officer"/>
    <s v="12034R"/>
    <s v="SC Fleet &amp; Property Mgt"/>
    <s v="12561R"/>
    <s v="Fleet Operations"/>
    <s v="12782R"/>
    <s v="Fleet Operations - West"/>
    <x v="0"/>
    <s v="211"/>
    <s v="13273"/>
    <s v="SP20 / 007"/>
    <n v="11855.914000000001"/>
    <n v="118559.14"/>
  </r>
  <r>
    <m/>
    <n v="0"/>
    <n v="1999511718"/>
    <n v="1999511891"/>
    <n v="1999518292"/>
    <n v="1999518465"/>
    <s v="10038R"/>
    <s v="Chief Financial Officer"/>
    <s v="12034R"/>
    <s v="SC Fleet &amp; Property Mgt"/>
    <s v="12561R"/>
    <s v="Fleet Operations"/>
    <s v="12782R"/>
    <s v="Fleet Operations - West"/>
    <x v="0"/>
    <s v="211"/>
    <s v="13716"/>
    <s v="Nonsal"/>
    <n v="24893.440623077"/>
    <n v="497868.81246153801"/>
  </r>
  <r>
    <m/>
    <n v="0"/>
    <n v="1999511718"/>
    <n v="1999511891"/>
    <n v="1999518292"/>
    <n v="1999518465"/>
    <s v="10038R"/>
    <s v="Chief Financial Officer"/>
    <s v="12034R"/>
    <s v="SC Fleet &amp; Property Mgt"/>
    <s v="12561R"/>
    <s v="Fleet Operations"/>
    <s v="12782R"/>
    <s v="Fleet Operations - West"/>
    <x v="0"/>
    <s v="211"/>
    <s v="13716"/>
    <s v="SP20 / 007"/>
    <n v="21047.4537692308"/>
    <n v="210474.53769230799"/>
  </r>
  <r>
    <m/>
    <n v="0"/>
    <n v="1999511718"/>
    <n v="1999511891"/>
    <n v="1999518292"/>
    <n v="1999519157"/>
    <s v="10038R"/>
    <s v="Chief Financial Officer"/>
    <s v="12034R"/>
    <s v="SC Fleet &amp; Property Mgt"/>
    <s v="12561R"/>
    <s v="Fleet Operations"/>
    <s v="12763R"/>
    <s v="Fleet Operations - East"/>
    <x v="0"/>
    <s v="103"/>
    <s v="11171"/>
    <s v="SP20 / 009"/>
    <n v="19584.9154615384"/>
    <n v="130566.103076923"/>
  </r>
  <r>
    <m/>
    <n v="0"/>
    <n v="1999511718"/>
    <n v="1999511891"/>
    <n v="1999518292"/>
    <n v="1999519157"/>
    <s v="10038R"/>
    <s v="Chief Financial Officer"/>
    <s v="12034R"/>
    <s v="SC Fleet &amp; Property Mgt"/>
    <s v="12561R"/>
    <s v="Fleet Operations"/>
    <s v="12763R"/>
    <s v="Fleet Operations - East"/>
    <x v="0"/>
    <s v="103"/>
    <s v="12763"/>
    <s v="SP20 / 010"/>
    <n v="87195.989846154"/>
    <n v="435979.94923076901"/>
  </r>
  <r>
    <m/>
    <n v="0"/>
    <n v="1999511718"/>
    <n v="1999511891"/>
    <n v="1999518292"/>
    <n v="1999519157"/>
    <s v="10038R"/>
    <s v="Chief Financial Officer"/>
    <s v="12034R"/>
    <s v="SC Fleet &amp; Property Mgt"/>
    <s v="12561R"/>
    <s v="Fleet Operations"/>
    <s v="12763R"/>
    <s v="Fleet Operations - East"/>
    <x v="0"/>
    <s v="110"/>
    <s v="13134"/>
    <s v="Nonsal"/>
    <n v="18912.640800000001"/>
    <n v="630421.36"/>
  </r>
  <r>
    <m/>
    <n v="0"/>
    <n v="1999511718"/>
    <n v="1999511891"/>
    <n v="1999518292"/>
    <n v="1999519157"/>
    <s v="10038R"/>
    <s v="Chief Financial Officer"/>
    <s v="12034R"/>
    <s v="SC Fleet &amp; Property Mgt"/>
    <s v="12561R"/>
    <s v="Fleet Operations"/>
    <s v="12763R"/>
    <s v="Fleet Operations - East"/>
    <x v="0"/>
    <s v="110"/>
    <s v="13134"/>
    <s v="SP20 / 007"/>
    <n v="43086.718715384603"/>
    <n v="430867.18715384603"/>
  </r>
  <r>
    <m/>
    <n v="0"/>
    <n v="1999511718"/>
    <n v="1999511891"/>
    <n v="1999518292"/>
    <n v="1999519157"/>
    <s v="10038R"/>
    <s v="Chief Financial Officer"/>
    <s v="12034R"/>
    <s v="SC Fleet &amp; Property Mgt"/>
    <s v="12561R"/>
    <s v="Fleet Operations"/>
    <s v="12763R"/>
    <s v="Fleet Operations - East"/>
    <x v="0"/>
    <s v="120"/>
    <s v="13719"/>
    <s v="Nonsal"/>
    <n v="9467.4419999999991"/>
    <n v="315581.40000000002"/>
  </r>
  <r>
    <m/>
    <n v="0"/>
    <n v="1999511718"/>
    <n v="1999511891"/>
    <n v="1999518292"/>
    <n v="1999519157"/>
    <s v="10038R"/>
    <s v="Chief Financial Officer"/>
    <s v="12034R"/>
    <s v="SC Fleet &amp; Property Mgt"/>
    <s v="12561R"/>
    <s v="Fleet Operations"/>
    <s v="12763R"/>
    <s v="Fleet Operations - East"/>
    <x v="0"/>
    <s v="120"/>
    <s v="13719"/>
    <s v="SP20 / 007"/>
    <n v="11450.278857692299"/>
    <n v="114502.78857692301"/>
  </r>
  <r>
    <m/>
    <n v="0"/>
    <n v="1999511718"/>
    <n v="1999511891"/>
    <n v="1999518292"/>
    <n v="1999519157"/>
    <s v="10038R"/>
    <s v="Chief Financial Officer"/>
    <s v="12034R"/>
    <s v="SC Fleet &amp; Property Mgt"/>
    <s v="12561R"/>
    <s v="Fleet Operations"/>
    <s v="12763R"/>
    <s v="Fleet Operations - East"/>
    <x v="0"/>
    <s v="140"/>
    <s v="11171"/>
    <s v="SP20 / 008"/>
    <n v="11781.167346153799"/>
    <n v="117811.673461538"/>
  </r>
  <r>
    <m/>
    <n v="0"/>
    <n v="1999511718"/>
    <n v="1999511891"/>
    <n v="1999518292"/>
    <n v="1999519157"/>
    <s v="10038R"/>
    <s v="Chief Financial Officer"/>
    <s v="12034R"/>
    <s v="SC Fleet &amp; Property Mgt"/>
    <s v="12561R"/>
    <s v="Fleet Operations"/>
    <s v="12763R"/>
    <s v="Fleet Operations - East"/>
    <x v="0"/>
    <s v="140"/>
    <s v="11171"/>
    <s v="SP20 / 009"/>
    <n v="19331.378769230701"/>
    <n v="128875.858461538"/>
  </r>
  <r>
    <m/>
    <n v="0"/>
    <n v="1999511718"/>
    <n v="1999511891"/>
    <n v="1999518292"/>
    <n v="1999519157"/>
    <s v="10038R"/>
    <s v="Chief Financial Officer"/>
    <s v="12034R"/>
    <s v="SC Fleet &amp; Property Mgt"/>
    <s v="12561R"/>
    <s v="Fleet Operations"/>
    <s v="12763R"/>
    <s v="Fleet Operations - East"/>
    <x v="0"/>
    <s v="140"/>
    <s v="13146"/>
    <s v="Nonsal"/>
    <n v="31387.323"/>
    <n v="1046244.1"/>
  </r>
  <r>
    <m/>
    <n v="0"/>
    <n v="1999511718"/>
    <n v="1999511891"/>
    <n v="1999518292"/>
    <n v="1999519157"/>
    <s v="10038R"/>
    <s v="Chief Financial Officer"/>
    <s v="12034R"/>
    <s v="SC Fleet &amp; Property Mgt"/>
    <s v="12561R"/>
    <s v="Fleet Operations"/>
    <s v="12763R"/>
    <s v="Fleet Operations - East"/>
    <x v="0"/>
    <s v="140"/>
    <s v="13146"/>
    <s v="SP20 / 007"/>
    <n v="50145.692307692298"/>
    <n v="501456.92307692301"/>
  </r>
  <r>
    <m/>
    <n v="0"/>
    <n v="1999511718"/>
    <n v="1999511891"/>
    <n v="1999518292"/>
    <n v="1999519157"/>
    <s v="10038R"/>
    <s v="Chief Financial Officer"/>
    <s v="12034R"/>
    <s v="SC Fleet &amp; Property Mgt"/>
    <s v="12561R"/>
    <s v="Fleet Operations"/>
    <s v="12763R"/>
    <s v="Fleet Operations - East"/>
    <x v="0"/>
    <s v="140"/>
    <s v="13147"/>
    <s v="Nonsal"/>
    <n v="20973.999899999999"/>
    <n v="699133.33"/>
  </r>
  <r>
    <m/>
    <n v="0"/>
    <n v="1999511718"/>
    <n v="1999511891"/>
    <n v="1999518292"/>
    <n v="1999519157"/>
    <s v="10038R"/>
    <s v="Chief Financial Officer"/>
    <s v="12034R"/>
    <s v="SC Fleet &amp; Property Mgt"/>
    <s v="12561R"/>
    <s v="Fleet Operations"/>
    <s v="12763R"/>
    <s v="Fleet Operations - East"/>
    <x v="0"/>
    <s v="140"/>
    <s v="13147"/>
    <s v="SP20 / 007"/>
    <n v="22322.773423077"/>
    <n v="223227.73423076901"/>
  </r>
  <r>
    <m/>
    <n v="0"/>
    <n v="1999511718"/>
    <n v="1999511891"/>
    <n v="1999518292"/>
    <n v="1999519157"/>
    <s v="10038R"/>
    <s v="Chief Financial Officer"/>
    <s v="12034R"/>
    <s v="SC Fleet &amp; Property Mgt"/>
    <s v="12561R"/>
    <s v="Fleet Operations"/>
    <s v="12763R"/>
    <s v="Fleet Operations - East"/>
    <x v="0"/>
    <s v="140"/>
    <s v="13148"/>
    <s v="Nonsal"/>
    <n v="7011.0303000000004"/>
    <n v="233701.01"/>
  </r>
  <r>
    <m/>
    <n v="0"/>
    <n v="1999511718"/>
    <n v="1999511891"/>
    <n v="1999518292"/>
    <n v="1999519157"/>
    <s v="10038R"/>
    <s v="Chief Financial Officer"/>
    <s v="12034R"/>
    <s v="SC Fleet &amp; Property Mgt"/>
    <s v="12561R"/>
    <s v="Fleet Operations"/>
    <s v="12763R"/>
    <s v="Fleet Operations - East"/>
    <x v="0"/>
    <s v="140"/>
    <s v="13148"/>
    <s v="SP20 / 007"/>
    <n v="25890.063730769201"/>
    <n v="258900.637307692"/>
  </r>
  <r>
    <m/>
    <n v="0"/>
    <n v="1999511718"/>
    <n v="1999511891"/>
    <n v="1999518292"/>
    <n v="1999519157"/>
    <s v="10038R"/>
    <s v="Chief Financial Officer"/>
    <s v="12034R"/>
    <s v="SC Fleet &amp; Property Mgt"/>
    <s v="12561R"/>
    <s v="Fleet Operations"/>
    <s v="12763R"/>
    <s v="Fleet Operations - East"/>
    <x v="0"/>
    <s v="140"/>
    <s v="13718"/>
    <s v="Nonsal"/>
    <n v="22627.9656"/>
    <n v="754265.52"/>
  </r>
  <r>
    <m/>
    <n v="0"/>
    <n v="1999511718"/>
    <n v="1999511891"/>
    <n v="1999518292"/>
    <n v="1999519157"/>
    <s v="10038R"/>
    <s v="Chief Financial Officer"/>
    <s v="12034R"/>
    <s v="SC Fleet &amp; Property Mgt"/>
    <s v="12561R"/>
    <s v="Fleet Operations"/>
    <s v="12763R"/>
    <s v="Fleet Operations - East"/>
    <x v="0"/>
    <s v="140"/>
    <s v="13718"/>
    <s v="SP20 / 007"/>
    <n v="37696.426319230799"/>
    <n v="376964.26319230802"/>
  </r>
  <r>
    <m/>
    <n v="0"/>
    <n v="1999511718"/>
    <n v="1999511891"/>
    <n v="1999518292"/>
    <n v="1999519157"/>
    <s v="10038R"/>
    <s v="Chief Financial Officer"/>
    <s v="12034R"/>
    <s v="SC Fleet &amp; Property Mgt"/>
    <s v="12561R"/>
    <s v="Fleet Operations"/>
    <s v="12763R"/>
    <s v="Fleet Operations - East"/>
    <x v="0"/>
    <s v="150"/>
    <s v="13146"/>
    <s v="Nonsal"/>
    <n v="8102.9040000000005"/>
    <n v="270096.8"/>
  </r>
  <r>
    <m/>
    <n v="0"/>
    <n v="1999511718"/>
    <n v="1999511891"/>
    <n v="1999518292"/>
    <n v="1999519157"/>
    <s v="10038R"/>
    <s v="Chief Financial Officer"/>
    <s v="12034R"/>
    <s v="SC Fleet &amp; Property Mgt"/>
    <s v="12561R"/>
    <s v="Fleet Operations"/>
    <s v="12763R"/>
    <s v="Fleet Operations - East"/>
    <x v="0"/>
    <s v="150"/>
    <s v="13146"/>
    <s v="SP20 / 007"/>
    <n v="12838.237692307701"/>
    <n v="128382.376923077"/>
  </r>
  <r>
    <m/>
    <n v="0"/>
    <n v="1999511718"/>
    <n v="1999511891"/>
    <n v="1999518292"/>
    <n v="1999519157"/>
    <s v="10038R"/>
    <s v="Chief Financial Officer"/>
    <s v="12034R"/>
    <s v="SC Fleet &amp; Property Mgt"/>
    <s v="12561R"/>
    <s v="Fleet Operations"/>
    <s v="12763R"/>
    <s v="Fleet Operations - East"/>
    <x v="0"/>
    <s v="160"/>
    <s v="10648"/>
    <s v="Nonsal"/>
    <n v="3689.6523000000002"/>
    <n v="122988.41"/>
  </r>
  <r>
    <m/>
    <n v="0"/>
    <n v="1999511718"/>
    <n v="1999511891"/>
    <n v="1999518292"/>
    <n v="1999519157"/>
    <s v="10038R"/>
    <s v="Chief Financial Officer"/>
    <s v="12034R"/>
    <s v="SC Fleet &amp; Property Mgt"/>
    <s v="12561R"/>
    <s v="Fleet Operations"/>
    <s v="12763R"/>
    <s v="Fleet Operations - East"/>
    <x v="0"/>
    <s v="160"/>
    <s v="10946"/>
    <s v="Nonsal"/>
    <n v="8470.4159999999993"/>
    <n v="282347.2"/>
  </r>
  <r>
    <m/>
    <n v="0"/>
    <n v="1999511718"/>
    <n v="1999511891"/>
    <n v="1999518292"/>
    <n v="1999519157"/>
    <s v="10038R"/>
    <s v="Chief Financial Officer"/>
    <s v="12034R"/>
    <s v="SC Fleet &amp; Property Mgt"/>
    <s v="12561R"/>
    <s v="Fleet Operations"/>
    <s v="12763R"/>
    <s v="Fleet Operations - East"/>
    <x v="0"/>
    <s v="160"/>
    <s v="12763"/>
    <s v="Nonsal"/>
    <n v="3622.5120000000002"/>
    <n v="120750.39999999999"/>
  </r>
  <r>
    <m/>
    <n v="0"/>
    <n v="1999511718"/>
    <n v="1999511891"/>
    <n v="1999518292"/>
    <n v="1999519157"/>
    <s v="10038R"/>
    <s v="Chief Financial Officer"/>
    <s v="12034R"/>
    <s v="SC Fleet &amp; Property Mgt"/>
    <s v="12561R"/>
    <s v="Fleet Operations"/>
    <s v="12763R"/>
    <s v="Fleet Operations - East"/>
    <x v="0"/>
    <s v="160"/>
    <s v="12763"/>
    <s v="SP20 / 007"/>
    <n v="13419.2136923077"/>
    <n v="134192.13692307699"/>
  </r>
  <r>
    <m/>
    <n v="0"/>
    <n v="1999511718"/>
    <n v="1999511891"/>
    <n v="1999518292"/>
    <n v="1999519157"/>
    <s v="10038R"/>
    <s v="Chief Financial Officer"/>
    <s v="12034R"/>
    <s v="SC Fleet &amp; Property Mgt"/>
    <s v="12561R"/>
    <s v="Fleet Operations"/>
    <s v="12763R"/>
    <s v="Fleet Operations - East"/>
    <x v="0"/>
    <s v="160"/>
    <s v="13143"/>
    <s v="SP20 / 007"/>
    <n v="12899.3706807692"/>
    <n v="128993.706807692"/>
  </r>
  <r>
    <m/>
    <n v="0"/>
    <n v="1999511718"/>
    <n v="1999511891"/>
    <n v="1999518292"/>
    <n v="1999519157"/>
    <s v="10038R"/>
    <s v="Chief Financial Officer"/>
    <s v="12034R"/>
    <s v="SC Fleet &amp; Property Mgt"/>
    <s v="12561R"/>
    <s v="Fleet Operations"/>
    <s v="12763R"/>
    <s v="Fleet Operations - East"/>
    <x v="0"/>
    <s v="160"/>
    <s v="13144"/>
    <s v="Nonsal"/>
    <n v="2739.27"/>
    <n v="91309"/>
  </r>
  <r>
    <m/>
    <n v="0"/>
    <n v="1999511718"/>
    <n v="1999511891"/>
    <n v="1999518292"/>
    <n v="1999519157"/>
    <s v="10038R"/>
    <s v="Chief Financial Officer"/>
    <s v="12034R"/>
    <s v="SC Fleet &amp; Property Mgt"/>
    <s v="12561R"/>
    <s v="Fleet Operations"/>
    <s v="12763R"/>
    <s v="Fleet Operations - East"/>
    <x v="0"/>
    <s v="160"/>
    <s v="13144"/>
    <s v="SP20 / 007"/>
    <n v="10968.0176923077"/>
    <n v="109680.176923077"/>
  </r>
  <r>
    <m/>
    <n v="0"/>
    <n v="1999511718"/>
    <n v="1999511891"/>
    <n v="1999518292"/>
    <n v="1999519157"/>
    <s v="10038R"/>
    <s v="Chief Financial Officer"/>
    <s v="12034R"/>
    <s v="SC Fleet &amp; Property Mgt"/>
    <s v="12561R"/>
    <s v="Fleet Operations"/>
    <s v="12763R"/>
    <s v="Fleet Operations - East"/>
    <x v="0"/>
    <s v="160"/>
    <s v="13145"/>
    <s v="Nonsal"/>
    <n v="5962.1580000000004"/>
    <n v="198738.6"/>
  </r>
  <r>
    <m/>
    <n v="0"/>
    <n v="1999511718"/>
    <n v="1999511891"/>
    <n v="1999518292"/>
    <n v="1999519157"/>
    <s v="10038R"/>
    <s v="Chief Financial Officer"/>
    <s v="12034R"/>
    <s v="SC Fleet &amp; Property Mgt"/>
    <s v="12561R"/>
    <s v="Fleet Operations"/>
    <s v="12763R"/>
    <s v="Fleet Operations - East"/>
    <x v="0"/>
    <s v="170"/>
    <s v="11371"/>
    <s v="Nonsal"/>
    <n v="8744.0939999999991"/>
    <n v="291469.8"/>
  </r>
  <r>
    <m/>
    <n v="0"/>
    <n v="1999511718"/>
    <n v="1999511891"/>
    <n v="1999518292"/>
    <n v="1999519157"/>
    <s v="10038R"/>
    <s v="Chief Financial Officer"/>
    <s v="12034R"/>
    <s v="SC Fleet &amp; Property Mgt"/>
    <s v="12561R"/>
    <s v="Fleet Operations"/>
    <s v="12763R"/>
    <s v="Fleet Operations - East"/>
    <x v="0"/>
    <s v="170"/>
    <s v="11371"/>
    <s v="SP20 / 007"/>
    <n v="10864.6728576923"/>
    <n v="108646.72857692299"/>
  </r>
  <r>
    <m/>
    <n v="0"/>
    <n v="1999511718"/>
    <n v="1999511891"/>
    <n v="1999518292"/>
    <n v="1999519157"/>
    <s v="10038R"/>
    <s v="Chief Financial Officer"/>
    <s v="12034R"/>
    <s v="SC Fleet &amp; Property Mgt"/>
    <s v="12561R"/>
    <s v="Fleet Operations"/>
    <s v="12763R"/>
    <s v="Fleet Operations - East"/>
    <x v="0"/>
    <s v="170"/>
    <s v="12490"/>
    <s v="SP20 / 009"/>
    <n v="19861.589250000001"/>
    <n v="132410.595"/>
  </r>
  <r>
    <m/>
    <n v="0"/>
    <n v="1999511718"/>
    <n v="1999511891"/>
    <n v="1999518292"/>
    <n v="1999519157"/>
    <s v="10038R"/>
    <s v="Chief Financial Officer"/>
    <s v="12034R"/>
    <s v="SC Fleet &amp; Property Mgt"/>
    <s v="12561R"/>
    <s v="Fleet Operations"/>
    <s v="12763R"/>
    <s v="Fleet Operations - East"/>
    <x v="0"/>
    <s v="170"/>
    <s v="13132"/>
    <s v="Nonsal"/>
    <n v="11204.094300000001"/>
    <n v="373469.81"/>
  </r>
  <r>
    <m/>
    <n v="0"/>
    <n v="1999511718"/>
    <n v="1999511891"/>
    <n v="1999518292"/>
    <n v="1999519157"/>
    <s v="10038R"/>
    <s v="Chief Financial Officer"/>
    <s v="12034R"/>
    <s v="SC Fleet &amp; Property Mgt"/>
    <s v="12561R"/>
    <s v="Fleet Operations"/>
    <s v="12763R"/>
    <s v="Fleet Operations - East"/>
    <x v="0"/>
    <s v="170"/>
    <s v="13132"/>
    <s v="SP20 / 007"/>
    <n v="36561.3578692308"/>
    <n v="365613.57869230799"/>
  </r>
  <r>
    <m/>
    <n v="0"/>
    <n v="1999511718"/>
    <n v="1999511891"/>
    <n v="1999518292"/>
    <n v="1999519157"/>
    <s v="10038R"/>
    <s v="Chief Financial Officer"/>
    <s v="12034R"/>
    <s v="SC Fleet &amp; Property Mgt"/>
    <s v="12561R"/>
    <s v="Fleet Operations"/>
    <s v="12763R"/>
    <s v="Fleet Operations - East"/>
    <x v="0"/>
    <s v="170"/>
    <s v="13133"/>
    <s v="Nonsal"/>
    <n v="17094.882000000001"/>
    <n v="569829.4"/>
  </r>
  <r>
    <m/>
    <n v="0"/>
    <n v="1999511718"/>
    <n v="1999511891"/>
    <n v="1999518292"/>
    <n v="1999519157"/>
    <s v="10038R"/>
    <s v="Chief Financial Officer"/>
    <s v="12034R"/>
    <s v="SC Fleet &amp; Property Mgt"/>
    <s v="12561R"/>
    <s v="Fleet Operations"/>
    <s v="12763R"/>
    <s v="Fleet Operations - East"/>
    <x v="0"/>
    <s v="170"/>
    <s v="13133"/>
    <s v="SP20 / 007"/>
    <n v="12559.5251538462"/>
    <n v="125595.25153846201"/>
  </r>
  <r>
    <m/>
    <n v="0"/>
    <n v="1999511718"/>
    <n v="1999511891"/>
    <n v="1999518292"/>
    <n v="1999519157"/>
    <s v="10038R"/>
    <s v="Chief Financial Officer"/>
    <s v="12034R"/>
    <s v="SC Fleet &amp; Property Mgt"/>
    <s v="12561R"/>
    <s v="Fleet Operations"/>
    <s v="12763R"/>
    <s v="Fleet Operations - East"/>
    <x v="0"/>
    <s v="170"/>
    <s v="13719"/>
    <s v="Nonsal"/>
    <n v="7995.39"/>
    <n v="266513"/>
  </r>
  <r>
    <m/>
    <n v="0"/>
    <n v="1999511718"/>
    <n v="1999511891"/>
    <n v="1999518292"/>
    <n v="1999519157"/>
    <s v="10038R"/>
    <s v="Chief Financial Officer"/>
    <s v="12034R"/>
    <s v="SC Fleet &amp; Property Mgt"/>
    <s v="12561R"/>
    <s v="Fleet Operations"/>
    <s v="12763R"/>
    <s v="Fleet Operations - East"/>
    <x v="0"/>
    <s v="170"/>
    <s v="13719"/>
    <s v="SP20 / 007"/>
    <n v="9546.9708576923094"/>
    <n v="95469.708576923105"/>
  </r>
  <r>
    <m/>
    <n v="0"/>
    <n v="1999511718"/>
    <n v="1999511891"/>
    <n v="1999518292"/>
    <n v="1999519157"/>
    <s v="10038R"/>
    <s v="Chief Financial Officer"/>
    <s v="12034R"/>
    <s v="SC Fleet &amp; Property Mgt"/>
    <s v="12561R"/>
    <s v="Fleet Operations"/>
    <s v="12763R"/>
    <s v="Fleet Operations - East"/>
    <x v="0"/>
    <s v="180"/>
    <s v="13134"/>
    <s v="Nonsal"/>
    <n v="6798.9408000000003"/>
    <n v="226631.36"/>
  </r>
  <r>
    <m/>
    <n v="0"/>
    <n v="1999511718"/>
    <n v="1999511891"/>
    <n v="1999518292"/>
    <n v="1999519157"/>
    <s v="10038R"/>
    <s v="Chief Financial Officer"/>
    <s v="12034R"/>
    <s v="SC Fleet &amp; Property Mgt"/>
    <s v="12561R"/>
    <s v="Fleet Operations"/>
    <s v="12763R"/>
    <s v="Fleet Operations - East"/>
    <x v="0"/>
    <s v="190"/>
    <s v="13719"/>
    <s v="Nonsal"/>
    <n v="2680.6320000000001"/>
    <n v="89354.4"/>
  </r>
  <r>
    <m/>
    <n v="0"/>
    <n v="1999511718"/>
    <n v="1999511891"/>
    <n v="1999518292"/>
    <n v="1999519157"/>
    <s v="10038R"/>
    <s v="Chief Financial Officer"/>
    <s v="12034R"/>
    <s v="SC Fleet &amp; Property Mgt"/>
    <s v="12561R"/>
    <s v="Fleet Operations"/>
    <s v="12763R"/>
    <s v="Fleet Operations - East"/>
    <x v="0"/>
    <s v="190"/>
    <s v="13719"/>
    <s v="SP20 / 007"/>
    <n v="10508.3441423077"/>
    <n v="105083.44142307701"/>
  </r>
  <r>
    <m/>
    <n v="0"/>
    <n v="1999511718"/>
    <n v="1999511891"/>
    <n v="1999518292"/>
    <n v="1999519157"/>
    <s v="10038R"/>
    <s v="Chief Financial Officer"/>
    <s v="12034R"/>
    <s v="SC Fleet &amp; Property Mgt"/>
    <s v="12561R"/>
    <s v="Fleet Operations"/>
    <s v="12763R"/>
    <s v="Fleet Operations - East"/>
    <x v="0"/>
    <s v="210"/>
    <s v="13271"/>
    <s v="Nonsal"/>
    <n v="3268.7388000000001"/>
    <n v="108957.96"/>
  </r>
  <r>
    <m/>
    <n v="0"/>
    <n v="1999511718"/>
    <n v="1999511891"/>
    <n v="1999518292"/>
    <n v="1999519157"/>
    <s v="10038R"/>
    <s v="Chief Financial Officer"/>
    <s v="12034R"/>
    <s v="SC Fleet &amp; Property Mgt"/>
    <s v="12561R"/>
    <s v="Fleet Operations"/>
    <s v="12763R"/>
    <s v="Fleet Operations - East"/>
    <x v="0"/>
    <s v="210"/>
    <s v="13271"/>
    <s v="SP20 / 007"/>
    <n v="11221.455730769199"/>
    <n v="112214.557307692"/>
  </r>
  <r>
    <m/>
    <n v="0"/>
    <n v="1999511718"/>
    <n v="1999511891"/>
    <n v="1999518292"/>
    <n v="1999519157"/>
    <s v="10038R"/>
    <s v="Chief Financial Officer"/>
    <s v="12034R"/>
    <s v="SC Fleet &amp; Property Mgt"/>
    <s v="12561R"/>
    <s v="Fleet Operations"/>
    <s v="12763R"/>
    <s v="Fleet Operations - East"/>
    <x v="0"/>
    <s v="250"/>
    <s v="10246"/>
    <s v="Nonsal"/>
    <n v="5171.8500000000004"/>
    <n v="172395"/>
  </r>
  <r>
    <m/>
    <n v="0"/>
    <n v="1999511718"/>
    <n v="1999511891"/>
    <n v="1999518292"/>
    <n v="1999519157"/>
    <s v="10038R"/>
    <s v="Chief Financial Officer"/>
    <s v="12034R"/>
    <s v="SC Fleet &amp; Property Mgt"/>
    <s v="12561R"/>
    <s v="Fleet Operations"/>
    <s v="12763R"/>
    <s v="Fleet Operations - East"/>
    <x v="0"/>
    <s v="250"/>
    <s v="10246"/>
    <s v="SP20 / 007"/>
    <n v="19877.670857692301"/>
    <n v="198776.708576923"/>
  </r>
  <r>
    <m/>
    <n v="0"/>
    <n v="1999511718"/>
    <n v="1999511891"/>
    <n v="1999518292"/>
    <n v="1999519157"/>
    <s v="10038R"/>
    <s v="Chief Financial Officer"/>
    <s v="12034R"/>
    <s v="SC Fleet &amp; Property Mgt"/>
    <s v="12561R"/>
    <s v="Fleet Operations"/>
    <s v="12763R"/>
    <s v="Fleet Operations - East"/>
    <x v="0"/>
    <s v="250"/>
    <s v="10648"/>
    <s v="Nonsal"/>
    <n v="15661.938"/>
    <n v="522064.6"/>
  </r>
  <r>
    <m/>
    <n v="0"/>
    <n v="1999511718"/>
    <n v="1999511891"/>
    <n v="1999518292"/>
    <n v="1999519157"/>
    <s v="10038R"/>
    <s v="Chief Financial Officer"/>
    <s v="12034R"/>
    <s v="SC Fleet &amp; Property Mgt"/>
    <s v="12561R"/>
    <s v="Fleet Operations"/>
    <s v="12763R"/>
    <s v="Fleet Operations - East"/>
    <x v="0"/>
    <s v="250"/>
    <s v="10648"/>
    <s v="SP20 / 007"/>
    <n v="35162.535550000001"/>
    <n v="351625.35550000001"/>
  </r>
  <r>
    <m/>
    <n v="0"/>
    <n v="1999511718"/>
    <n v="1999511891"/>
    <n v="1999518292"/>
    <n v="1999519157"/>
    <s v="10038R"/>
    <s v="Chief Financial Officer"/>
    <s v="12034R"/>
    <s v="SC Fleet &amp; Property Mgt"/>
    <s v="12561R"/>
    <s v="Fleet Operations"/>
    <s v="12763R"/>
    <s v="Fleet Operations - East"/>
    <x v="0"/>
    <s v="250"/>
    <s v="10946"/>
    <s v="Nonsal"/>
    <n v="10926.525"/>
    <n v="364217.5"/>
  </r>
  <r>
    <m/>
    <n v="0"/>
    <n v="1999511718"/>
    <n v="1999511891"/>
    <n v="1999518292"/>
    <n v="1999519157"/>
    <s v="10038R"/>
    <s v="Chief Financial Officer"/>
    <s v="12034R"/>
    <s v="SC Fleet &amp; Property Mgt"/>
    <s v="12561R"/>
    <s v="Fleet Operations"/>
    <s v="12763R"/>
    <s v="Fleet Operations - East"/>
    <x v="0"/>
    <s v="250"/>
    <s v="10946"/>
    <s v="SP20 / 007"/>
    <n v="46207.546996153898"/>
    <n v="462075.46996153798"/>
  </r>
  <r>
    <m/>
    <n v="0"/>
    <n v="1999511718"/>
    <n v="1999511891"/>
    <n v="1999518292"/>
    <n v="1999519157"/>
    <s v="10038R"/>
    <s v="Chief Financial Officer"/>
    <s v="12034R"/>
    <s v="SC Fleet &amp; Property Mgt"/>
    <s v="12561R"/>
    <s v="Fleet Operations"/>
    <s v="12763R"/>
    <s v="Fleet Operations - East"/>
    <x v="0"/>
    <s v="250"/>
    <s v="11065"/>
    <s v="SP20 / 007"/>
    <n v="10992.1978692308"/>
    <n v="109921.978692308"/>
  </r>
  <r>
    <m/>
    <n v="0"/>
    <n v="1999511718"/>
    <n v="1999511891"/>
    <n v="1999518292"/>
    <n v="1999519157"/>
    <s v="10038R"/>
    <s v="Chief Financial Officer"/>
    <s v="12034R"/>
    <s v="SC Fleet &amp; Property Mgt"/>
    <s v="12561R"/>
    <s v="Fleet Operations"/>
    <s v="12763R"/>
    <s v="Fleet Operations - East"/>
    <x v="0"/>
    <s v="250"/>
    <s v="11065"/>
    <s v="SP20 / 009"/>
    <n v="19237.989865384599"/>
    <n v="128253.265769231"/>
  </r>
  <r>
    <m/>
    <n v="0"/>
    <n v="1999511718"/>
    <n v="1999511891"/>
    <n v="1999518292"/>
    <n v="1999519157"/>
    <s v="10038R"/>
    <s v="Chief Financial Officer"/>
    <s v="12034R"/>
    <s v="SC Fleet &amp; Property Mgt"/>
    <s v="12561R"/>
    <s v="Fleet Operations"/>
    <s v="12763R"/>
    <s v="Fleet Operations - East"/>
    <x v="0"/>
    <s v="250"/>
    <s v="13143"/>
    <s v="Nonsal"/>
    <n v="16902.170999999998"/>
    <n v="563405.69999999995"/>
  </r>
  <r>
    <m/>
    <n v="0"/>
    <n v="1999511718"/>
    <n v="1999511891"/>
    <n v="1999518292"/>
    <n v="1999519157"/>
    <s v="10038R"/>
    <s v="Chief Financial Officer"/>
    <s v="12034R"/>
    <s v="SC Fleet &amp; Property Mgt"/>
    <s v="12561R"/>
    <s v="Fleet Operations"/>
    <s v="12763R"/>
    <s v="Fleet Operations - East"/>
    <x v="0"/>
    <s v="250"/>
    <s v="13143"/>
    <s v="SP20 / 007"/>
    <n v="12985.945011538501"/>
    <n v="129859.450115385"/>
  </r>
  <r>
    <m/>
    <n v="0"/>
    <n v="1999511718"/>
    <n v="1999511891"/>
    <n v="1999518292"/>
    <n v="1999519157"/>
    <s v="10038R"/>
    <s v="Chief Financial Officer"/>
    <s v="12034R"/>
    <s v="SC Fleet &amp; Property Mgt"/>
    <s v="12561R"/>
    <s v="Fleet Operations"/>
    <s v="12763R"/>
    <s v="Fleet Operations - East"/>
    <x v="0"/>
    <s v="250"/>
    <s v="13144"/>
    <s v="Nonsal"/>
    <n v="19105.59"/>
    <n v="636853"/>
  </r>
  <r>
    <m/>
    <n v="0"/>
    <n v="1999511718"/>
    <n v="1999511891"/>
    <n v="1999518292"/>
    <n v="1999519157"/>
    <s v="10038R"/>
    <s v="Chief Financial Officer"/>
    <s v="12034R"/>
    <s v="SC Fleet &amp; Property Mgt"/>
    <s v="12561R"/>
    <s v="Fleet Operations"/>
    <s v="12763R"/>
    <s v="Fleet Operations - East"/>
    <x v="0"/>
    <s v="250"/>
    <s v="13144"/>
    <s v="SP20 / 007"/>
    <n v="32932.448573076901"/>
    <n v="329324.485730769"/>
  </r>
  <r>
    <m/>
    <n v="0"/>
    <n v="1999511718"/>
    <n v="1999511891"/>
    <n v="1999518292"/>
    <n v="1999519157"/>
    <s v="10038R"/>
    <s v="Chief Financial Officer"/>
    <s v="12034R"/>
    <s v="SC Fleet &amp; Property Mgt"/>
    <s v="12561R"/>
    <s v="Fleet Operations"/>
    <s v="12763R"/>
    <s v="Fleet Operations - East"/>
    <x v="0"/>
    <s v="250"/>
    <s v="13145"/>
    <s v="Nonsal"/>
    <n v="8124.8823000000002"/>
    <n v="270829.40999999997"/>
  </r>
  <r>
    <m/>
    <n v="0"/>
    <n v="1999511718"/>
    <n v="1999511891"/>
    <n v="1999518292"/>
    <n v="1999519157"/>
    <s v="10038R"/>
    <s v="Chief Financial Officer"/>
    <s v="12034R"/>
    <s v="SC Fleet &amp; Property Mgt"/>
    <s v="12561R"/>
    <s v="Fleet Operations"/>
    <s v="12763R"/>
    <s v="Fleet Operations - East"/>
    <x v="0"/>
    <s v="250"/>
    <s v="13145"/>
    <s v="SP20 / 007"/>
    <n v="11109.7208576923"/>
    <n v="111097.208576923"/>
  </r>
  <r>
    <m/>
    <n v="0"/>
    <n v="1999511718"/>
    <n v="1999511891"/>
    <n v="1999518292"/>
    <n v="1999519157"/>
    <s v="10038R"/>
    <s v="Chief Financial Officer"/>
    <s v="12034R"/>
    <s v="SC Fleet &amp; Property Mgt"/>
    <s v="12561R"/>
    <s v="Fleet Operations"/>
    <s v="12763R"/>
    <s v="Fleet Operations - East"/>
    <x v="0"/>
    <s v="250"/>
    <s v="13271"/>
    <s v="Nonsal"/>
    <n v="2094.348"/>
    <n v="69811.600000000006"/>
  </r>
  <r>
    <m/>
    <n v="0"/>
    <n v="1999511718"/>
    <n v="1999511891"/>
    <n v="1999518292"/>
    <n v="1999519157"/>
    <s v="10038R"/>
    <s v="Chief Financial Officer"/>
    <s v="12034R"/>
    <s v="SC Fleet &amp; Property Mgt"/>
    <s v="12561R"/>
    <s v="Fleet Operations"/>
    <s v="12763R"/>
    <s v="Fleet Operations - East"/>
    <x v="0"/>
    <s v="250"/>
    <s v="13271"/>
    <s v="SP20 / 007"/>
    <n v="9926.2935384615394"/>
    <n v="99262.935384615397"/>
  </r>
  <r>
    <m/>
    <n v="0"/>
    <n v="1999511718"/>
    <n v="1999519856"/>
    <n v="1999519856"/>
    <n v="1999519856"/>
    <s v="10038R"/>
    <s v="Chief Financial Officer"/>
    <s v="10811R"/>
    <s v="Regulatory Services"/>
    <m/>
    <m/>
    <m/>
    <m/>
    <x v="0"/>
    <s v="103"/>
    <s v="10811"/>
    <s v="SP20 / 010"/>
    <n v="32718.396461538399"/>
    <n v="163591.982307692"/>
  </r>
  <r>
    <m/>
    <n v="0"/>
    <n v="1999511718"/>
    <n v="1999519856"/>
    <n v="1999519856"/>
    <n v="1999519856"/>
    <s v="10038R"/>
    <s v="Chief Financial Officer"/>
    <s v="10811R"/>
    <s v="Regulatory Services"/>
    <m/>
    <m/>
    <m/>
    <m/>
    <x v="0"/>
    <s v="103"/>
    <s v="10811"/>
    <s v="SP20 / 012"/>
    <n v="271318.14911538502"/>
    <n v="904393.83038461604"/>
  </r>
  <r>
    <m/>
    <n v="0"/>
    <n v="1999511718"/>
    <n v="1999519856"/>
    <n v="1999519856"/>
    <n v="1999519856"/>
    <s v="10038R"/>
    <s v="Chief Financial Officer"/>
    <s v="10811R"/>
    <s v="Regulatory Services"/>
    <m/>
    <m/>
    <m/>
    <m/>
    <x v="0"/>
    <s v="103"/>
    <s v="13423"/>
    <s v="SP20 / 004"/>
    <n v="3448.0195776923101"/>
    <n v="57466.992961538497"/>
  </r>
  <r>
    <m/>
    <n v="0"/>
    <n v="1999511718"/>
    <n v="1999519856"/>
    <n v="1999519856"/>
    <n v="1999519856"/>
    <s v="10038R"/>
    <s v="Chief Financial Officer"/>
    <s v="10811R"/>
    <s v="Regulatory Services"/>
    <m/>
    <m/>
    <m/>
    <m/>
    <x v="0"/>
    <s v="103"/>
    <s v="13423"/>
    <s v="SP20 / 005"/>
    <n v="5747.0407076923102"/>
    <n v="71838.008846153898"/>
  </r>
  <r>
    <m/>
    <n v="0"/>
    <n v="1999511718"/>
    <n v="1999519856"/>
    <n v="1999519856"/>
    <n v="1999519856"/>
    <s v="10038R"/>
    <s v="Chief Financial Officer"/>
    <s v="10811R"/>
    <s v="Regulatory Services"/>
    <m/>
    <m/>
    <m/>
    <m/>
    <x v="0"/>
    <s v="103"/>
    <s v="13423"/>
    <s v="SP20 / 007"/>
    <n v="8999.9984615384601"/>
    <n v="89999.984615384601"/>
  </r>
  <r>
    <m/>
    <n v="0"/>
    <n v="1999511718"/>
    <n v="1999519856"/>
    <n v="1999519856"/>
    <n v="1999519856"/>
    <s v="10038R"/>
    <s v="Chief Financial Officer"/>
    <s v="10811R"/>
    <s v="Regulatory Services"/>
    <m/>
    <m/>
    <m/>
    <m/>
    <x v="0"/>
    <s v="103"/>
    <s v="13423"/>
    <s v="SP20 / 008"/>
    <n v="10416.4058846154"/>
    <n v="104164.058846154"/>
  </r>
  <r>
    <m/>
    <n v="0"/>
    <n v="1999511718"/>
    <n v="1999519856"/>
    <n v="1999519856"/>
    <n v="1999519856"/>
    <s v="10038R"/>
    <s v="Chief Financial Officer"/>
    <s v="10811R"/>
    <s v="Regulatory Services"/>
    <m/>
    <m/>
    <m/>
    <m/>
    <x v="0"/>
    <s v="103"/>
    <s v="13534"/>
    <s v="SP20 / 006"/>
    <n v="23268.2424576923"/>
    <n v="258536.02730769201"/>
  </r>
  <r>
    <m/>
    <n v="0"/>
    <n v="1999511718"/>
    <n v="1999519856"/>
    <n v="1999519856"/>
    <n v="1999519856"/>
    <s v="10038R"/>
    <s v="Chief Financial Officer"/>
    <s v="10811R"/>
    <s v="Regulatory Services"/>
    <m/>
    <m/>
    <m/>
    <m/>
    <x v="0"/>
    <s v="103"/>
    <s v="13534"/>
    <s v="SP20 / 007"/>
    <n v="18999.999307692298"/>
    <n v="189999.99307692301"/>
  </r>
  <r>
    <m/>
    <n v="0"/>
    <n v="1999511718"/>
    <n v="1999519856"/>
    <n v="1999519856"/>
    <n v="1999519856"/>
    <s v="10038R"/>
    <s v="Chief Financial Officer"/>
    <s v="10811R"/>
    <s v="Regulatory Services"/>
    <m/>
    <m/>
    <m/>
    <m/>
    <x v="0"/>
    <s v="103"/>
    <s v="13534"/>
    <s v="SP20 / 008"/>
    <n v="10000.0028461538"/>
    <n v="100000.02846153799"/>
  </r>
  <r>
    <m/>
    <n v="0"/>
    <n v="1999511718"/>
    <n v="1999519856"/>
    <n v="1999519856"/>
    <n v="1999519856"/>
    <s v="10038R"/>
    <s v="Chief Financial Officer"/>
    <s v="10811R"/>
    <s v="Regulatory Services"/>
    <m/>
    <m/>
    <m/>
    <m/>
    <x v="0"/>
    <s v="103"/>
    <s v="13534"/>
    <s v="SP20 / 009"/>
    <n v="78874.839173076805"/>
    <n v="525832.26115384605"/>
  </r>
  <r>
    <m/>
    <n v="0"/>
    <n v="1999511718"/>
    <n v="1999519856"/>
    <n v="1999519856"/>
    <n v="1999519856"/>
    <s v="10038R"/>
    <s v="Chief Financial Officer"/>
    <s v="10811R"/>
    <s v="Regulatory Services"/>
    <m/>
    <m/>
    <m/>
    <m/>
    <x v="0"/>
    <s v="103"/>
    <s v="13534"/>
    <s v="SP20 / 010"/>
    <n v="113728.823384615"/>
    <n v="568644.11692307703"/>
  </r>
  <r>
    <m/>
    <n v="0"/>
    <n v="1999511718"/>
    <n v="1999519856"/>
    <n v="1999519856"/>
    <n v="1999519856"/>
    <s v="10038R"/>
    <s v="Chief Financial Officer"/>
    <s v="10811R"/>
    <s v="Regulatory Services"/>
    <m/>
    <m/>
    <m/>
    <m/>
    <x v="0"/>
    <s v="103"/>
    <s v="13534"/>
    <s v="SP20 / 011"/>
    <n v="95628.765384615501"/>
    <n v="382515.061538462"/>
  </r>
  <r>
    <m/>
    <n v="0"/>
    <n v="1999511718"/>
    <n v="1999519856"/>
    <n v="1999519856"/>
    <n v="1999519856"/>
    <s v="10038R"/>
    <s v="Chief Financial Officer"/>
    <s v="10811R"/>
    <s v="Regulatory Services"/>
    <m/>
    <m/>
    <m/>
    <m/>
    <x v="0"/>
    <s v="103"/>
    <s v="13536"/>
    <s v="SP20 / 006"/>
    <n v="6749.9994461538499"/>
    <n v="74999.993846153899"/>
  </r>
  <r>
    <m/>
    <n v="0"/>
    <n v="1999511718"/>
    <n v="1999519856"/>
    <n v="1999519856"/>
    <n v="1999519856"/>
    <s v="10038R"/>
    <s v="Chief Financial Officer"/>
    <s v="10811R"/>
    <s v="Regulatory Services"/>
    <m/>
    <m/>
    <m/>
    <m/>
    <x v="0"/>
    <s v="103"/>
    <s v="13536"/>
    <s v="SP20 / 007"/>
    <n v="27773.824884615398"/>
    <n v="277738.24884615402"/>
  </r>
  <r>
    <m/>
    <n v="0"/>
    <n v="1999511718"/>
    <n v="1999519856"/>
    <n v="1999519856"/>
    <n v="1999519856"/>
    <s v="10038R"/>
    <s v="Chief Financial Officer"/>
    <s v="10811R"/>
    <s v="Regulatory Services"/>
    <m/>
    <m/>
    <m/>
    <m/>
    <x v="0"/>
    <s v="103"/>
    <s v="13536"/>
    <s v="SP20 / 008"/>
    <n v="21963.414038461498"/>
    <n v="219634.14038461499"/>
  </r>
  <r>
    <m/>
    <n v="0"/>
    <n v="1999511718"/>
    <n v="1999519856"/>
    <n v="1999519856"/>
    <n v="1999519856"/>
    <s v="10038R"/>
    <s v="Chief Financial Officer"/>
    <s v="10811R"/>
    <s v="Regulatory Services"/>
    <m/>
    <m/>
    <m/>
    <m/>
    <x v="0"/>
    <s v="103"/>
    <s v="13536"/>
    <s v="SP20 / 009"/>
    <n v="23338.713749999999"/>
    <n v="155591.42499999999"/>
  </r>
  <r>
    <m/>
    <n v="0"/>
    <n v="1999511718"/>
    <n v="1999519856"/>
    <n v="1999519856"/>
    <n v="1999519856"/>
    <s v="10038R"/>
    <s v="Chief Financial Officer"/>
    <s v="10811R"/>
    <s v="Regulatory Services"/>
    <m/>
    <m/>
    <m/>
    <m/>
    <x v="0"/>
    <s v="103"/>
    <s v="13536"/>
    <s v="SP20 / 010"/>
    <n v="102879.932"/>
    <n v="514399.66"/>
  </r>
  <r>
    <m/>
    <n v="0"/>
    <n v="1999511718"/>
    <n v="1999519856"/>
    <n v="1999519856"/>
    <n v="1999519856"/>
    <s v="10038R"/>
    <s v="Chief Financial Officer"/>
    <s v="10811R"/>
    <s v="Regulatory Services"/>
    <m/>
    <m/>
    <m/>
    <m/>
    <x v="0"/>
    <s v="103"/>
    <s v="13754"/>
    <s v="SP20 / 006"/>
    <n v="14437.8"/>
    <n v="160420"/>
  </r>
  <r>
    <m/>
    <n v="0"/>
    <n v="1999511718"/>
    <n v="1999519856"/>
    <n v="1999519856"/>
    <n v="1999519856"/>
    <s v="10038R"/>
    <s v="Chief Financial Officer"/>
    <s v="10811R"/>
    <s v="Regulatory Services"/>
    <m/>
    <m/>
    <m/>
    <m/>
    <x v="0"/>
    <s v="103"/>
    <s v="13754"/>
    <s v="SP20 / 007"/>
    <n v="38265.802269230902"/>
    <n v="382658.022692308"/>
  </r>
  <r>
    <m/>
    <n v="0"/>
    <n v="1999511718"/>
    <n v="1999519856"/>
    <n v="1999519856"/>
    <n v="1999519856"/>
    <s v="10038R"/>
    <s v="Chief Financial Officer"/>
    <s v="10811R"/>
    <s v="Regulatory Services"/>
    <m/>
    <m/>
    <m/>
    <m/>
    <x v="0"/>
    <s v="103"/>
    <s v="13754"/>
    <s v="SP20 / 009"/>
    <n v="42394.062980769297"/>
    <n v="282627.08653846203"/>
  </r>
  <r>
    <m/>
    <n v="0"/>
    <n v="1999511718"/>
    <n v="1999519856"/>
    <n v="1999519856"/>
    <n v="1999519856"/>
    <s v="10038R"/>
    <s v="Chief Financial Officer"/>
    <s v="10811R"/>
    <s v="Regulatory Services"/>
    <m/>
    <m/>
    <m/>
    <m/>
    <x v="0"/>
    <s v="103"/>
    <s v="13754"/>
    <s v="SP20 / 010"/>
    <n v="61023.469923076802"/>
    <n v="305117.349615385"/>
  </r>
  <r>
    <m/>
    <n v="0"/>
    <n v="1999511718"/>
    <n v="1999519856"/>
    <n v="1999519856"/>
    <n v="1999519856"/>
    <s v="10038R"/>
    <s v="Chief Financial Officer"/>
    <s v="10811R"/>
    <s v="Regulatory Services"/>
    <m/>
    <m/>
    <m/>
    <m/>
    <x v="0"/>
    <s v="103"/>
    <s v="13754"/>
    <s v="SP20 / 011"/>
    <n v="45804.215480769199"/>
    <n v="183216.861923077"/>
  </r>
  <r>
    <m/>
    <n v="0"/>
    <n v="1999511718"/>
    <n v="1999519856"/>
    <n v="1999527994"/>
    <n v="1999527994"/>
    <s v="10038R"/>
    <s v="Chief Financial Officer"/>
    <s v="10811R"/>
    <s v="Regulatory Services"/>
    <s v="13068R"/>
    <s v="Pricing &amp; Analysis"/>
    <m/>
    <m/>
    <x v="0"/>
    <s v="103"/>
    <s v="12321"/>
    <s v="SP20 / 007"/>
    <n v="8349.9994615384603"/>
    <n v="83499.994615384596"/>
  </r>
  <r>
    <m/>
    <n v="0"/>
    <n v="1999511718"/>
    <n v="1999519856"/>
    <n v="1999527994"/>
    <n v="1999527994"/>
    <s v="10038R"/>
    <s v="Chief Financial Officer"/>
    <s v="10811R"/>
    <s v="Regulatory Services"/>
    <s v="13068R"/>
    <s v="Pricing &amp; Analysis"/>
    <m/>
    <m/>
    <x v="0"/>
    <s v="103"/>
    <s v="13068"/>
    <s v="SP20 / 006"/>
    <n v="20850.746330769201"/>
    <n v="231674.95923076899"/>
  </r>
  <r>
    <m/>
    <n v="0"/>
    <n v="1999511718"/>
    <n v="1999519856"/>
    <n v="1999527994"/>
    <n v="1999527994"/>
    <s v="10038R"/>
    <s v="Chief Financial Officer"/>
    <s v="10811R"/>
    <s v="Regulatory Services"/>
    <s v="13068R"/>
    <s v="Pricing &amp; Analysis"/>
    <m/>
    <m/>
    <x v="0"/>
    <s v="103"/>
    <s v="13068"/>
    <s v="SP20 / 007"/>
    <n v="98298.607769230701"/>
    <n v="982986.077692308"/>
  </r>
  <r>
    <m/>
    <n v="0"/>
    <n v="1999511718"/>
    <n v="1999519856"/>
    <n v="1999527994"/>
    <n v="1999527994"/>
    <s v="10038R"/>
    <s v="Chief Financial Officer"/>
    <s v="10811R"/>
    <s v="Regulatory Services"/>
    <s v="13068R"/>
    <s v="Pricing &amp; Analysis"/>
    <m/>
    <m/>
    <x v="0"/>
    <s v="103"/>
    <s v="13068"/>
    <s v="SP20 / 008"/>
    <n v="83987.1732692308"/>
    <n v="839871.73269230803"/>
  </r>
  <r>
    <m/>
    <n v="0"/>
    <n v="1999511718"/>
    <n v="1999519856"/>
    <n v="1999527994"/>
    <n v="1999527994"/>
    <s v="10038R"/>
    <s v="Chief Financial Officer"/>
    <s v="10811R"/>
    <s v="Regulatory Services"/>
    <s v="13068R"/>
    <s v="Pricing &amp; Analysis"/>
    <m/>
    <m/>
    <x v="0"/>
    <s v="103"/>
    <s v="13068"/>
    <s v="SP20 / 009"/>
    <n v="55507.503461538399"/>
    <n v="370050.02307692298"/>
  </r>
  <r>
    <m/>
    <n v="0"/>
    <n v="1999511718"/>
    <n v="1999519856"/>
    <n v="1999527994"/>
    <n v="1999527994"/>
    <s v="10038R"/>
    <s v="Chief Financial Officer"/>
    <s v="10811R"/>
    <s v="Regulatory Services"/>
    <s v="13068R"/>
    <s v="Pricing &amp; Analysis"/>
    <m/>
    <m/>
    <x v="0"/>
    <s v="103"/>
    <s v="13068"/>
    <s v="SP20 / 010"/>
    <n v="152917.90892307699"/>
    <n v="764589.54461538501"/>
  </r>
  <r>
    <m/>
    <n v="0"/>
    <n v="1999511718"/>
    <n v="1999519856"/>
    <n v="1999527994"/>
    <n v="1999527994"/>
    <s v="10038R"/>
    <s v="Chief Financial Officer"/>
    <s v="10811R"/>
    <s v="Regulatory Services"/>
    <s v="13068R"/>
    <s v="Pricing &amp; Analysis"/>
    <m/>
    <m/>
    <x v="0"/>
    <s v="103"/>
    <s v="13068"/>
    <s v="SP20 / 011"/>
    <n v="173932.75403846099"/>
    <n v="695731.01615384605"/>
  </r>
  <r>
    <m/>
    <n v="0"/>
    <n v="1999511718"/>
    <n v="1999552408"/>
    <n v="1999552408"/>
    <n v="1999552408"/>
    <s v="10038R"/>
    <s v="Chief Financial Officer"/>
    <s v="12920R"/>
    <s v="Strategy &amp; Transformation Oper"/>
    <m/>
    <m/>
    <m/>
    <m/>
    <x v="0"/>
    <s v="103"/>
    <s v="12920"/>
    <s v="SP20 / 009"/>
    <n v="19489.9793076922"/>
    <n v="129933.195384615"/>
  </r>
  <r>
    <m/>
    <n v="0"/>
    <n v="1999511718"/>
    <n v="1999633788"/>
    <n v="1999633788"/>
    <n v="1999633788"/>
    <s v="10038R"/>
    <s v="Chief Financial Officer"/>
    <s v="10394R"/>
    <s v="Audit Services"/>
    <m/>
    <m/>
    <m/>
    <m/>
    <x v="0"/>
    <s v="103"/>
    <s v="10149"/>
    <s v="SP20 / 006"/>
    <n v="15380.9945307692"/>
    <n v="170899.939230769"/>
  </r>
  <r>
    <m/>
    <n v="0"/>
    <n v="1999511718"/>
    <n v="1999633788"/>
    <n v="1999633788"/>
    <n v="1999633788"/>
    <s v="10038R"/>
    <s v="Chief Financial Officer"/>
    <s v="10394R"/>
    <s v="Audit Services"/>
    <m/>
    <m/>
    <m/>
    <m/>
    <x v="0"/>
    <s v="103"/>
    <s v="10149"/>
    <s v="SP20 / 007"/>
    <n v="17559.996153846201"/>
    <n v="175599.961538462"/>
  </r>
  <r>
    <m/>
    <n v="0"/>
    <n v="1999511718"/>
    <n v="1999633788"/>
    <n v="1999633788"/>
    <n v="1999633788"/>
    <s v="10038R"/>
    <s v="Chief Financial Officer"/>
    <s v="10394R"/>
    <s v="Audit Services"/>
    <m/>
    <m/>
    <m/>
    <m/>
    <x v="0"/>
    <s v="103"/>
    <s v="10149"/>
    <s v="SP20 / 011"/>
    <n v="52650"/>
    <n v="210600"/>
  </r>
  <r>
    <m/>
    <n v="0"/>
    <n v="1999511718"/>
    <n v="1999633788"/>
    <n v="1999633788"/>
    <n v="1999633788"/>
    <s v="10038R"/>
    <s v="Chief Financial Officer"/>
    <s v="10394R"/>
    <s v="Audit Services"/>
    <m/>
    <m/>
    <m/>
    <m/>
    <x v="0"/>
    <s v="103"/>
    <s v="10394"/>
    <s v="SP20 / 005"/>
    <n v="6512.0025846153803"/>
    <n v="81400.032307692294"/>
  </r>
  <r>
    <m/>
    <n v="0"/>
    <n v="1999511718"/>
    <n v="1999633788"/>
    <n v="1999633788"/>
    <n v="1999633788"/>
    <s v="10038R"/>
    <s v="Chief Financial Officer"/>
    <s v="10394R"/>
    <s v="Audit Services"/>
    <m/>
    <m/>
    <m/>
    <m/>
    <x v="0"/>
    <s v="103"/>
    <s v="10394"/>
    <s v="SP20 / 014"/>
    <n v="164250.01592307701"/>
    <n v="365000.03538461501"/>
  </r>
  <r>
    <m/>
    <n v="0"/>
    <n v="1999511718"/>
    <n v="1999633788"/>
    <n v="1999633788"/>
    <n v="1999633788"/>
    <s v="10038R"/>
    <s v="Chief Financial Officer"/>
    <s v="10394R"/>
    <s v="Audit Services"/>
    <m/>
    <m/>
    <m/>
    <m/>
    <x v="0"/>
    <s v="103"/>
    <s v="10674"/>
    <s v="SP20 / 006"/>
    <n v="13814.9974384615"/>
    <n v="153499.97153846201"/>
  </r>
  <r>
    <m/>
    <n v="0"/>
    <n v="1999511718"/>
    <n v="1999633788"/>
    <n v="1999633788"/>
    <n v="1999633788"/>
    <s v="10038R"/>
    <s v="Chief Financial Officer"/>
    <s v="10394R"/>
    <s v="Audit Services"/>
    <m/>
    <m/>
    <m/>
    <m/>
    <x v="0"/>
    <s v="103"/>
    <s v="10674"/>
    <s v="SP20 / 007"/>
    <n v="66393.422230769298"/>
    <n v="663934.22230769205"/>
  </r>
  <r>
    <m/>
    <n v="0"/>
    <n v="1999511718"/>
    <n v="1999633788"/>
    <n v="1999633788"/>
    <n v="1999633788"/>
    <s v="10038R"/>
    <s v="Chief Financial Officer"/>
    <s v="10394R"/>
    <s v="Audit Services"/>
    <m/>
    <m/>
    <m/>
    <m/>
    <x v="0"/>
    <s v="103"/>
    <s v="10674"/>
    <s v="SP20 / 008"/>
    <n v="10412.3896153846"/>
    <n v="104123.896153846"/>
  </r>
  <r>
    <m/>
    <n v="0"/>
    <n v="1999511718"/>
    <n v="1999633788"/>
    <n v="1999633788"/>
    <n v="1999633788"/>
    <s v="10038R"/>
    <s v="Chief Financial Officer"/>
    <s v="10394R"/>
    <s v="Audit Services"/>
    <m/>
    <m/>
    <m/>
    <m/>
    <x v="0"/>
    <s v="103"/>
    <s v="10674"/>
    <s v="SP20 / 009"/>
    <n v="108315.011884615"/>
    <n v="722100.07923076896"/>
  </r>
  <r>
    <m/>
    <n v="0"/>
    <n v="1999511718"/>
    <n v="1999633788"/>
    <n v="1999633788"/>
    <n v="1999633788"/>
    <s v="10038R"/>
    <s v="Chief Financial Officer"/>
    <s v="10394R"/>
    <s v="Audit Services"/>
    <m/>
    <m/>
    <m/>
    <m/>
    <x v="0"/>
    <s v="103"/>
    <s v="10674"/>
    <s v="SP20 / 010"/>
    <n v="119920.768923077"/>
    <n v="599603.84461538505"/>
  </r>
  <r>
    <m/>
    <n v="0"/>
    <n v="1999511718"/>
    <n v="1999633788"/>
    <n v="1999633788"/>
    <n v="1999633788"/>
    <s v="10038R"/>
    <s v="Chief Financial Officer"/>
    <s v="10394R"/>
    <s v="Audit Services"/>
    <m/>
    <m/>
    <m/>
    <m/>
    <x v="0"/>
    <s v="103"/>
    <s v="10674"/>
    <s v="SP20 / 011"/>
    <n v="149800.01461538501"/>
    <n v="599200.05846153898"/>
  </r>
  <r>
    <m/>
    <n v="0"/>
    <n v="1999511718"/>
    <n v="1999633788"/>
    <n v="1999633788"/>
    <n v="1999633788"/>
    <s v="10038R"/>
    <s v="Chief Financial Officer"/>
    <s v="10394R"/>
    <s v="Audit Services"/>
    <m/>
    <m/>
    <m/>
    <m/>
    <x v="0"/>
    <s v="103"/>
    <s v="11382"/>
    <s v="SP20 / 006"/>
    <n v="13854.807761538499"/>
    <n v="153942.30846153799"/>
  </r>
  <r>
    <m/>
    <n v="0"/>
    <n v="1999511718"/>
    <n v="1999633788"/>
    <n v="1999633788"/>
    <n v="1999633788"/>
    <s v="10038R"/>
    <s v="Chief Financial Officer"/>
    <s v="10394R"/>
    <s v="Audit Services"/>
    <m/>
    <m/>
    <m/>
    <m/>
    <x v="0"/>
    <s v="103"/>
    <s v="11382"/>
    <s v="SP20 / 007"/>
    <n v="9100"/>
    <n v="91000"/>
  </r>
  <r>
    <m/>
    <n v="0"/>
    <n v="1999511718"/>
    <n v="1999633788"/>
    <n v="1999633788"/>
    <n v="1999633788"/>
    <s v="10038R"/>
    <s v="Chief Financial Officer"/>
    <s v="10394R"/>
    <s v="Audit Services"/>
    <m/>
    <m/>
    <m/>
    <m/>
    <x v="0"/>
    <s v="103"/>
    <s v="11382"/>
    <s v="SP20 / 009"/>
    <n v="36915.002423076803"/>
    <n v="246100.01615384599"/>
  </r>
  <r>
    <m/>
    <n v="0"/>
    <n v="1999511718"/>
    <n v="1999633788"/>
    <n v="1999633788"/>
    <n v="1999633788"/>
    <s v="10038R"/>
    <s v="Chief Financial Officer"/>
    <s v="10394R"/>
    <s v="Audit Services"/>
    <m/>
    <m/>
    <m/>
    <m/>
    <x v="0"/>
    <s v="103"/>
    <s v="11382"/>
    <s v="SP20 / 011"/>
    <n v="51799.994423076998"/>
    <n v="207199.97769230799"/>
  </r>
  <r>
    <m/>
    <n v="0"/>
    <n v="1999511718"/>
    <n v="1999633788"/>
    <n v="1999664305"/>
    <n v="1999664305"/>
    <s v="10038R"/>
    <s v="Chief Financial Officer"/>
    <s v="10394R"/>
    <s v="Audit Services"/>
    <s v="11193R"/>
    <s v="Enterprise Risk &amp; Resiliency"/>
    <m/>
    <m/>
    <x v="0"/>
    <s v="103"/>
    <s v="13435"/>
    <s v="SP20 / 007"/>
    <n v="18107.798461538499"/>
    <n v="181077.98461538501"/>
  </r>
  <r>
    <m/>
    <n v="0"/>
    <n v="1999511718"/>
    <n v="1999633788"/>
    <n v="1999664305"/>
    <n v="1999664305"/>
    <s v="10038R"/>
    <s v="Chief Financial Officer"/>
    <s v="10394R"/>
    <s v="Audit Services"/>
    <s v="11193R"/>
    <s v="Enterprise Risk &amp; Resiliency"/>
    <m/>
    <m/>
    <x v="0"/>
    <s v="103"/>
    <s v="13435"/>
    <s v="SP20 / 009"/>
    <n v="18849.0043846154"/>
    <n v="125660.029230769"/>
  </r>
  <r>
    <m/>
    <n v="0"/>
    <n v="1999511718"/>
    <n v="1999633788"/>
    <n v="1999664305"/>
    <n v="1999664305"/>
    <s v="10038R"/>
    <s v="Chief Financial Officer"/>
    <s v="10394R"/>
    <s v="Audit Services"/>
    <s v="11193R"/>
    <s v="Enterprise Risk &amp; Resiliency"/>
    <m/>
    <m/>
    <x v="0"/>
    <s v="103"/>
    <s v="13435"/>
    <s v="SP20 / 010"/>
    <n v="31837.879153846199"/>
    <n v="159189.39576923099"/>
  </r>
  <r>
    <m/>
    <n v="0"/>
    <n v="1999511718"/>
    <n v="1999633788"/>
    <n v="1999664305"/>
    <n v="1999664305"/>
    <s v="10038R"/>
    <s v="Chief Financial Officer"/>
    <s v="10394R"/>
    <s v="Audit Services"/>
    <s v="11193R"/>
    <s v="Enterprise Risk &amp; Resiliency"/>
    <m/>
    <m/>
    <x v="0"/>
    <s v="103"/>
    <s v="13435"/>
    <s v="SP20 / 011"/>
    <n v="48699.313269230799"/>
    <n v="194797.25307692299"/>
  </r>
  <r>
    <m/>
    <n v="0"/>
    <n v="1999511718"/>
    <n v="1999633788"/>
    <n v="1999664305"/>
    <n v="1999664305"/>
    <s v="10038R"/>
    <s v="Chief Financial Officer"/>
    <s v="10394R"/>
    <s v="Audit Services"/>
    <s v="11193R"/>
    <s v="Enterprise Risk &amp; Resiliency"/>
    <m/>
    <m/>
    <x v="0"/>
    <s v="103"/>
    <s v="13577"/>
    <s v="SP20 / 007"/>
    <n v="9299.9980769230806"/>
    <n v="92999.980769230795"/>
  </r>
  <r>
    <m/>
    <n v="0"/>
    <n v="1999511718"/>
    <n v="1999633788"/>
    <n v="1999664305"/>
    <n v="1999664305"/>
    <s v="10038R"/>
    <s v="Chief Financial Officer"/>
    <s v="10394R"/>
    <s v="Audit Services"/>
    <s v="11193R"/>
    <s v="Enterprise Risk &amp; Resiliency"/>
    <m/>
    <m/>
    <x v="0"/>
    <s v="103"/>
    <s v="13577"/>
    <s v="SP20 / 009"/>
    <n v="18539.9957307693"/>
    <n v="123599.97153846201"/>
  </r>
  <r>
    <m/>
    <n v="0"/>
    <n v="1999511718"/>
    <n v="1999633788"/>
    <n v="1999664305"/>
    <n v="1999664305"/>
    <s v="10038R"/>
    <s v="Chief Financial Officer"/>
    <s v="10394R"/>
    <s v="Audit Services"/>
    <s v="11193R"/>
    <s v="Enterprise Risk &amp; Resiliency"/>
    <m/>
    <m/>
    <x v="0"/>
    <s v="103"/>
    <s v="13577"/>
    <s v="SP20 / 012"/>
    <n v="66509.093076923105"/>
    <n v="221696.97692307699"/>
  </r>
  <r>
    <m/>
    <n v="0"/>
    <n v="1999511718"/>
    <n v="1999694823"/>
    <n v="1999694823"/>
    <n v="1999694823"/>
    <s v="10038R"/>
    <s v="Chief Financial Officer"/>
    <s v="12304R"/>
    <s v="CFO Admin"/>
    <m/>
    <m/>
    <m/>
    <m/>
    <x v="0"/>
    <s v="103"/>
    <s v="10038"/>
    <s v="SP20 / 006"/>
    <n v="9124.4240307692107"/>
    <n v="101382.489230769"/>
  </r>
  <r>
    <m/>
    <n v="0"/>
    <n v="1999511718"/>
    <n v="1999725341"/>
    <n v="1999725341"/>
    <n v="1999725341"/>
    <s v="10038R"/>
    <s v="Chief Financial Officer"/>
    <s v="10024R"/>
    <s v="Corporate Planning &amp; Budgeting"/>
    <m/>
    <m/>
    <m/>
    <m/>
    <x v="0"/>
    <s v="103"/>
    <s v="10024"/>
    <s v="SP20 / 008"/>
    <n v="11817.194923076901"/>
    <n v="118171.94923076899"/>
  </r>
  <r>
    <m/>
    <n v="0"/>
    <n v="1999511718"/>
    <n v="1999725341"/>
    <n v="1999725341"/>
    <n v="1999725341"/>
    <s v="10038R"/>
    <s v="Chief Financial Officer"/>
    <s v="10024R"/>
    <s v="Corporate Planning &amp; Budgeting"/>
    <m/>
    <m/>
    <m/>
    <m/>
    <x v="0"/>
    <s v="103"/>
    <s v="10024"/>
    <s v="SP20 / 011"/>
    <n v="52625.002115384501"/>
    <n v="210500.008461538"/>
  </r>
  <r>
    <m/>
    <n v="0"/>
    <n v="1999511718"/>
    <n v="1999725341"/>
    <n v="1999725341"/>
    <n v="1999725341"/>
    <s v="10038R"/>
    <s v="Chief Financial Officer"/>
    <s v="10024R"/>
    <s v="Corporate Planning &amp; Budgeting"/>
    <m/>
    <m/>
    <m/>
    <m/>
    <x v="0"/>
    <s v="103"/>
    <s v="10024"/>
    <s v="SP20 / 015"/>
    <n v="166859.988576923"/>
    <n v="370799.974615385"/>
  </r>
  <r>
    <m/>
    <n v="0"/>
    <n v="1999511718"/>
    <n v="1999725341"/>
    <n v="1999725341"/>
    <n v="1999725341"/>
    <s v="10038R"/>
    <s v="Chief Financial Officer"/>
    <s v="10024R"/>
    <s v="Corporate Planning &amp; Budgeting"/>
    <m/>
    <m/>
    <m/>
    <m/>
    <x v="0"/>
    <s v="103"/>
    <s v="12314"/>
    <s v="SP20 / 008"/>
    <n v="10500.0005384615"/>
    <n v="105000.005384615"/>
  </r>
  <r>
    <m/>
    <n v="0"/>
    <n v="1999511718"/>
    <n v="1999725341"/>
    <n v="1999725341"/>
    <n v="1999725341"/>
    <s v="10038R"/>
    <s v="Chief Financial Officer"/>
    <s v="10024R"/>
    <s v="Corporate Planning &amp; Budgeting"/>
    <m/>
    <m/>
    <m/>
    <m/>
    <x v="0"/>
    <s v="103"/>
    <s v="12314"/>
    <s v="SP20 / 009"/>
    <n v="86010.0032307691"/>
    <n v="573400.02153846202"/>
  </r>
  <r>
    <m/>
    <n v="0"/>
    <n v="1999511718"/>
    <n v="1999725341"/>
    <n v="1999725341"/>
    <n v="1999725341"/>
    <s v="10038R"/>
    <s v="Chief Financial Officer"/>
    <s v="10024R"/>
    <s v="Corporate Planning &amp; Budgeting"/>
    <m/>
    <m/>
    <m/>
    <m/>
    <x v="0"/>
    <s v="103"/>
    <s v="12314"/>
    <s v="SP20 / 010"/>
    <n v="28999.996153846201"/>
    <n v="144999.98076923101"/>
  </r>
  <r>
    <m/>
    <n v="0"/>
    <n v="1999511718"/>
    <n v="1999725341"/>
    <n v="1999725341"/>
    <n v="1999725341"/>
    <s v="10038R"/>
    <s v="Chief Financial Officer"/>
    <s v="10024R"/>
    <s v="Corporate Planning &amp; Budgeting"/>
    <m/>
    <m/>
    <m/>
    <m/>
    <x v="0"/>
    <s v="103"/>
    <s v="12314"/>
    <s v="SP20 / 011"/>
    <n v="44927.644903846201"/>
    <n v="179710.57961538501"/>
  </r>
  <r>
    <m/>
    <n v="0"/>
    <n v="1999511718"/>
    <n v="1999725341"/>
    <n v="1999725341"/>
    <n v="1999725341"/>
    <s v="10038R"/>
    <s v="Chief Financial Officer"/>
    <s v="10024R"/>
    <s v="Corporate Planning &amp; Budgeting"/>
    <m/>
    <m/>
    <m/>
    <m/>
    <x v="0"/>
    <s v="103"/>
    <s v="12818"/>
    <s v="SP20 / 006"/>
    <n v="21464.997230769201"/>
    <n v="238499.969230769"/>
  </r>
  <r>
    <m/>
    <n v="0"/>
    <n v="1999511718"/>
    <n v="1999725341"/>
    <n v="1999725341"/>
    <n v="1999725341"/>
    <s v="10038R"/>
    <s v="Chief Financial Officer"/>
    <s v="10024R"/>
    <s v="Corporate Planning &amp; Budgeting"/>
    <m/>
    <m/>
    <m/>
    <m/>
    <x v="0"/>
    <s v="103"/>
    <s v="12818"/>
    <s v="SP20 / 007"/>
    <n v="27079.102653846199"/>
    <n v="270791.02653846203"/>
  </r>
  <r>
    <m/>
    <n v="0"/>
    <n v="1999511718"/>
    <n v="1999725341"/>
    <n v="1999725341"/>
    <n v="1999725341"/>
    <s v="10038R"/>
    <s v="Chief Financial Officer"/>
    <s v="10024R"/>
    <s v="Corporate Planning &amp; Budgeting"/>
    <m/>
    <m/>
    <m/>
    <m/>
    <x v="0"/>
    <s v="103"/>
    <s v="12818"/>
    <s v="SP20 / 008"/>
    <n v="47049.997846153899"/>
    <n v="470499.97846153798"/>
  </r>
  <r>
    <m/>
    <n v="0"/>
    <n v="1999511718"/>
    <n v="1999725341"/>
    <n v="1999725341"/>
    <n v="1999725341"/>
    <s v="10038R"/>
    <s v="Chief Financial Officer"/>
    <s v="10024R"/>
    <s v="Corporate Planning &amp; Budgeting"/>
    <m/>
    <m/>
    <m/>
    <m/>
    <x v="0"/>
    <s v="103"/>
    <s v="12818"/>
    <s v="SP20 / 009"/>
    <n v="40199.998961538498"/>
    <n v="267999.99307692301"/>
  </r>
  <r>
    <m/>
    <n v="0"/>
    <n v="1999511718"/>
    <n v="1999725341"/>
    <n v="1999725341"/>
    <n v="1999725341"/>
    <s v="10038R"/>
    <s v="Chief Financial Officer"/>
    <s v="10024R"/>
    <s v="Corporate Planning &amp; Budgeting"/>
    <m/>
    <m/>
    <m/>
    <m/>
    <x v="0"/>
    <s v="103"/>
    <s v="12818"/>
    <s v="SP20 / 010"/>
    <n v="131699.99215384599"/>
    <n v="658499.96076923097"/>
  </r>
  <r>
    <m/>
    <n v="0"/>
    <n v="1999511718"/>
    <n v="1999725341"/>
    <n v="1999725341"/>
    <n v="1999725341"/>
    <s v="10038R"/>
    <s v="Chief Financial Officer"/>
    <s v="10024R"/>
    <s v="Corporate Planning &amp; Budgeting"/>
    <m/>
    <m/>
    <m/>
    <m/>
    <x v="0"/>
    <s v="103"/>
    <s v="12818"/>
    <s v="SP20 / 011"/>
    <n v="48750"/>
    <n v="195000"/>
  </r>
  <r>
    <m/>
    <n v="0"/>
    <n v="1999511718"/>
    <n v="1999725341"/>
    <n v="1999725341"/>
    <n v="1999725341"/>
    <s v="10038R"/>
    <s v="Chief Financial Officer"/>
    <s v="10024R"/>
    <s v="Corporate Planning &amp; Budgeting"/>
    <m/>
    <m/>
    <m/>
    <m/>
    <x v="0"/>
    <s v="103"/>
    <s v="12919"/>
    <s v="SP20 / 007"/>
    <n v="8999.9984615384601"/>
    <n v="89999.984615384601"/>
  </r>
  <r>
    <m/>
    <n v="0"/>
    <n v="1999511718"/>
    <n v="1999725341"/>
    <n v="1999725341"/>
    <n v="1999725341"/>
    <s v="10038R"/>
    <s v="Chief Financial Officer"/>
    <s v="10024R"/>
    <s v="Corporate Planning &amp; Budgeting"/>
    <m/>
    <m/>
    <m/>
    <m/>
    <x v="0"/>
    <s v="103"/>
    <s v="12919"/>
    <s v="SP20 / 009"/>
    <n v="86256.370846153906"/>
    <n v="575042.47230769205"/>
  </r>
  <r>
    <m/>
    <n v="0"/>
    <n v="1999511718"/>
    <n v="1999725341"/>
    <n v="1999725341"/>
    <n v="1999725341"/>
    <s v="10038R"/>
    <s v="Chief Financial Officer"/>
    <s v="10024R"/>
    <s v="Corporate Planning &amp; Budgeting"/>
    <m/>
    <m/>
    <m/>
    <m/>
    <x v="0"/>
    <s v="103"/>
    <s v="12919"/>
    <s v="SP20 / 010"/>
    <n v="63815.000769230799"/>
    <n v="319075.00384615402"/>
  </r>
  <r>
    <m/>
    <n v="0"/>
    <n v="1999511718"/>
    <n v="1999725341"/>
    <n v="1999725341"/>
    <n v="1999725341"/>
    <s v="10038R"/>
    <s v="Chief Financial Officer"/>
    <s v="10024R"/>
    <s v="Corporate Planning &amp; Budgeting"/>
    <m/>
    <m/>
    <m/>
    <m/>
    <x v="0"/>
    <s v="103"/>
    <s v="12919"/>
    <s v="SP20 / 012"/>
    <n v="78000"/>
    <n v="260000"/>
  </r>
  <r>
    <m/>
    <n v="0"/>
    <n v="1999511718"/>
    <n v="1999725341"/>
    <n v="1999725341"/>
    <n v="1999725341"/>
    <s v="10038R"/>
    <s v="Chief Financial Officer"/>
    <s v="10024R"/>
    <s v="Corporate Planning &amp; Budgeting"/>
    <m/>
    <m/>
    <m/>
    <m/>
    <x v="0"/>
    <s v="103"/>
    <s v="13842"/>
    <s v="SP20 / 006"/>
    <n v="6952.5007615384602"/>
    <n v="77250.008461538499"/>
  </r>
  <r>
    <m/>
    <n v="0"/>
    <n v="1999511718"/>
    <n v="1999725341"/>
    <n v="1999725341"/>
    <n v="1999725341"/>
    <s v="10038R"/>
    <s v="Chief Financial Officer"/>
    <s v="10024R"/>
    <s v="Corporate Planning &amp; Budgeting"/>
    <m/>
    <m/>
    <m/>
    <m/>
    <x v="0"/>
    <s v="103"/>
    <s v="13842"/>
    <s v="SP20 / 007"/>
    <n v="45930.000615384597"/>
    <n v="459300.00615384598"/>
  </r>
  <r>
    <m/>
    <n v="0"/>
    <n v="1999511718"/>
    <n v="1999725341"/>
    <n v="1999725341"/>
    <n v="1999725341"/>
    <s v="10038R"/>
    <s v="Chief Financial Officer"/>
    <s v="10024R"/>
    <s v="Corporate Planning &amp; Budgeting"/>
    <m/>
    <m/>
    <m/>
    <m/>
    <x v="0"/>
    <s v="103"/>
    <s v="13842"/>
    <s v="SP20 / 008"/>
    <n v="21769.992923076999"/>
    <n v="217699.92923076899"/>
  </r>
  <r>
    <m/>
    <n v="0"/>
    <n v="1999511718"/>
    <n v="1999725341"/>
    <n v="1999725341"/>
    <n v="1999725341"/>
    <s v="10038R"/>
    <s v="Chief Financial Officer"/>
    <s v="10024R"/>
    <s v="Corporate Planning &amp; Budgeting"/>
    <m/>
    <m/>
    <m/>
    <m/>
    <x v="0"/>
    <s v="103"/>
    <s v="13842"/>
    <s v="SP20 / 009"/>
    <n v="59770.649769230797"/>
    <n v="398470.99846153898"/>
  </r>
  <r>
    <m/>
    <n v="0"/>
    <n v="1999511718"/>
    <n v="1999725341"/>
    <n v="1999725341"/>
    <n v="1999725341"/>
    <s v="10038R"/>
    <s v="Chief Financial Officer"/>
    <s v="10024R"/>
    <s v="Corporate Planning &amp; Budgeting"/>
    <m/>
    <m/>
    <m/>
    <m/>
    <x v="0"/>
    <s v="103"/>
    <s v="13842"/>
    <s v="SP20 / 010"/>
    <n v="61600.005692307597"/>
    <n v="308000.02846153802"/>
  </r>
  <r>
    <m/>
    <n v="0"/>
    <n v="1999511718"/>
    <n v="1999725341"/>
    <n v="1999725341"/>
    <n v="1999725341"/>
    <s v="10038R"/>
    <s v="Chief Financial Officer"/>
    <s v="10024R"/>
    <s v="Corporate Planning &amp; Budgeting"/>
    <m/>
    <m/>
    <m/>
    <m/>
    <x v="0"/>
    <s v="103"/>
    <s v="13842"/>
    <s v="SP20 / 011"/>
    <n v="55199.999230769201"/>
    <n v="220799.99692307701"/>
  </r>
  <r>
    <m/>
    <n v="0"/>
    <n v="1999511718"/>
    <n v="1999740600"/>
    <n v="1999740600"/>
    <n v="1999740600"/>
    <s v="10038R"/>
    <s v="Chief Financial Officer"/>
    <s v="11405R"/>
    <s v="Corporate Accounting"/>
    <m/>
    <m/>
    <m/>
    <m/>
    <x v="0"/>
    <s v="103"/>
    <s v="11405"/>
    <s v="SP20 / 005"/>
    <n v="6000.0003076923103"/>
    <n v="75000.003846153893"/>
  </r>
  <r>
    <m/>
    <n v="0"/>
    <n v="1999511718"/>
    <n v="1999740600"/>
    <n v="1999740600"/>
    <n v="1999740600"/>
    <s v="10038R"/>
    <s v="Chief Financial Officer"/>
    <s v="11405R"/>
    <s v="Corporate Accounting"/>
    <m/>
    <m/>
    <m/>
    <m/>
    <x v="0"/>
    <s v="103"/>
    <s v="11405"/>
    <s v="SP20 / 008"/>
    <n v="32141.003076923"/>
    <n v="321410.03076923097"/>
  </r>
  <r>
    <m/>
    <n v="0"/>
    <n v="1999511718"/>
    <n v="1999740600"/>
    <n v="1999740600"/>
    <n v="1999740600"/>
    <s v="10038R"/>
    <s v="Chief Financial Officer"/>
    <s v="11405R"/>
    <s v="Corporate Accounting"/>
    <m/>
    <m/>
    <m/>
    <m/>
    <x v="0"/>
    <s v="103"/>
    <s v="11405"/>
    <s v="SP20 / 010"/>
    <n v="92574.991230769403"/>
    <n v="462874.956153846"/>
  </r>
  <r>
    <m/>
    <n v="0"/>
    <n v="1999511718"/>
    <n v="1999740600"/>
    <n v="1999740600"/>
    <n v="1999740600"/>
    <s v="10038R"/>
    <s v="Chief Financial Officer"/>
    <s v="11405R"/>
    <s v="Corporate Accounting"/>
    <m/>
    <m/>
    <m/>
    <m/>
    <x v="0"/>
    <s v="103"/>
    <s v="11405"/>
    <s v="SP20 / 011"/>
    <n v="95831.640288461494"/>
    <n v="383326.56115384598"/>
  </r>
  <r>
    <m/>
    <n v="0"/>
    <n v="1999511718"/>
    <n v="1999740600"/>
    <n v="1999740600"/>
    <n v="1999740600"/>
    <s v="10038R"/>
    <s v="Chief Financial Officer"/>
    <s v="11405R"/>
    <s v="Corporate Accounting"/>
    <m/>
    <m/>
    <m/>
    <m/>
    <x v="0"/>
    <s v="103"/>
    <s v="11405"/>
    <s v="SP20 / 013"/>
    <n v="89215.248365384701"/>
    <n v="254900.70961538501"/>
  </r>
  <r>
    <m/>
    <n v="0"/>
    <n v="1999511718"/>
    <n v="1999740600"/>
    <n v="1999740600"/>
    <n v="1999740600"/>
    <s v="10038R"/>
    <s v="Chief Financial Officer"/>
    <s v="11405R"/>
    <s v="Corporate Accounting"/>
    <m/>
    <m/>
    <m/>
    <m/>
    <x v="0"/>
    <s v="103"/>
    <s v="11405"/>
    <s v="SP20 / 016"/>
    <n v="294600.00230769202"/>
    <n v="491000.00384615402"/>
  </r>
  <r>
    <m/>
    <n v="0"/>
    <n v="1999511718"/>
    <n v="1999740600"/>
    <n v="1999740600"/>
    <n v="1999740600"/>
    <s v="10038R"/>
    <s v="Chief Financial Officer"/>
    <s v="11405R"/>
    <s v="Corporate Accounting"/>
    <m/>
    <m/>
    <m/>
    <m/>
    <x v="0"/>
    <s v="103"/>
    <s v="13758"/>
    <s v="SP20 / 008"/>
    <n v="51336.979000000101"/>
    <n v="513369.79"/>
  </r>
  <r>
    <m/>
    <n v="0"/>
    <n v="1999511718"/>
    <n v="1999740600"/>
    <n v="1999740600"/>
    <n v="1999740600"/>
    <s v="10038R"/>
    <s v="Chief Financial Officer"/>
    <s v="11405R"/>
    <s v="Corporate Accounting"/>
    <m/>
    <m/>
    <m/>
    <m/>
    <x v="0"/>
    <s v="103"/>
    <s v="13758"/>
    <s v="SP20 / 009"/>
    <n v="39202.8270576922"/>
    <n v="261352.180384615"/>
  </r>
  <r>
    <m/>
    <n v="0"/>
    <n v="1999511718"/>
    <n v="1999740600"/>
    <n v="1999740600"/>
    <n v="1999740600"/>
    <s v="10038R"/>
    <s v="Chief Financial Officer"/>
    <s v="11405R"/>
    <s v="Corporate Accounting"/>
    <m/>
    <m/>
    <m/>
    <m/>
    <x v="0"/>
    <s v="103"/>
    <s v="13758"/>
    <s v="SP20 / 010"/>
    <n v="130648.54269230799"/>
    <n v="653242.71346153901"/>
  </r>
  <r>
    <m/>
    <n v="0"/>
    <n v="1999511718"/>
    <n v="1999740600"/>
    <n v="1999740600"/>
    <n v="1999740600"/>
    <s v="10038R"/>
    <s v="Chief Financial Officer"/>
    <s v="11405R"/>
    <s v="Corporate Accounting"/>
    <m/>
    <m/>
    <m/>
    <m/>
    <x v="0"/>
    <s v="103"/>
    <s v="13758"/>
    <s v="SP20 / 011"/>
    <n v="198247.04874999999"/>
    <n v="792988.19499999995"/>
  </r>
  <r>
    <m/>
    <n v="0"/>
    <n v="1999511718"/>
    <n v="1999740600"/>
    <n v="1999740600"/>
    <n v="1999740600"/>
    <s v="10038R"/>
    <s v="Chief Financial Officer"/>
    <s v="11405R"/>
    <s v="Corporate Accounting"/>
    <m/>
    <m/>
    <m/>
    <m/>
    <x v="0"/>
    <s v="103"/>
    <s v="13758"/>
    <s v="SP20 / 013"/>
    <n v="91000"/>
    <n v="260000"/>
  </r>
  <r>
    <m/>
    <n v="0"/>
    <n v="1999511718"/>
    <n v="1999740600"/>
    <n v="1999744414"/>
    <n v="1999744414"/>
    <s v="10038R"/>
    <s v="Chief Financial Officer"/>
    <s v="11405R"/>
    <s v="Corporate Accounting"/>
    <s v="10393R"/>
    <s v="Tax Services"/>
    <m/>
    <m/>
    <x v="0"/>
    <s v="103"/>
    <s v="10393"/>
    <s v="SP20 / 005"/>
    <n v="13599.996430769201"/>
    <n v="169999.95538461499"/>
  </r>
  <r>
    <m/>
    <n v="0"/>
    <n v="1999511718"/>
    <n v="1999740600"/>
    <n v="1999744414"/>
    <n v="1999744414"/>
    <s v="10038R"/>
    <s v="Chief Financial Officer"/>
    <s v="11405R"/>
    <s v="Corporate Accounting"/>
    <s v="10393R"/>
    <s v="Tax Services"/>
    <m/>
    <m/>
    <x v="0"/>
    <s v="103"/>
    <s v="10393"/>
    <s v="SP20 / 006"/>
    <n v="8388.0003461538399"/>
    <n v="93200.003846153806"/>
  </r>
  <r>
    <m/>
    <n v="0"/>
    <n v="1999511718"/>
    <n v="1999740600"/>
    <n v="1999744414"/>
    <n v="1999744414"/>
    <s v="10038R"/>
    <s v="Chief Financial Officer"/>
    <s v="11405R"/>
    <s v="Corporate Accounting"/>
    <s v="10393R"/>
    <s v="Tax Services"/>
    <m/>
    <m/>
    <x v="0"/>
    <s v="103"/>
    <s v="10393"/>
    <s v="SP20 / 007"/>
    <n v="38020.001923076998"/>
    <n v="380200.01923076902"/>
  </r>
  <r>
    <m/>
    <n v="0"/>
    <n v="1999511718"/>
    <n v="1999740600"/>
    <n v="1999744414"/>
    <n v="1999744414"/>
    <s v="10038R"/>
    <s v="Chief Financial Officer"/>
    <s v="11405R"/>
    <s v="Corporate Accounting"/>
    <s v="10393R"/>
    <s v="Tax Services"/>
    <m/>
    <m/>
    <x v="0"/>
    <s v="103"/>
    <s v="10393"/>
    <s v="SP20 / 008"/>
    <n v="108369.99823076899"/>
    <n v="1083699.98230769"/>
  </r>
  <r>
    <m/>
    <n v="0"/>
    <n v="1999511718"/>
    <n v="1999740600"/>
    <n v="1999744414"/>
    <n v="1999744414"/>
    <s v="10038R"/>
    <s v="Chief Financial Officer"/>
    <s v="11405R"/>
    <s v="Corporate Accounting"/>
    <s v="10393R"/>
    <s v="Tax Services"/>
    <m/>
    <m/>
    <x v="0"/>
    <s v="103"/>
    <s v="10393"/>
    <s v="SP20 / 009"/>
    <n v="112456.146923077"/>
    <n v="749707.64615384606"/>
  </r>
  <r>
    <m/>
    <n v="0"/>
    <n v="1999511718"/>
    <n v="1999740600"/>
    <n v="1999744414"/>
    <n v="1999744414"/>
    <s v="10038R"/>
    <s v="Chief Financial Officer"/>
    <s v="11405R"/>
    <s v="Corporate Accounting"/>
    <s v="10393R"/>
    <s v="Tax Services"/>
    <m/>
    <m/>
    <x v="0"/>
    <s v="103"/>
    <s v="10393"/>
    <s v="SP20 / 010"/>
    <n v="157159.975846154"/>
    <n v="785799.879230769"/>
  </r>
  <r>
    <m/>
    <n v="0"/>
    <n v="1999511718"/>
    <n v="1999740600"/>
    <n v="1999744414"/>
    <n v="1999744414"/>
    <s v="10038R"/>
    <s v="Chief Financial Officer"/>
    <s v="11405R"/>
    <s v="Corporate Accounting"/>
    <s v="10393R"/>
    <s v="Tax Services"/>
    <m/>
    <m/>
    <x v="0"/>
    <s v="103"/>
    <s v="10393"/>
    <s v="SP20 / 011"/>
    <n v="133999.984038461"/>
    <n v="535999.93615384598"/>
  </r>
  <r>
    <m/>
    <n v="0"/>
    <n v="1999511718"/>
    <n v="1999740600"/>
    <n v="1999744414"/>
    <n v="1999744414"/>
    <s v="10038R"/>
    <s v="Chief Financial Officer"/>
    <s v="11405R"/>
    <s v="Corporate Accounting"/>
    <s v="10393R"/>
    <s v="Tax Services"/>
    <m/>
    <m/>
    <x v="0"/>
    <s v="103"/>
    <s v="10393"/>
    <s v="SP20 / 012"/>
    <n v="61500.010153846197"/>
    <n v="205000.03384615399"/>
  </r>
  <r>
    <m/>
    <n v="0"/>
    <n v="1999511718"/>
    <n v="1999740600"/>
    <n v="1999744414"/>
    <n v="1999744414"/>
    <s v="10038R"/>
    <s v="Chief Financial Officer"/>
    <s v="11405R"/>
    <s v="Corporate Accounting"/>
    <s v="10393R"/>
    <s v="Tax Services"/>
    <m/>
    <m/>
    <x v="0"/>
    <s v="103"/>
    <s v="10393"/>
    <s v="SP20 / 014"/>
    <n v="111999.987076923"/>
    <n v="279999.96769230801"/>
  </r>
  <r>
    <m/>
    <n v="0"/>
    <n v="1999511718"/>
    <n v="1999740600"/>
    <n v="1999747275"/>
    <n v="1999747275"/>
    <s v="10038R"/>
    <s v="Chief Financial Officer"/>
    <s v="11405R"/>
    <s v="Corporate Accounting"/>
    <s v="10284R"/>
    <s v="Corporate Accounting Services"/>
    <m/>
    <m/>
    <x v="0"/>
    <s v="103"/>
    <s v="10284"/>
    <s v="SP20 / 005"/>
    <n v="11118.400492307699"/>
    <n v="138980.00615384601"/>
  </r>
  <r>
    <m/>
    <n v="0"/>
    <n v="1999511718"/>
    <n v="1999740600"/>
    <n v="1999747275"/>
    <n v="1999747275"/>
    <s v="10038R"/>
    <s v="Chief Financial Officer"/>
    <s v="11405R"/>
    <s v="Corporate Accounting"/>
    <s v="10284R"/>
    <s v="Corporate Accounting Services"/>
    <m/>
    <m/>
    <x v="0"/>
    <s v="103"/>
    <s v="10284"/>
    <s v="SP20 / 006"/>
    <n v="66448.800069230798"/>
    <n v="738320.000769231"/>
  </r>
  <r>
    <m/>
    <n v="0"/>
    <n v="1999511718"/>
    <n v="1999740600"/>
    <n v="1999747275"/>
    <n v="1999747275"/>
    <s v="10038R"/>
    <s v="Chief Financial Officer"/>
    <s v="11405R"/>
    <s v="Corporate Accounting"/>
    <s v="10284R"/>
    <s v="Corporate Accounting Services"/>
    <m/>
    <m/>
    <x v="0"/>
    <s v="103"/>
    <s v="10284"/>
    <s v="SP20 / 007"/>
    <n v="37638.9994615385"/>
    <n v="376389.99461538502"/>
  </r>
  <r>
    <m/>
    <n v="0"/>
    <n v="1999511718"/>
    <n v="1999740600"/>
    <n v="1999747275"/>
    <n v="1999747275"/>
    <s v="10038R"/>
    <s v="Chief Financial Officer"/>
    <s v="11405R"/>
    <s v="Corporate Accounting"/>
    <s v="10284R"/>
    <s v="Corporate Accounting Services"/>
    <m/>
    <m/>
    <x v="0"/>
    <s v="103"/>
    <s v="10284"/>
    <s v="SP20 / 008"/>
    <n v="117400.98976923"/>
    <n v="1174009.8976923099"/>
  </r>
  <r>
    <m/>
    <n v="0"/>
    <n v="1999511718"/>
    <n v="1999740600"/>
    <n v="1999747275"/>
    <n v="1999747275"/>
    <s v="10038R"/>
    <s v="Chief Financial Officer"/>
    <s v="11405R"/>
    <s v="Corporate Accounting"/>
    <s v="10284R"/>
    <s v="Corporate Accounting Services"/>
    <m/>
    <m/>
    <x v="0"/>
    <s v="103"/>
    <s v="10284"/>
    <s v="SP20 / 009"/>
    <n v="198761.56049999999"/>
    <n v="1325077.07"/>
  </r>
  <r>
    <m/>
    <n v="0"/>
    <n v="1999511718"/>
    <n v="1999740600"/>
    <n v="1999747275"/>
    <n v="1999747275"/>
    <s v="10038R"/>
    <s v="Chief Financial Officer"/>
    <s v="11405R"/>
    <s v="Corporate Accounting"/>
    <s v="10284R"/>
    <s v="Corporate Accounting Services"/>
    <m/>
    <m/>
    <x v="0"/>
    <s v="103"/>
    <s v="10284"/>
    <s v="SP20 / 010"/>
    <n v="254649.605846155"/>
    <n v="1273248.02923077"/>
  </r>
  <r>
    <m/>
    <n v="0"/>
    <n v="1999511718"/>
    <n v="1999740600"/>
    <n v="1999747275"/>
    <n v="1999747275"/>
    <s v="10038R"/>
    <s v="Chief Financial Officer"/>
    <s v="11405R"/>
    <s v="Corporate Accounting"/>
    <s v="10284R"/>
    <s v="Corporate Accounting Services"/>
    <m/>
    <m/>
    <x v="0"/>
    <s v="103"/>
    <s v="10284"/>
    <s v="SP20 / 011"/>
    <n v="183950.02249999999"/>
    <n v="735800.09"/>
  </r>
  <r>
    <m/>
    <n v="0"/>
    <n v="1999511718"/>
    <n v="1999740600"/>
    <n v="1999747275"/>
    <n v="1999747275"/>
    <s v="10038R"/>
    <s v="Chief Financial Officer"/>
    <s v="11405R"/>
    <s v="Corporate Accounting"/>
    <s v="10284R"/>
    <s v="Corporate Accounting Services"/>
    <m/>
    <m/>
    <x v="0"/>
    <s v="103"/>
    <s v="10284"/>
    <s v="SP20 / 013"/>
    <n v="93237.350769230805"/>
    <n v="266392.430769231"/>
  </r>
  <r>
    <m/>
    <n v="0"/>
    <n v="1999511718"/>
    <n v="1999740600"/>
    <n v="1999748109"/>
    <n v="1999748109"/>
    <s v="10038R"/>
    <s v="Chief Financial Officer"/>
    <s v="11405R"/>
    <s v="Corporate Accounting"/>
    <s v="11390R"/>
    <s v="Corporate Financial Reporting"/>
    <m/>
    <m/>
    <x v="0"/>
    <s v="103"/>
    <s v="11390"/>
    <s v="SP20 / 005"/>
    <n v="4947.6920615384597"/>
    <n v="61846.150769230801"/>
  </r>
  <r>
    <m/>
    <n v="0"/>
    <n v="1999511718"/>
    <n v="1999740600"/>
    <n v="1999748109"/>
    <n v="1999748109"/>
    <s v="10038R"/>
    <s v="Chief Financial Officer"/>
    <s v="11405R"/>
    <s v="Corporate Accounting"/>
    <s v="11390R"/>
    <s v="Corporate Financial Reporting"/>
    <m/>
    <m/>
    <x v="0"/>
    <s v="103"/>
    <s v="11390"/>
    <s v="SP20 / 008"/>
    <n v="43867.4923846155"/>
    <n v="438674.92384615401"/>
  </r>
  <r>
    <m/>
    <n v="0"/>
    <n v="1999511718"/>
    <n v="1999740600"/>
    <n v="1999748109"/>
    <n v="1999748109"/>
    <s v="10038R"/>
    <s v="Chief Financial Officer"/>
    <s v="11405R"/>
    <s v="Corporate Accounting"/>
    <s v="11390R"/>
    <s v="Corporate Financial Reporting"/>
    <m/>
    <m/>
    <x v="0"/>
    <s v="103"/>
    <s v="11390"/>
    <s v="SP20 / 010"/>
    <n v="82059.998461538402"/>
    <n v="410299.99230769201"/>
  </r>
  <r>
    <m/>
    <n v="0"/>
    <n v="1999511718"/>
    <n v="1999740600"/>
    <n v="1999748109"/>
    <n v="1999748109"/>
    <s v="10038R"/>
    <s v="Chief Financial Officer"/>
    <s v="11405R"/>
    <s v="Corporate Accounting"/>
    <s v="11390R"/>
    <s v="Corporate Financial Reporting"/>
    <m/>
    <m/>
    <x v="0"/>
    <s v="103"/>
    <s v="11390"/>
    <s v="SP20 / 011"/>
    <n v="49131.003461538501"/>
    <n v="196524.013846154"/>
  </r>
  <r>
    <m/>
    <n v="0"/>
    <n v="1999511718"/>
    <n v="1999740600"/>
    <n v="1999748109"/>
    <n v="1999748109"/>
    <s v="10038R"/>
    <s v="Chief Financial Officer"/>
    <s v="11405R"/>
    <s v="Corporate Accounting"/>
    <s v="11390R"/>
    <s v="Corporate Financial Reporting"/>
    <m/>
    <m/>
    <x v="0"/>
    <s v="103"/>
    <s v="11390"/>
    <s v="SP20 / 013"/>
    <n v="93755.936480769102"/>
    <n v="267874.10423076898"/>
  </r>
  <r>
    <m/>
    <n v="0"/>
    <n v="1999511718"/>
    <n v="1999748229"/>
    <n v="1999750136"/>
    <n v="1999750136"/>
    <s v="10038R"/>
    <s v="Chief Financial Officer"/>
    <s v="11433R"/>
    <s v="Treasury and Risk"/>
    <s v="10279R"/>
    <s v="Treasury Operations"/>
    <m/>
    <m/>
    <x v="0"/>
    <s v="103"/>
    <s v="10279"/>
    <s v="SP20 / 004"/>
    <n v="10671.000969230799"/>
    <n v="177850.01615384599"/>
  </r>
  <r>
    <m/>
    <n v="0"/>
    <n v="1999511718"/>
    <n v="1999748229"/>
    <n v="1999750136"/>
    <n v="1999750136"/>
    <s v="10038R"/>
    <s v="Chief Financial Officer"/>
    <s v="11433R"/>
    <s v="Treasury and Risk"/>
    <s v="10279R"/>
    <s v="Treasury Operations"/>
    <m/>
    <m/>
    <x v="0"/>
    <s v="103"/>
    <s v="10279"/>
    <s v="SP20 / 007"/>
    <n v="29462.8051923077"/>
    <n v="294628.05192307697"/>
  </r>
  <r>
    <m/>
    <n v="0"/>
    <n v="1999511718"/>
    <n v="1999748229"/>
    <n v="1999750136"/>
    <n v="1999750136"/>
    <s v="10038R"/>
    <s v="Chief Financial Officer"/>
    <s v="11433R"/>
    <s v="Treasury and Risk"/>
    <s v="10279R"/>
    <s v="Treasury Operations"/>
    <m/>
    <m/>
    <x v="0"/>
    <s v="103"/>
    <s v="10279"/>
    <s v="SP20 / 009"/>
    <n v="36149.996653846203"/>
    <n v="240999.97769230799"/>
  </r>
  <r>
    <m/>
    <n v="0"/>
    <n v="1999511718"/>
    <n v="1999748229"/>
    <n v="1999750136"/>
    <n v="1999750136"/>
    <s v="10038R"/>
    <s v="Chief Financial Officer"/>
    <s v="11433R"/>
    <s v="Treasury and Risk"/>
    <s v="10279R"/>
    <s v="Treasury Operations"/>
    <m/>
    <m/>
    <x v="0"/>
    <s v="103"/>
    <s v="10279"/>
    <s v="SP20 / 010"/>
    <n v="33000.005692307597"/>
    <n v="165000.02846153799"/>
  </r>
  <r>
    <m/>
    <n v="0"/>
    <n v="1999511718"/>
    <n v="1999748229"/>
    <n v="1999750136"/>
    <n v="1999750136"/>
    <s v="10038R"/>
    <s v="Chief Financial Officer"/>
    <s v="11433R"/>
    <s v="Treasury and Risk"/>
    <s v="10279R"/>
    <s v="Treasury Operations"/>
    <m/>
    <m/>
    <x v="0"/>
    <s v="103"/>
    <s v="10279"/>
    <s v="SP20 / 011"/>
    <n v="46639.745384615497"/>
    <n v="186558.98153846199"/>
  </r>
  <r>
    <m/>
    <n v="0"/>
    <n v="1999511718"/>
    <n v="1999748229"/>
    <n v="1999750136"/>
    <n v="1999750136"/>
    <s v="10038R"/>
    <s v="Chief Financial Officer"/>
    <s v="11433R"/>
    <s v="Treasury and Risk"/>
    <s v="10279R"/>
    <s v="Treasury Operations"/>
    <m/>
    <m/>
    <x v="0"/>
    <s v="103"/>
    <s v="10279"/>
    <s v="SP20 / 013"/>
    <n v="82250.012384615198"/>
    <n v="235000.03538461501"/>
  </r>
  <r>
    <m/>
    <n v="0"/>
    <n v="1999511718"/>
    <n v="1999748229"/>
    <n v="1999750136"/>
    <n v="1999750136"/>
    <s v="10038R"/>
    <s v="Chief Financial Officer"/>
    <s v="11433R"/>
    <s v="Treasury and Risk"/>
    <s v="10279R"/>
    <s v="Treasury Operations"/>
    <m/>
    <m/>
    <x v="0"/>
    <s v="103"/>
    <s v="10279"/>
    <s v="SP20 / 015"/>
    <n v="161999.976807692"/>
    <n v="359999.948461539"/>
  </r>
  <r>
    <m/>
    <n v="0"/>
    <n v="1999511718"/>
    <n v="1999748229"/>
    <n v="1999750136"/>
    <n v="1999750136"/>
    <s v="10038R"/>
    <s v="Chief Financial Officer"/>
    <s v="11433R"/>
    <s v="Treasury and Risk"/>
    <s v="10279R"/>
    <s v="Treasury Operations"/>
    <m/>
    <m/>
    <x v="0"/>
    <s v="103"/>
    <s v="10999"/>
    <s v="SP20 / 005"/>
    <n v="5680.0009846153798"/>
    <n v="71000.012307692305"/>
  </r>
  <r>
    <m/>
    <n v="0"/>
    <n v="1999511718"/>
    <n v="1999748229"/>
    <n v="1999750136"/>
    <n v="1999750136"/>
    <s v="10038R"/>
    <s v="Chief Financial Officer"/>
    <s v="11433R"/>
    <s v="Treasury and Risk"/>
    <s v="10279R"/>
    <s v="Treasury Operations"/>
    <m/>
    <m/>
    <x v="0"/>
    <s v="103"/>
    <s v="10999"/>
    <s v="SP20 / 009"/>
    <n v="19190.786596153801"/>
    <n v="127938.577307692"/>
  </r>
  <r>
    <m/>
    <n v="0"/>
    <n v="1999511718"/>
    <n v="1999748229"/>
    <n v="1999750136"/>
    <n v="1999750136"/>
    <s v="10038R"/>
    <s v="Chief Financial Officer"/>
    <s v="11433R"/>
    <s v="Treasury and Risk"/>
    <s v="10279R"/>
    <s v="Treasury Operations"/>
    <m/>
    <m/>
    <x v="0"/>
    <s v="103"/>
    <s v="10999"/>
    <s v="SP20 / 011"/>
    <n v="48109.788173077002"/>
    <n v="192439.15269230801"/>
  </r>
  <r>
    <m/>
    <n v="0"/>
    <n v="1999511718"/>
    <n v="1999748229"/>
    <n v="1999750136"/>
    <n v="1999750136"/>
    <s v="10038R"/>
    <s v="Chief Financial Officer"/>
    <s v="11433R"/>
    <s v="Treasury and Risk"/>
    <s v="10279R"/>
    <s v="Treasury Operations"/>
    <m/>
    <m/>
    <x v="0"/>
    <s v="103"/>
    <s v="11389"/>
    <s v="SP20 / 005"/>
    <n v="5200"/>
    <n v="65000"/>
  </r>
  <r>
    <m/>
    <n v="0"/>
    <n v="1999511718"/>
    <n v="1999748229"/>
    <n v="1999750136"/>
    <n v="1999750136"/>
    <s v="10038R"/>
    <s v="Chief Financial Officer"/>
    <s v="11433R"/>
    <s v="Treasury and Risk"/>
    <s v="10279R"/>
    <s v="Treasury Operations"/>
    <m/>
    <m/>
    <x v="0"/>
    <s v="103"/>
    <s v="11389"/>
    <s v="SP20 / 007"/>
    <n v="9660.0006153846207"/>
    <n v="96600.006153846203"/>
  </r>
  <r>
    <m/>
    <n v="0"/>
    <n v="1999511718"/>
    <n v="1999748229"/>
    <n v="1999750136"/>
    <n v="1999750136"/>
    <s v="10038R"/>
    <s v="Chief Financial Officer"/>
    <s v="11433R"/>
    <s v="Treasury and Risk"/>
    <s v="10279R"/>
    <s v="Treasury Operations"/>
    <m/>
    <m/>
    <x v="0"/>
    <s v="103"/>
    <s v="11389"/>
    <s v="SP20 / 008"/>
    <n v="11999.9996153846"/>
    <n v="119999.996153846"/>
  </r>
  <r>
    <m/>
    <n v="0"/>
    <n v="1999511718"/>
    <n v="1999748229"/>
    <n v="1999750136"/>
    <n v="1999750136"/>
    <s v="10038R"/>
    <s v="Chief Financial Officer"/>
    <s v="11433R"/>
    <s v="Treasury and Risk"/>
    <s v="10279R"/>
    <s v="Treasury Operations"/>
    <m/>
    <m/>
    <x v="0"/>
    <s v="103"/>
    <s v="11389"/>
    <s v="SP20 / 011"/>
    <n v="41250.004615384503"/>
    <n v="165000.01846153801"/>
  </r>
  <r>
    <m/>
    <n v="0"/>
    <n v="1999511718"/>
    <n v="1999748229"/>
    <n v="1999750136"/>
    <n v="1999750136"/>
    <s v="10038R"/>
    <s v="Chief Financial Officer"/>
    <s v="11433R"/>
    <s v="Treasury and Risk"/>
    <s v="10279R"/>
    <s v="Treasury Operations"/>
    <m/>
    <m/>
    <x v="0"/>
    <s v="103"/>
    <s v="11389"/>
    <s v="SP20 / 012"/>
    <n v="67779.030346153799"/>
    <n v="225930.10115384599"/>
  </r>
  <r>
    <m/>
    <n v="0"/>
    <n v="1999511718"/>
    <n v="1999748229"/>
    <n v="1999751090"/>
    <n v="1999751090"/>
    <s v="10038R"/>
    <s v="Chief Financial Officer"/>
    <s v="11433R"/>
    <s v="Treasury and Risk"/>
    <s v="13690R"/>
    <s v="Risk Operations"/>
    <m/>
    <m/>
    <x v="0"/>
    <s v="103"/>
    <s v="10212"/>
    <s v="SP20 / 005"/>
    <n v="25343.950461538501"/>
    <n v="316799.38076923101"/>
  </r>
  <r>
    <m/>
    <n v="0"/>
    <n v="1999511718"/>
    <n v="1999748229"/>
    <n v="1999751090"/>
    <n v="1999751090"/>
    <s v="10038R"/>
    <s v="Chief Financial Officer"/>
    <s v="11433R"/>
    <s v="Treasury and Risk"/>
    <s v="13690R"/>
    <s v="Risk Operations"/>
    <m/>
    <m/>
    <x v="0"/>
    <s v="103"/>
    <s v="10212"/>
    <s v="SP20 / 006"/>
    <n v="15060.9877269231"/>
    <n v="167344.30807692299"/>
  </r>
  <r>
    <m/>
    <n v="0"/>
    <n v="1999511718"/>
    <n v="1999748229"/>
    <n v="1999751090"/>
    <n v="1999751090"/>
    <s v="10038R"/>
    <s v="Chief Financial Officer"/>
    <s v="11433R"/>
    <s v="Treasury and Risk"/>
    <s v="13690R"/>
    <s v="Risk Operations"/>
    <m/>
    <m/>
    <x v="0"/>
    <s v="103"/>
    <s v="10212"/>
    <s v="SP20 / 007"/>
    <n v="22551.278653846199"/>
    <n v="225512.78653846201"/>
  </r>
  <r>
    <m/>
    <n v="0"/>
    <n v="1999511718"/>
    <n v="1999748229"/>
    <n v="1999751090"/>
    <n v="1999751090"/>
    <s v="10038R"/>
    <s v="Chief Financial Officer"/>
    <s v="11433R"/>
    <s v="Treasury and Risk"/>
    <s v="13690R"/>
    <s v="Risk Operations"/>
    <m/>
    <m/>
    <x v="0"/>
    <s v="103"/>
    <s v="10212"/>
    <s v="SP20 / 008"/>
    <n v="12095.334192307701"/>
    <n v="120953.34192307699"/>
  </r>
  <r>
    <m/>
    <n v="0"/>
    <n v="1999511718"/>
    <n v="1999748229"/>
    <n v="1999751090"/>
    <n v="1999751090"/>
    <s v="10038R"/>
    <s v="Chief Financial Officer"/>
    <s v="11433R"/>
    <s v="Treasury and Risk"/>
    <s v="13690R"/>
    <s v="Risk Operations"/>
    <m/>
    <m/>
    <x v="0"/>
    <s v="103"/>
    <s v="10212"/>
    <s v="SP20 / 009"/>
    <n v="18929.5156153846"/>
    <n v="126196.77076923101"/>
  </r>
  <r>
    <m/>
    <n v="0"/>
    <n v="1999511718"/>
    <n v="1999748229"/>
    <n v="1999751090"/>
    <n v="1999751090"/>
    <s v="10038R"/>
    <s v="Chief Financial Officer"/>
    <s v="11433R"/>
    <s v="Treasury and Risk"/>
    <s v="13690R"/>
    <s v="Risk Operations"/>
    <m/>
    <m/>
    <x v="0"/>
    <s v="103"/>
    <s v="10212"/>
    <s v="SP20 / 010"/>
    <n v="30113.617076923001"/>
    <n v="150568.085384615"/>
  </r>
  <r>
    <m/>
    <n v="0"/>
    <n v="1999511718"/>
    <n v="1999748229"/>
    <n v="1999751090"/>
    <n v="1999751090"/>
    <s v="10038R"/>
    <s v="Chief Financial Officer"/>
    <s v="11433R"/>
    <s v="Treasury and Risk"/>
    <s v="13690R"/>
    <s v="Risk Operations"/>
    <m/>
    <m/>
    <x v="0"/>
    <s v="103"/>
    <s v="10212"/>
    <s v="SP20 / 012"/>
    <n v="66598.437000000005"/>
    <n v="221994.79"/>
  </r>
  <r>
    <m/>
    <n v="0"/>
    <n v="1999511718"/>
    <n v="1999748229"/>
    <n v="1999751090"/>
    <n v="1999751090"/>
    <s v="10038R"/>
    <s v="Chief Financial Officer"/>
    <s v="11433R"/>
    <s v="Treasury and Risk"/>
    <s v="13690R"/>
    <s v="Risk Operations"/>
    <m/>
    <m/>
    <x v="0"/>
    <s v="103"/>
    <s v="10868"/>
    <s v="SP20 / 006"/>
    <n v="13673.9479153846"/>
    <n v="151932.754615385"/>
  </r>
  <r>
    <m/>
    <n v="0"/>
    <n v="1999511718"/>
    <n v="1999748229"/>
    <n v="1999751090"/>
    <n v="1999751090"/>
    <s v="10038R"/>
    <s v="Chief Financial Officer"/>
    <s v="11433R"/>
    <s v="Treasury and Risk"/>
    <s v="13690R"/>
    <s v="Risk Operations"/>
    <m/>
    <m/>
    <x v="0"/>
    <s v="103"/>
    <s v="10868"/>
    <s v="SP20 / 007"/>
    <n v="18424.638999999999"/>
    <n v="184246.39"/>
  </r>
  <r>
    <m/>
    <n v="0"/>
    <n v="1999511718"/>
    <n v="1999748229"/>
    <n v="1999751090"/>
    <n v="1999751090"/>
    <s v="10038R"/>
    <s v="Chief Financial Officer"/>
    <s v="11433R"/>
    <s v="Treasury and Risk"/>
    <s v="13690R"/>
    <s v="Risk Operations"/>
    <m/>
    <m/>
    <x v="0"/>
    <s v="103"/>
    <s v="10868"/>
    <s v="SP20 / 008"/>
    <n v="10960.0417692308"/>
    <n v="109600.41769230799"/>
  </r>
  <r>
    <m/>
    <n v="0"/>
    <n v="1999511718"/>
    <n v="1999748229"/>
    <n v="1999751090"/>
    <n v="1999751090"/>
    <s v="10038R"/>
    <s v="Chief Financial Officer"/>
    <s v="11433R"/>
    <s v="Treasury and Risk"/>
    <s v="13690R"/>
    <s v="Risk Operations"/>
    <m/>
    <m/>
    <x v="0"/>
    <s v="103"/>
    <s v="10868"/>
    <s v="SP20 / 011"/>
    <n v="46250.001538461504"/>
    <n v="185000.00615384601"/>
  </r>
  <r>
    <m/>
    <n v="0"/>
    <n v="1999511718"/>
    <n v="1999748229"/>
    <n v="1999751090"/>
    <n v="1999751567"/>
    <s v="10038R"/>
    <s v="Chief Financial Officer"/>
    <s v="11433R"/>
    <s v="Treasury and Risk"/>
    <s v="13690R"/>
    <s v="Risk Operations"/>
    <s v="10103R"/>
    <s v="Market Risk Oversight"/>
    <x v="0"/>
    <s v="103"/>
    <s v="10103"/>
    <s v="SP20 / 006"/>
    <n v="8173.5951115384696"/>
    <n v="90817.723461538495"/>
  </r>
  <r>
    <m/>
    <n v="0"/>
    <n v="1999511718"/>
    <n v="1999748229"/>
    <n v="1999751090"/>
    <n v="1999751567"/>
    <s v="10038R"/>
    <s v="Chief Financial Officer"/>
    <s v="11433R"/>
    <s v="Treasury and Risk"/>
    <s v="13690R"/>
    <s v="Risk Operations"/>
    <s v="10103R"/>
    <s v="Market Risk Oversight"/>
    <x v="0"/>
    <s v="103"/>
    <s v="10103"/>
    <s v="SP20 / 007"/>
    <n v="17700.2972307692"/>
    <n v="177002.97230769199"/>
  </r>
  <r>
    <m/>
    <n v="0"/>
    <n v="1999511718"/>
    <n v="1999748229"/>
    <n v="1999751090"/>
    <n v="1999751567"/>
    <s v="10038R"/>
    <s v="Chief Financial Officer"/>
    <s v="11433R"/>
    <s v="Treasury and Risk"/>
    <s v="13690R"/>
    <s v="Risk Operations"/>
    <s v="10103R"/>
    <s v="Market Risk Oversight"/>
    <x v="0"/>
    <s v="103"/>
    <s v="10103"/>
    <s v="SP20 / 009"/>
    <n v="20469.750288461601"/>
    <n v="136465.00192307701"/>
  </r>
  <r>
    <m/>
    <n v="0"/>
    <n v="1999511718"/>
    <n v="1999748229"/>
    <n v="1999751090"/>
    <n v="1999751567"/>
    <s v="10038R"/>
    <s v="Chief Financial Officer"/>
    <s v="11433R"/>
    <s v="Treasury and Risk"/>
    <s v="13690R"/>
    <s v="Risk Operations"/>
    <s v="10103R"/>
    <s v="Market Risk Oversight"/>
    <x v="0"/>
    <s v="103"/>
    <s v="10103"/>
    <s v="SP20 / 010"/>
    <n v="60706.690846153797"/>
    <n v="303533.45423076901"/>
  </r>
  <r>
    <m/>
    <n v="0"/>
    <n v="1999511718"/>
    <n v="1999748229"/>
    <n v="1999751090"/>
    <n v="1999751567"/>
    <s v="10038R"/>
    <s v="Chief Financial Officer"/>
    <s v="11433R"/>
    <s v="Treasury and Risk"/>
    <s v="13690R"/>
    <s v="Risk Operations"/>
    <s v="10103R"/>
    <s v="Market Risk Oversight"/>
    <x v="0"/>
    <s v="103"/>
    <s v="10103"/>
    <s v="SP20 / 011"/>
    <n v="45835.001153846199"/>
    <n v="183340.004615385"/>
  </r>
  <r>
    <m/>
    <n v="0"/>
    <n v="1999877929"/>
    <n v="1999877929"/>
    <n v="1999877929"/>
    <n v="1999877929"/>
    <s v="NONBU"/>
    <s v="Orgs Excluded from BU View"/>
    <m/>
    <m/>
    <m/>
    <m/>
    <m/>
    <m/>
    <x v="0"/>
    <s v="270"/>
    <s v="10779"/>
    <s v="Nonsal"/>
    <n v="84127.127699999997"/>
    <n v="2804237.59"/>
  </r>
  <r>
    <m/>
    <n v="0"/>
    <n v="1999877929"/>
    <n v="1999877929"/>
    <n v="1999877929"/>
    <n v="1999877929"/>
    <s v="NONBU"/>
    <s v="Orgs Excluded from BU View"/>
    <m/>
    <m/>
    <m/>
    <m/>
    <m/>
    <m/>
    <x v="0"/>
    <s v="270"/>
    <s v="10779"/>
    <s v="SP20 / 007"/>
    <n v="67102.039615384507"/>
    <n v="671020.39615384606"/>
  </r>
  <r>
    <m/>
    <n v="0"/>
    <n v="1999877929"/>
    <n v="1999877929"/>
    <n v="1999877929"/>
    <n v="1999877929"/>
    <s v="NONBU"/>
    <s v="Orgs Excluded from BU View"/>
    <m/>
    <m/>
    <m/>
    <m/>
    <m/>
    <m/>
    <x v="0"/>
    <s v="270"/>
    <s v="10779"/>
    <s v="SP20 / 008"/>
    <n v="13470.2"/>
    <n v="134702"/>
  </r>
  <r>
    <m/>
    <n v="0"/>
    <n v="1999877929"/>
    <n v="1999877929"/>
    <n v="1999877929"/>
    <n v="1999877929"/>
    <s v="NONBU"/>
    <s v="Orgs Excluded from BU View"/>
    <m/>
    <m/>
    <m/>
    <m/>
    <m/>
    <m/>
    <x v="0"/>
    <s v="270"/>
    <s v="10779"/>
    <s v="SP20 / 010"/>
    <n v="32056.44"/>
    <n v="160282.20000000001"/>
  </r>
  <r>
    <m/>
    <n v="0"/>
    <n v="1999877929"/>
    <n v="1999877929"/>
    <n v="1999877929"/>
    <n v="1999877929"/>
    <s v="NONBU"/>
    <s v="Orgs Excluded from BU View"/>
    <m/>
    <m/>
    <m/>
    <m/>
    <m/>
    <m/>
    <x v="0"/>
    <s v="270"/>
    <s v="10880"/>
    <s v="Nonsal"/>
    <n v="43746.624000000003"/>
    <n v="1458220.8"/>
  </r>
  <r>
    <s v="EC"/>
    <n v="0"/>
    <n v="1000000000"/>
    <n v="1000000000"/>
    <n v="1000000000"/>
    <n v="1000000000"/>
    <s v="10491R"/>
    <s v="Projects &amp; Services"/>
    <m/>
    <m/>
    <m/>
    <m/>
    <m/>
    <m/>
    <x v="0"/>
    <s v="103"/>
    <s v="10491"/>
    <s v="SP20 / 018"/>
    <n v="560000.02338461496"/>
    <n v="700000.02923076903"/>
  </r>
  <r>
    <s v="EC"/>
    <n v="0"/>
    <n v="1875000000"/>
    <n v="1875000000"/>
    <n v="1875000000"/>
    <n v="1875000000"/>
    <s v="14021R"/>
    <s v="Chief Commercial Officer"/>
    <m/>
    <m/>
    <m/>
    <m/>
    <m/>
    <m/>
    <x v="0"/>
    <s v="103"/>
    <s v="14021"/>
    <s v="SP20 / 018"/>
    <n v="460600.00615384598"/>
    <n v="575750.00769230805"/>
  </r>
  <r>
    <s v="EC"/>
    <n v="0"/>
    <n v="1937500000"/>
    <n v="1937500000"/>
    <n v="1937500000"/>
    <n v="1937500000"/>
    <s v="13770R"/>
    <s v="Chief Info &amp; Tech Officer"/>
    <m/>
    <m/>
    <m/>
    <m/>
    <m/>
    <m/>
    <x v="0"/>
    <s v="103"/>
    <s v="13770"/>
    <s v="SP20 / 018"/>
    <n v="514875.038653847"/>
    <n v="686500.051538461"/>
  </r>
  <r>
    <s v="EC"/>
    <n v="0"/>
    <n v="1984375000"/>
    <n v="1984375000"/>
    <n v="1984375000"/>
    <n v="1984375000"/>
    <s v="12916R"/>
    <s v="AEP Transmission"/>
    <m/>
    <m/>
    <m/>
    <m/>
    <m/>
    <m/>
    <x v="0"/>
    <s v="103"/>
    <s v="13844"/>
    <s v="SP20 / 018"/>
    <n v="498399.97169230803"/>
    <n v="622999.96461538505"/>
  </r>
  <r>
    <s v="EC"/>
    <n v="0"/>
    <n v="1984375000"/>
    <n v="1984497070"/>
    <n v="1984497070"/>
    <n v="1984497070"/>
    <s v="12916R"/>
    <s v="AEP Transmission"/>
    <s v="13666R"/>
    <s v="Grid Solutions Govt Affairs"/>
    <m/>
    <m/>
    <m/>
    <m/>
    <x v="0"/>
    <s v="103"/>
    <s v="13666"/>
    <s v="SP20 / 018"/>
    <n v="408749.99596153898"/>
    <n v="544999.99461538496"/>
  </r>
  <r>
    <s v="EC"/>
    <n v="0"/>
    <n v="1992187500"/>
    <n v="1995605468"/>
    <n v="1995727538"/>
    <n v="1995727538"/>
    <s v="13263R"/>
    <s v="Utilities"/>
    <s v="12397XR"/>
    <s v="Utility Operations Texas"/>
    <s v="12397R"/>
    <s v="Utility Operations Texas"/>
    <m/>
    <m/>
    <x v="0"/>
    <s v="211"/>
    <s v="12397"/>
    <s v="SP20 / 015"/>
    <n v="241630.819134616"/>
    <n v="420227.51153846201"/>
  </r>
  <r>
    <s v="EC"/>
    <n v="0"/>
    <n v="1992187500"/>
    <n v="1995849609"/>
    <n v="1995910644"/>
    <n v="1995910644"/>
    <s v="13263R"/>
    <s v="Utilities"/>
    <s v="12406XR"/>
    <s v="Utility Operations Oklahoma"/>
    <s v="12406R"/>
    <s v="Utility Operations Oklahoma"/>
    <m/>
    <m/>
    <x v="0"/>
    <s v="167"/>
    <s v="12406"/>
    <s v="SP20 / 015"/>
    <n v="175422"/>
    <n v="350844"/>
  </r>
  <r>
    <s v="EC"/>
    <n v="0"/>
    <n v="1992187500"/>
    <n v="1995971679"/>
    <n v="1996002196"/>
    <n v="1996002196"/>
    <s v="13263R"/>
    <s v="Utilities"/>
    <s v="12415XR"/>
    <s v="Utility Operations SWEPCO"/>
    <s v="12415R"/>
    <s v="Utility Operations SWEPCO"/>
    <m/>
    <m/>
    <x v="0"/>
    <s v="159"/>
    <s v="12415"/>
    <s v="SP20 / 015"/>
    <n v="187792.51461538501"/>
    <n v="375585.02923076903"/>
  </r>
  <r>
    <s v="EC"/>
    <n v="0"/>
    <n v="1992187500"/>
    <n v="1996032714"/>
    <n v="1996037922"/>
    <n v="1996038666"/>
    <s v="13263R"/>
    <s v="Utilities"/>
    <s v="12358XR"/>
    <s v="Utility Operations Appalachian"/>
    <s v="12358R"/>
    <s v="Utility Operations Appalachian"/>
    <s v="13174R"/>
    <s v="APCo External Affairs"/>
    <x v="0"/>
    <s v="140"/>
    <s v="13174"/>
    <s v="SP20 / 016"/>
    <n v="208215.635192307"/>
    <n v="416431.270384615"/>
  </r>
  <r>
    <s v="EC"/>
    <n v="0"/>
    <n v="1992187500"/>
    <n v="1996063232"/>
    <n v="1996070861"/>
    <n v="1996070861"/>
    <s v="13263R"/>
    <s v="Utilities"/>
    <s v="12369XR"/>
    <s v="Utility Operations Ohio"/>
    <s v="12369R"/>
    <s v="Utility Operations Ohio"/>
    <m/>
    <m/>
    <x v="0"/>
    <s v="250"/>
    <s v="12369"/>
    <s v="SP20 / 015"/>
    <n v="199999.991923077"/>
    <n v="399999.98384615401"/>
  </r>
  <r>
    <s v="EC"/>
    <n v="0"/>
    <n v="1992187500"/>
    <n v="1996078491"/>
    <n v="1996082305"/>
    <n v="1996082305"/>
    <s v="13263R"/>
    <s v="Utilities"/>
    <s v="12378XR"/>
    <s v="Utility Operations I&amp;M"/>
    <s v="12378R"/>
    <s v="Utility Operations I&amp;M"/>
    <m/>
    <m/>
    <x v="0"/>
    <s v="170"/>
    <s v="12378"/>
    <s v="SP20 / 015"/>
    <n v="192788.98538461499"/>
    <n v="385577.97076923097"/>
  </r>
  <r>
    <s v="EC"/>
    <n v="0"/>
    <n v="1992187500"/>
    <n v="1996086120"/>
    <n v="1996088027"/>
    <n v="1996088981"/>
    <s v="13263R"/>
    <s v="Utilities"/>
    <s v="12388XR"/>
    <s v="Kentucky Power Company"/>
    <s v="12388R"/>
    <s v="Kentucky Power Company"/>
    <s v="11439R"/>
    <s v="Kentucky Power Co Headquarters"/>
    <x v="0"/>
    <s v="110"/>
    <s v="11439"/>
    <s v="SP20 / 014"/>
    <n v="123600.00153846201"/>
    <n v="309000.00384615402"/>
  </r>
  <r>
    <s v="EC"/>
    <n v="0"/>
    <n v="1999023437"/>
    <n v="1999267577"/>
    <n v="1999267577"/>
    <n v="1999267577"/>
    <s v="10559R"/>
    <s v="Chief Executive Officer"/>
    <s v="10099R"/>
    <s v="Chief Human Resource Officer"/>
    <m/>
    <m/>
    <m/>
    <m/>
    <x v="0"/>
    <s v="103"/>
    <s v="10099"/>
    <s v="SP20 / 018"/>
    <n v="415312.51442307699"/>
    <n v="553750.01923076902"/>
  </r>
  <r>
    <s v="EC"/>
    <n v="0"/>
    <n v="1999023437"/>
    <n v="1999389647"/>
    <n v="1999389647"/>
    <n v="1999389647"/>
    <s v="10559R"/>
    <s v="Chief Executive Officer"/>
    <s v="12985R"/>
    <s v="Executive Admin"/>
    <m/>
    <m/>
    <m/>
    <m/>
    <x v="0"/>
    <s v="103"/>
    <s v="10559"/>
    <s v="SP20 / 020"/>
    <n v="2325000.0572307701"/>
    <n v="1500000.03692308"/>
  </r>
  <r>
    <s v="EC"/>
    <n v="0"/>
    <n v="1999023437"/>
    <n v="1999496459"/>
    <n v="1999509810"/>
    <n v="1999509810"/>
    <s v="10559R"/>
    <s v="Chief Executive Officer"/>
    <s v="10764R"/>
    <s v="Legal GC/Administration"/>
    <s v="13344R"/>
    <s v="Legal Department"/>
    <m/>
    <m/>
    <x v="0"/>
    <s v="103"/>
    <s v="10764"/>
    <s v="SP20 / 018"/>
    <n v="579187.51557692303"/>
    <n v="772250.02076923102"/>
  </r>
  <r>
    <s v="EC"/>
    <n v="0"/>
    <n v="1999511718"/>
    <n v="1999694823"/>
    <n v="1999694823"/>
    <n v="1999694823"/>
    <s v="10038R"/>
    <s v="Chief Financial Officer"/>
    <s v="12304R"/>
    <s v="CFO Admin"/>
    <m/>
    <m/>
    <m/>
    <m/>
    <x v="0"/>
    <s v="103"/>
    <s v="10038"/>
    <s v="SP20 / 018"/>
    <n v="1120000.0430769201"/>
    <n v="1625000.0538461499"/>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0"/>
    <m/>
    <m/>
    <m/>
    <m/>
    <m/>
  </r>
  <r>
    <m/>
    <m/>
    <m/>
    <m/>
    <m/>
    <m/>
    <m/>
    <m/>
    <m/>
    <m/>
    <m/>
    <m/>
    <m/>
    <m/>
    <x v="1"/>
    <m/>
    <m/>
    <m/>
    <m/>
    <m/>
  </r>
  <r>
    <m/>
    <m/>
    <m/>
    <m/>
    <m/>
    <m/>
    <m/>
    <m/>
    <m/>
    <m/>
    <m/>
    <m/>
    <m/>
    <m/>
    <x v="1"/>
    <m/>
    <m/>
    <m/>
    <m/>
    <m/>
  </r>
  <r>
    <m/>
    <m/>
    <m/>
    <m/>
    <m/>
    <m/>
    <m/>
    <m/>
    <m/>
    <m/>
    <m/>
    <m/>
    <m/>
    <m/>
    <x v="1"/>
    <m/>
    <m/>
    <m/>
    <m/>
    <m/>
  </r>
  <r>
    <m/>
    <m/>
    <m/>
    <m/>
    <m/>
    <m/>
    <m/>
    <m/>
    <m/>
    <m/>
    <m/>
    <m/>
    <m/>
    <m/>
    <x v="1"/>
    <m/>
    <m/>
    <m/>
    <m/>
    <m/>
  </r>
  <r>
    <m/>
    <m/>
    <m/>
    <m/>
    <m/>
    <m/>
    <m/>
    <m/>
    <m/>
    <m/>
    <m/>
    <m/>
    <m/>
    <m/>
    <x v="1"/>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3"/>
    <m/>
    <m/>
    <m/>
    <m/>
    <m/>
  </r>
  <r>
    <m/>
    <m/>
    <m/>
    <m/>
    <m/>
    <m/>
    <m/>
    <m/>
    <m/>
    <m/>
    <m/>
    <m/>
    <m/>
    <m/>
    <x v="14"/>
    <m/>
    <m/>
    <m/>
    <m/>
    <m/>
  </r>
  <r>
    <m/>
    <m/>
    <m/>
    <m/>
    <m/>
    <m/>
    <m/>
    <m/>
    <m/>
    <m/>
    <m/>
    <m/>
    <m/>
    <m/>
    <x v="14"/>
    <m/>
    <m/>
    <m/>
    <m/>
    <m/>
  </r>
  <r>
    <m/>
    <m/>
    <m/>
    <m/>
    <m/>
    <m/>
    <m/>
    <m/>
    <m/>
    <m/>
    <m/>
    <m/>
    <m/>
    <m/>
    <x v="14"/>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8"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B2:AC33" firstHeaderRow="1"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axis="axisRow" showAll="0">
      <items count="31">
        <item x="2"/>
        <item x="9"/>
        <item x="18"/>
        <item x="14"/>
        <item x="10"/>
        <item x="29"/>
        <item x="13"/>
        <item x="0"/>
        <item x="6"/>
        <item x="22"/>
        <item x="7"/>
        <item x="8"/>
        <item x="16"/>
        <item x="19"/>
        <item x="11"/>
        <item x="23"/>
        <item x="25"/>
        <item x="12"/>
        <item x="20"/>
        <item x="21"/>
        <item x="17"/>
        <item x="3"/>
        <item x="5"/>
        <item x="15"/>
        <item x="1"/>
        <item x="26"/>
        <item x="4"/>
        <item x="28"/>
        <item x="27"/>
        <item x="24"/>
        <item t="default"/>
      </items>
    </pivotField>
    <pivotField showAll="0"/>
    <pivotField numFmtId="4" showAll="0"/>
    <pivotField dataField="1" numFmtId="4" showAll="0" defaultSubtotal="0"/>
    <pivotField numFmtId="4" showAll="0"/>
    <pivotField numFmtId="3" showAll="0"/>
  </pivotFields>
  <rowFields count="1">
    <field x="16"/>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Items count="1">
    <i/>
  </colItems>
  <dataFields count="1">
    <dataField name="Sum of Award" fld="19" baseField="0" baseItem="0"/>
  </dataFields>
  <formats count="3">
    <format dxfId="109">
      <pivotArea outline="0" collapsedLevelsAreSubtotals="1" fieldPosition="0"/>
    </format>
    <format dxfId="108">
      <pivotArea outline="0" collapsedLevelsAreSubtotals="1" fieldPosition="0"/>
    </format>
    <format dxfId="10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CE4646A-C8B1-424E-B887-D38511B0F3C5}" name="PivotTable1" cacheId="9"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Z2:AB15" firstHeaderRow="0" firstDataRow="1" firstDataCol="1"/>
  <pivotFields count="2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0">
        <item x="9"/>
        <item x="7"/>
        <item x="10"/>
        <item x="11"/>
        <item x="5"/>
        <item x="6"/>
        <item x="1"/>
        <item x="2"/>
        <item x="0"/>
        <item x="13"/>
        <item x="12"/>
        <item h="1" x="14"/>
        <item x="4"/>
        <item m="1" x="16"/>
        <item h="1" m="1" x="15"/>
        <item h="1" m="1" x="17"/>
        <item h="1" m="1" x="18"/>
        <item h="1" x="3"/>
        <item h="1" x="8"/>
        <item t="default"/>
      </items>
    </pivotField>
    <pivotField showAll="0"/>
    <pivotField showAll="0"/>
    <pivotField showAll="0" defaultSubtotal="0"/>
    <pivotField dataField="1" numFmtId="4" showAll="0"/>
    <pivotField dataField="1" numFmtId="4" showAll="0"/>
  </pivotFields>
  <rowFields count="1">
    <field x="14"/>
  </rowFields>
  <rowItems count="13">
    <i>
      <x/>
    </i>
    <i>
      <x v="1"/>
    </i>
    <i>
      <x v="2"/>
    </i>
    <i>
      <x v="3"/>
    </i>
    <i>
      <x v="4"/>
    </i>
    <i>
      <x v="5"/>
    </i>
    <i>
      <x v="6"/>
    </i>
    <i>
      <x v="7"/>
    </i>
    <i>
      <x v="8"/>
    </i>
    <i>
      <x v="9"/>
    </i>
    <i>
      <x v="10"/>
    </i>
    <i>
      <x v="12"/>
    </i>
    <i t="grand">
      <x/>
    </i>
  </rowItems>
  <colFields count="1">
    <field x="-2"/>
  </colFields>
  <colItems count="2">
    <i>
      <x/>
    </i>
    <i i="1">
      <x v="1"/>
    </i>
  </colItems>
  <dataFields count="2">
    <dataField name="Sum of SumOfTargetAward" fld="18" baseField="0" baseItem="0" numFmtId="168"/>
    <dataField name="Sum of SumOfEligibleEarnings" fld="19" baseField="0" baseItem="0" numFmtId="168"/>
  </dataFields>
  <formats count="3">
    <format dxfId="106">
      <pivotArea outline="0" collapsedLevelsAreSubtotals="1" fieldPosition="0">
        <references count="1">
          <reference field="4294967294" count="2" selected="0">
            <x v="0"/>
            <x v="1"/>
          </reference>
        </references>
      </pivotArea>
    </format>
    <format dxfId="105">
      <pivotArea outline="0" collapsedLevelsAreSubtotals="1" fieldPosition="0">
        <references count="1">
          <reference field="4294967294" count="2" selected="0">
            <x v="0"/>
            <x v="1"/>
          </reference>
        </references>
      </pivotArea>
    </format>
    <format dxfId="104">
      <pivotArea outline="0" collapsedLevelsAreSubtotals="1" fieldPosition="0">
        <references count="1">
          <reference field="4294967294" count="2" selected="0">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autoPageBreaks="0"/>
  </sheetPr>
  <dimension ref="A1:B12"/>
  <sheetViews>
    <sheetView workbookViewId="0">
      <selection activeCell="B5" sqref="B5"/>
    </sheetView>
  </sheetViews>
  <sheetFormatPr defaultColWidth="9.42578125" defaultRowHeight="12.75" x14ac:dyDescent="0.2"/>
  <cols>
    <col min="1" max="1" width="31.42578125" style="1" bestFit="1" customWidth="1"/>
    <col min="2" max="2" width="138" style="1" bestFit="1" customWidth="1"/>
    <col min="3" max="16384" width="9.42578125" style="1"/>
  </cols>
  <sheetData>
    <row r="1" spans="1:2" s="19" customFormat="1" ht="20.100000000000001" customHeight="1" x14ac:dyDescent="0.2">
      <c r="A1" s="40" t="s">
        <v>283</v>
      </c>
    </row>
    <row r="2" spans="1:2" s="19" customFormat="1" ht="33.75" customHeight="1" x14ac:dyDescent="0.2">
      <c r="A2" s="257" t="s">
        <v>416</v>
      </c>
      <c r="B2" s="258"/>
    </row>
    <row r="3" spans="1:2" s="19" customFormat="1" ht="20.100000000000001" customHeight="1" x14ac:dyDescent="0.2">
      <c r="A3" s="23"/>
    </row>
    <row r="4" spans="1:2" s="19" customFormat="1" ht="20.100000000000001" customHeight="1" x14ac:dyDescent="0.2">
      <c r="A4" s="18" t="s">
        <v>279</v>
      </c>
      <c r="B4" s="18" t="s">
        <v>280</v>
      </c>
    </row>
    <row r="5" spans="1:2" s="19" customFormat="1" ht="38.25" x14ac:dyDescent="0.2">
      <c r="A5" s="45" t="s">
        <v>117</v>
      </c>
      <c r="B5" s="51" t="s">
        <v>440</v>
      </c>
    </row>
    <row r="6" spans="1:2" s="19" customFormat="1" ht="25.5" x14ac:dyDescent="0.2">
      <c r="A6" s="45" t="s">
        <v>262</v>
      </c>
      <c r="B6" s="51" t="s">
        <v>437</v>
      </c>
    </row>
    <row r="7" spans="1:2" s="19" customFormat="1" ht="20.100000000000001" customHeight="1" x14ac:dyDescent="0.2">
      <c r="A7" s="45" t="s">
        <v>492</v>
      </c>
      <c r="B7" s="45" t="s">
        <v>377</v>
      </c>
    </row>
    <row r="8" spans="1:2" s="19" customFormat="1" ht="25.5" x14ac:dyDescent="0.2">
      <c r="A8" s="45" t="s">
        <v>157</v>
      </c>
      <c r="B8" s="51" t="s">
        <v>438</v>
      </c>
    </row>
    <row r="9" spans="1:2" s="46" customFormat="1" ht="25.5" x14ac:dyDescent="0.2">
      <c r="A9" s="45" t="s">
        <v>685</v>
      </c>
      <c r="B9" s="51" t="s">
        <v>439</v>
      </c>
    </row>
    <row r="10" spans="1:2" s="46" customFormat="1" ht="20.100000000000001" customHeight="1" x14ac:dyDescent="0.2">
      <c r="A10" s="45" t="s">
        <v>56</v>
      </c>
      <c r="B10" s="45" t="s">
        <v>494</v>
      </c>
    </row>
    <row r="11" spans="1:2" s="46" customFormat="1" ht="20.100000000000001" customHeight="1" x14ac:dyDescent="0.2">
      <c r="A11" s="47" t="s">
        <v>493</v>
      </c>
      <c r="B11" s="47" t="s">
        <v>415</v>
      </c>
    </row>
    <row r="12" spans="1:2" s="19" customFormat="1" ht="20.100000000000001" customHeight="1" x14ac:dyDescent="0.2"/>
  </sheetData>
  <mergeCells count="1">
    <mergeCell ref="A2:B2"/>
  </mergeCells>
  <phoneticPr fontId="47" type="noConversion"/>
  <pageMargins left="0.75" right="0.75" top="1" bottom="1" header="0.5" footer="0.5"/>
  <pageSetup orientation="portrait" r:id="rId1"/>
  <headerFooter alignWithMargins="0">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FFC000"/>
    <pageSetUpPr autoPageBreaks="0"/>
  </sheetPr>
  <dimension ref="A1:P21"/>
  <sheetViews>
    <sheetView zoomScale="80" zoomScaleNormal="80" workbookViewId="0">
      <selection activeCell="D47" sqref="D47"/>
    </sheetView>
  </sheetViews>
  <sheetFormatPr defaultColWidth="9.42578125" defaultRowHeight="15.75" x14ac:dyDescent="0.2"/>
  <cols>
    <col min="1" max="1" width="17.42578125" style="164" customWidth="1"/>
    <col min="2" max="2" width="4.42578125" style="183" customWidth="1"/>
    <col min="3" max="3" width="30.5703125" style="183" customWidth="1"/>
    <col min="4" max="4" width="20.5703125" style="183" customWidth="1"/>
    <col min="5" max="5" width="26.42578125" style="183" bestFit="1" customWidth="1"/>
    <col min="6" max="6" width="13.5703125" style="183" customWidth="1"/>
    <col min="7" max="7" width="20.5703125" style="183" bestFit="1" customWidth="1"/>
    <col min="8" max="9" width="10.5703125" style="183" customWidth="1"/>
    <col min="10" max="11" width="10.5703125" style="148" customWidth="1"/>
    <col min="12" max="12" width="1.5703125" style="148" customWidth="1"/>
    <col min="13" max="14" width="10.5703125" style="148" customWidth="1"/>
    <col min="15" max="15" width="4.42578125" style="86" customWidth="1"/>
    <col min="16" max="16" width="57.5703125" style="143" customWidth="1"/>
    <col min="17" max="16384" width="9.42578125" style="183"/>
  </cols>
  <sheetData>
    <row r="1" spans="1:16" ht="22.35" customHeight="1" x14ac:dyDescent="0.2">
      <c r="A1" s="161" t="s">
        <v>798</v>
      </c>
      <c r="J1" s="91"/>
      <c r="K1" s="313"/>
      <c r="L1" s="313"/>
      <c r="M1" s="313"/>
      <c r="N1" s="313"/>
    </row>
    <row r="2" spans="1:16" ht="22.35" customHeight="1" x14ac:dyDescent="0.2">
      <c r="B2" s="87"/>
      <c r="E2" s="88"/>
      <c r="H2" s="89"/>
      <c r="I2" s="159"/>
      <c r="J2" s="160"/>
      <c r="K2" s="160"/>
      <c r="L2" s="159"/>
      <c r="M2" s="112"/>
      <c r="N2" s="112"/>
    </row>
    <row r="3" spans="1:16" ht="22.35" customHeight="1" thickBot="1" x14ac:dyDescent="0.25">
      <c r="B3" s="87"/>
      <c r="H3" s="314" t="s">
        <v>788</v>
      </c>
      <c r="I3" s="314"/>
      <c r="J3" s="314"/>
      <c r="K3" s="314"/>
      <c r="L3" s="182"/>
      <c r="M3" s="315" t="s">
        <v>787</v>
      </c>
      <c r="N3" s="315"/>
    </row>
    <row r="4" spans="1:16" ht="22.35" customHeight="1" thickBot="1" x14ac:dyDescent="0.25">
      <c r="A4" s="94" t="s">
        <v>783</v>
      </c>
      <c r="B4" s="94" t="s">
        <v>704</v>
      </c>
      <c r="C4" s="94" t="s">
        <v>705</v>
      </c>
      <c r="D4" s="94" t="s">
        <v>706</v>
      </c>
      <c r="E4" s="94" t="s">
        <v>707</v>
      </c>
      <c r="F4" s="94" t="s">
        <v>708</v>
      </c>
      <c r="G4" s="94"/>
      <c r="H4" s="94" t="s">
        <v>709</v>
      </c>
      <c r="I4" s="94" t="s">
        <v>710</v>
      </c>
      <c r="J4" s="94" t="s">
        <v>711</v>
      </c>
      <c r="K4" s="94" t="s">
        <v>712</v>
      </c>
      <c r="L4" s="95"/>
      <c r="M4" s="94" t="s">
        <v>158</v>
      </c>
      <c r="N4" s="94" t="s">
        <v>786</v>
      </c>
      <c r="O4" s="96"/>
      <c r="P4" s="162" t="s">
        <v>499</v>
      </c>
    </row>
    <row r="5" spans="1:16" ht="22.35" customHeight="1" thickBot="1" x14ac:dyDescent="0.25">
      <c r="A5" s="316" t="s">
        <v>729</v>
      </c>
      <c r="B5" s="278">
        <v>5</v>
      </c>
      <c r="C5" s="269" t="s">
        <v>796</v>
      </c>
      <c r="D5" s="269" t="s">
        <v>730</v>
      </c>
      <c r="E5" s="278" t="s">
        <v>817</v>
      </c>
      <c r="F5" s="318">
        <v>0.03</v>
      </c>
      <c r="G5" s="98" t="s">
        <v>718</v>
      </c>
      <c r="H5" s="171">
        <v>0</v>
      </c>
      <c r="I5" s="171">
        <v>0</v>
      </c>
      <c r="J5" s="171">
        <v>0</v>
      </c>
      <c r="K5" s="171" t="s">
        <v>952</v>
      </c>
      <c r="L5" s="172"/>
      <c r="M5" s="171">
        <f>SUM(H5:K5)</f>
        <v>0</v>
      </c>
      <c r="N5" s="171">
        <v>0</v>
      </c>
      <c r="P5" s="163"/>
    </row>
    <row r="6" spans="1:16" ht="22.35" customHeight="1" thickBot="1" x14ac:dyDescent="0.25">
      <c r="A6" s="317"/>
      <c r="B6" s="279"/>
      <c r="C6" s="270"/>
      <c r="D6" s="270" t="s">
        <v>731</v>
      </c>
      <c r="E6" s="279"/>
      <c r="F6" s="319"/>
      <c r="G6" s="101" t="s">
        <v>719</v>
      </c>
      <c r="H6" s="175">
        <v>0</v>
      </c>
      <c r="I6" s="175">
        <v>0</v>
      </c>
      <c r="J6" s="175">
        <v>0</v>
      </c>
      <c r="K6" s="175"/>
      <c r="L6" s="172"/>
      <c r="M6" s="175">
        <f>SUM(H6:K6)</f>
        <v>0</v>
      </c>
      <c r="N6" s="175">
        <v>0</v>
      </c>
      <c r="P6" s="163" t="s">
        <v>818</v>
      </c>
    </row>
    <row r="7" spans="1:16" ht="22.35" customHeight="1" thickBot="1" x14ac:dyDescent="0.25">
      <c r="A7" s="317"/>
      <c r="B7" s="280"/>
      <c r="C7" s="271"/>
      <c r="D7" s="271">
        <v>0.02</v>
      </c>
      <c r="E7" s="280"/>
      <c r="F7" s="320"/>
      <c r="G7" s="104" t="s">
        <v>720</v>
      </c>
      <c r="H7" s="177">
        <v>1</v>
      </c>
      <c r="I7" s="177">
        <v>1</v>
      </c>
      <c r="J7" s="177">
        <v>1</v>
      </c>
      <c r="K7" s="177">
        <v>1</v>
      </c>
      <c r="L7" s="184"/>
      <c r="M7" s="177">
        <v>0.91600000000000004</v>
      </c>
      <c r="N7" s="177">
        <v>0.91600000000000004</v>
      </c>
      <c r="P7" s="163"/>
    </row>
    <row r="8" spans="1:16" ht="17.850000000000001" customHeight="1" x14ac:dyDescent="0.2">
      <c r="B8" s="143" t="s">
        <v>756</v>
      </c>
    </row>
    <row r="9" spans="1:16" ht="15" customHeight="1" x14ac:dyDescent="0.2">
      <c r="H9" s="310" t="s">
        <v>757</v>
      </c>
      <c r="I9" s="310"/>
      <c r="J9" s="310"/>
      <c r="K9" s="310"/>
      <c r="L9" s="310"/>
      <c r="M9" s="310"/>
      <c r="N9" s="310"/>
    </row>
    <row r="10" spans="1:16" ht="15" customHeight="1" x14ac:dyDescent="0.2">
      <c r="H10" s="288" t="s">
        <v>758</v>
      </c>
      <c r="I10" s="288"/>
      <c r="J10" s="288"/>
      <c r="K10" s="288"/>
      <c r="L10" s="288"/>
      <c r="M10" s="288"/>
      <c r="N10" s="288"/>
    </row>
    <row r="11" spans="1:16" ht="15" customHeight="1" x14ac:dyDescent="0.2">
      <c r="H11" s="289" t="s">
        <v>759</v>
      </c>
      <c r="I11" s="289"/>
      <c r="J11" s="289"/>
      <c r="K11" s="289"/>
      <c r="L11" s="289"/>
      <c r="M11" s="289"/>
      <c r="N11" s="289"/>
    </row>
    <row r="13" spans="1:16" x14ac:dyDescent="0.2">
      <c r="C13" s="97" t="s">
        <v>781</v>
      </c>
      <c r="D13" s="183" t="s">
        <v>662</v>
      </c>
    </row>
    <row r="15" spans="1:16" x14ac:dyDescent="0.2">
      <c r="G15" s="311" t="s">
        <v>789</v>
      </c>
      <c r="H15" s="311"/>
      <c r="I15" s="311"/>
      <c r="J15" s="311"/>
      <c r="K15" s="311"/>
      <c r="L15" s="311"/>
      <c r="M15" s="311"/>
      <c r="N15" s="311"/>
    </row>
    <row r="16" spans="1:16" x14ac:dyDescent="0.2">
      <c r="G16" s="309" t="s">
        <v>790</v>
      </c>
      <c r="H16" s="309"/>
      <c r="I16" s="309"/>
      <c r="J16" s="309"/>
      <c r="K16" s="309"/>
      <c r="L16" s="309"/>
      <c r="M16" s="309"/>
      <c r="N16" s="309"/>
    </row>
    <row r="17" spans="7:14" x14ac:dyDescent="0.2">
      <c r="G17" s="312" t="s">
        <v>791</v>
      </c>
      <c r="H17" s="312"/>
      <c r="I17" s="312"/>
      <c r="J17" s="312"/>
      <c r="K17" s="312"/>
      <c r="L17" s="312"/>
      <c r="M17" s="312"/>
      <c r="N17" s="312"/>
    </row>
    <row r="18" spans="7:14" x14ac:dyDescent="0.2">
      <c r="G18" s="309" t="s">
        <v>784</v>
      </c>
      <c r="H18" s="309"/>
      <c r="I18" s="309"/>
      <c r="J18" s="309"/>
      <c r="K18" s="309"/>
      <c r="L18" s="309"/>
      <c r="M18" s="309"/>
      <c r="N18" s="309"/>
    </row>
    <row r="19" spans="7:14" x14ac:dyDescent="0.2">
      <c r="G19" s="309" t="s">
        <v>785</v>
      </c>
      <c r="H19" s="309"/>
      <c r="I19" s="309"/>
      <c r="J19" s="309"/>
      <c r="K19" s="309"/>
      <c r="L19" s="309"/>
      <c r="M19" s="309"/>
      <c r="N19" s="309"/>
    </row>
    <row r="20" spans="7:14" x14ac:dyDescent="0.2">
      <c r="G20" s="309" t="s">
        <v>793</v>
      </c>
      <c r="H20" s="309"/>
      <c r="I20" s="309"/>
      <c r="J20" s="309"/>
      <c r="K20" s="309"/>
      <c r="L20" s="309"/>
      <c r="M20" s="309"/>
      <c r="N20" s="309"/>
    </row>
    <row r="21" spans="7:14" x14ac:dyDescent="0.2">
      <c r="G21" s="309" t="s">
        <v>794</v>
      </c>
      <c r="H21" s="309"/>
      <c r="I21" s="309"/>
      <c r="J21" s="309"/>
      <c r="K21" s="309"/>
      <c r="L21" s="309"/>
      <c r="M21" s="309"/>
      <c r="N21" s="309"/>
    </row>
  </sheetData>
  <mergeCells count="19">
    <mergeCell ref="K1:N1"/>
    <mergeCell ref="H3:K3"/>
    <mergeCell ref="M3:N3"/>
    <mergeCell ref="A5:A7"/>
    <mergeCell ref="B5:B7"/>
    <mergeCell ref="C5:C7"/>
    <mergeCell ref="D5:D7"/>
    <mergeCell ref="E5:E7"/>
    <mergeCell ref="F5:F7"/>
    <mergeCell ref="G18:N18"/>
    <mergeCell ref="G19:N19"/>
    <mergeCell ref="G20:N20"/>
    <mergeCell ref="G21:N21"/>
    <mergeCell ref="H9:N9"/>
    <mergeCell ref="H10:N10"/>
    <mergeCell ref="H11:N11"/>
    <mergeCell ref="G15:N15"/>
    <mergeCell ref="G16:N16"/>
    <mergeCell ref="G17:N17"/>
  </mergeCells>
  <conditionalFormatting sqref="H7:K7">
    <cfRule type="containsBlanks" priority="1" stopIfTrue="1">
      <formula>LEN(TRIM(H7))=0</formula>
    </cfRule>
    <cfRule type="cellIs" dxfId="11" priority="2" operator="equal">
      <formula>1</formula>
    </cfRule>
    <cfRule type="cellIs" dxfId="10" priority="3" operator="greaterThan">
      <formula>1</formula>
    </cfRule>
    <cfRule type="cellIs" dxfId="9" priority="4" operator="lessThan">
      <formula>1</formula>
    </cfRule>
  </conditionalFormatting>
  <conditionalFormatting sqref="M7:N7">
    <cfRule type="containsBlanks" priority="9" stopIfTrue="1">
      <formula>LEN(TRIM(M7))=0</formula>
    </cfRule>
    <cfRule type="cellIs" dxfId="8" priority="10" operator="equal">
      <formula>1</formula>
    </cfRule>
    <cfRule type="cellIs" dxfId="7" priority="11" operator="greaterThan">
      <formula>1</formula>
    </cfRule>
    <cfRule type="cellIs" dxfId="6" priority="12" operator="lessThan">
      <formula>1</formula>
    </cfRule>
  </conditionalFormatting>
  <pageMargins left="0.7" right="0.7" top="0.75" bottom="0.75" header="0.3" footer="0.3"/>
  <pageSetup orientation="portrait" horizontalDpi="200" verticalDpi="200"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92D050"/>
    <pageSetUpPr autoPageBreaks="0"/>
  </sheetPr>
  <dimension ref="A1:P21"/>
  <sheetViews>
    <sheetView zoomScale="80" zoomScaleNormal="80" workbookViewId="0">
      <selection activeCell="M43" sqref="M43"/>
    </sheetView>
  </sheetViews>
  <sheetFormatPr defaultColWidth="9.42578125" defaultRowHeight="15.75" x14ac:dyDescent="0.2"/>
  <cols>
    <col min="1" max="1" width="17.42578125" style="164" customWidth="1"/>
    <col min="2" max="2" width="4.42578125" style="84" customWidth="1"/>
    <col min="3" max="3" width="30.5703125" style="84" customWidth="1"/>
    <col min="4" max="5" width="20.5703125" style="84" customWidth="1"/>
    <col min="6" max="6" width="13.5703125" style="84" customWidth="1"/>
    <col min="7" max="7" width="20.5703125" style="84" bestFit="1" customWidth="1"/>
    <col min="8" max="9" width="10.5703125" style="84" customWidth="1"/>
    <col min="10" max="11" width="10.5703125" style="148" customWidth="1"/>
    <col min="12" max="12" width="1.5703125" style="148" customWidth="1"/>
    <col min="13" max="14" width="10.5703125" style="148" customWidth="1"/>
    <col min="15" max="15" width="4.42578125" style="86" customWidth="1"/>
    <col min="16" max="16" width="57.5703125" style="143" customWidth="1"/>
    <col min="17" max="16384" width="9.42578125" style="84"/>
  </cols>
  <sheetData>
    <row r="1" spans="1:16" ht="22.35" customHeight="1" x14ac:dyDescent="0.2">
      <c r="A1" s="161" t="s">
        <v>816</v>
      </c>
      <c r="J1" s="91"/>
      <c r="K1" s="313"/>
      <c r="L1" s="313"/>
      <c r="M1" s="313"/>
      <c r="N1" s="313"/>
    </row>
    <row r="2" spans="1:16" ht="22.35" customHeight="1" x14ac:dyDescent="0.2">
      <c r="B2" s="87"/>
      <c r="E2" s="88"/>
      <c r="H2" s="89"/>
      <c r="I2" s="159"/>
      <c r="J2" s="160"/>
      <c r="K2" s="160"/>
      <c r="L2" s="159"/>
      <c r="M2" s="112"/>
      <c r="N2" s="112"/>
    </row>
    <row r="3" spans="1:16" ht="22.35" customHeight="1" thickBot="1" x14ac:dyDescent="0.25">
      <c r="B3" s="87"/>
      <c r="H3" s="314" t="s">
        <v>788</v>
      </c>
      <c r="I3" s="314"/>
      <c r="J3" s="314"/>
      <c r="K3" s="314"/>
      <c r="L3" s="158"/>
      <c r="M3" s="315" t="s">
        <v>787</v>
      </c>
      <c r="N3" s="315"/>
    </row>
    <row r="4" spans="1:16" ht="22.35" customHeight="1" thickBot="1" x14ac:dyDescent="0.25">
      <c r="A4" s="94" t="s">
        <v>783</v>
      </c>
      <c r="B4" s="94" t="s">
        <v>704</v>
      </c>
      <c r="C4" s="94" t="s">
        <v>705</v>
      </c>
      <c r="D4" s="94" t="s">
        <v>706</v>
      </c>
      <c r="E4" s="94" t="s">
        <v>707</v>
      </c>
      <c r="F4" s="94" t="s">
        <v>708</v>
      </c>
      <c r="G4" s="94"/>
      <c r="H4" s="94" t="s">
        <v>709</v>
      </c>
      <c r="I4" s="94" t="s">
        <v>710</v>
      </c>
      <c r="J4" s="94" t="s">
        <v>711</v>
      </c>
      <c r="K4" s="94" t="s">
        <v>712</v>
      </c>
      <c r="L4" s="95"/>
      <c r="M4" s="94" t="s">
        <v>158</v>
      </c>
      <c r="N4" s="94" t="s">
        <v>786</v>
      </c>
      <c r="O4" s="96"/>
      <c r="P4" s="162" t="s">
        <v>499</v>
      </c>
    </row>
    <row r="5" spans="1:16" ht="22.35" customHeight="1" thickBot="1" x14ac:dyDescent="0.25">
      <c r="A5" s="317" t="s">
        <v>729</v>
      </c>
      <c r="B5" s="278">
        <v>6</v>
      </c>
      <c r="C5" s="269" t="s">
        <v>735</v>
      </c>
      <c r="D5" s="269" t="s">
        <v>736</v>
      </c>
      <c r="E5" s="278" t="s">
        <v>797</v>
      </c>
      <c r="F5" s="318">
        <v>0.04</v>
      </c>
      <c r="G5" s="98" t="s">
        <v>718</v>
      </c>
      <c r="H5" s="171"/>
      <c r="I5" s="171"/>
      <c r="J5" s="171"/>
      <c r="K5" s="171"/>
      <c r="L5" s="172"/>
      <c r="M5" s="171"/>
      <c r="N5" s="171"/>
      <c r="O5" s="173"/>
      <c r="P5" s="174"/>
    </row>
    <row r="6" spans="1:16" ht="22.35" customHeight="1" thickBot="1" x14ac:dyDescent="0.25">
      <c r="A6" s="317"/>
      <c r="B6" s="279"/>
      <c r="C6" s="270"/>
      <c r="D6" s="270" t="s">
        <v>737</v>
      </c>
      <c r="E6" s="279"/>
      <c r="F6" s="319"/>
      <c r="G6" s="101" t="s">
        <v>719</v>
      </c>
      <c r="H6" s="175"/>
      <c r="I6" s="175"/>
      <c r="J6" s="176"/>
      <c r="K6" s="175"/>
      <c r="L6" s="172"/>
      <c r="M6" s="175"/>
      <c r="N6" s="175"/>
      <c r="O6" s="173"/>
      <c r="P6" s="174" t="s">
        <v>795</v>
      </c>
    </row>
    <row r="7" spans="1:16" ht="22.35" customHeight="1" thickBot="1" x14ac:dyDescent="0.25">
      <c r="A7" s="317"/>
      <c r="B7" s="280"/>
      <c r="C7" s="271"/>
      <c r="D7" s="271">
        <v>0.02</v>
      </c>
      <c r="E7" s="280"/>
      <c r="F7" s="320"/>
      <c r="G7" s="104" t="s">
        <v>720</v>
      </c>
      <c r="H7" s="177"/>
      <c r="I7" s="177"/>
      <c r="J7" s="177"/>
      <c r="K7" s="177"/>
      <c r="L7" s="178"/>
      <c r="M7" s="177"/>
      <c r="N7" s="177"/>
      <c r="O7" s="173"/>
      <c r="P7" s="174"/>
    </row>
    <row r="8" spans="1:16" ht="17.850000000000001" customHeight="1" x14ac:dyDescent="0.2">
      <c r="B8" s="143" t="s">
        <v>756</v>
      </c>
    </row>
    <row r="9" spans="1:16" ht="15" customHeight="1" x14ac:dyDescent="0.2">
      <c r="H9" s="310" t="s">
        <v>757</v>
      </c>
      <c r="I9" s="310"/>
      <c r="J9" s="310"/>
      <c r="K9" s="310"/>
      <c r="L9" s="310"/>
      <c r="M9" s="310"/>
      <c r="N9" s="310"/>
    </row>
    <row r="10" spans="1:16" ht="15" customHeight="1" x14ac:dyDescent="0.2">
      <c r="H10" s="288" t="s">
        <v>758</v>
      </c>
      <c r="I10" s="288"/>
      <c r="J10" s="288"/>
      <c r="K10" s="288"/>
      <c r="L10" s="288"/>
      <c r="M10" s="288"/>
      <c r="N10" s="288"/>
    </row>
    <row r="11" spans="1:16" ht="15" customHeight="1" x14ac:dyDescent="0.2">
      <c r="H11" s="289" t="s">
        <v>759</v>
      </c>
      <c r="I11" s="289"/>
      <c r="J11" s="289"/>
      <c r="K11" s="289"/>
      <c r="L11" s="289"/>
      <c r="M11" s="289"/>
      <c r="N11" s="289"/>
    </row>
    <row r="13" spans="1:16" x14ac:dyDescent="0.2">
      <c r="C13" s="97" t="s">
        <v>781</v>
      </c>
      <c r="D13" s="84" t="s">
        <v>782</v>
      </c>
    </row>
    <row r="15" spans="1:16" s="166" customFormat="1" x14ac:dyDescent="0.2">
      <c r="A15" s="165"/>
      <c r="D15" s="168"/>
      <c r="E15" s="168"/>
      <c r="F15" s="168"/>
      <c r="G15" s="311" t="s">
        <v>789</v>
      </c>
      <c r="H15" s="311"/>
      <c r="I15" s="311"/>
      <c r="J15" s="311"/>
      <c r="K15" s="311"/>
      <c r="L15" s="311"/>
      <c r="M15" s="311"/>
      <c r="N15" s="311"/>
      <c r="O15" s="157"/>
      <c r="P15" s="167"/>
    </row>
    <row r="16" spans="1:16" x14ac:dyDescent="0.2">
      <c r="D16" s="169"/>
      <c r="E16" s="169"/>
      <c r="F16" s="169"/>
      <c r="G16" s="309" t="s">
        <v>790</v>
      </c>
      <c r="H16" s="309"/>
      <c r="I16" s="309"/>
      <c r="J16" s="309"/>
      <c r="K16" s="309"/>
      <c r="L16" s="309"/>
      <c r="M16" s="309"/>
      <c r="N16" s="309"/>
    </row>
    <row r="17" spans="4:14" ht="15.6" customHeight="1" x14ac:dyDescent="0.2">
      <c r="D17" s="170"/>
      <c r="E17" s="170"/>
      <c r="F17" s="170"/>
      <c r="G17" s="312" t="s">
        <v>791</v>
      </c>
      <c r="H17" s="312"/>
      <c r="I17" s="312"/>
      <c r="J17" s="312"/>
      <c r="K17" s="312"/>
      <c r="L17" s="312"/>
      <c r="M17" s="312"/>
      <c r="N17" s="312"/>
    </row>
    <row r="18" spans="4:14" x14ac:dyDescent="0.2">
      <c r="D18" s="169"/>
      <c r="E18" s="169"/>
      <c r="F18" s="169"/>
      <c r="G18" s="309" t="s">
        <v>784</v>
      </c>
      <c r="H18" s="309"/>
      <c r="I18" s="309"/>
      <c r="J18" s="309"/>
      <c r="K18" s="309"/>
      <c r="L18" s="309"/>
      <c r="M18" s="309"/>
      <c r="N18" s="309"/>
    </row>
    <row r="19" spans="4:14" x14ac:dyDescent="0.2">
      <c r="D19" s="169"/>
      <c r="E19" s="169"/>
      <c r="F19" s="169"/>
      <c r="G19" s="309" t="s">
        <v>785</v>
      </c>
      <c r="H19" s="309"/>
      <c r="I19" s="309"/>
      <c r="J19" s="309"/>
      <c r="K19" s="309"/>
      <c r="L19" s="309"/>
      <c r="M19" s="309"/>
      <c r="N19" s="309"/>
    </row>
    <row r="20" spans="4:14" x14ac:dyDescent="0.2">
      <c r="D20" s="169"/>
      <c r="E20" s="169"/>
      <c r="F20" s="169"/>
      <c r="G20" s="309" t="s">
        <v>793</v>
      </c>
      <c r="H20" s="309"/>
      <c r="I20" s="309"/>
      <c r="J20" s="309"/>
      <c r="K20" s="309"/>
      <c r="L20" s="309"/>
      <c r="M20" s="309"/>
      <c r="N20" s="309"/>
    </row>
    <row r="21" spans="4:14" x14ac:dyDescent="0.2">
      <c r="G21" s="309" t="s">
        <v>794</v>
      </c>
      <c r="H21" s="309"/>
      <c r="I21" s="309"/>
      <c r="J21" s="309"/>
      <c r="K21" s="309"/>
      <c r="L21" s="309"/>
      <c r="M21" s="309"/>
      <c r="N21" s="309"/>
    </row>
  </sheetData>
  <mergeCells count="19">
    <mergeCell ref="A5:A7"/>
    <mergeCell ref="G18:N18"/>
    <mergeCell ref="G19:N19"/>
    <mergeCell ref="F5:F7"/>
    <mergeCell ref="B5:B7"/>
    <mergeCell ref="C5:C7"/>
    <mergeCell ref="D5:D7"/>
    <mergeCell ref="E5:E7"/>
    <mergeCell ref="G16:N16"/>
    <mergeCell ref="G17:N17"/>
    <mergeCell ref="G20:N20"/>
    <mergeCell ref="G21:N21"/>
    <mergeCell ref="H10:N10"/>
    <mergeCell ref="H11:N11"/>
    <mergeCell ref="K1:N1"/>
    <mergeCell ref="H3:K3"/>
    <mergeCell ref="M3:N3"/>
    <mergeCell ref="G15:N15"/>
    <mergeCell ref="H9:N9"/>
  </mergeCells>
  <conditionalFormatting sqref="H7:K7">
    <cfRule type="containsBlanks" priority="6" stopIfTrue="1">
      <formula>LEN(TRIM(H7))=0</formula>
    </cfRule>
    <cfRule type="cellIs" dxfId="5" priority="7" operator="equal">
      <formula>1</formula>
    </cfRule>
    <cfRule type="cellIs" dxfId="4" priority="8" operator="greaterThan">
      <formula>1</formula>
    </cfRule>
    <cfRule type="cellIs" dxfId="3" priority="9" operator="lessThan">
      <formula>1</formula>
    </cfRule>
  </conditionalFormatting>
  <conditionalFormatting sqref="M7:N7">
    <cfRule type="containsBlanks" priority="1" stopIfTrue="1">
      <formula>LEN(TRIM(M7))=0</formula>
    </cfRule>
    <cfRule type="cellIs" dxfId="2" priority="2" operator="equal">
      <formula>1</formula>
    </cfRule>
    <cfRule type="cellIs" dxfId="1" priority="3" operator="greaterThan">
      <formula>1</formula>
    </cfRule>
    <cfRule type="cellIs" dxfId="0" priority="4" operator="lessThan">
      <formula>1</formula>
    </cfRule>
  </conditionalFormatting>
  <pageMargins left="0.7" right="0.7" top="0.75" bottom="0.75" header="0.3" footer="0.3"/>
  <pageSetup orientation="portrait" horizontalDpi="200" verticalDpi="200"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autoPageBreaks="0"/>
  </sheetPr>
  <dimension ref="A1:AE2079"/>
  <sheetViews>
    <sheetView topLeftCell="S1" zoomScale="80" zoomScaleNormal="80" workbookViewId="0">
      <pane ySplit="1" topLeftCell="A2" activePane="bottomLeft" state="frozen"/>
      <selection activeCell="E54" sqref="E54:E56"/>
      <selection pane="bottomLeft" activeCell="E54" sqref="E54:E56"/>
    </sheetView>
  </sheetViews>
  <sheetFormatPr defaultColWidth="9.42578125" defaultRowHeight="15" x14ac:dyDescent="0.25"/>
  <cols>
    <col min="1" max="1" width="5.42578125" style="66" bestFit="1" customWidth="1"/>
    <col min="2" max="2" width="8.42578125" style="66" bestFit="1" customWidth="1"/>
    <col min="3" max="3" width="11.42578125" style="66" bestFit="1" customWidth="1"/>
    <col min="4" max="4" width="14" style="66" bestFit="1" customWidth="1"/>
    <col min="5" max="5" width="12.42578125" style="66" bestFit="1" customWidth="1"/>
    <col min="6" max="6" width="13.42578125" style="66" bestFit="1" customWidth="1"/>
    <col min="7" max="7" width="11.42578125" style="66" bestFit="1" customWidth="1"/>
    <col min="8" max="8" width="26.5703125" style="66" bestFit="1" customWidth="1"/>
    <col min="9" max="9" width="16.42578125" style="66" bestFit="1" customWidth="1"/>
    <col min="10" max="10" width="31.42578125" style="66" bestFit="1" customWidth="1"/>
    <col min="11" max="11" width="15.5703125" style="66" bestFit="1" customWidth="1"/>
    <col min="12" max="12" width="33.5703125" style="66" bestFit="1" customWidth="1"/>
    <col min="13" max="13" width="15.5703125" style="66" bestFit="1" customWidth="1"/>
    <col min="14" max="14" width="31.42578125" style="66" bestFit="1" customWidth="1"/>
    <col min="15" max="15" width="31.42578125" style="69" customWidth="1"/>
    <col min="16" max="16" width="10" style="69" customWidth="1"/>
    <col min="17" max="17" width="7.5703125" style="66" bestFit="1" customWidth="1"/>
    <col min="18" max="18" width="9.5703125" style="66" bestFit="1" customWidth="1"/>
    <col min="19" max="19" width="20.5703125" style="67" bestFit="1" customWidth="1"/>
    <col min="20" max="20" width="20.5703125" style="67" customWidth="1"/>
    <col min="21" max="21" width="23.5703125" style="67" bestFit="1" customWidth="1"/>
    <col min="22" max="22" width="17" style="68" bestFit="1" customWidth="1"/>
    <col min="23" max="23" width="14.5703125" style="66" customWidth="1"/>
    <col min="24" max="24" width="16.42578125" style="66" customWidth="1"/>
    <col min="25" max="25" width="7.42578125" style="66" customWidth="1"/>
    <col min="26" max="27" width="9.42578125" style="66" customWidth="1"/>
    <col min="28" max="28" width="16.42578125" style="66" customWidth="1"/>
    <col min="29" max="29" width="15.5703125" style="66" customWidth="1"/>
    <col min="30" max="31" width="25.5703125" style="66" customWidth="1"/>
    <col min="32" max="33" width="9.42578125" style="66" customWidth="1"/>
    <col min="34" max="16384" width="9.42578125" style="66"/>
  </cols>
  <sheetData>
    <row r="1" spans="1:31" x14ac:dyDescent="0.25">
      <c r="A1" s="66" t="s">
        <v>286</v>
      </c>
      <c r="B1" s="66" t="s">
        <v>551</v>
      </c>
      <c r="C1" s="66" t="s">
        <v>8</v>
      </c>
      <c r="D1" s="66" t="s">
        <v>9</v>
      </c>
      <c r="E1" s="66" t="s">
        <v>10</v>
      </c>
      <c r="F1" s="66" t="s">
        <v>164</v>
      </c>
      <c r="G1" s="66" t="s">
        <v>11</v>
      </c>
      <c r="H1" s="66" t="s">
        <v>154</v>
      </c>
      <c r="I1" s="66" t="s">
        <v>12</v>
      </c>
      <c r="J1" s="66" t="s">
        <v>91</v>
      </c>
      <c r="K1" s="66" t="s">
        <v>5</v>
      </c>
      <c r="L1" s="66" t="s">
        <v>6</v>
      </c>
      <c r="M1" s="66" t="s">
        <v>165</v>
      </c>
      <c r="N1" s="66" t="s">
        <v>166</v>
      </c>
      <c r="O1" s="69" t="s">
        <v>514</v>
      </c>
      <c r="P1" s="77" t="s">
        <v>547</v>
      </c>
      <c r="Q1" s="66" t="s">
        <v>58</v>
      </c>
      <c r="R1" s="66" t="s">
        <v>463</v>
      </c>
      <c r="S1" s="67" t="s">
        <v>155</v>
      </c>
      <c r="T1" s="63" t="s">
        <v>548</v>
      </c>
      <c r="U1" s="67" t="s">
        <v>156</v>
      </c>
      <c r="V1" s="68" t="s">
        <v>464</v>
      </c>
      <c r="W1" s="67">
        <f>SUBTOTAL(9,S:S)</f>
        <v>180018424.52099612</v>
      </c>
      <c r="X1" s="67">
        <f>SUBTOTAL(9,U:U)</f>
        <v>1647441320.9365757</v>
      </c>
      <c r="Y1" s="68">
        <f>SUBTOTAL(9,V:V)</f>
        <v>17793</v>
      </c>
    </row>
    <row r="2" spans="1:31" x14ac:dyDescent="0.25">
      <c r="B2" s="66">
        <v>0</v>
      </c>
      <c r="C2" s="66">
        <v>847</v>
      </c>
      <c r="D2" s="66">
        <v>1276</v>
      </c>
      <c r="E2" s="66">
        <v>1278</v>
      </c>
      <c r="F2" s="66">
        <v>1280</v>
      </c>
      <c r="G2" s="66" t="s">
        <v>287</v>
      </c>
      <c r="H2" s="66" t="s">
        <v>528</v>
      </c>
      <c r="I2" s="66" t="s">
        <v>389</v>
      </c>
      <c r="J2" s="66" t="s">
        <v>33</v>
      </c>
      <c r="K2" s="66" t="s">
        <v>32</v>
      </c>
      <c r="L2" s="66" t="s">
        <v>33</v>
      </c>
      <c r="M2" s="66" t="s">
        <v>207</v>
      </c>
      <c r="N2" s="66" t="s">
        <v>208</v>
      </c>
      <c r="O2" s="69" t="s">
        <v>516</v>
      </c>
      <c r="P2" s="69">
        <v>1.6970000000000001</v>
      </c>
      <c r="Q2" s="66" t="s">
        <v>61</v>
      </c>
      <c r="R2" s="66" t="s">
        <v>474</v>
      </c>
      <c r="S2" s="67">
        <v>14413.6605230769</v>
      </c>
      <c r="T2" s="62">
        <f>S2*P2</f>
        <v>24459.981907661499</v>
      </c>
      <c r="U2" s="67">
        <v>240227.67538461499</v>
      </c>
      <c r="V2" s="68">
        <v>4</v>
      </c>
      <c r="AB2" s="57" t="s">
        <v>522</v>
      </c>
      <c r="AC2" t="s">
        <v>584</v>
      </c>
      <c r="AD2"/>
      <c r="AE2"/>
    </row>
    <row r="3" spans="1:31" x14ac:dyDescent="0.25">
      <c r="B3" s="66">
        <v>0</v>
      </c>
      <c r="C3" s="66">
        <v>847</v>
      </c>
      <c r="D3" s="66">
        <v>1276</v>
      </c>
      <c r="E3" s="66">
        <v>1278</v>
      </c>
      <c r="F3" s="66">
        <v>1280</v>
      </c>
      <c r="G3" s="66" t="s">
        <v>287</v>
      </c>
      <c r="H3" s="66" t="s">
        <v>528</v>
      </c>
      <c r="I3" s="66" t="s">
        <v>389</v>
      </c>
      <c r="J3" s="66" t="s">
        <v>33</v>
      </c>
      <c r="K3" s="66" t="s">
        <v>32</v>
      </c>
      <c r="L3" s="66" t="s">
        <v>33</v>
      </c>
      <c r="M3" s="66" t="s">
        <v>207</v>
      </c>
      <c r="N3" s="66" t="s">
        <v>208</v>
      </c>
      <c r="O3" s="69" t="s">
        <v>516</v>
      </c>
      <c r="P3" s="69">
        <v>1.6970000000000001</v>
      </c>
      <c r="Q3" s="66" t="s">
        <v>61</v>
      </c>
      <c r="R3" s="66" t="s">
        <v>471</v>
      </c>
      <c r="S3" s="67">
        <v>44966.588430769203</v>
      </c>
      <c r="T3" s="67">
        <f t="shared" ref="T3:T66" si="0">S3*P3</f>
        <v>76308.300567015336</v>
      </c>
      <c r="U3" s="67">
        <v>562082.35538461502</v>
      </c>
      <c r="V3" s="68">
        <v>9</v>
      </c>
      <c r="AB3" s="58" t="s">
        <v>59</v>
      </c>
      <c r="AC3" s="59">
        <v>156329853.7357876</v>
      </c>
      <c r="AD3"/>
      <c r="AE3"/>
    </row>
    <row r="4" spans="1:31" x14ac:dyDescent="0.25">
      <c r="B4" s="66">
        <v>0</v>
      </c>
      <c r="C4" s="66">
        <v>847</v>
      </c>
      <c r="D4" s="66">
        <v>1276</v>
      </c>
      <c r="E4" s="66">
        <v>1278</v>
      </c>
      <c r="F4" s="66">
        <v>1280</v>
      </c>
      <c r="G4" s="66" t="s">
        <v>287</v>
      </c>
      <c r="H4" s="66" t="s">
        <v>528</v>
      </c>
      <c r="I4" s="66" t="s">
        <v>389</v>
      </c>
      <c r="J4" s="66" t="s">
        <v>33</v>
      </c>
      <c r="K4" s="66" t="s">
        <v>32</v>
      </c>
      <c r="L4" s="66" t="s">
        <v>33</v>
      </c>
      <c r="M4" s="66" t="s">
        <v>207</v>
      </c>
      <c r="N4" s="66" t="s">
        <v>208</v>
      </c>
      <c r="O4" s="69" t="s">
        <v>516</v>
      </c>
      <c r="P4" s="69">
        <v>1.6970000000000001</v>
      </c>
      <c r="Q4" s="66" t="s">
        <v>61</v>
      </c>
      <c r="R4" s="66" t="s">
        <v>475</v>
      </c>
      <c r="S4" s="67">
        <v>56589.633865384603</v>
      </c>
      <c r="T4" s="67">
        <f t="shared" si="0"/>
        <v>96032.608669557681</v>
      </c>
      <c r="U4" s="67">
        <v>628773.70961538504</v>
      </c>
      <c r="V4" s="68">
        <v>9</v>
      </c>
      <c r="AB4" s="58" t="s">
        <v>73</v>
      </c>
      <c r="AC4" s="59">
        <v>3495618.1959252064</v>
      </c>
      <c r="AD4"/>
      <c r="AE4"/>
    </row>
    <row r="5" spans="1:31" x14ac:dyDescent="0.25">
      <c r="B5" s="66">
        <v>0</v>
      </c>
      <c r="C5" s="66">
        <v>847</v>
      </c>
      <c r="D5" s="66">
        <v>1276</v>
      </c>
      <c r="E5" s="66">
        <v>1278</v>
      </c>
      <c r="F5" s="66">
        <v>1280</v>
      </c>
      <c r="G5" s="66" t="s">
        <v>287</v>
      </c>
      <c r="H5" s="66" t="s">
        <v>528</v>
      </c>
      <c r="I5" s="66" t="s">
        <v>389</v>
      </c>
      <c r="J5" s="66" t="s">
        <v>33</v>
      </c>
      <c r="K5" s="66" t="s">
        <v>32</v>
      </c>
      <c r="L5" s="66" t="s">
        <v>33</v>
      </c>
      <c r="M5" s="66" t="s">
        <v>207</v>
      </c>
      <c r="N5" s="66" t="s">
        <v>208</v>
      </c>
      <c r="O5" s="69" t="s">
        <v>516</v>
      </c>
      <c r="P5" s="69">
        <v>1.6970000000000001</v>
      </c>
      <c r="Q5" s="66" t="s">
        <v>61</v>
      </c>
      <c r="R5" s="66" t="s">
        <v>465</v>
      </c>
      <c r="S5" s="67">
        <v>88502.570076923104</v>
      </c>
      <c r="T5" s="67">
        <f t="shared" si="0"/>
        <v>150188.86142053851</v>
      </c>
      <c r="U5" s="67">
        <v>885025.70076923096</v>
      </c>
      <c r="V5" s="68">
        <v>10</v>
      </c>
      <c r="AB5" s="58" t="s">
        <v>86</v>
      </c>
      <c r="AC5" s="59">
        <v>1343761.7640983767</v>
      </c>
      <c r="AD5"/>
      <c r="AE5"/>
    </row>
    <row r="6" spans="1:31" x14ac:dyDescent="0.25">
      <c r="B6" s="66">
        <v>0</v>
      </c>
      <c r="C6" s="66">
        <v>847</v>
      </c>
      <c r="D6" s="66">
        <v>1276</v>
      </c>
      <c r="E6" s="66">
        <v>1278</v>
      </c>
      <c r="F6" s="66">
        <v>1280</v>
      </c>
      <c r="G6" s="66" t="s">
        <v>287</v>
      </c>
      <c r="H6" s="66" t="s">
        <v>528</v>
      </c>
      <c r="I6" s="66" t="s">
        <v>389</v>
      </c>
      <c r="J6" s="66" t="s">
        <v>33</v>
      </c>
      <c r="K6" s="66" t="s">
        <v>32</v>
      </c>
      <c r="L6" s="66" t="s">
        <v>33</v>
      </c>
      <c r="M6" s="66" t="s">
        <v>207</v>
      </c>
      <c r="N6" s="66" t="s">
        <v>208</v>
      </c>
      <c r="O6" s="69" t="s">
        <v>516</v>
      </c>
      <c r="P6" s="69">
        <v>1.6970000000000001</v>
      </c>
      <c r="Q6" s="66" t="s">
        <v>61</v>
      </c>
      <c r="R6" s="66" t="s">
        <v>476</v>
      </c>
      <c r="S6" s="67">
        <v>77493.538615384503</v>
      </c>
      <c r="T6" s="67">
        <f t="shared" si="0"/>
        <v>131506.53503030751</v>
      </c>
      <c r="U6" s="67">
        <v>774935.38615384605</v>
      </c>
      <c r="V6" s="68">
        <v>7</v>
      </c>
      <c r="AB6" s="58" t="s">
        <v>74</v>
      </c>
      <c r="AC6" s="59">
        <v>3196820.3433608143</v>
      </c>
      <c r="AD6"/>
      <c r="AE6"/>
    </row>
    <row r="7" spans="1:31" x14ac:dyDescent="0.25">
      <c r="B7" s="66">
        <v>0</v>
      </c>
      <c r="C7" s="66">
        <v>847</v>
      </c>
      <c r="D7" s="66">
        <v>1276</v>
      </c>
      <c r="E7" s="66">
        <v>1278</v>
      </c>
      <c r="F7" s="66">
        <v>1280</v>
      </c>
      <c r="G7" s="66" t="s">
        <v>287</v>
      </c>
      <c r="H7" s="66" t="s">
        <v>528</v>
      </c>
      <c r="I7" s="66" t="s">
        <v>389</v>
      </c>
      <c r="J7" s="66" t="s">
        <v>33</v>
      </c>
      <c r="K7" s="66" t="s">
        <v>32</v>
      </c>
      <c r="L7" s="66" t="s">
        <v>33</v>
      </c>
      <c r="M7" s="66" t="s">
        <v>207</v>
      </c>
      <c r="N7" s="66" t="s">
        <v>208</v>
      </c>
      <c r="O7" s="69" t="s">
        <v>516</v>
      </c>
      <c r="P7" s="69">
        <v>1.6970000000000001</v>
      </c>
      <c r="Q7" s="66" t="s">
        <v>61</v>
      </c>
      <c r="R7" s="66" t="s">
        <v>466</v>
      </c>
      <c r="S7" s="67">
        <v>347542.49976923101</v>
      </c>
      <c r="T7" s="67">
        <f t="shared" si="0"/>
        <v>589779.62210838508</v>
      </c>
      <c r="U7" s="67">
        <v>2316949.9984615399</v>
      </c>
      <c r="V7" s="68">
        <v>19</v>
      </c>
      <c r="AB7" s="58" t="s">
        <v>60</v>
      </c>
      <c r="AC7" s="59">
        <v>3001765.7654878986</v>
      </c>
      <c r="AD7"/>
      <c r="AE7"/>
    </row>
    <row r="8" spans="1:31" x14ac:dyDescent="0.25">
      <c r="B8" s="66">
        <v>0</v>
      </c>
      <c r="C8" s="66">
        <v>847</v>
      </c>
      <c r="D8" s="66">
        <v>1276</v>
      </c>
      <c r="E8" s="66">
        <v>1278</v>
      </c>
      <c r="F8" s="66">
        <v>1280</v>
      </c>
      <c r="G8" s="66" t="s">
        <v>287</v>
      </c>
      <c r="H8" s="66" t="s">
        <v>528</v>
      </c>
      <c r="I8" s="66" t="s">
        <v>389</v>
      </c>
      <c r="J8" s="66" t="s">
        <v>33</v>
      </c>
      <c r="K8" s="66" t="s">
        <v>32</v>
      </c>
      <c r="L8" s="66" t="s">
        <v>33</v>
      </c>
      <c r="M8" s="66" t="s">
        <v>207</v>
      </c>
      <c r="N8" s="66" t="s">
        <v>208</v>
      </c>
      <c r="O8" s="69" t="s">
        <v>516</v>
      </c>
      <c r="P8" s="69">
        <v>1.6970000000000001</v>
      </c>
      <c r="Q8" s="66" t="s">
        <v>61</v>
      </c>
      <c r="R8" s="66" t="s">
        <v>467</v>
      </c>
      <c r="S8" s="67">
        <v>232282.20430769201</v>
      </c>
      <c r="T8" s="67">
        <f t="shared" si="0"/>
        <v>394182.90071015334</v>
      </c>
      <c r="U8" s="67">
        <v>1161411.0215384599</v>
      </c>
      <c r="V8" s="68">
        <v>7</v>
      </c>
      <c r="AB8" s="58" t="s">
        <v>87</v>
      </c>
      <c r="AC8" s="59">
        <v>1850802.0247092224</v>
      </c>
      <c r="AD8"/>
      <c r="AE8"/>
    </row>
    <row r="9" spans="1:31" x14ac:dyDescent="0.25">
      <c r="B9" s="66">
        <v>0</v>
      </c>
      <c r="C9" s="66">
        <v>847</v>
      </c>
      <c r="D9" s="66">
        <v>1276</v>
      </c>
      <c r="E9" s="66">
        <v>1278</v>
      </c>
      <c r="F9" s="66">
        <v>1280</v>
      </c>
      <c r="G9" s="66" t="s">
        <v>287</v>
      </c>
      <c r="H9" s="66" t="s">
        <v>528</v>
      </c>
      <c r="I9" s="66" t="s">
        <v>389</v>
      </c>
      <c r="J9" s="66" t="s">
        <v>33</v>
      </c>
      <c r="K9" s="66" t="s">
        <v>32</v>
      </c>
      <c r="L9" s="66" t="s">
        <v>33</v>
      </c>
      <c r="M9" s="66" t="s">
        <v>207</v>
      </c>
      <c r="N9" s="66" t="s">
        <v>208</v>
      </c>
      <c r="O9" s="69" t="s">
        <v>516</v>
      </c>
      <c r="P9" s="69">
        <v>1.6970000000000001</v>
      </c>
      <c r="Q9" s="66" t="s">
        <v>61</v>
      </c>
      <c r="R9" s="66" t="s">
        <v>468</v>
      </c>
      <c r="S9" s="67">
        <v>44492.382692307801</v>
      </c>
      <c r="T9" s="67">
        <f t="shared" si="0"/>
        <v>75503.573428846343</v>
      </c>
      <c r="U9" s="67">
        <v>177969.530769231</v>
      </c>
      <c r="V9" s="68">
        <v>1</v>
      </c>
      <c r="AB9" s="58" t="s">
        <v>75</v>
      </c>
      <c r="AC9" s="59">
        <v>3232305.6986631094</v>
      </c>
      <c r="AD9"/>
      <c r="AE9"/>
    </row>
    <row r="10" spans="1:31" x14ac:dyDescent="0.25">
      <c r="B10" s="66">
        <v>0</v>
      </c>
      <c r="C10" s="66">
        <v>847</v>
      </c>
      <c r="D10" s="66">
        <v>1276</v>
      </c>
      <c r="E10" s="66">
        <v>1278</v>
      </c>
      <c r="F10" s="66">
        <v>1280</v>
      </c>
      <c r="G10" s="66" t="s">
        <v>287</v>
      </c>
      <c r="H10" s="66" t="s">
        <v>528</v>
      </c>
      <c r="I10" s="66" t="s">
        <v>389</v>
      </c>
      <c r="J10" s="66" t="s">
        <v>33</v>
      </c>
      <c r="K10" s="66" t="s">
        <v>32</v>
      </c>
      <c r="L10" s="66" t="s">
        <v>33</v>
      </c>
      <c r="M10" s="66" t="s">
        <v>207</v>
      </c>
      <c r="N10" s="66" t="s">
        <v>208</v>
      </c>
      <c r="O10" s="69" t="s">
        <v>516</v>
      </c>
      <c r="P10" s="69">
        <v>1.6970000000000001</v>
      </c>
      <c r="Q10" s="66" t="s">
        <v>61</v>
      </c>
      <c r="R10" s="66" t="s">
        <v>478</v>
      </c>
      <c r="S10" s="67">
        <v>54566.052692307603</v>
      </c>
      <c r="T10" s="67">
        <f t="shared" si="0"/>
        <v>92598.591418846001</v>
      </c>
      <c r="U10" s="67">
        <v>181886.84230769199</v>
      </c>
      <c r="V10" s="68">
        <v>1</v>
      </c>
      <c r="AB10" s="58" t="s">
        <v>61</v>
      </c>
      <c r="AC10" s="59">
        <v>15275738.348437937</v>
      </c>
      <c r="AD10"/>
      <c r="AE10"/>
    </row>
    <row r="11" spans="1:31" x14ac:dyDescent="0.25">
      <c r="B11" s="66">
        <v>0</v>
      </c>
      <c r="C11" s="66">
        <v>847</v>
      </c>
      <c r="D11" s="66">
        <v>1276</v>
      </c>
      <c r="E11" s="66">
        <v>1278</v>
      </c>
      <c r="F11" s="66">
        <v>1280</v>
      </c>
      <c r="G11" s="66" t="s">
        <v>287</v>
      </c>
      <c r="H11" s="66" t="s">
        <v>528</v>
      </c>
      <c r="I11" s="66" t="s">
        <v>389</v>
      </c>
      <c r="J11" s="66" t="s">
        <v>33</v>
      </c>
      <c r="K11" s="66" t="s">
        <v>32</v>
      </c>
      <c r="L11" s="66" t="s">
        <v>33</v>
      </c>
      <c r="M11" s="66" t="s">
        <v>207</v>
      </c>
      <c r="N11" s="66" t="s">
        <v>208</v>
      </c>
      <c r="O11" s="69" t="s">
        <v>516</v>
      </c>
      <c r="P11" s="69">
        <v>1.6970000000000001</v>
      </c>
      <c r="Q11" s="66" t="s">
        <v>83</v>
      </c>
      <c r="R11" s="66" t="s">
        <v>471</v>
      </c>
      <c r="S11" s="67">
        <v>5688.7931692307702</v>
      </c>
      <c r="T11" s="67">
        <f t="shared" si="0"/>
        <v>9653.882008184617</v>
      </c>
      <c r="U11" s="67">
        <v>71109.914615384594</v>
      </c>
      <c r="V11" s="68">
        <v>1</v>
      </c>
      <c r="AB11" s="58" t="s">
        <v>62</v>
      </c>
      <c r="AC11" s="59">
        <v>6948370.367783064</v>
      </c>
      <c r="AD11"/>
      <c r="AE11"/>
    </row>
    <row r="12" spans="1:31" x14ac:dyDescent="0.25">
      <c r="B12" s="66">
        <v>0</v>
      </c>
      <c r="C12" s="66">
        <v>847</v>
      </c>
      <c r="D12" s="66">
        <v>1276</v>
      </c>
      <c r="E12" s="66">
        <v>1278</v>
      </c>
      <c r="F12" s="66">
        <v>1280</v>
      </c>
      <c r="G12" s="66" t="s">
        <v>287</v>
      </c>
      <c r="H12" s="66" t="s">
        <v>528</v>
      </c>
      <c r="I12" s="66" t="s">
        <v>389</v>
      </c>
      <c r="J12" s="66" t="s">
        <v>33</v>
      </c>
      <c r="K12" s="66" t="s">
        <v>32</v>
      </c>
      <c r="L12" s="66" t="s">
        <v>33</v>
      </c>
      <c r="M12" s="66" t="s">
        <v>207</v>
      </c>
      <c r="N12" s="66" t="s">
        <v>208</v>
      </c>
      <c r="O12" s="69" t="s">
        <v>516</v>
      </c>
      <c r="P12" s="69">
        <v>1.6970000000000001</v>
      </c>
      <c r="Q12" s="66" t="s">
        <v>83</v>
      </c>
      <c r="R12" s="66" t="s">
        <v>475</v>
      </c>
      <c r="S12" s="67">
        <v>2127.0654</v>
      </c>
      <c r="T12" s="67">
        <f t="shared" si="0"/>
        <v>3609.6299838</v>
      </c>
      <c r="U12" s="67">
        <v>23634.06</v>
      </c>
      <c r="V12" s="68">
        <v>1</v>
      </c>
      <c r="AB12" s="58" t="s">
        <v>76</v>
      </c>
      <c r="AC12" s="59">
        <v>20639.436166923071</v>
      </c>
      <c r="AD12"/>
      <c r="AE12"/>
    </row>
    <row r="13" spans="1:31" x14ac:dyDescent="0.25">
      <c r="B13" s="66">
        <v>0</v>
      </c>
      <c r="C13" s="66">
        <v>847</v>
      </c>
      <c r="D13" s="66">
        <v>1276</v>
      </c>
      <c r="E13" s="66">
        <v>1278</v>
      </c>
      <c r="F13" s="66">
        <v>1280</v>
      </c>
      <c r="G13" s="66" t="s">
        <v>287</v>
      </c>
      <c r="H13" s="66" t="s">
        <v>528</v>
      </c>
      <c r="I13" s="66" t="s">
        <v>389</v>
      </c>
      <c r="J13" s="66" t="s">
        <v>33</v>
      </c>
      <c r="K13" s="66" t="s">
        <v>32</v>
      </c>
      <c r="L13" s="66" t="s">
        <v>33</v>
      </c>
      <c r="M13" s="66" t="s">
        <v>207</v>
      </c>
      <c r="N13" s="66" t="s">
        <v>208</v>
      </c>
      <c r="O13" s="69" t="s">
        <v>516</v>
      </c>
      <c r="P13" s="69">
        <v>1.6970000000000001</v>
      </c>
      <c r="Q13" s="66" t="s">
        <v>83</v>
      </c>
      <c r="R13" s="66" t="s">
        <v>465</v>
      </c>
      <c r="S13" s="67">
        <v>9038.7045384615394</v>
      </c>
      <c r="T13" s="67">
        <f t="shared" si="0"/>
        <v>15338.681601769233</v>
      </c>
      <c r="U13" s="67">
        <v>90387.045384615398</v>
      </c>
      <c r="V13" s="68">
        <v>1</v>
      </c>
      <c r="AB13" s="58" t="s">
        <v>77</v>
      </c>
      <c r="AC13" s="59">
        <v>2387410.8634503065</v>
      </c>
      <c r="AD13"/>
      <c r="AE13"/>
    </row>
    <row r="14" spans="1:31" x14ac:dyDescent="0.25">
      <c r="B14" s="66">
        <v>0</v>
      </c>
      <c r="C14" s="66">
        <v>847</v>
      </c>
      <c r="D14" s="66">
        <v>1276</v>
      </c>
      <c r="E14" s="66">
        <v>1278</v>
      </c>
      <c r="F14" s="66">
        <v>1290</v>
      </c>
      <c r="G14" s="66" t="s">
        <v>287</v>
      </c>
      <c r="H14" s="66" t="s">
        <v>528</v>
      </c>
      <c r="I14" s="66" t="s">
        <v>389</v>
      </c>
      <c r="J14" s="66" t="s">
        <v>33</v>
      </c>
      <c r="K14" s="66" t="s">
        <v>32</v>
      </c>
      <c r="L14" s="66" t="s">
        <v>33</v>
      </c>
      <c r="M14" s="66" t="s">
        <v>209</v>
      </c>
      <c r="N14" s="66" t="s">
        <v>210</v>
      </c>
      <c r="O14" s="69" t="s">
        <v>516</v>
      </c>
      <c r="P14" s="69">
        <v>1.6970000000000001</v>
      </c>
      <c r="Q14" s="66" t="s">
        <v>59</v>
      </c>
      <c r="R14" s="66" t="s">
        <v>466</v>
      </c>
      <c r="S14" s="67">
        <v>22274.122384615399</v>
      </c>
      <c r="T14" s="67">
        <f t="shared" si="0"/>
        <v>37799.185686692334</v>
      </c>
      <c r="U14" s="67">
        <v>148494.14923076899</v>
      </c>
      <c r="V14" s="68">
        <v>1</v>
      </c>
      <c r="AB14" s="58" t="s">
        <v>63</v>
      </c>
      <c r="AC14" s="59">
        <v>8076819.1826690976</v>
      </c>
      <c r="AD14"/>
      <c r="AE14"/>
    </row>
    <row r="15" spans="1:31" x14ac:dyDescent="0.25">
      <c r="B15" s="66">
        <v>0</v>
      </c>
      <c r="C15" s="66">
        <v>847</v>
      </c>
      <c r="D15" s="66">
        <v>1276</v>
      </c>
      <c r="E15" s="66">
        <v>1278</v>
      </c>
      <c r="F15" s="66">
        <v>1290</v>
      </c>
      <c r="G15" s="66" t="s">
        <v>287</v>
      </c>
      <c r="H15" s="66" t="s">
        <v>528</v>
      </c>
      <c r="I15" s="66" t="s">
        <v>389</v>
      </c>
      <c r="J15" s="66" t="s">
        <v>33</v>
      </c>
      <c r="K15" s="66" t="s">
        <v>32</v>
      </c>
      <c r="L15" s="66" t="s">
        <v>33</v>
      </c>
      <c r="M15" s="66" t="s">
        <v>209</v>
      </c>
      <c r="N15" s="66" t="s">
        <v>210</v>
      </c>
      <c r="O15" s="69" t="s">
        <v>516</v>
      </c>
      <c r="P15" s="69">
        <v>1.6970000000000001</v>
      </c>
      <c r="Q15" s="66" t="s">
        <v>61</v>
      </c>
      <c r="R15" s="66" t="s">
        <v>473</v>
      </c>
      <c r="S15" s="67">
        <v>2164.4774230769199</v>
      </c>
      <c r="T15" s="67">
        <f t="shared" si="0"/>
        <v>3673.118186961533</v>
      </c>
      <c r="U15" s="67">
        <v>43289.548461538499</v>
      </c>
      <c r="V15" s="68">
        <v>1</v>
      </c>
      <c r="AB15" s="58" t="s">
        <v>78</v>
      </c>
      <c r="AC15" s="59">
        <v>7517532.7843129067</v>
      </c>
      <c r="AD15"/>
      <c r="AE15"/>
    </row>
    <row r="16" spans="1:31" x14ac:dyDescent="0.25">
      <c r="B16" s="66">
        <v>0</v>
      </c>
      <c r="C16" s="66">
        <v>847</v>
      </c>
      <c r="D16" s="66">
        <v>1276</v>
      </c>
      <c r="E16" s="66">
        <v>1278</v>
      </c>
      <c r="F16" s="66">
        <v>1290</v>
      </c>
      <c r="G16" s="66" t="s">
        <v>287</v>
      </c>
      <c r="H16" s="66" t="s">
        <v>528</v>
      </c>
      <c r="I16" s="66" t="s">
        <v>389</v>
      </c>
      <c r="J16" s="66" t="s">
        <v>33</v>
      </c>
      <c r="K16" s="66" t="s">
        <v>32</v>
      </c>
      <c r="L16" s="66" t="s">
        <v>33</v>
      </c>
      <c r="M16" s="66" t="s">
        <v>209</v>
      </c>
      <c r="N16" s="66" t="s">
        <v>210</v>
      </c>
      <c r="O16" s="69" t="s">
        <v>516</v>
      </c>
      <c r="P16" s="69">
        <v>1.6970000000000001</v>
      </c>
      <c r="Q16" s="66" t="s">
        <v>61</v>
      </c>
      <c r="R16" s="66" t="s">
        <v>474</v>
      </c>
      <c r="S16" s="67">
        <v>23061.234784615299</v>
      </c>
      <c r="T16" s="67">
        <f t="shared" si="0"/>
        <v>39134.915429492161</v>
      </c>
      <c r="U16" s="67">
        <v>384353.913076923</v>
      </c>
      <c r="V16" s="68">
        <v>7</v>
      </c>
      <c r="AB16" s="58" t="s">
        <v>88</v>
      </c>
      <c r="AC16" s="59">
        <v>2231163.5372903328</v>
      </c>
      <c r="AD16"/>
      <c r="AE16"/>
    </row>
    <row r="17" spans="2:31" x14ac:dyDescent="0.25">
      <c r="B17" s="66">
        <v>0</v>
      </c>
      <c r="C17" s="66">
        <v>847</v>
      </c>
      <c r="D17" s="66">
        <v>1276</v>
      </c>
      <c r="E17" s="66">
        <v>1278</v>
      </c>
      <c r="F17" s="66">
        <v>1290</v>
      </c>
      <c r="G17" s="66" t="s">
        <v>287</v>
      </c>
      <c r="H17" s="66" t="s">
        <v>528</v>
      </c>
      <c r="I17" s="66" t="s">
        <v>389</v>
      </c>
      <c r="J17" s="66" t="s">
        <v>33</v>
      </c>
      <c r="K17" s="66" t="s">
        <v>32</v>
      </c>
      <c r="L17" s="66" t="s">
        <v>33</v>
      </c>
      <c r="M17" s="66" t="s">
        <v>209</v>
      </c>
      <c r="N17" s="66" t="s">
        <v>210</v>
      </c>
      <c r="O17" s="69" t="s">
        <v>516</v>
      </c>
      <c r="P17" s="69">
        <v>1.6970000000000001</v>
      </c>
      <c r="Q17" s="66" t="s">
        <v>61</v>
      </c>
      <c r="R17" s="66" t="s">
        <v>471</v>
      </c>
      <c r="S17" s="67">
        <v>4576.7712615384598</v>
      </c>
      <c r="T17" s="67">
        <f t="shared" si="0"/>
        <v>7766.7808308307667</v>
      </c>
      <c r="U17" s="67">
        <v>57209.640769230798</v>
      </c>
      <c r="V17" s="68">
        <v>1</v>
      </c>
      <c r="AB17" s="58" t="s">
        <v>64</v>
      </c>
      <c r="AC17" s="59">
        <v>8762994.257312879</v>
      </c>
      <c r="AD17"/>
      <c r="AE17"/>
    </row>
    <row r="18" spans="2:31" x14ac:dyDescent="0.25">
      <c r="B18" s="66">
        <v>0</v>
      </c>
      <c r="C18" s="66">
        <v>847</v>
      </c>
      <c r="D18" s="66">
        <v>1276</v>
      </c>
      <c r="E18" s="66">
        <v>1278</v>
      </c>
      <c r="F18" s="66">
        <v>1290</v>
      </c>
      <c r="G18" s="66" t="s">
        <v>287</v>
      </c>
      <c r="H18" s="66" t="s">
        <v>528</v>
      </c>
      <c r="I18" s="66" t="s">
        <v>389</v>
      </c>
      <c r="J18" s="66" t="s">
        <v>33</v>
      </c>
      <c r="K18" s="66" t="s">
        <v>32</v>
      </c>
      <c r="L18" s="66" t="s">
        <v>33</v>
      </c>
      <c r="M18" s="66" t="s">
        <v>209</v>
      </c>
      <c r="N18" s="66" t="s">
        <v>210</v>
      </c>
      <c r="O18" s="69" t="s">
        <v>516</v>
      </c>
      <c r="P18" s="69">
        <v>1.6970000000000001</v>
      </c>
      <c r="Q18" s="66" t="s">
        <v>61</v>
      </c>
      <c r="R18" s="66" t="s">
        <v>475</v>
      </c>
      <c r="S18" s="67">
        <v>12867.7190538462</v>
      </c>
      <c r="T18" s="67">
        <f t="shared" si="0"/>
        <v>21836.519234377003</v>
      </c>
      <c r="U18" s="67">
        <v>142974.65615384601</v>
      </c>
      <c r="V18" s="68">
        <v>2</v>
      </c>
      <c r="AB18" s="58" t="s">
        <v>434</v>
      </c>
      <c r="AC18" s="59">
        <v>8571792.0178518146</v>
      </c>
      <c r="AD18"/>
      <c r="AE18"/>
    </row>
    <row r="19" spans="2:31" x14ac:dyDescent="0.25">
      <c r="B19" s="66">
        <v>0</v>
      </c>
      <c r="C19" s="66">
        <v>847</v>
      </c>
      <c r="D19" s="66">
        <v>1276</v>
      </c>
      <c r="E19" s="66">
        <v>1278</v>
      </c>
      <c r="F19" s="66">
        <v>1290</v>
      </c>
      <c r="G19" s="66" t="s">
        <v>287</v>
      </c>
      <c r="H19" s="66" t="s">
        <v>528</v>
      </c>
      <c r="I19" s="66" t="s">
        <v>389</v>
      </c>
      <c r="J19" s="66" t="s">
        <v>33</v>
      </c>
      <c r="K19" s="66" t="s">
        <v>32</v>
      </c>
      <c r="L19" s="66" t="s">
        <v>33</v>
      </c>
      <c r="M19" s="66" t="s">
        <v>209</v>
      </c>
      <c r="N19" s="66" t="s">
        <v>210</v>
      </c>
      <c r="O19" s="69" t="s">
        <v>516</v>
      </c>
      <c r="P19" s="69">
        <v>1.6970000000000001</v>
      </c>
      <c r="Q19" s="66" t="s">
        <v>61</v>
      </c>
      <c r="R19" s="66" t="s">
        <v>465</v>
      </c>
      <c r="S19" s="67">
        <v>34512.553500000002</v>
      </c>
      <c r="T19" s="67">
        <f t="shared" si="0"/>
        <v>58567.803289500007</v>
      </c>
      <c r="U19" s="67">
        <v>345125.53499999997</v>
      </c>
      <c r="V19" s="68">
        <v>4</v>
      </c>
      <c r="AB19" s="58" t="s">
        <v>72</v>
      </c>
      <c r="AC19" s="59">
        <v>1688008.8329810738</v>
      </c>
      <c r="AD19"/>
      <c r="AE19"/>
    </row>
    <row r="20" spans="2:31" x14ac:dyDescent="0.25">
      <c r="B20" s="66">
        <v>0</v>
      </c>
      <c r="C20" s="66">
        <v>847</v>
      </c>
      <c r="D20" s="66">
        <v>1276</v>
      </c>
      <c r="E20" s="66">
        <v>1278</v>
      </c>
      <c r="F20" s="66">
        <v>1290</v>
      </c>
      <c r="G20" s="66" t="s">
        <v>287</v>
      </c>
      <c r="H20" s="66" t="s">
        <v>528</v>
      </c>
      <c r="I20" s="66" t="s">
        <v>389</v>
      </c>
      <c r="J20" s="66" t="s">
        <v>33</v>
      </c>
      <c r="K20" s="66" t="s">
        <v>32</v>
      </c>
      <c r="L20" s="66" t="s">
        <v>33</v>
      </c>
      <c r="M20" s="66" t="s">
        <v>209</v>
      </c>
      <c r="N20" s="66" t="s">
        <v>210</v>
      </c>
      <c r="O20" s="69" t="s">
        <v>516</v>
      </c>
      <c r="P20" s="69">
        <v>1.6970000000000001</v>
      </c>
      <c r="Q20" s="66" t="s">
        <v>61</v>
      </c>
      <c r="R20" s="66" t="s">
        <v>476</v>
      </c>
      <c r="S20" s="67">
        <v>57927.6467692308</v>
      </c>
      <c r="T20" s="67">
        <f t="shared" si="0"/>
        <v>98303.216567384676</v>
      </c>
      <c r="U20" s="67">
        <v>579276.46769230801</v>
      </c>
      <c r="V20" s="68">
        <v>6</v>
      </c>
      <c r="AB20" s="58" t="s">
        <v>65</v>
      </c>
      <c r="AC20" s="59">
        <v>23282400.765943334</v>
      </c>
      <c r="AD20" s="70"/>
      <c r="AE20" s="70"/>
    </row>
    <row r="21" spans="2:31" x14ac:dyDescent="0.25">
      <c r="B21" s="66">
        <v>0</v>
      </c>
      <c r="C21" s="66">
        <v>847</v>
      </c>
      <c r="D21" s="66">
        <v>1276</v>
      </c>
      <c r="E21" s="66">
        <v>1278</v>
      </c>
      <c r="F21" s="66">
        <v>1290</v>
      </c>
      <c r="G21" s="66" t="s">
        <v>287</v>
      </c>
      <c r="H21" s="66" t="s">
        <v>528</v>
      </c>
      <c r="I21" s="66" t="s">
        <v>389</v>
      </c>
      <c r="J21" s="66" t="s">
        <v>33</v>
      </c>
      <c r="K21" s="66" t="s">
        <v>32</v>
      </c>
      <c r="L21" s="66" t="s">
        <v>33</v>
      </c>
      <c r="M21" s="66" t="s">
        <v>209</v>
      </c>
      <c r="N21" s="66" t="s">
        <v>210</v>
      </c>
      <c r="O21" s="69" t="s">
        <v>516</v>
      </c>
      <c r="P21" s="69">
        <v>1.6970000000000001</v>
      </c>
      <c r="Q21" s="66" t="s">
        <v>61</v>
      </c>
      <c r="R21" s="66" t="s">
        <v>466</v>
      </c>
      <c r="S21" s="67">
        <v>35434.237384615401</v>
      </c>
      <c r="T21" s="67">
        <f t="shared" si="0"/>
        <v>60131.900841692339</v>
      </c>
      <c r="U21" s="67">
        <v>236228.249230769</v>
      </c>
      <c r="V21" s="68">
        <v>2</v>
      </c>
      <c r="AB21" s="58" t="s">
        <v>79</v>
      </c>
      <c r="AC21" s="59">
        <v>1256724.751948568</v>
      </c>
    </row>
    <row r="22" spans="2:31" x14ac:dyDescent="0.25">
      <c r="B22" s="66">
        <v>0</v>
      </c>
      <c r="C22" s="66">
        <v>847</v>
      </c>
      <c r="D22" s="66">
        <v>1276</v>
      </c>
      <c r="E22" s="66">
        <v>1278</v>
      </c>
      <c r="F22" s="66">
        <v>1290</v>
      </c>
      <c r="G22" s="66" t="s">
        <v>287</v>
      </c>
      <c r="H22" s="66" t="s">
        <v>528</v>
      </c>
      <c r="I22" s="66" t="s">
        <v>389</v>
      </c>
      <c r="J22" s="66" t="s">
        <v>33</v>
      </c>
      <c r="K22" s="66" t="s">
        <v>32</v>
      </c>
      <c r="L22" s="66" t="s">
        <v>33</v>
      </c>
      <c r="M22" s="66" t="s">
        <v>209</v>
      </c>
      <c r="N22" s="66" t="s">
        <v>210</v>
      </c>
      <c r="O22" s="69" t="s">
        <v>516</v>
      </c>
      <c r="P22" s="69">
        <v>1.6970000000000001</v>
      </c>
      <c r="Q22" s="66" t="s">
        <v>61</v>
      </c>
      <c r="R22" s="66" t="s">
        <v>467</v>
      </c>
      <c r="S22" s="67">
        <v>24597.123076922999</v>
      </c>
      <c r="T22" s="67">
        <f t="shared" si="0"/>
        <v>41741.317861538329</v>
      </c>
      <c r="U22" s="67">
        <v>122985.615384615</v>
      </c>
      <c r="V22" s="68">
        <v>1</v>
      </c>
      <c r="AB22" s="58" t="s">
        <v>89</v>
      </c>
      <c r="AC22" s="59">
        <v>1395756.616514961</v>
      </c>
    </row>
    <row r="23" spans="2:31" x14ac:dyDescent="0.25">
      <c r="B23" s="66">
        <v>0</v>
      </c>
      <c r="C23" s="66">
        <v>847</v>
      </c>
      <c r="D23" s="66">
        <v>1276</v>
      </c>
      <c r="E23" s="66">
        <v>1278</v>
      </c>
      <c r="F23" s="66">
        <v>1290</v>
      </c>
      <c r="G23" s="66" t="s">
        <v>287</v>
      </c>
      <c r="H23" s="66" t="s">
        <v>528</v>
      </c>
      <c r="I23" s="66" t="s">
        <v>389</v>
      </c>
      <c r="J23" s="66" t="s">
        <v>33</v>
      </c>
      <c r="K23" s="66" t="s">
        <v>32</v>
      </c>
      <c r="L23" s="66" t="s">
        <v>33</v>
      </c>
      <c r="M23" s="66" t="s">
        <v>209</v>
      </c>
      <c r="N23" s="66" t="s">
        <v>210</v>
      </c>
      <c r="O23" s="69" t="s">
        <v>516</v>
      </c>
      <c r="P23" s="69">
        <v>1.6970000000000001</v>
      </c>
      <c r="Q23" s="66" t="s">
        <v>61</v>
      </c>
      <c r="R23" s="66" t="s">
        <v>468</v>
      </c>
      <c r="S23" s="67">
        <v>93773.103076923202</v>
      </c>
      <c r="T23" s="67">
        <f t="shared" si="0"/>
        <v>159132.95592153867</v>
      </c>
      <c r="U23" s="67">
        <v>375092.41230769199</v>
      </c>
      <c r="V23" s="68">
        <v>2</v>
      </c>
      <c r="AB23" s="58" t="s">
        <v>80</v>
      </c>
      <c r="AC23" s="59">
        <v>4349964.226057875</v>
      </c>
    </row>
    <row r="24" spans="2:31" x14ac:dyDescent="0.25">
      <c r="B24" s="66">
        <v>0</v>
      </c>
      <c r="C24" s="66">
        <v>847</v>
      </c>
      <c r="D24" s="66">
        <v>1276</v>
      </c>
      <c r="E24" s="66">
        <v>1278</v>
      </c>
      <c r="F24" s="66">
        <v>1290</v>
      </c>
      <c r="G24" s="66" t="s">
        <v>287</v>
      </c>
      <c r="H24" s="66" t="s">
        <v>528</v>
      </c>
      <c r="I24" s="66" t="s">
        <v>389</v>
      </c>
      <c r="J24" s="66" t="s">
        <v>33</v>
      </c>
      <c r="K24" s="66" t="s">
        <v>32</v>
      </c>
      <c r="L24" s="66" t="s">
        <v>33</v>
      </c>
      <c r="M24" s="66" t="s">
        <v>209</v>
      </c>
      <c r="N24" s="66" t="s">
        <v>210</v>
      </c>
      <c r="O24" s="69" t="s">
        <v>516</v>
      </c>
      <c r="P24" s="69">
        <v>1.6970000000000001</v>
      </c>
      <c r="Q24" s="66" t="s">
        <v>61</v>
      </c>
      <c r="R24" s="66" t="s">
        <v>478</v>
      </c>
      <c r="S24" s="67">
        <v>64344.798230769302</v>
      </c>
      <c r="T24" s="67">
        <f t="shared" si="0"/>
        <v>109193.12259761551</v>
      </c>
      <c r="U24" s="67">
        <v>214482.66076923101</v>
      </c>
      <c r="V24" s="68">
        <v>1</v>
      </c>
      <c r="AB24" s="58" t="s">
        <v>81</v>
      </c>
      <c r="AC24" s="59">
        <v>567377.55695816071</v>
      </c>
    </row>
    <row r="25" spans="2:31" x14ac:dyDescent="0.25">
      <c r="B25" s="66">
        <v>0</v>
      </c>
      <c r="C25" s="66">
        <v>847</v>
      </c>
      <c r="D25" s="66">
        <v>1276</v>
      </c>
      <c r="E25" s="66">
        <v>1278</v>
      </c>
      <c r="F25" s="66">
        <v>1290</v>
      </c>
      <c r="G25" s="66" t="s">
        <v>287</v>
      </c>
      <c r="H25" s="66" t="s">
        <v>528</v>
      </c>
      <c r="I25" s="66" t="s">
        <v>389</v>
      </c>
      <c r="J25" s="66" t="s">
        <v>33</v>
      </c>
      <c r="K25" s="66" t="s">
        <v>32</v>
      </c>
      <c r="L25" s="66" t="s">
        <v>33</v>
      </c>
      <c r="M25" s="66" t="s">
        <v>209</v>
      </c>
      <c r="N25" s="66" t="s">
        <v>210</v>
      </c>
      <c r="O25" s="69" t="s">
        <v>516</v>
      </c>
      <c r="P25" s="69">
        <v>1.6970000000000001</v>
      </c>
      <c r="Q25" s="66" t="s">
        <v>61</v>
      </c>
      <c r="R25" s="66" t="s">
        <v>469</v>
      </c>
      <c r="S25" s="67">
        <v>84474.890365384796</v>
      </c>
      <c r="T25" s="67">
        <f t="shared" si="0"/>
        <v>143353.888950058</v>
      </c>
      <c r="U25" s="67">
        <v>241356.82961538501</v>
      </c>
      <c r="V25" s="68">
        <v>1</v>
      </c>
      <c r="AB25" s="58" t="s">
        <v>66</v>
      </c>
      <c r="AC25" s="59">
        <v>12324431.185306985</v>
      </c>
    </row>
    <row r="26" spans="2:31" x14ac:dyDescent="0.25">
      <c r="B26" s="66">
        <v>0</v>
      </c>
      <c r="C26" s="66">
        <v>847</v>
      </c>
      <c r="D26" s="66">
        <v>1276</v>
      </c>
      <c r="E26" s="66">
        <v>1278</v>
      </c>
      <c r="F26" s="66">
        <v>1296</v>
      </c>
      <c r="G26" s="66" t="s">
        <v>287</v>
      </c>
      <c r="H26" s="66" t="s">
        <v>528</v>
      </c>
      <c r="I26" s="66" t="s">
        <v>389</v>
      </c>
      <c r="J26" s="66" t="s">
        <v>33</v>
      </c>
      <c r="K26" s="66" t="s">
        <v>32</v>
      </c>
      <c r="L26" s="66" t="s">
        <v>33</v>
      </c>
      <c r="M26" s="66" t="s">
        <v>211</v>
      </c>
      <c r="N26" s="66" t="s">
        <v>602</v>
      </c>
      <c r="O26" s="69" t="s">
        <v>516</v>
      </c>
      <c r="P26" s="69">
        <v>1.6970000000000001</v>
      </c>
      <c r="Q26" s="66" t="s">
        <v>59</v>
      </c>
      <c r="R26" s="66" t="s">
        <v>467</v>
      </c>
      <c r="S26" s="67">
        <v>28974.686769230801</v>
      </c>
      <c r="T26" s="67">
        <f t="shared" si="0"/>
        <v>49170.043447384669</v>
      </c>
      <c r="U26" s="67">
        <v>144873.43384615399</v>
      </c>
      <c r="V26" s="68">
        <v>1</v>
      </c>
      <c r="AB26" s="58" t="s">
        <v>82</v>
      </c>
      <c r="AC26" s="59">
        <v>8135608.9616409428</v>
      </c>
    </row>
    <row r="27" spans="2:31" x14ac:dyDescent="0.25">
      <c r="B27" s="66">
        <v>0</v>
      </c>
      <c r="C27" s="66">
        <v>847</v>
      </c>
      <c r="D27" s="66">
        <v>1276</v>
      </c>
      <c r="E27" s="66">
        <v>1278</v>
      </c>
      <c r="F27" s="66">
        <v>1296</v>
      </c>
      <c r="G27" s="66" t="s">
        <v>287</v>
      </c>
      <c r="H27" s="66" t="s">
        <v>528</v>
      </c>
      <c r="I27" s="66" t="s">
        <v>389</v>
      </c>
      <c r="J27" s="66" t="s">
        <v>33</v>
      </c>
      <c r="K27" s="66" t="s">
        <v>32</v>
      </c>
      <c r="L27" s="66" t="s">
        <v>33</v>
      </c>
      <c r="M27" s="66" t="s">
        <v>211</v>
      </c>
      <c r="N27" s="66" t="s">
        <v>602</v>
      </c>
      <c r="O27" s="69" t="s">
        <v>516</v>
      </c>
      <c r="P27" s="69">
        <v>1.6970000000000001</v>
      </c>
      <c r="Q27" s="66" t="s">
        <v>61</v>
      </c>
      <c r="R27" s="66" t="s">
        <v>472</v>
      </c>
      <c r="S27" s="67">
        <v>1783282.3430000001</v>
      </c>
      <c r="T27" s="67">
        <f t="shared" si="0"/>
        <v>3026230.1360710002</v>
      </c>
      <c r="U27" s="67">
        <v>35665646.859999999</v>
      </c>
      <c r="V27" s="68">
        <v>399</v>
      </c>
      <c r="AB27" s="58" t="s">
        <v>83</v>
      </c>
      <c r="AC27" s="59">
        <v>614319.08837385825</v>
      </c>
    </row>
    <row r="28" spans="2:31" x14ac:dyDescent="0.25">
      <c r="B28" s="66">
        <v>0</v>
      </c>
      <c r="C28" s="66">
        <v>847</v>
      </c>
      <c r="D28" s="66">
        <v>1276</v>
      </c>
      <c r="E28" s="66">
        <v>1278</v>
      </c>
      <c r="F28" s="66">
        <v>1296</v>
      </c>
      <c r="G28" s="66" t="s">
        <v>287</v>
      </c>
      <c r="H28" s="66" t="s">
        <v>528</v>
      </c>
      <c r="I28" s="66" t="s">
        <v>389</v>
      </c>
      <c r="J28" s="66" t="s">
        <v>33</v>
      </c>
      <c r="K28" s="66" t="s">
        <v>32</v>
      </c>
      <c r="L28" s="66" t="s">
        <v>33</v>
      </c>
      <c r="M28" s="66" t="s">
        <v>211</v>
      </c>
      <c r="N28" s="66" t="s">
        <v>602</v>
      </c>
      <c r="O28" s="69" t="s">
        <v>516</v>
      </c>
      <c r="P28" s="69">
        <v>1.6970000000000001</v>
      </c>
      <c r="Q28" s="66" t="s">
        <v>61</v>
      </c>
      <c r="R28" s="66" t="s">
        <v>477</v>
      </c>
      <c r="S28" s="67">
        <v>8037.2000192307696</v>
      </c>
      <c r="T28" s="67">
        <f t="shared" si="0"/>
        <v>13639.128432634616</v>
      </c>
      <c r="U28" s="67">
        <v>160744.00038461501</v>
      </c>
      <c r="V28" s="68">
        <v>4</v>
      </c>
      <c r="AB28" s="58" t="s">
        <v>433</v>
      </c>
      <c r="AC28" s="59">
        <v>1683923.6368300701</v>
      </c>
    </row>
    <row r="29" spans="2:31" x14ac:dyDescent="0.25">
      <c r="B29" s="66">
        <v>0</v>
      </c>
      <c r="C29" s="66">
        <v>847</v>
      </c>
      <c r="D29" s="66">
        <v>1276</v>
      </c>
      <c r="E29" s="66">
        <v>1278</v>
      </c>
      <c r="F29" s="66">
        <v>1296</v>
      </c>
      <c r="G29" s="66" t="s">
        <v>287</v>
      </c>
      <c r="H29" s="66" t="s">
        <v>528</v>
      </c>
      <c r="I29" s="66" t="s">
        <v>389</v>
      </c>
      <c r="J29" s="66" t="s">
        <v>33</v>
      </c>
      <c r="K29" s="66" t="s">
        <v>32</v>
      </c>
      <c r="L29" s="66" t="s">
        <v>33</v>
      </c>
      <c r="M29" s="66" t="s">
        <v>211</v>
      </c>
      <c r="N29" s="66" t="s">
        <v>602</v>
      </c>
      <c r="O29" s="69" t="s">
        <v>516</v>
      </c>
      <c r="P29" s="69">
        <v>1.6970000000000001</v>
      </c>
      <c r="Q29" s="66" t="s">
        <v>61</v>
      </c>
      <c r="R29" s="66" t="s">
        <v>473</v>
      </c>
      <c r="S29" s="67">
        <v>7570.7918846153798</v>
      </c>
      <c r="T29" s="67">
        <f t="shared" si="0"/>
        <v>12847.6338281923</v>
      </c>
      <c r="U29" s="67">
        <v>151415.83769230801</v>
      </c>
      <c r="V29" s="68">
        <v>4</v>
      </c>
      <c r="AB29" s="58" t="s">
        <v>84</v>
      </c>
      <c r="AC29" s="59">
        <v>20367082.636696942</v>
      </c>
    </row>
    <row r="30" spans="2:31" x14ac:dyDescent="0.25">
      <c r="B30" s="66">
        <v>0</v>
      </c>
      <c r="C30" s="66">
        <v>847</v>
      </c>
      <c r="D30" s="66">
        <v>1276</v>
      </c>
      <c r="E30" s="66">
        <v>1278</v>
      </c>
      <c r="F30" s="66">
        <v>1296</v>
      </c>
      <c r="G30" s="66" t="s">
        <v>287</v>
      </c>
      <c r="H30" s="66" t="s">
        <v>528</v>
      </c>
      <c r="I30" s="66" t="s">
        <v>389</v>
      </c>
      <c r="J30" s="66" t="s">
        <v>33</v>
      </c>
      <c r="K30" s="66" t="s">
        <v>32</v>
      </c>
      <c r="L30" s="66" t="s">
        <v>33</v>
      </c>
      <c r="M30" s="66" t="s">
        <v>211</v>
      </c>
      <c r="N30" s="66" t="s">
        <v>602</v>
      </c>
      <c r="O30" s="69" t="s">
        <v>516</v>
      </c>
      <c r="P30" s="69">
        <v>1.6970000000000001</v>
      </c>
      <c r="Q30" s="66" t="s">
        <v>61</v>
      </c>
      <c r="R30" s="66" t="s">
        <v>474</v>
      </c>
      <c r="S30" s="67">
        <v>134892.85128</v>
      </c>
      <c r="T30" s="67">
        <f t="shared" si="0"/>
        <v>228913.16862216001</v>
      </c>
      <c r="U30" s="67">
        <v>2248214.1880000001</v>
      </c>
      <c r="V30" s="68">
        <v>42</v>
      </c>
      <c r="AB30" s="58" t="s">
        <v>90</v>
      </c>
      <c r="AC30" s="59">
        <v>722005.46655933908</v>
      </c>
    </row>
    <row r="31" spans="2:31" x14ac:dyDescent="0.25">
      <c r="B31" s="66">
        <v>0</v>
      </c>
      <c r="C31" s="66">
        <v>847</v>
      </c>
      <c r="D31" s="66">
        <v>1276</v>
      </c>
      <c r="E31" s="66">
        <v>1278</v>
      </c>
      <c r="F31" s="66">
        <v>1296</v>
      </c>
      <c r="G31" s="66" t="s">
        <v>287</v>
      </c>
      <c r="H31" s="66" t="s">
        <v>528</v>
      </c>
      <c r="I31" s="66" t="s">
        <v>389</v>
      </c>
      <c r="J31" s="66" t="s">
        <v>33</v>
      </c>
      <c r="K31" s="66" t="s">
        <v>32</v>
      </c>
      <c r="L31" s="66" t="s">
        <v>33</v>
      </c>
      <c r="M31" s="66" t="s">
        <v>211</v>
      </c>
      <c r="N31" s="66" t="s">
        <v>602</v>
      </c>
      <c r="O31" s="69" t="s">
        <v>516</v>
      </c>
      <c r="P31" s="69">
        <v>1.6970000000000001</v>
      </c>
      <c r="Q31" s="66" t="s">
        <v>61</v>
      </c>
      <c r="R31" s="66" t="s">
        <v>471</v>
      </c>
      <c r="S31" s="67">
        <v>237222.137230769</v>
      </c>
      <c r="T31" s="67">
        <f t="shared" si="0"/>
        <v>402565.96688061499</v>
      </c>
      <c r="U31" s="67">
        <v>2965276.7153846198</v>
      </c>
      <c r="V31" s="68">
        <v>48</v>
      </c>
      <c r="AB31" s="58" t="s">
        <v>85</v>
      </c>
      <c r="AC31" s="59">
        <v>1763677.5426817171</v>
      </c>
    </row>
    <row r="32" spans="2:31" x14ac:dyDescent="0.25">
      <c r="B32" s="66">
        <v>0</v>
      </c>
      <c r="C32" s="66">
        <v>847</v>
      </c>
      <c r="D32" s="66">
        <v>1276</v>
      </c>
      <c r="E32" s="66">
        <v>1278</v>
      </c>
      <c r="F32" s="66">
        <v>1296</v>
      </c>
      <c r="G32" s="66" t="s">
        <v>287</v>
      </c>
      <c r="H32" s="66" t="s">
        <v>528</v>
      </c>
      <c r="I32" s="66" t="s">
        <v>389</v>
      </c>
      <c r="J32" s="66" t="s">
        <v>33</v>
      </c>
      <c r="K32" s="66" t="s">
        <v>32</v>
      </c>
      <c r="L32" s="66" t="s">
        <v>33</v>
      </c>
      <c r="M32" s="66" t="s">
        <v>211</v>
      </c>
      <c r="N32" s="66" t="s">
        <v>602</v>
      </c>
      <c r="O32" s="69" t="s">
        <v>516</v>
      </c>
      <c r="P32" s="69">
        <v>1.6970000000000001</v>
      </c>
      <c r="Q32" s="66" t="s">
        <v>61</v>
      </c>
      <c r="R32" s="66" t="s">
        <v>475</v>
      </c>
      <c r="S32" s="67">
        <v>347312.109946154</v>
      </c>
      <c r="T32" s="67">
        <f t="shared" si="0"/>
        <v>589388.6505786234</v>
      </c>
      <c r="U32" s="67">
        <v>3859023.4438461498</v>
      </c>
      <c r="V32" s="68">
        <v>50</v>
      </c>
      <c r="AB32" s="58" t="s">
        <v>485</v>
      </c>
      <c r="AC32" s="59">
        <v>1046271.5217757551</v>
      </c>
    </row>
    <row r="33" spans="2:29" x14ac:dyDescent="0.25">
      <c r="B33" s="66">
        <v>0</v>
      </c>
      <c r="C33" s="66">
        <v>847</v>
      </c>
      <c r="D33" s="66">
        <v>1276</v>
      </c>
      <c r="E33" s="66">
        <v>1278</v>
      </c>
      <c r="F33" s="66">
        <v>1296</v>
      </c>
      <c r="G33" s="66" t="s">
        <v>287</v>
      </c>
      <c r="H33" s="66" t="s">
        <v>528</v>
      </c>
      <c r="I33" s="66" t="s">
        <v>389</v>
      </c>
      <c r="J33" s="66" t="s">
        <v>33</v>
      </c>
      <c r="K33" s="66" t="s">
        <v>32</v>
      </c>
      <c r="L33" s="66" t="s">
        <v>33</v>
      </c>
      <c r="M33" s="66" t="s">
        <v>211</v>
      </c>
      <c r="N33" s="66" t="s">
        <v>602</v>
      </c>
      <c r="O33" s="69" t="s">
        <v>516</v>
      </c>
      <c r="P33" s="69">
        <v>1.6970000000000001</v>
      </c>
      <c r="Q33" s="66" t="s">
        <v>61</v>
      </c>
      <c r="R33" s="66" t="s">
        <v>465</v>
      </c>
      <c r="S33" s="67">
        <v>2065593.34123846</v>
      </c>
      <c r="T33" s="67">
        <f t="shared" si="0"/>
        <v>3505311.9000816667</v>
      </c>
      <c r="U33" s="67">
        <v>20655933.412384599</v>
      </c>
      <c r="V33" s="68">
        <v>198</v>
      </c>
      <c r="AB33" s="58" t="s">
        <v>523</v>
      </c>
      <c r="AC33" s="59">
        <v>311440941.11357713</v>
      </c>
    </row>
    <row r="34" spans="2:29" x14ac:dyDescent="0.25">
      <c r="B34" s="66">
        <v>0</v>
      </c>
      <c r="C34" s="66">
        <v>847</v>
      </c>
      <c r="D34" s="66">
        <v>1276</v>
      </c>
      <c r="E34" s="66">
        <v>1278</v>
      </c>
      <c r="F34" s="66">
        <v>1296</v>
      </c>
      <c r="G34" s="66" t="s">
        <v>287</v>
      </c>
      <c r="H34" s="66" t="s">
        <v>528</v>
      </c>
      <c r="I34" s="66" t="s">
        <v>389</v>
      </c>
      <c r="J34" s="66" t="s">
        <v>33</v>
      </c>
      <c r="K34" s="66" t="s">
        <v>32</v>
      </c>
      <c r="L34" s="66" t="s">
        <v>33</v>
      </c>
      <c r="M34" s="66" t="s">
        <v>211</v>
      </c>
      <c r="N34" s="66" t="s">
        <v>602</v>
      </c>
      <c r="O34" s="69" t="s">
        <v>516</v>
      </c>
      <c r="P34" s="69">
        <v>1.6970000000000001</v>
      </c>
      <c r="Q34" s="66" t="s">
        <v>61</v>
      </c>
      <c r="R34" s="66" t="s">
        <v>476</v>
      </c>
      <c r="S34" s="67">
        <v>631168.32823076902</v>
      </c>
      <c r="T34" s="67">
        <f t="shared" si="0"/>
        <v>1071092.6530076151</v>
      </c>
      <c r="U34" s="67">
        <v>6311683.28230769</v>
      </c>
      <c r="V34" s="68">
        <v>59</v>
      </c>
    </row>
    <row r="35" spans="2:29" x14ac:dyDescent="0.25">
      <c r="B35" s="66">
        <v>0</v>
      </c>
      <c r="C35" s="66">
        <v>847</v>
      </c>
      <c r="D35" s="66">
        <v>1276</v>
      </c>
      <c r="E35" s="66">
        <v>1278</v>
      </c>
      <c r="F35" s="66">
        <v>1296</v>
      </c>
      <c r="G35" s="66" t="s">
        <v>287</v>
      </c>
      <c r="H35" s="66" t="s">
        <v>528</v>
      </c>
      <c r="I35" s="66" t="s">
        <v>389</v>
      </c>
      <c r="J35" s="66" t="s">
        <v>33</v>
      </c>
      <c r="K35" s="66" t="s">
        <v>32</v>
      </c>
      <c r="L35" s="66" t="s">
        <v>33</v>
      </c>
      <c r="M35" s="66" t="s">
        <v>211</v>
      </c>
      <c r="N35" s="66" t="s">
        <v>602</v>
      </c>
      <c r="O35" s="69" t="s">
        <v>516</v>
      </c>
      <c r="P35" s="69">
        <v>1.6970000000000001</v>
      </c>
      <c r="Q35" s="66" t="s">
        <v>61</v>
      </c>
      <c r="R35" s="66" t="s">
        <v>466</v>
      </c>
      <c r="S35" s="67">
        <v>432371.305730769</v>
      </c>
      <c r="T35" s="67">
        <f t="shared" si="0"/>
        <v>733734.105825115</v>
      </c>
      <c r="U35" s="67">
        <v>2882475.3715384598</v>
      </c>
      <c r="V35" s="68">
        <v>24</v>
      </c>
    </row>
    <row r="36" spans="2:29" x14ac:dyDescent="0.25">
      <c r="B36" s="66">
        <v>0</v>
      </c>
      <c r="C36" s="66">
        <v>847</v>
      </c>
      <c r="D36" s="66">
        <v>1276</v>
      </c>
      <c r="E36" s="66">
        <v>1278</v>
      </c>
      <c r="F36" s="66">
        <v>1296</v>
      </c>
      <c r="G36" s="66" t="s">
        <v>287</v>
      </c>
      <c r="H36" s="66" t="s">
        <v>528</v>
      </c>
      <c r="I36" s="66" t="s">
        <v>389</v>
      </c>
      <c r="J36" s="66" t="s">
        <v>33</v>
      </c>
      <c r="K36" s="66" t="s">
        <v>32</v>
      </c>
      <c r="L36" s="66" t="s">
        <v>33</v>
      </c>
      <c r="M36" s="66" t="s">
        <v>211</v>
      </c>
      <c r="N36" s="66" t="s">
        <v>602</v>
      </c>
      <c r="O36" s="69" t="s">
        <v>516</v>
      </c>
      <c r="P36" s="69">
        <v>1.6970000000000001</v>
      </c>
      <c r="Q36" s="66" t="s">
        <v>61</v>
      </c>
      <c r="R36" s="66" t="s">
        <v>467</v>
      </c>
      <c r="S36" s="67">
        <v>291984.35076923098</v>
      </c>
      <c r="T36" s="67">
        <f t="shared" si="0"/>
        <v>495497.44325538498</v>
      </c>
      <c r="U36" s="67">
        <v>1459921.7538461499</v>
      </c>
      <c r="V36" s="68">
        <v>10</v>
      </c>
    </row>
    <row r="37" spans="2:29" x14ac:dyDescent="0.25">
      <c r="B37" s="66">
        <v>0</v>
      </c>
      <c r="C37" s="66">
        <v>847</v>
      </c>
      <c r="D37" s="66">
        <v>1276</v>
      </c>
      <c r="E37" s="66">
        <v>1278</v>
      </c>
      <c r="F37" s="66">
        <v>1296</v>
      </c>
      <c r="G37" s="66" t="s">
        <v>287</v>
      </c>
      <c r="H37" s="66" t="s">
        <v>528</v>
      </c>
      <c r="I37" s="66" t="s">
        <v>389</v>
      </c>
      <c r="J37" s="66" t="s">
        <v>33</v>
      </c>
      <c r="K37" s="66" t="s">
        <v>32</v>
      </c>
      <c r="L37" s="66" t="s">
        <v>33</v>
      </c>
      <c r="M37" s="66" t="s">
        <v>211</v>
      </c>
      <c r="N37" s="66" t="s">
        <v>602</v>
      </c>
      <c r="O37" s="69" t="s">
        <v>516</v>
      </c>
      <c r="P37" s="69">
        <v>1.6970000000000001</v>
      </c>
      <c r="Q37" s="66" t="s">
        <v>61</v>
      </c>
      <c r="R37" s="66" t="s">
        <v>468</v>
      </c>
      <c r="S37" s="67">
        <v>96254.350865384506</v>
      </c>
      <c r="T37" s="67">
        <f t="shared" si="0"/>
        <v>163343.63341855753</v>
      </c>
      <c r="U37" s="67">
        <v>385017.40346153802</v>
      </c>
      <c r="V37" s="68">
        <v>3</v>
      </c>
    </row>
    <row r="38" spans="2:29" x14ac:dyDescent="0.25">
      <c r="B38" s="66">
        <v>0</v>
      </c>
      <c r="C38" s="66">
        <v>847</v>
      </c>
      <c r="D38" s="66">
        <v>1276</v>
      </c>
      <c r="E38" s="66">
        <v>1278</v>
      </c>
      <c r="F38" s="66">
        <v>1296</v>
      </c>
      <c r="G38" s="66" t="s">
        <v>287</v>
      </c>
      <c r="H38" s="66" t="s">
        <v>528</v>
      </c>
      <c r="I38" s="66" t="s">
        <v>389</v>
      </c>
      <c r="J38" s="66" t="s">
        <v>33</v>
      </c>
      <c r="K38" s="66" t="s">
        <v>32</v>
      </c>
      <c r="L38" s="66" t="s">
        <v>33</v>
      </c>
      <c r="M38" s="66" t="s">
        <v>211</v>
      </c>
      <c r="N38" s="66" t="s">
        <v>602</v>
      </c>
      <c r="O38" s="69" t="s">
        <v>516</v>
      </c>
      <c r="P38" s="69">
        <v>1.6970000000000001</v>
      </c>
      <c r="Q38" s="66" t="s">
        <v>61</v>
      </c>
      <c r="R38" s="66" t="s">
        <v>469</v>
      </c>
      <c r="S38" s="67">
        <v>89692.092403846094</v>
      </c>
      <c r="T38" s="67">
        <f t="shared" si="0"/>
        <v>152207.48080932684</v>
      </c>
      <c r="U38" s="67">
        <v>256263.121153846</v>
      </c>
      <c r="V38" s="68">
        <v>1</v>
      </c>
    </row>
    <row r="39" spans="2:29" x14ac:dyDescent="0.25">
      <c r="B39" s="66">
        <v>0</v>
      </c>
      <c r="C39" s="66">
        <v>847</v>
      </c>
      <c r="D39" s="66">
        <v>1276</v>
      </c>
      <c r="E39" s="66">
        <v>1278</v>
      </c>
      <c r="F39" s="66">
        <v>1296</v>
      </c>
      <c r="G39" s="66" t="s">
        <v>287</v>
      </c>
      <c r="H39" s="66" t="s">
        <v>528</v>
      </c>
      <c r="I39" s="66" t="s">
        <v>389</v>
      </c>
      <c r="J39" s="66" t="s">
        <v>33</v>
      </c>
      <c r="K39" s="66" t="s">
        <v>32</v>
      </c>
      <c r="L39" s="66" t="s">
        <v>33</v>
      </c>
      <c r="M39" s="66" t="s">
        <v>211</v>
      </c>
      <c r="N39" s="66" t="s">
        <v>602</v>
      </c>
      <c r="O39" s="69" t="s">
        <v>516</v>
      </c>
      <c r="P39" s="69">
        <v>1.6970000000000001</v>
      </c>
      <c r="Q39" s="66" t="s">
        <v>81</v>
      </c>
      <c r="R39" s="66" t="s">
        <v>472</v>
      </c>
      <c r="S39" s="67">
        <v>126430.425</v>
      </c>
      <c r="T39" s="67">
        <f t="shared" si="0"/>
        <v>214552.43122500001</v>
      </c>
      <c r="U39" s="67">
        <v>2528608.5</v>
      </c>
      <c r="V39" s="68">
        <v>28</v>
      </c>
    </row>
    <row r="40" spans="2:29" x14ac:dyDescent="0.25">
      <c r="B40" s="66">
        <v>0</v>
      </c>
      <c r="C40" s="66">
        <v>847</v>
      </c>
      <c r="D40" s="66">
        <v>1276</v>
      </c>
      <c r="E40" s="66">
        <v>1278</v>
      </c>
      <c r="F40" s="66">
        <v>1296</v>
      </c>
      <c r="G40" s="66" t="s">
        <v>287</v>
      </c>
      <c r="H40" s="66" t="s">
        <v>528</v>
      </c>
      <c r="I40" s="66" t="s">
        <v>389</v>
      </c>
      <c r="J40" s="66" t="s">
        <v>33</v>
      </c>
      <c r="K40" s="66" t="s">
        <v>32</v>
      </c>
      <c r="L40" s="66" t="s">
        <v>33</v>
      </c>
      <c r="M40" s="66" t="s">
        <v>211</v>
      </c>
      <c r="N40" s="66" t="s">
        <v>602</v>
      </c>
      <c r="O40" s="69" t="s">
        <v>516</v>
      </c>
      <c r="P40" s="69">
        <v>1.6970000000000001</v>
      </c>
      <c r="Q40" s="66" t="s">
        <v>81</v>
      </c>
      <c r="R40" s="66" t="s">
        <v>474</v>
      </c>
      <c r="S40" s="67">
        <v>9819.2258769230793</v>
      </c>
      <c r="T40" s="67">
        <f t="shared" si="0"/>
        <v>16663.226313138468</v>
      </c>
      <c r="U40" s="67">
        <v>163653.76461538501</v>
      </c>
      <c r="V40" s="68">
        <v>2</v>
      </c>
    </row>
    <row r="41" spans="2:29" x14ac:dyDescent="0.25">
      <c r="B41" s="66">
        <v>0</v>
      </c>
      <c r="C41" s="66">
        <v>847</v>
      </c>
      <c r="D41" s="66">
        <v>1276</v>
      </c>
      <c r="E41" s="66">
        <v>1278</v>
      </c>
      <c r="F41" s="66">
        <v>1296</v>
      </c>
      <c r="G41" s="66" t="s">
        <v>287</v>
      </c>
      <c r="H41" s="66" t="s">
        <v>528</v>
      </c>
      <c r="I41" s="66" t="s">
        <v>389</v>
      </c>
      <c r="J41" s="66" t="s">
        <v>33</v>
      </c>
      <c r="K41" s="66" t="s">
        <v>32</v>
      </c>
      <c r="L41" s="66" t="s">
        <v>33</v>
      </c>
      <c r="M41" s="66" t="s">
        <v>211</v>
      </c>
      <c r="N41" s="66" t="s">
        <v>602</v>
      </c>
      <c r="O41" s="69" t="s">
        <v>516</v>
      </c>
      <c r="P41" s="69">
        <v>1.6970000000000001</v>
      </c>
      <c r="Q41" s="66" t="s">
        <v>81</v>
      </c>
      <c r="R41" s="66" t="s">
        <v>471</v>
      </c>
      <c r="S41" s="67">
        <v>5229.3296923076996</v>
      </c>
      <c r="T41" s="67">
        <f t="shared" si="0"/>
        <v>8874.1724878461664</v>
      </c>
      <c r="U41" s="67">
        <v>65366.621153846201</v>
      </c>
      <c r="V41" s="68">
        <v>1</v>
      </c>
    </row>
    <row r="42" spans="2:29" x14ac:dyDescent="0.25">
      <c r="B42" s="66">
        <v>0</v>
      </c>
      <c r="C42" s="66">
        <v>847</v>
      </c>
      <c r="D42" s="66">
        <v>1276</v>
      </c>
      <c r="E42" s="66">
        <v>1278</v>
      </c>
      <c r="F42" s="66">
        <v>1296</v>
      </c>
      <c r="G42" s="66" t="s">
        <v>287</v>
      </c>
      <c r="H42" s="66" t="s">
        <v>528</v>
      </c>
      <c r="I42" s="66" t="s">
        <v>389</v>
      </c>
      <c r="J42" s="66" t="s">
        <v>33</v>
      </c>
      <c r="K42" s="66" t="s">
        <v>32</v>
      </c>
      <c r="L42" s="66" t="s">
        <v>33</v>
      </c>
      <c r="M42" s="66" t="s">
        <v>211</v>
      </c>
      <c r="N42" s="66" t="s">
        <v>602</v>
      </c>
      <c r="O42" s="69" t="s">
        <v>516</v>
      </c>
      <c r="P42" s="69">
        <v>1.6970000000000001</v>
      </c>
      <c r="Q42" s="66" t="s">
        <v>81</v>
      </c>
      <c r="R42" s="66" t="s">
        <v>475</v>
      </c>
      <c r="S42" s="67">
        <v>20814.445800000001</v>
      </c>
      <c r="T42" s="67">
        <f t="shared" si="0"/>
        <v>35322.114522600001</v>
      </c>
      <c r="U42" s="67">
        <v>231271.62</v>
      </c>
      <c r="V42" s="68">
        <v>3</v>
      </c>
    </row>
    <row r="43" spans="2:29" x14ac:dyDescent="0.25">
      <c r="B43" s="66">
        <v>0</v>
      </c>
      <c r="C43" s="66">
        <v>847</v>
      </c>
      <c r="D43" s="66">
        <v>1276</v>
      </c>
      <c r="E43" s="66">
        <v>1278</v>
      </c>
      <c r="F43" s="66">
        <v>1296</v>
      </c>
      <c r="G43" s="66" t="s">
        <v>287</v>
      </c>
      <c r="H43" s="66" t="s">
        <v>528</v>
      </c>
      <c r="I43" s="66" t="s">
        <v>389</v>
      </c>
      <c r="J43" s="66" t="s">
        <v>33</v>
      </c>
      <c r="K43" s="66" t="s">
        <v>32</v>
      </c>
      <c r="L43" s="66" t="s">
        <v>33</v>
      </c>
      <c r="M43" s="66" t="s">
        <v>211</v>
      </c>
      <c r="N43" s="66" t="s">
        <v>602</v>
      </c>
      <c r="O43" s="69" t="s">
        <v>516</v>
      </c>
      <c r="P43" s="69">
        <v>1.6970000000000001</v>
      </c>
      <c r="Q43" s="66" t="s">
        <v>81</v>
      </c>
      <c r="R43" s="66" t="s">
        <v>465</v>
      </c>
      <c r="S43" s="67">
        <v>120942.841884615</v>
      </c>
      <c r="T43" s="67">
        <f t="shared" si="0"/>
        <v>205240.00267819167</v>
      </c>
      <c r="U43" s="67">
        <v>1209428.4188461499</v>
      </c>
      <c r="V43" s="68">
        <v>13</v>
      </c>
    </row>
    <row r="44" spans="2:29" x14ac:dyDescent="0.25">
      <c r="B44" s="66">
        <v>0</v>
      </c>
      <c r="C44" s="66">
        <v>847</v>
      </c>
      <c r="D44" s="66">
        <v>1276</v>
      </c>
      <c r="E44" s="66">
        <v>1278</v>
      </c>
      <c r="F44" s="66">
        <v>1296</v>
      </c>
      <c r="G44" s="66" t="s">
        <v>287</v>
      </c>
      <c r="H44" s="66" t="s">
        <v>528</v>
      </c>
      <c r="I44" s="66" t="s">
        <v>389</v>
      </c>
      <c r="J44" s="66" t="s">
        <v>33</v>
      </c>
      <c r="K44" s="66" t="s">
        <v>32</v>
      </c>
      <c r="L44" s="66" t="s">
        <v>33</v>
      </c>
      <c r="M44" s="66" t="s">
        <v>211</v>
      </c>
      <c r="N44" s="66" t="s">
        <v>602</v>
      </c>
      <c r="O44" s="69" t="s">
        <v>516</v>
      </c>
      <c r="P44" s="69">
        <v>1.6970000000000001</v>
      </c>
      <c r="Q44" s="66" t="s">
        <v>81</v>
      </c>
      <c r="R44" s="66" t="s">
        <v>476</v>
      </c>
      <c r="S44" s="67">
        <v>32229.4776153846</v>
      </c>
      <c r="T44" s="67">
        <f t="shared" si="0"/>
        <v>54693.423513307665</v>
      </c>
      <c r="U44" s="67">
        <v>322294.776153846</v>
      </c>
      <c r="V44" s="68">
        <v>3</v>
      </c>
    </row>
    <row r="45" spans="2:29" x14ac:dyDescent="0.25">
      <c r="B45" s="66">
        <v>0</v>
      </c>
      <c r="C45" s="66">
        <v>847</v>
      </c>
      <c r="D45" s="66">
        <v>1276</v>
      </c>
      <c r="E45" s="66">
        <v>1278</v>
      </c>
      <c r="F45" s="66">
        <v>1296</v>
      </c>
      <c r="G45" s="66" t="s">
        <v>287</v>
      </c>
      <c r="H45" s="66" t="s">
        <v>528</v>
      </c>
      <c r="I45" s="66" t="s">
        <v>389</v>
      </c>
      <c r="J45" s="66" t="s">
        <v>33</v>
      </c>
      <c r="K45" s="66" t="s">
        <v>32</v>
      </c>
      <c r="L45" s="66" t="s">
        <v>33</v>
      </c>
      <c r="M45" s="66" t="s">
        <v>211</v>
      </c>
      <c r="N45" s="66" t="s">
        <v>602</v>
      </c>
      <c r="O45" s="69" t="s">
        <v>516</v>
      </c>
      <c r="P45" s="69">
        <v>1.6970000000000001</v>
      </c>
      <c r="Q45" s="66" t="s">
        <v>83</v>
      </c>
      <c r="R45" s="66" t="s">
        <v>472</v>
      </c>
      <c r="S45" s="67">
        <v>98812.752999999997</v>
      </c>
      <c r="T45" s="67">
        <f t="shared" si="0"/>
        <v>167685.24184100001</v>
      </c>
      <c r="U45" s="67">
        <v>1976255.06</v>
      </c>
      <c r="V45" s="68">
        <v>23</v>
      </c>
    </row>
    <row r="46" spans="2:29" x14ac:dyDescent="0.25">
      <c r="B46" s="66">
        <v>0</v>
      </c>
      <c r="C46" s="66">
        <v>847</v>
      </c>
      <c r="D46" s="66">
        <v>1276</v>
      </c>
      <c r="E46" s="66">
        <v>1278</v>
      </c>
      <c r="F46" s="66">
        <v>1296</v>
      </c>
      <c r="G46" s="66" t="s">
        <v>287</v>
      </c>
      <c r="H46" s="66" t="s">
        <v>528</v>
      </c>
      <c r="I46" s="66" t="s">
        <v>389</v>
      </c>
      <c r="J46" s="66" t="s">
        <v>33</v>
      </c>
      <c r="K46" s="66" t="s">
        <v>32</v>
      </c>
      <c r="L46" s="66" t="s">
        <v>33</v>
      </c>
      <c r="M46" s="66" t="s">
        <v>211</v>
      </c>
      <c r="N46" s="66" t="s">
        <v>602</v>
      </c>
      <c r="O46" s="69" t="s">
        <v>516</v>
      </c>
      <c r="P46" s="69">
        <v>1.6970000000000001</v>
      </c>
      <c r="Q46" s="66" t="s">
        <v>83</v>
      </c>
      <c r="R46" s="66" t="s">
        <v>477</v>
      </c>
      <c r="S46" s="67">
        <v>4088.4133461538399</v>
      </c>
      <c r="T46" s="67">
        <f t="shared" si="0"/>
        <v>6938.037448423067</v>
      </c>
      <c r="U46" s="67">
        <v>81768.266923076895</v>
      </c>
      <c r="V46" s="68">
        <v>2</v>
      </c>
    </row>
    <row r="47" spans="2:29" x14ac:dyDescent="0.25">
      <c r="B47" s="66">
        <v>0</v>
      </c>
      <c r="C47" s="66">
        <v>847</v>
      </c>
      <c r="D47" s="66">
        <v>1276</v>
      </c>
      <c r="E47" s="66">
        <v>1278</v>
      </c>
      <c r="F47" s="66">
        <v>1296</v>
      </c>
      <c r="G47" s="66" t="s">
        <v>287</v>
      </c>
      <c r="H47" s="66" t="s">
        <v>528</v>
      </c>
      <c r="I47" s="66" t="s">
        <v>389</v>
      </c>
      <c r="J47" s="66" t="s">
        <v>33</v>
      </c>
      <c r="K47" s="66" t="s">
        <v>32</v>
      </c>
      <c r="L47" s="66" t="s">
        <v>33</v>
      </c>
      <c r="M47" s="66" t="s">
        <v>211</v>
      </c>
      <c r="N47" s="66" t="s">
        <v>602</v>
      </c>
      <c r="O47" s="69" t="s">
        <v>516</v>
      </c>
      <c r="P47" s="69">
        <v>1.6970000000000001</v>
      </c>
      <c r="Q47" s="66" t="s">
        <v>83</v>
      </c>
      <c r="R47" s="66" t="s">
        <v>473</v>
      </c>
      <c r="S47" s="67">
        <v>2369.3796923076902</v>
      </c>
      <c r="T47" s="67">
        <f t="shared" si="0"/>
        <v>4020.8373378461506</v>
      </c>
      <c r="U47" s="67">
        <v>47387.593846153803</v>
      </c>
      <c r="V47" s="68">
        <v>1</v>
      </c>
    </row>
    <row r="48" spans="2:29" x14ac:dyDescent="0.25">
      <c r="B48" s="66">
        <v>0</v>
      </c>
      <c r="C48" s="66">
        <v>847</v>
      </c>
      <c r="D48" s="66">
        <v>1276</v>
      </c>
      <c r="E48" s="66">
        <v>1278</v>
      </c>
      <c r="F48" s="66">
        <v>1296</v>
      </c>
      <c r="G48" s="66" t="s">
        <v>287</v>
      </c>
      <c r="H48" s="66" t="s">
        <v>528</v>
      </c>
      <c r="I48" s="66" t="s">
        <v>389</v>
      </c>
      <c r="J48" s="66" t="s">
        <v>33</v>
      </c>
      <c r="K48" s="66" t="s">
        <v>32</v>
      </c>
      <c r="L48" s="66" t="s">
        <v>33</v>
      </c>
      <c r="M48" s="66" t="s">
        <v>211</v>
      </c>
      <c r="N48" s="66" t="s">
        <v>602</v>
      </c>
      <c r="O48" s="69" t="s">
        <v>516</v>
      </c>
      <c r="P48" s="69">
        <v>1.6970000000000001</v>
      </c>
      <c r="Q48" s="66" t="s">
        <v>83</v>
      </c>
      <c r="R48" s="66" t="s">
        <v>474</v>
      </c>
      <c r="S48" s="67">
        <v>8739.0964384615399</v>
      </c>
      <c r="T48" s="67">
        <f t="shared" si="0"/>
        <v>14830.246656069234</v>
      </c>
      <c r="U48" s="67">
        <v>145651.607307692</v>
      </c>
      <c r="V48" s="68">
        <v>3</v>
      </c>
    </row>
    <row r="49" spans="2:22" x14ac:dyDescent="0.25">
      <c r="B49" s="66">
        <v>0</v>
      </c>
      <c r="C49" s="66">
        <v>847</v>
      </c>
      <c r="D49" s="66">
        <v>1276</v>
      </c>
      <c r="E49" s="66">
        <v>1278</v>
      </c>
      <c r="F49" s="66">
        <v>1296</v>
      </c>
      <c r="G49" s="66" t="s">
        <v>287</v>
      </c>
      <c r="H49" s="66" t="s">
        <v>528</v>
      </c>
      <c r="I49" s="66" t="s">
        <v>389</v>
      </c>
      <c r="J49" s="66" t="s">
        <v>33</v>
      </c>
      <c r="K49" s="66" t="s">
        <v>32</v>
      </c>
      <c r="L49" s="66" t="s">
        <v>33</v>
      </c>
      <c r="M49" s="66" t="s">
        <v>211</v>
      </c>
      <c r="N49" s="66" t="s">
        <v>602</v>
      </c>
      <c r="O49" s="69" t="s">
        <v>516</v>
      </c>
      <c r="P49" s="69">
        <v>1.6970000000000001</v>
      </c>
      <c r="Q49" s="66" t="s">
        <v>83</v>
      </c>
      <c r="R49" s="66" t="s">
        <v>471</v>
      </c>
      <c r="S49" s="67">
        <v>20656.769230769201</v>
      </c>
      <c r="T49" s="67">
        <f t="shared" si="0"/>
        <v>35054.537384615338</v>
      </c>
      <c r="U49" s="67">
        <v>258209.615384615</v>
      </c>
      <c r="V49" s="68">
        <v>4</v>
      </c>
    </row>
    <row r="50" spans="2:22" x14ac:dyDescent="0.25">
      <c r="B50" s="66">
        <v>0</v>
      </c>
      <c r="C50" s="66">
        <v>847</v>
      </c>
      <c r="D50" s="66">
        <v>1276</v>
      </c>
      <c r="E50" s="66">
        <v>1278</v>
      </c>
      <c r="F50" s="66">
        <v>1296</v>
      </c>
      <c r="G50" s="66" t="s">
        <v>287</v>
      </c>
      <c r="H50" s="66" t="s">
        <v>528</v>
      </c>
      <c r="I50" s="66" t="s">
        <v>389</v>
      </c>
      <c r="J50" s="66" t="s">
        <v>33</v>
      </c>
      <c r="K50" s="66" t="s">
        <v>32</v>
      </c>
      <c r="L50" s="66" t="s">
        <v>33</v>
      </c>
      <c r="M50" s="66" t="s">
        <v>211</v>
      </c>
      <c r="N50" s="66" t="s">
        <v>602</v>
      </c>
      <c r="O50" s="69" t="s">
        <v>516</v>
      </c>
      <c r="P50" s="69">
        <v>1.6970000000000001</v>
      </c>
      <c r="Q50" s="66" t="s">
        <v>83</v>
      </c>
      <c r="R50" s="66" t="s">
        <v>475</v>
      </c>
      <c r="S50" s="67">
        <v>15208.2081934615</v>
      </c>
      <c r="T50" s="67">
        <f t="shared" si="0"/>
        <v>25808.329304304167</v>
      </c>
      <c r="U50" s="67">
        <v>168980.09103846201</v>
      </c>
      <c r="V50" s="68">
        <v>2</v>
      </c>
    </row>
    <row r="51" spans="2:22" x14ac:dyDescent="0.25">
      <c r="B51" s="66">
        <v>0</v>
      </c>
      <c r="C51" s="66">
        <v>847</v>
      </c>
      <c r="D51" s="66">
        <v>1276</v>
      </c>
      <c r="E51" s="66">
        <v>1278</v>
      </c>
      <c r="F51" s="66">
        <v>1296</v>
      </c>
      <c r="G51" s="66" t="s">
        <v>287</v>
      </c>
      <c r="H51" s="66" t="s">
        <v>528</v>
      </c>
      <c r="I51" s="66" t="s">
        <v>389</v>
      </c>
      <c r="J51" s="66" t="s">
        <v>33</v>
      </c>
      <c r="K51" s="66" t="s">
        <v>32</v>
      </c>
      <c r="L51" s="66" t="s">
        <v>33</v>
      </c>
      <c r="M51" s="66" t="s">
        <v>211</v>
      </c>
      <c r="N51" s="66" t="s">
        <v>602</v>
      </c>
      <c r="O51" s="69" t="s">
        <v>516</v>
      </c>
      <c r="P51" s="69">
        <v>1.6970000000000001</v>
      </c>
      <c r="Q51" s="66" t="s">
        <v>83</v>
      </c>
      <c r="R51" s="66" t="s">
        <v>465</v>
      </c>
      <c r="S51" s="67">
        <v>95013.203307692398</v>
      </c>
      <c r="T51" s="67">
        <f t="shared" si="0"/>
        <v>161237.40601315402</v>
      </c>
      <c r="U51" s="67">
        <v>950132.03307692299</v>
      </c>
      <c r="V51" s="68">
        <v>8</v>
      </c>
    </row>
    <row r="52" spans="2:22" x14ac:dyDescent="0.25">
      <c r="B52" s="66">
        <v>0</v>
      </c>
      <c r="C52" s="66">
        <v>847</v>
      </c>
      <c r="D52" s="66">
        <v>1276</v>
      </c>
      <c r="E52" s="66">
        <v>1278</v>
      </c>
      <c r="F52" s="66">
        <v>1296</v>
      </c>
      <c r="G52" s="66" t="s">
        <v>287</v>
      </c>
      <c r="H52" s="66" t="s">
        <v>528</v>
      </c>
      <c r="I52" s="66" t="s">
        <v>389</v>
      </c>
      <c r="J52" s="66" t="s">
        <v>33</v>
      </c>
      <c r="K52" s="66" t="s">
        <v>32</v>
      </c>
      <c r="L52" s="66" t="s">
        <v>33</v>
      </c>
      <c r="M52" s="66" t="s">
        <v>211</v>
      </c>
      <c r="N52" s="66" t="s">
        <v>602</v>
      </c>
      <c r="O52" s="69" t="s">
        <v>516</v>
      </c>
      <c r="P52" s="69">
        <v>1.6970000000000001</v>
      </c>
      <c r="Q52" s="66" t="s">
        <v>83</v>
      </c>
      <c r="R52" s="66" t="s">
        <v>476</v>
      </c>
      <c r="S52" s="67">
        <v>47010.370692307697</v>
      </c>
      <c r="T52" s="67">
        <f t="shared" si="0"/>
        <v>79776.599064846159</v>
      </c>
      <c r="U52" s="67">
        <v>470103.706923077</v>
      </c>
      <c r="V52" s="68">
        <v>6</v>
      </c>
    </row>
    <row r="53" spans="2:22" x14ac:dyDescent="0.25">
      <c r="B53" s="66">
        <v>0</v>
      </c>
      <c r="C53" s="66">
        <v>847</v>
      </c>
      <c r="D53" s="66">
        <v>1276</v>
      </c>
      <c r="E53" s="66">
        <v>1278</v>
      </c>
      <c r="F53" s="66">
        <v>1296</v>
      </c>
      <c r="G53" s="66" t="s">
        <v>287</v>
      </c>
      <c r="H53" s="66" t="s">
        <v>528</v>
      </c>
      <c r="I53" s="66" t="s">
        <v>389</v>
      </c>
      <c r="J53" s="66" t="s">
        <v>33</v>
      </c>
      <c r="K53" s="66" t="s">
        <v>32</v>
      </c>
      <c r="L53" s="66" t="s">
        <v>33</v>
      </c>
      <c r="M53" s="66" t="s">
        <v>211</v>
      </c>
      <c r="N53" s="66" t="s">
        <v>602</v>
      </c>
      <c r="O53" s="69" t="s">
        <v>516</v>
      </c>
      <c r="P53" s="69">
        <v>1.6970000000000001</v>
      </c>
      <c r="Q53" s="66" t="s">
        <v>83</v>
      </c>
      <c r="R53" s="66" t="s">
        <v>466</v>
      </c>
      <c r="S53" s="67">
        <v>19291.764692307799</v>
      </c>
      <c r="T53" s="67">
        <f t="shared" si="0"/>
        <v>32738.124682846337</v>
      </c>
      <c r="U53" s="67">
        <v>128611.76461538499</v>
      </c>
      <c r="V53" s="68">
        <v>1</v>
      </c>
    </row>
    <row r="54" spans="2:22" x14ac:dyDescent="0.25">
      <c r="B54" s="66">
        <v>0</v>
      </c>
      <c r="C54" s="66">
        <v>424</v>
      </c>
      <c r="D54" s="66">
        <v>424</v>
      </c>
      <c r="E54" s="66">
        <v>424</v>
      </c>
      <c r="F54" s="66">
        <v>424</v>
      </c>
      <c r="G54" s="66" t="s">
        <v>526</v>
      </c>
      <c r="H54" s="66" t="s">
        <v>527</v>
      </c>
      <c r="O54" s="69" t="s">
        <v>520</v>
      </c>
      <c r="P54" s="69">
        <v>1.73</v>
      </c>
      <c r="Q54" s="66" t="s">
        <v>59</v>
      </c>
      <c r="R54" s="66" t="s">
        <v>474</v>
      </c>
      <c r="S54" s="67">
        <v>3381.67460769231</v>
      </c>
      <c r="T54" s="67">
        <f t="shared" si="0"/>
        <v>5850.2970713076966</v>
      </c>
      <c r="U54" s="67">
        <v>56361.243461538499</v>
      </c>
      <c r="V54" s="68">
        <v>1</v>
      </c>
    </row>
    <row r="55" spans="2:22" x14ac:dyDescent="0.25">
      <c r="B55" s="66">
        <v>0</v>
      </c>
      <c r="C55" s="66">
        <v>424</v>
      </c>
      <c r="D55" s="66">
        <v>424</v>
      </c>
      <c r="E55" s="66">
        <v>424</v>
      </c>
      <c r="F55" s="66">
        <v>424</v>
      </c>
      <c r="G55" s="66" t="s">
        <v>526</v>
      </c>
      <c r="H55" s="66" t="s">
        <v>527</v>
      </c>
      <c r="O55" s="69" t="s">
        <v>520</v>
      </c>
      <c r="P55" s="69">
        <v>1.73</v>
      </c>
      <c r="Q55" s="66" t="s">
        <v>59</v>
      </c>
      <c r="R55" s="66" t="s">
        <v>471</v>
      </c>
      <c r="S55" s="67">
        <v>4647.4033846153798</v>
      </c>
      <c r="T55" s="67">
        <f t="shared" si="0"/>
        <v>8040.007855384607</v>
      </c>
      <c r="U55" s="67">
        <v>58092.542307692303</v>
      </c>
      <c r="V55" s="68">
        <v>1</v>
      </c>
    </row>
    <row r="56" spans="2:22" x14ac:dyDescent="0.25">
      <c r="B56" s="66">
        <v>0</v>
      </c>
      <c r="C56" s="66">
        <v>424</v>
      </c>
      <c r="D56" s="66">
        <v>424</v>
      </c>
      <c r="E56" s="66">
        <v>424</v>
      </c>
      <c r="F56" s="66">
        <v>424</v>
      </c>
      <c r="G56" s="66" t="s">
        <v>526</v>
      </c>
      <c r="H56" s="66" t="s">
        <v>527</v>
      </c>
      <c r="O56" s="69" t="s">
        <v>520</v>
      </c>
      <c r="P56" s="69">
        <v>1.73</v>
      </c>
      <c r="Q56" s="66" t="s">
        <v>59</v>
      </c>
      <c r="R56" s="66" t="s">
        <v>475</v>
      </c>
      <c r="S56" s="67">
        <v>2362.5</v>
      </c>
      <c r="T56" s="67">
        <f t="shared" si="0"/>
        <v>4087.125</v>
      </c>
      <c r="U56" s="67">
        <v>26250</v>
      </c>
      <c r="V56" s="68">
        <v>1</v>
      </c>
    </row>
    <row r="57" spans="2:22" x14ac:dyDescent="0.25">
      <c r="B57" s="66">
        <v>0</v>
      </c>
      <c r="C57" s="66">
        <v>424</v>
      </c>
      <c r="D57" s="66">
        <v>424</v>
      </c>
      <c r="E57" s="66">
        <v>424</v>
      </c>
      <c r="F57" s="66">
        <v>424</v>
      </c>
      <c r="G57" s="66" t="s">
        <v>526</v>
      </c>
      <c r="H57" s="66" t="s">
        <v>527</v>
      </c>
      <c r="O57" s="69" t="s">
        <v>520</v>
      </c>
      <c r="P57" s="69">
        <v>1.73</v>
      </c>
      <c r="Q57" s="66" t="s">
        <v>59</v>
      </c>
      <c r="R57" s="66" t="s">
        <v>465</v>
      </c>
      <c r="S57" s="67">
        <v>7152.52</v>
      </c>
      <c r="T57" s="67">
        <f t="shared" si="0"/>
        <v>12373.8596</v>
      </c>
      <c r="U57" s="67">
        <v>71525.2</v>
      </c>
      <c r="V57" s="68">
        <v>1</v>
      </c>
    </row>
    <row r="58" spans="2:22" x14ac:dyDescent="0.25">
      <c r="B58" s="66">
        <v>0</v>
      </c>
      <c r="C58" s="66">
        <v>424</v>
      </c>
      <c r="D58" s="66">
        <v>424</v>
      </c>
      <c r="E58" s="66">
        <v>424</v>
      </c>
      <c r="F58" s="66">
        <v>424</v>
      </c>
      <c r="G58" s="66" t="s">
        <v>526</v>
      </c>
      <c r="H58" s="66" t="s">
        <v>527</v>
      </c>
      <c r="O58" s="69" t="s">
        <v>520</v>
      </c>
      <c r="P58" s="69">
        <v>1.73</v>
      </c>
      <c r="Q58" s="66" t="s">
        <v>59</v>
      </c>
      <c r="R58" s="66" t="s">
        <v>476</v>
      </c>
      <c r="S58" s="67">
        <v>61764.288653846197</v>
      </c>
      <c r="T58" s="67">
        <f t="shared" si="0"/>
        <v>106852.21937115391</v>
      </c>
      <c r="U58" s="67">
        <v>617642.88653846201</v>
      </c>
      <c r="V58" s="68">
        <v>7</v>
      </c>
    </row>
    <row r="59" spans="2:22" x14ac:dyDescent="0.25">
      <c r="B59" s="66">
        <v>0</v>
      </c>
      <c r="C59" s="66">
        <v>424</v>
      </c>
      <c r="D59" s="66">
        <v>424</v>
      </c>
      <c r="E59" s="66">
        <v>424</v>
      </c>
      <c r="F59" s="66">
        <v>424</v>
      </c>
      <c r="G59" s="66" t="s">
        <v>526</v>
      </c>
      <c r="H59" s="66" t="s">
        <v>527</v>
      </c>
      <c r="O59" s="69" t="s">
        <v>520</v>
      </c>
      <c r="P59" s="69">
        <v>1.73</v>
      </c>
      <c r="Q59" s="66" t="s">
        <v>59</v>
      </c>
      <c r="R59" s="66" t="s">
        <v>466</v>
      </c>
      <c r="S59" s="67">
        <v>97021.496480769201</v>
      </c>
      <c r="T59" s="67">
        <f t="shared" si="0"/>
        <v>167847.18891173071</v>
      </c>
      <c r="U59" s="67">
        <v>646809.97653846198</v>
      </c>
      <c r="V59" s="68">
        <v>6</v>
      </c>
    </row>
    <row r="60" spans="2:22" x14ac:dyDescent="0.25">
      <c r="B60" s="66">
        <v>0</v>
      </c>
      <c r="C60" s="66">
        <v>424</v>
      </c>
      <c r="D60" s="66">
        <v>424</v>
      </c>
      <c r="E60" s="66">
        <v>424</v>
      </c>
      <c r="F60" s="66">
        <v>424</v>
      </c>
      <c r="G60" s="66" t="s">
        <v>526</v>
      </c>
      <c r="H60" s="66" t="s">
        <v>527</v>
      </c>
      <c r="O60" s="69" t="s">
        <v>520</v>
      </c>
      <c r="P60" s="69">
        <v>1.73</v>
      </c>
      <c r="Q60" s="66" t="s">
        <v>59</v>
      </c>
      <c r="R60" s="66" t="s">
        <v>467</v>
      </c>
      <c r="S60" s="67">
        <v>255791.41200000001</v>
      </c>
      <c r="T60" s="67">
        <f t="shared" si="0"/>
        <v>442519.14276000002</v>
      </c>
      <c r="U60" s="67">
        <v>1278957.06</v>
      </c>
      <c r="V60" s="68">
        <v>10</v>
      </c>
    </row>
    <row r="61" spans="2:22" x14ac:dyDescent="0.25">
      <c r="B61" s="66">
        <v>0</v>
      </c>
      <c r="C61" s="66">
        <v>424</v>
      </c>
      <c r="D61" s="66">
        <v>424</v>
      </c>
      <c r="E61" s="66">
        <v>424</v>
      </c>
      <c r="F61" s="66">
        <v>424</v>
      </c>
      <c r="G61" s="66" t="s">
        <v>526</v>
      </c>
      <c r="H61" s="66" t="s">
        <v>527</v>
      </c>
      <c r="O61" s="69" t="s">
        <v>520</v>
      </c>
      <c r="P61" s="69">
        <v>1.73</v>
      </c>
      <c r="Q61" s="66" t="s">
        <v>59</v>
      </c>
      <c r="R61" s="66" t="s">
        <v>468</v>
      </c>
      <c r="S61" s="67">
        <v>243821.95038461499</v>
      </c>
      <c r="T61" s="67">
        <f t="shared" si="0"/>
        <v>421811.9741653839</v>
      </c>
      <c r="U61" s="67">
        <v>975287.80153846205</v>
      </c>
      <c r="V61" s="68">
        <v>6</v>
      </c>
    </row>
    <row r="62" spans="2:22" x14ac:dyDescent="0.25">
      <c r="B62" s="66">
        <v>0</v>
      </c>
      <c r="C62" s="66">
        <v>424</v>
      </c>
      <c r="D62" s="66">
        <v>424</v>
      </c>
      <c r="E62" s="66">
        <v>424</v>
      </c>
      <c r="F62" s="66">
        <v>424</v>
      </c>
      <c r="G62" s="66" t="s">
        <v>526</v>
      </c>
      <c r="H62" s="66" t="s">
        <v>527</v>
      </c>
      <c r="O62" s="69" t="s">
        <v>520</v>
      </c>
      <c r="P62" s="69">
        <v>1.73</v>
      </c>
      <c r="Q62" s="66" t="s">
        <v>59</v>
      </c>
      <c r="R62" s="66" t="s">
        <v>478</v>
      </c>
      <c r="S62" s="67">
        <v>70234.124423076893</v>
      </c>
      <c r="T62" s="67">
        <f t="shared" si="0"/>
        <v>121505.03525192302</v>
      </c>
      <c r="U62" s="67">
        <v>234113.74807692299</v>
      </c>
      <c r="V62" s="68">
        <v>1</v>
      </c>
    </row>
    <row r="63" spans="2:22" x14ac:dyDescent="0.25">
      <c r="B63" s="66">
        <v>0</v>
      </c>
      <c r="C63" s="66">
        <v>424</v>
      </c>
      <c r="D63" s="66">
        <v>424</v>
      </c>
      <c r="E63" s="66">
        <v>424</v>
      </c>
      <c r="F63" s="66">
        <v>424</v>
      </c>
      <c r="G63" s="66" t="s">
        <v>526</v>
      </c>
      <c r="H63" s="66" t="s">
        <v>527</v>
      </c>
      <c r="O63" s="69" t="s">
        <v>520</v>
      </c>
      <c r="P63" s="69">
        <v>1.73</v>
      </c>
      <c r="Q63" s="66" t="s">
        <v>59</v>
      </c>
      <c r="R63" s="66" t="s">
        <v>469</v>
      </c>
      <c r="S63" s="67">
        <v>166342.04798076901</v>
      </c>
      <c r="T63" s="67">
        <f t="shared" si="0"/>
        <v>287771.74300673039</v>
      </c>
      <c r="U63" s="67">
        <v>475262.99423076899</v>
      </c>
      <c r="V63" s="68">
        <v>2</v>
      </c>
    </row>
    <row r="64" spans="2:22" x14ac:dyDescent="0.25">
      <c r="B64" s="66">
        <v>0</v>
      </c>
      <c r="C64" s="66">
        <v>424</v>
      </c>
      <c r="D64" s="66">
        <v>424</v>
      </c>
      <c r="E64" s="66">
        <v>424</v>
      </c>
      <c r="F64" s="66">
        <v>424</v>
      </c>
      <c r="G64" s="66" t="s">
        <v>526</v>
      </c>
      <c r="H64" s="66" t="s">
        <v>527</v>
      </c>
      <c r="O64" s="69" t="s">
        <v>520</v>
      </c>
      <c r="P64" s="69">
        <v>1.73</v>
      </c>
      <c r="Q64" s="66" t="s">
        <v>59</v>
      </c>
      <c r="R64" s="66" t="s">
        <v>480</v>
      </c>
      <c r="S64" s="67">
        <v>205746.111923077</v>
      </c>
      <c r="T64" s="67">
        <f t="shared" si="0"/>
        <v>355940.77362692321</v>
      </c>
      <c r="U64" s="67">
        <v>411492.223846154</v>
      </c>
      <c r="V64" s="68">
        <v>1</v>
      </c>
    </row>
    <row r="65" spans="2:22" x14ac:dyDescent="0.25">
      <c r="B65" s="66">
        <v>0</v>
      </c>
      <c r="C65" s="66">
        <v>424</v>
      </c>
      <c r="D65" s="66">
        <v>425</v>
      </c>
      <c r="E65" s="66">
        <v>425</v>
      </c>
      <c r="F65" s="66">
        <v>425</v>
      </c>
      <c r="G65" s="66" t="s">
        <v>526</v>
      </c>
      <c r="H65" s="66" t="s">
        <v>527</v>
      </c>
      <c r="I65" s="66" t="s">
        <v>16</v>
      </c>
      <c r="J65" s="66" t="s">
        <v>140</v>
      </c>
      <c r="O65" s="69" t="s">
        <v>520</v>
      </c>
      <c r="P65" s="69">
        <v>1.73</v>
      </c>
      <c r="Q65" s="66" t="s">
        <v>59</v>
      </c>
      <c r="R65" s="66" t="s">
        <v>474</v>
      </c>
      <c r="S65" s="67">
        <v>3416.4060461538502</v>
      </c>
      <c r="T65" s="67">
        <f t="shared" si="0"/>
        <v>5910.3824598461606</v>
      </c>
      <c r="U65" s="67">
        <v>56940.100769230798</v>
      </c>
      <c r="V65" s="68">
        <v>1</v>
      </c>
    </row>
    <row r="66" spans="2:22" x14ac:dyDescent="0.25">
      <c r="B66" s="66">
        <v>0</v>
      </c>
      <c r="C66" s="66">
        <v>424</v>
      </c>
      <c r="D66" s="66">
        <v>425</v>
      </c>
      <c r="E66" s="66">
        <v>425</v>
      </c>
      <c r="F66" s="66">
        <v>425</v>
      </c>
      <c r="G66" s="66" t="s">
        <v>526</v>
      </c>
      <c r="H66" s="66" t="s">
        <v>527</v>
      </c>
      <c r="I66" s="66" t="s">
        <v>16</v>
      </c>
      <c r="J66" s="66" t="s">
        <v>140</v>
      </c>
      <c r="O66" s="69" t="s">
        <v>520</v>
      </c>
      <c r="P66" s="69">
        <v>1.73</v>
      </c>
      <c r="Q66" s="66" t="s">
        <v>59</v>
      </c>
      <c r="R66" s="66" t="s">
        <v>475</v>
      </c>
      <c r="S66" s="67">
        <v>26150.086869230701</v>
      </c>
      <c r="T66" s="67">
        <f t="shared" si="0"/>
        <v>45239.650283769115</v>
      </c>
      <c r="U66" s="67">
        <v>290556.52076923102</v>
      </c>
      <c r="V66" s="68">
        <v>4</v>
      </c>
    </row>
    <row r="67" spans="2:22" x14ac:dyDescent="0.25">
      <c r="B67" s="66">
        <v>0</v>
      </c>
      <c r="C67" s="66">
        <v>424</v>
      </c>
      <c r="D67" s="66">
        <v>425</v>
      </c>
      <c r="E67" s="66">
        <v>425</v>
      </c>
      <c r="F67" s="66">
        <v>425</v>
      </c>
      <c r="G67" s="66" t="s">
        <v>526</v>
      </c>
      <c r="H67" s="66" t="s">
        <v>527</v>
      </c>
      <c r="I67" s="66" t="s">
        <v>16</v>
      </c>
      <c r="J67" s="66" t="s">
        <v>140</v>
      </c>
      <c r="O67" s="69" t="s">
        <v>520</v>
      </c>
      <c r="P67" s="69">
        <v>1.73</v>
      </c>
      <c r="Q67" s="66" t="s">
        <v>59</v>
      </c>
      <c r="R67" s="66" t="s">
        <v>465</v>
      </c>
      <c r="S67" s="67">
        <v>64166.628084615499</v>
      </c>
      <c r="T67" s="67">
        <f t="shared" ref="T67:T130" si="1">S67*P67</f>
        <v>111008.26658638481</v>
      </c>
      <c r="U67" s="67">
        <v>641666.28084615397</v>
      </c>
      <c r="V67" s="68">
        <v>7</v>
      </c>
    </row>
    <row r="68" spans="2:22" x14ac:dyDescent="0.25">
      <c r="B68" s="66">
        <v>0</v>
      </c>
      <c r="C68" s="66">
        <v>424</v>
      </c>
      <c r="D68" s="66">
        <v>425</v>
      </c>
      <c r="E68" s="66">
        <v>425</v>
      </c>
      <c r="F68" s="66">
        <v>425</v>
      </c>
      <c r="G68" s="66" t="s">
        <v>526</v>
      </c>
      <c r="H68" s="66" t="s">
        <v>527</v>
      </c>
      <c r="I68" s="66" t="s">
        <v>16</v>
      </c>
      <c r="J68" s="66" t="s">
        <v>140</v>
      </c>
      <c r="O68" s="69" t="s">
        <v>520</v>
      </c>
      <c r="P68" s="69">
        <v>1.73</v>
      </c>
      <c r="Q68" s="66" t="s">
        <v>59</v>
      </c>
      <c r="R68" s="66" t="s">
        <v>476</v>
      </c>
      <c r="S68" s="67">
        <v>10854.840230769199</v>
      </c>
      <c r="T68" s="67">
        <f t="shared" si="1"/>
        <v>18778.873599230716</v>
      </c>
      <c r="U68" s="67">
        <v>108548.402307692</v>
      </c>
      <c r="V68" s="68">
        <v>1</v>
      </c>
    </row>
    <row r="69" spans="2:22" x14ac:dyDescent="0.25">
      <c r="B69" s="66">
        <v>0</v>
      </c>
      <c r="C69" s="66">
        <v>424</v>
      </c>
      <c r="D69" s="66">
        <v>425</v>
      </c>
      <c r="E69" s="66">
        <v>425</v>
      </c>
      <c r="F69" s="66">
        <v>425</v>
      </c>
      <c r="G69" s="66" t="s">
        <v>526</v>
      </c>
      <c r="H69" s="66" t="s">
        <v>527</v>
      </c>
      <c r="I69" s="66" t="s">
        <v>16</v>
      </c>
      <c r="J69" s="66" t="s">
        <v>140</v>
      </c>
      <c r="O69" s="69" t="s">
        <v>520</v>
      </c>
      <c r="P69" s="69">
        <v>1.73</v>
      </c>
      <c r="Q69" s="66" t="s">
        <v>59</v>
      </c>
      <c r="R69" s="66" t="s">
        <v>466</v>
      </c>
      <c r="S69" s="67">
        <v>150549.040038462</v>
      </c>
      <c r="T69" s="67">
        <f t="shared" si="1"/>
        <v>260449.83926653926</v>
      </c>
      <c r="U69" s="67">
        <v>1003660.26692308</v>
      </c>
      <c r="V69" s="68">
        <v>8</v>
      </c>
    </row>
    <row r="70" spans="2:22" x14ac:dyDescent="0.25">
      <c r="B70" s="66">
        <v>0</v>
      </c>
      <c r="C70" s="66">
        <v>424</v>
      </c>
      <c r="D70" s="66">
        <v>425</v>
      </c>
      <c r="E70" s="66">
        <v>425</v>
      </c>
      <c r="F70" s="66">
        <v>425</v>
      </c>
      <c r="G70" s="66" t="s">
        <v>526</v>
      </c>
      <c r="H70" s="66" t="s">
        <v>527</v>
      </c>
      <c r="I70" s="66" t="s">
        <v>16</v>
      </c>
      <c r="J70" s="66" t="s">
        <v>140</v>
      </c>
      <c r="O70" s="69" t="s">
        <v>520</v>
      </c>
      <c r="P70" s="69">
        <v>1.73</v>
      </c>
      <c r="Q70" s="66" t="s">
        <v>59</v>
      </c>
      <c r="R70" s="66" t="s">
        <v>467</v>
      </c>
      <c r="S70" s="67">
        <v>435015.66361538402</v>
      </c>
      <c r="T70" s="67">
        <f t="shared" si="1"/>
        <v>752577.09805461438</v>
      </c>
      <c r="U70" s="67">
        <v>2175078.3180769202</v>
      </c>
      <c r="V70" s="68">
        <v>14</v>
      </c>
    </row>
    <row r="71" spans="2:22" x14ac:dyDescent="0.25">
      <c r="B71" s="66">
        <v>0</v>
      </c>
      <c r="C71" s="66">
        <v>424</v>
      </c>
      <c r="D71" s="66">
        <v>425</v>
      </c>
      <c r="E71" s="66">
        <v>425</v>
      </c>
      <c r="F71" s="66">
        <v>425</v>
      </c>
      <c r="G71" s="66" t="s">
        <v>526</v>
      </c>
      <c r="H71" s="66" t="s">
        <v>527</v>
      </c>
      <c r="I71" s="66" t="s">
        <v>16</v>
      </c>
      <c r="J71" s="66" t="s">
        <v>140</v>
      </c>
      <c r="O71" s="69" t="s">
        <v>520</v>
      </c>
      <c r="P71" s="69">
        <v>1.73</v>
      </c>
      <c r="Q71" s="66" t="s">
        <v>59</v>
      </c>
      <c r="R71" s="66" t="s">
        <v>468</v>
      </c>
      <c r="S71" s="67">
        <v>257662.57759615401</v>
      </c>
      <c r="T71" s="67">
        <f t="shared" si="1"/>
        <v>445756.25924134644</v>
      </c>
      <c r="U71" s="67">
        <v>1030650.31038462</v>
      </c>
      <c r="V71" s="68">
        <v>6</v>
      </c>
    </row>
    <row r="72" spans="2:22" x14ac:dyDescent="0.25">
      <c r="B72" s="66">
        <v>0</v>
      </c>
      <c r="C72" s="66">
        <v>424</v>
      </c>
      <c r="D72" s="66">
        <v>425</v>
      </c>
      <c r="E72" s="66">
        <v>425</v>
      </c>
      <c r="F72" s="66">
        <v>425</v>
      </c>
      <c r="G72" s="66" t="s">
        <v>526</v>
      </c>
      <c r="H72" s="66" t="s">
        <v>527</v>
      </c>
      <c r="I72" s="66" t="s">
        <v>16</v>
      </c>
      <c r="J72" s="66" t="s">
        <v>140</v>
      </c>
      <c r="O72" s="69" t="s">
        <v>520</v>
      </c>
      <c r="P72" s="69">
        <v>1.73</v>
      </c>
      <c r="Q72" s="66" t="s">
        <v>59</v>
      </c>
      <c r="R72" s="66" t="s">
        <v>478</v>
      </c>
      <c r="S72" s="67">
        <v>126575.774307692</v>
      </c>
      <c r="T72" s="67">
        <f t="shared" si="1"/>
        <v>218976.08955230715</v>
      </c>
      <c r="U72" s="67">
        <v>421919.24769230798</v>
      </c>
      <c r="V72" s="68">
        <v>2</v>
      </c>
    </row>
    <row r="73" spans="2:22" x14ac:dyDescent="0.25">
      <c r="B73" s="66">
        <v>0</v>
      </c>
      <c r="C73" s="66">
        <v>424</v>
      </c>
      <c r="D73" s="66">
        <v>425</v>
      </c>
      <c r="E73" s="66">
        <v>425</v>
      </c>
      <c r="F73" s="66">
        <v>425</v>
      </c>
      <c r="G73" s="66" t="s">
        <v>526</v>
      </c>
      <c r="H73" s="66" t="s">
        <v>527</v>
      </c>
      <c r="I73" s="66" t="s">
        <v>16</v>
      </c>
      <c r="J73" s="66" t="s">
        <v>140</v>
      </c>
      <c r="O73" s="69" t="s">
        <v>520</v>
      </c>
      <c r="P73" s="69">
        <v>1.73</v>
      </c>
      <c r="Q73" s="66" t="s">
        <v>59</v>
      </c>
      <c r="R73" s="66" t="s">
        <v>469</v>
      </c>
      <c r="S73" s="67">
        <v>87692.737730769106</v>
      </c>
      <c r="T73" s="67">
        <f t="shared" si="1"/>
        <v>151708.43627423054</v>
      </c>
      <c r="U73" s="67">
        <v>250550.67923076899</v>
      </c>
      <c r="V73" s="68">
        <v>1</v>
      </c>
    </row>
    <row r="74" spans="2:22" x14ac:dyDescent="0.25">
      <c r="B74" s="66">
        <v>0</v>
      </c>
      <c r="C74" s="66">
        <v>424</v>
      </c>
      <c r="D74" s="66">
        <v>425</v>
      </c>
      <c r="E74" s="66">
        <v>425</v>
      </c>
      <c r="F74" s="66">
        <v>425</v>
      </c>
      <c r="G74" s="66" t="s">
        <v>526</v>
      </c>
      <c r="H74" s="66" t="s">
        <v>527</v>
      </c>
      <c r="I74" s="66" t="s">
        <v>16</v>
      </c>
      <c r="J74" s="66" t="s">
        <v>140</v>
      </c>
      <c r="O74" s="69" t="s">
        <v>520</v>
      </c>
      <c r="P74" s="69">
        <v>1.73</v>
      </c>
      <c r="Q74" s="66" t="s">
        <v>59</v>
      </c>
      <c r="R74" s="66" t="s">
        <v>470</v>
      </c>
      <c r="S74" s="67">
        <v>134238.44319230801</v>
      </c>
      <c r="T74" s="67">
        <f t="shared" si="1"/>
        <v>232232.50672269287</v>
      </c>
      <c r="U74" s="67">
        <v>298307.65153846203</v>
      </c>
      <c r="V74" s="68">
        <v>1</v>
      </c>
    </row>
    <row r="75" spans="2:22" x14ac:dyDescent="0.25">
      <c r="B75" s="66">
        <v>0</v>
      </c>
      <c r="C75" s="66">
        <v>424</v>
      </c>
      <c r="D75" s="66">
        <v>425</v>
      </c>
      <c r="E75" s="66">
        <v>426</v>
      </c>
      <c r="F75" s="66">
        <v>426</v>
      </c>
      <c r="G75" s="66" t="s">
        <v>526</v>
      </c>
      <c r="H75" s="66" t="s">
        <v>527</v>
      </c>
      <c r="I75" s="66" t="s">
        <v>16</v>
      </c>
      <c r="J75" s="66" t="s">
        <v>140</v>
      </c>
      <c r="K75" s="66" t="s">
        <v>457</v>
      </c>
      <c r="L75" s="66" t="s">
        <v>456</v>
      </c>
      <c r="O75" s="69" t="s">
        <v>520</v>
      </c>
      <c r="P75" s="69">
        <v>1.73</v>
      </c>
      <c r="Q75" s="66" t="s">
        <v>59</v>
      </c>
      <c r="R75" s="66" t="s">
        <v>475</v>
      </c>
      <c r="S75" s="67">
        <v>14439.1874538462</v>
      </c>
      <c r="T75" s="67">
        <f t="shared" si="1"/>
        <v>24979.794295153926</v>
      </c>
      <c r="U75" s="67">
        <v>160435.41615384599</v>
      </c>
      <c r="V75" s="68">
        <v>2</v>
      </c>
    </row>
    <row r="76" spans="2:22" x14ac:dyDescent="0.25">
      <c r="B76" s="66">
        <v>0</v>
      </c>
      <c r="C76" s="66">
        <v>424</v>
      </c>
      <c r="D76" s="66">
        <v>425</v>
      </c>
      <c r="E76" s="66">
        <v>426</v>
      </c>
      <c r="F76" s="66">
        <v>426</v>
      </c>
      <c r="G76" s="66" t="s">
        <v>526</v>
      </c>
      <c r="H76" s="66" t="s">
        <v>527</v>
      </c>
      <c r="I76" s="66" t="s">
        <v>16</v>
      </c>
      <c r="J76" s="66" t="s">
        <v>140</v>
      </c>
      <c r="K76" s="66" t="s">
        <v>457</v>
      </c>
      <c r="L76" s="66" t="s">
        <v>456</v>
      </c>
      <c r="O76" s="69" t="s">
        <v>520</v>
      </c>
      <c r="P76" s="69">
        <v>1.73</v>
      </c>
      <c r="Q76" s="66" t="s">
        <v>59</v>
      </c>
      <c r="R76" s="66" t="s">
        <v>465</v>
      </c>
      <c r="S76" s="67">
        <v>30399.171730769202</v>
      </c>
      <c r="T76" s="67">
        <f t="shared" si="1"/>
        <v>52590.567094230719</v>
      </c>
      <c r="U76" s="67">
        <v>303991.71730769199</v>
      </c>
      <c r="V76" s="68">
        <v>4</v>
      </c>
    </row>
    <row r="77" spans="2:22" x14ac:dyDescent="0.25">
      <c r="B77" s="66">
        <v>0</v>
      </c>
      <c r="C77" s="66">
        <v>424</v>
      </c>
      <c r="D77" s="66">
        <v>425</v>
      </c>
      <c r="E77" s="66">
        <v>426</v>
      </c>
      <c r="F77" s="66">
        <v>426</v>
      </c>
      <c r="G77" s="66" t="s">
        <v>526</v>
      </c>
      <c r="H77" s="66" t="s">
        <v>527</v>
      </c>
      <c r="I77" s="66" t="s">
        <v>16</v>
      </c>
      <c r="J77" s="66" t="s">
        <v>140</v>
      </c>
      <c r="K77" s="66" t="s">
        <v>457</v>
      </c>
      <c r="L77" s="66" t="s">
        <v>456</v>
      </c>
      <c r="O77" s="69" t="s">
        <v>520</v>
      </c>
      <c r="P77" s="69">
        <v>1.73</v>
      </c>
      <c r="Q77" s="66" t="s">
        <v>59</v>
      </c>
      <c r="R77" s="66" t="s">
        <v>476</v>
      </c>
      <c r="S77" s="67">
        <v>31094.036</v>
      </c>
      <c r="T77" s="67">
        <f t="shared" si="1"/>
        <v>53792.682280000001</v>
      </c>
      <c r="U77" s="67">
        <v>310940.36</v>
      </c>
      <c r="V77" s="68">
        <v>3</v>
      </c>
    </row>
    <row r="78" spans="2:22" x14ac:dyDescent="0.25">
      <c r="B78" s="66">
        <v>0</v>
      </c>
      <c r="C78" s="66">
        <v>424</v>
      </c>
      <c r="D78" s="66">
        <v>425</v>
      </c>
      <c r="E78" s="66">
        <v>426</v>
      </c>
      <c r="F78" s="66">
        <v>426</v>
      </c>
      <c r="G78" s="66" t="s">
        <v>526</v>
      </c>
      <c r="H78" s="66" t="s">
        <v>527</v>
      </c>
      <c r="I78" s="66" t="s">
        <v>16</v>
      </c>
      <c r="J78" s="66" t="s">
        <v>140</v>
      </c>
      <c r="K78" s="66" t="s">
        <v>457</v>
      </c>
      <c r="L78" s="66" t="s">
        <v>456</v>
      </c>
      <c r="O78" s="69" t="s">
        <v>520</v>
      </c>
      <c r="P78" s="69">
        <v>1.73</v>
      </c>
      <c r="Q78" s="66" t="s">
        <v>59</v>
      </c>
      <c r="R78" s="66" t="s">
        <v>466</v>
      </c>
      <c r="S78" s="67">
        <v>205850.18053846201</v>
      </c>
      <c r="T78" s="67">
        <f t="shared" si="1"/>
        <v>356120.81233153929</v>
      </c>
      <c r="U78" s="67">
        <v>1372334.53692308</v>
      </c>
      <c r="V78" s="68">
        <v>11</v>
      </c>
    </row>
    <row r="79" spans="2:22" x14ac:dyDescent="0.25">
      <c r="B79" s="66">
        <v>0</v>
      </c>
      <c r="C79" s="66">
        <v>424</v>
      </c>
      <c r="D79" s="66">
        <v>425</v>
      </c>
      <c r="E79" s="66">
        <v>426</v>
      </c>
      <c r="F79" s="66">
        <v>426</v>
      </c>
      <c r="G79" s="66" t="s">
        <v>526</v>
      </c>
      <c r="H79" s="66" t="s">
        <v>527</v>
      </c>
      <c r="I79" s="66" t="s">
        <v>16</v>
      </c>
      <c r="J79" s="66" t="s">
        <v>140</v>
      </c>
      <c r="K79" s="66" t="s">
        <v>457</v>
      </c>
      <c r="L79" s="66" t="s">
        <v>456</v>
      </c>
      <c r="O79" s="69" t="s">
        <v>520</v>
      </c>
      <c r="P79" s="69">
        <v>1.73</v>
      </c>
      <c r="Q79" s="66" t="s">
        <v>59</v>
      </c>
      <c r="R79" s="66" t="s">
        <v>467</v>
      </c>
      <c r="S79" s="67">
        <v>154641.63230769301</v>
      </c>
      <c r="T79" s="67">
        <f t="shared" si="1"/>
        <v>267530.02389230893</v>
      </c>
      <c r="U79" s="67">
        <v>773208.16153846204</v>
      </c>
      <c r="V79" s="68">
        <v>5</v>
      </c>
    </row>
    <row r="80" spans="2:22" x14ac:dyDescent="0.25">
      <c r="B80" s="66">
        <v>0</v>
      </c>
      <c r="C80" s="66">
        <v>424</v>
      </c>
      <c r="D80" s="66">
        <v>425</v>
      </c>
      <c r="E80" s="66">
        <v>426</v>
      </c>
      <c r="F80" s="66">
        <v>426</v>
      </c>
      <c r="G80" s="66" t="s">
        <v>526</v>
      </c>
      <c r="H80" s="66" t="s">
        <v>527</v>
      </c>
      <c r="I80" s="66" t="s">
        <v>16</v>
      </c>
      <c r="J80" s="66" t="s">
        <v>140</v>
      </c>
      <c r="K80" s="66" t="s">
        <v>457</v>
      </c>
      <c r="L80" s="66" t="s">
        <v>456</v>
      </c>
      <c r="O80" s="69" t="s">
        <v>520</v>
      </c>
      <c r="P80" s="69">
        <v>1.73</v>
      </c>
      <c r="Q80" s="66" t="s">
        <v>59</v>
      </c>
      <c r="R80" s="66" t="s">
        <v>468</v>
      </c>
      <c r="S80" s="67">
        <v>130681.951538462</v>
      </c>
      <c r="T80" s="67">
        <f t="shared" si="1"/>
        <v>226079.77616153925</v>
      </c>
      <c r="U80" s="67">
        <v>522727.80615384597</v>
      </c>
      <c r="V80" s="68">
        <v>3</v>
      </c>
    </row>
    <row r="81" spans="2:22" x14ac:dyDescent="0.25">
      <c r="B81" s="66">
        <v>0</v>
      </c>
      <c r="C81" s="66">
        <v>424</v>
      </c>
      <c r="D81" s="66">
        <v>431</v>
      </c>
      <c r="E81" s="66">
        <v>431</v>
      </c>
      <c r="F81" s="66">
        <v>431</v>
      </c>
      <c r="G81" s="66" t="s">
        <v>526</v>
      </c>
      <c r="H81" s="66" t="s">
        <v>527</v>
      </c>
      <c r="I81" s="66" t="s">
        <v>500</v>
      </c>
      <c r="J81" s="66" t="s">
        <v>501</v>
      </c>
      <c r="O81" s="69" t="s">
        <v>520</v>
      </c>
      <c r="P81" s="69">
        <v>1.73</v>
      </c>
      <c r="Q81" s="66" t="s">
        <v>59</v>
      </c>
      <c r="R81" s="66" t="s">
        <v>471</v>
      </c>
      <c r="S81" s="67">
        <v>4810.3582153846201</v>
      </c>
      <c r="T81" s="67">
        <f t="shared" si="1"/>
        <v>8321.9197126153922</v>
      </c>
      <c r="U81" s="67">
        <v>60129.477692307701</v>
      </c>
      <c r="V81" s="68">
        <v>1</v>
      </c>
    </row>
    <row r="82" spans="2:22" x14ac:dyDescent="0.25">
      <c r="B82" s="66">
        <v>0</v>
      </c>
      <c r="C82" s="66">
        <v>424</v>
      </c>
      <c r="D82" s="66">
        <v>431</v>
      </c>
      <c r="E82" s="66">
        <v>431</v>
      </c>
      <c r="F82" s="66">
        <v>431</v>
      </c>
      <c r="G82" s="66" t="s">
        <v>526</v>
      </c>
      <c r="H82" s="66" t="s">
        <v>527</v>
      </c>
      <c r="I82" s="66" t="s">
        <v>500</v>
      </c>
      <c r="J82" s="66" t="s">
        <v>501</v>
      </c>
      <c r="O82" s="69" t="s">
        <v>520</v>
      </c>
      <c r="P82" s="69">
        <v>1.73</v>
      </c>
      <c r="Q82" s="66" t="s">
        <v>59</v>
      </c>
      <c r="R82" s="66" t="s">
        <v>466</v>
      </c>
      <c r="S82" s="67">
        <v>52371.168288461602</v>
      </c>
      <c r="T82" s="67">
        <f t="shared" si="1"/>
        <v>90602.121139038572</v>
      </c>
      <c r="U82" s="67">
        <v>349141.12192307698</v>
      </c>
      <c r="V82" s="68">
        <v>3</v>
      </c>
    </row>
    <row r="83" spans="2:22" x14ac:dyDescent="0.25">
      <c r="B83" s="66">
        <v>0</v>
      </c>
      <c r="C83" s="66">
        <v>424</v>
      </c>
      <c r="D83" s="66">
        <v>431</v>
      </c>
      <c r="E83" s="66">
        <v>431</v>
      </c>
      <c r="F83" s="66">
        <v>431</v>
      </c>
      <c r="G83" s="66" t="s">
        <v>526</v>
      </c>
      <c r="H83" s="66" t="s">
        <v>527</v>
      </c>
      <c r="I83" s="66" t="s">
        <v>500</v>
      </c>
      <c r="J83" s="66" t="s">
        <v>501</v>
      </c>
      <c r="O83" s="69" t="s">
        <v>520</v>
      </c>
      <c r="P83" s="69">
        <v>1.73</v>
      </c>
      <c r="Q83" s="66" t="s">
        <v>59</v>
      </c>
      <c r="R83" s="66" t="s">
        <v>467</v>
      </c>
      <c r="S83" s="67">
        <v>60225.735000000001</v>
      </c>
      <c r="T83" s="67">
        <f t="shared" si="1"/>
        <v>104190.52155</v>
      </c>
      <c r="U83" s="67">
        <v>301128.67499999999</v>
      </c>
      <c r="V83" s="68">
        <v>2</v>
      </c>
    </row>
    <row r="84" spans="2:22" x14ac:dyDescent="0.25">
      <c r="B84" s="66">
        <v>0</v>
      </c>
      <c r="C84" s="66">
        <v>424</v>
      </c>
      <c r="D84" s="66">
        <v>431</v>
      </c>
      <c r="E84" s="66">
        <v>431</v>
      </c>
      <c r="F84" s="66">
        <v>431</v>
      </c>
      <c r="G84" s="66" t="s">
        <v>526</v>
      </c>
      <c r="H84" s="66" t="s">
        <v>527</v>
      </c>
      <c r="I84" s="66" t="s">
        <v>500</v>
      </c>
      <c r="J84" s="66" t="s">
        <v>501</v>
      </c>
      <c r="O84" s="69" t="s">
        <v>520</v>
      </c>
      <c r="P84" s="69">
        <v>1.73</v>
      </c>
      <c r="Q84" s="66" t="s">
        <v>59</v>
      </c>
      <c r="R84" s="66" t="s">
        <v>480</v>
      </c>
      <c r="S84" s="67">
        <v>370109.27961538499</v>
      </c>
      <c r="T84" s="67">
        <f t="shared" si="1"/>
        <v>640289.05373461603</v>
      </c>
      <c r="U84" s="67">
        <v>740218.55923076905</v>
      </c>
      <c r="V84" s="68">
        <v>2</v>
      </c>
    </row>
    <row r="85" spans="2:22" x14ac:dyDescent="0.25">
      <c r="B85" s="66">
        <v>0</v>
      </c>
      <c r="C85" s="66">
        <v>424</v>
      </c>
      <c r="D85" s="66">
        <v>431</v>
      </c>
      <c r="E85" s="66">
        <v>431</v>
      </c>
      <c r="F85" s="66">
        <v>431</v>
      </c>
      <c r="G85" s="66" t="s">
        <v>526</v>
      </c>
      <c r="H85" s="66" t="s">
        <v>527</v>
      </c>
      <c r="I85" s="66" t="s">
        <v>500</v>
      </c>
      <c r="J85" s="66" t="s">
        <v>501</v>
      </c>
      <c r="O85" s="69" t="s">
        <v>520</v>
      </c>
      <c r="P85" s="69">
        <v>1.73</v>
      </c>
      <c r="Q85" s="66" t="s">
        <v>59</v>
      </c>
      <c r="R85" s="66" t="s">
        <v>482</v>
      </c>
      <c r="S85" s="67">
        <v>133771.57075000001</v>
      </c>
      <c r="T85" s="67">
        <f t="shared" si="1"/>
        <v>231424.81739750001</v>
      </c>
      <c r="U85" s="67">
        <v>232646.21</v>
      </c>
      <c r="V85" s="68">
        <v>1</v>
      </c>
    </row>
    <row r="86" spans="2:22" x14ac:dyDescent="0.25">
      <c r="B86" s="66">
        <v>0</v>
      </c>
      <c r="C86" s="66">
        <v>424</v>
      </c>
      <c r="D86" s="66">
        <v>431</v>
      </c>
      <c r="E86" s="66">
        <v>437</v>
      </c>
      <c r="F86" s="66">
        <v>437</v>
      </c>
      <c r="G86" s="66" t="s">
        <v>526</v>
      </c>
      <c r="H86" s="66" t="s">
        <v>527</v>
      </c>
      <c r="I86" s="66" t="s">
        <v>500</v>
      </c>
      <c r="J86" s="66" t="s">
        <v>501</v>
      </c>
      <c r="K86" s="66" t="s">
        <v>195</v>
      </c>
      <c r="L86" s="66" t="s">
        <v>288</v>
      </c>
      <c r="O86" s="69" t="s">
        <v>520</v>
      </c>
      <c r="P86" s="69">
        <v>1.73</v>
      </c>
      <c r="Q86" s="66" t="s">
        <v>59</v>
      </c>
      <c r="R86" s="66" t="s">
        <v>474</v>
      </c>
      <c r="S86" s="67">
        <v>2360.1919384615398</v>
      </c>
      <c r="T86" s="67">
        <f t="shared" si="1"/>
        <v>4083.1320535384639</v>
      </c>
      <c r="U86" s="67">
        <v>39336.532307692301</v>
      </c>
      <c r="V86" s="68">
        <v>1</v>
      </c>
    </row>
    <row r="87" spans="2:22" x14ac:dyDescent="0.25">
      <c r="B87" s="66">
        <v>0</v>
      </c>
      <c r="C87" s="66">
        <v>424</v>
      </c>
      <c r="D87" s="66">
        <v>431</v>
      </c>
      <c r="E87" s="66">
        <v>437</v>
      </c>
      <c r="F87" s="66">
        <v>437</v>
      </c>
      <c r="G87" s="66" t="s">
        <v>526</v>
      </c>
      <c r="H87" s="66" t="s">
        <v>527</v>
      </c>
      <c r="I87" s="66" t="s">
        <v>500</v>
      </c>
      <c r="J87" s="66" t="s">
        <v>501</v>
      </c>
      <c r="K87" s="66" t="s">
        <v>195</v>
      </c>
      <c r="L87" s="66" t="s">
        <v>288</v>
      </c>
      <c r="O87" s="69" t="s">
        <v>520</v>
      </c>
      <c r="P87" s="69">
        <v>1.73</v>
      </c>
      <c r="Q87" s="66" t="s">
        <v>59</v>
      </c>
      <c r="R87" s="66" t="s">
        <v>471</v>
      </c>
      <c r="S87" s="67">
        <v>28173.668123076899</v>
      </c>
      <c r="T87" s="67">
        <f t="shared" si="1"/>
        <v>48740.445852923032</v>
      </c>
      <c r="U87" s="67">
        <v>352170.85153846198</v>
      </c>
      <c r="V87" s="68">
        <v>6</v>
      </c>
    </row>
    <row r="88" spans="2:22" x14ac:dyDescent="0.25">
      <c r="B88" s="66">
        <v>0</v>
      </c>
      <c r="C88" s="66">
        <v>424</v>
      </c>
      <c r="D88" s="66">
        <v>431</v>
      </c>
      <c r="E88" s="66">
        <v>437</v>
      </c>
      <c r="F88" s="66">
        <v>437</v>
      </c>
      <c r="G88" s="66" t="s">
        <v>526</v>
      </c>
      <c r="H88" s="66" t="s">
        <v>527</v>
      </c>
      <c r="I88" s="66" t="s">
        <v>500</v>
      </c>
      <c r="J88" s="66" t="s">
        <v>501</v>
      </c>
      <c r="K88" s="66" t="s">
        <v>195</v>
      </c>
      <c r="L88" s="66" t="s">
        <v>288</v>
      </c>
      <c r="O88" s="69" t="s">
        <v>520</v>
      </c>
      <c r="P88" s="69">
        <v>1.73</v>
      </c>
      <c r="Q88" s="66" t="s">
        <v>59</v>
      </c>
      <c r="R88" s="66" t="s">
        <v>475</v>
      </c>
      <c r="S88" s="67">
        <v>18269.3580230769</v>
      </c>
      <c r="T88" s="67">
        <f t="shared" si="1"/>
        <v>31605.989379923038</v>
      </c>
      <c r="U88" s="67">
        <v>202992.866923077</v>
      </c>
      <c r="V88" s="68">
        <v>3</v>
      </c>
    </row>
    <row r="89" spans="2:22" x14ac:dyDescent="0.25">
      <c r="B89" s="66">
        <v>0</v>
      </c>
      <c r="C89" s="66">
        <v>424</v>
      </c>
      <c r="D89" s="66">
        <v>431</v>
      </c>
      <c r="E89" s="66">
        <v>437</v>
      </c>
      <c r="F89" s="66">
        <v>437</v>
      </c>
      <c r="G89" s="66" t="s">
        <v>526</v>
      </c>
      <c r="H89" s="66" t="s">
        <v>527</v>
      </c>
      <c r="I89" s="66" t="s">
        <v>500</v>
      </c>
      <c r="J89" s="66" t="s">
        <v>501</v>
      </c>
      <c r="K89" s="66" t="s">
        <v>195</v>
      </c>
      <c r="L89" s="66" t="s">
        <v>288</v>
      </c>
      <c r="O89" s="69" t="s">
        <v>520</v>
      </c>
      <c r="P89" s="69">
        <v>1.73</v>
      </c>
      <c r="Q89" s="66" t="s">
        <v>59</v>
      </c>
      <c r="R89" s="66" t="s">
        <v>465</v>
      </c>
      <c r="S89" s="67">
        <v>27431.844692307699</v>
      </c>
      <c r="T89" s="67">
        <f t="shared" si="1"/>
        <v>47457.09131769232</v>
      </c>
      <c r="U89" s="67">
        <v>274318.44692307699</v>
      </c>
      <c r="V89" s="68">
        <v>4</v>
      </c>
    </row>
    <row r="90" spans="2:22" x14ac:dyDescent="0.25">
      <c r="B90" s="66">
        <v>0</v>
      </c>
      <c r="C90" s="66">
        <v>424</v>
      </c>
      <c r="D90" s="66">
        <v>431</v>
      </c>
      <c r="E90" s="66">
        <v>437</v>
      </c>
      <c r="F90" s="66">
        <v>437</v>
      </c>
      <c r="G90" s="66" t="s">
        <v>526</v>
      </c>
      <c r="H90" s="66" t="s">
        <v>527</v>
      </c>
      <c r="I90" s="66" t="s">
        <v>500</v>
      </c>
      <c r="J90" s="66" t="s">
        <v>501</v>
      </c>
      <c r="K90" s="66" t="s">
        <v>195</v>
      </c>
      <c r="L90" s="66" t="s">
        <v>288</v>
      </c>
      <c r="O90" s="69" t="s">
        <v>520</v>
      </c>
      <c r="P90" s="69">
        <v>1.73</v>
      </c>
      <c r="Q90" s="66" t="s">
        <v>59</v>
      </c>
      <c r="R90" s="66" t="s">
        <v>476</v>
      </c>
      <c r="S90" s="67">
        <v>53942.189461538401</v>
      </c>
      <c r="T90" s="67">
        <f t="shared" si="1"/>
        <v>93319.987768461433</v>
      </c>
      <c r="U90" s="67">
        <v>539421.89461538498</v>
      </c>
      <c r="V90" s="68">
        <v>5</v>
      </c>
    </row>
    <row r="91" spans="2:22" x14ac:dyDescent="0.25">
      <c r="B91" s="66">
        <v>0</v>
      </c>
      <c r="C91" s="66">
        <v>424</v>
      </c>
      <c r="D91" s="66">
        <v>431</v>
      </c>
      <c r="E91" s="66">
        <v>437</v>
      </c>
      <c r="F91" s="66">
        <v>437</v>
      </c>
      <c r="G91" s="66" t="s">
        <v>526</v>
      </c>
      <c r="H91" s="66" t="s">
        <v>527</v>
      </c>
      <c r="I91" s="66" t="s">
        <v>500</v>
      </c>
      <c r="J91" s="66" t="s">
        <v>501</v>
      </c>
      <c r="K91" s="66" t="s">
        <v>195</v>
      </c>
      <c r="L91" s="66" t="s">
        <v>288</v>
      </c>
      <c r="O91" s="69" t="s">
        <v>520</v>
      </c>
      <c r="P91" s="69">
        <v>1.73</v>
      </c>
      <c r="Q91" s="66" t="s">
        <v>59</v>
      </c>
      <c r="R91" s="66" t="s">
        <v>466</v>
      </c>
      <c r="S91" s="67">
        <v>61294.143403846101</v>
      </c>
      <c r="T91" s="67">
        <f t="shared" si="1"/>
        <v>106038.86808865375</v>
      </c>
      <c r="U91" s="67">
        <v>408627.62269230798</v>
      </c>
      <c r="V91" s="68">
        <v>3</v>
      </c>
    </row>
    <row r="92" spans="2:22" x14ac:dyDescent="0.25">
      <c r="B92" s="66">
        <v>0</v>
      </c>
      <c r="C92" s="66">
        <v>424</v>
      </c>
      <c r="D92" s="66">
        <v>431</v>
      </c>
      <c r="E92" s="66">
        <v>437</v>
      </c>
      <c r="F92" s="66">
        <v>437</v>
      </c>
      <c r="G92" s="66" t="s">
        <v>526</v>
      </c>
      <c r="H92" s="66" t="s">
        <v>527</v>
      </c>
      <c r="I92" s="66" t="s">
        <v>500</v>
      </c>
      <c r="J92" s="66" t="s">
        <v>501</v>
      </c>
      <c r="K92" s="66" t="s">
        <v>195</v>
      </c>
      <c r="L92" s="66" t="s">
        <v>288</v>
      </c>
      <c r="O92" s="69" t="s">
        <v>520</v>
      </c>
      <c r="P92" s="69">
        <v>1.73</v>
      </c>
      <c r="Q92" s="66" t="s">
        <v>59</v>
      </c>
      <c r="R92" s="66" t="s">
        <v>467</v>
      </c>
      <c r="S92" s="67">
        <v>56496.536769230799</v>
      </c>
      <c r="T92" s="67">
        <f t="shared" si="1"/>
        <v>97739.008610769277</v>
      </c>
      <c r="U92" s="67">
        <v>282482.68384615402</v>
      </c>
      <c r="V92" s="68">
        <v>2</v>
      </c>
    </row>
    <row r="93" spans="2:22" x14ac:dyDescent="0.25">
      <c r="B93" s="66">
        <v>0</v>
      </c>
      <c r="C93" s="66">
        <v>424</v>
      </c>
      <c r="D93" s="66">
        <v>431</v>
      </c>
      <c r="E93" s="66">
        <v>437</v>
      </c>
      <c r="F93" s="66">
        <v>437</v>
      </c>
      <c r="G93" s="66" t="s">
        <v>526</v>
      </c>
      <c r="H93" s="66" t="s">
        <v>527</v>
      </c>
      <c r="I93" s="66" t="s">
        <v>500</v>
      </c>
      <c r="J93" s="66" t="s">
        <v>501</v>
      </c>
      <c r="K93" s="66" t="s">
        <v>195</v>
      </c>
      <c r="L93" s="66" t="s">
        <v>288</v>
      </c>
      <c r="O93" s="69" t="s">
        <v>520</v>
      </c>
      <c r="P93" s="69">
        <v>1.73</v>
      </c>
      <c r="Q93" s="66" t="s">
        <v>59</v>
      </c>
      <c r="R93" s="66" t="s">
        <v>478</v>
      </c>
      <c r="S93" s="67">
        <v>56803.220192307599</v>
      </c>
      <c r="T93" s="67">
        <f t="shared" si="1"/>
        <v>98269.57093269215</v>
      </c>
      <c r="U93" s="67">
        <v>189344.06730769199</v>
      </c>
      <c r="V93" s="68">
        <v>1</v>
      </c>
    </row>
    <row r="94" spans="2:22" x14ac:dyDescent="0.25">
      <c r="B94" s="66">
        <v>0</v>
      </c>
      <c r="C94" s="66">
        <v>424</v>
      </c>
      <c r="D94" s="66">
        <v>431</v>
      </c>
      <c r="E94" s="66">
        <v>437</v>
      </c>
      <c r="F94" s="66">
        <v>437</v>
      </c>
      <c r="G94" s="66" t="s">
        <v>526</v>
      </c>
      <c r="H94" s="66" t="s">
        <v>527</v>
      </c>
      <c r="I94" s="66" t="s">
        <v>500</v>
      </c>
      <c r="J94" s="66" t="s">
        <v>501</v>
      </c>
      <c r="K94" s="66" t="s">
        <v>195</v>
      </c>
      <c r="L94" s="66" t="s">
        <v>288</v>
      </c>
      <c r="O94" s="69" t="s">
        <v>520</v>
      </c>
      <c r="P94" s="69">
        <v>1.73</v>
      </c>
      <c r="Q94" s="66" t="s">
        <v>84</v>
      </c>
      <c r="R94" s="66" t="s">
        <v>476</v>
      </c>
      <c r="S94" s="67">
        <v>10829.516538461499</v>
      </c>
      <c r="T94" s="67">
        <f t="shared" si="1"/>
        <v>18735.063611538393</v>
      </c>
      <c r="U94" s="67">
        <v>108295.165384615</v>
      </c>
      <c r="V94" s="68">
        <v>1</v>
      </c>
    </row>
    <row r="95" spans="2:22" x14ac:dyDescent="0.25">
      <c r="B95" s="66">
        <v>0</v>
      </c>
      <c r="C95" s="66">
        <v>424</v>
      </c>
      <c r="D95" s="66">
        <v>431</v>
      </c>
      <c r="E95" s="66">
        <v>437</v>
      </c>
      <c r="F95" s="66">
        <v>443</v>
      </c>
      <c r="G95" s="66" t="s">
        <v>526</v>
      </c>
      <c r="H95" s="66" t="s">
        <v>527</v>
      </c>
      <c r="I95" s="66" t="s">
        <v>500</v>
      </c>
      <c r="J95" s="66" t="s">
        <v>501</v>
      </c>
      <c r="K95" s="66" t="s">
        <v>195</v>
      </c>
      <c r="L95" s="66" t="s">
        <v>288</v>
      </c>
      <c r="M95" s="66" t="s">
        <v>587</v>
      </c>
      <c r="N95" s="66" t="s">
        <v>588</v>
      </c>
      <c r="O95" s="69" t="s">
        <v>520</v>
      </c>
      <c r="P95" s="69">
        <v>1.73</v>
      </c>
      <c r="Q95" s="66" t="s">
        <v>59</v>
      </c>
      <c r="R95" s="66" t="s">
        <v>471</v>
      </c>
      <c r="S95" s="67">
        <v>14621.8296923077</v>
      </c>
      <c r="T95" s="67">
        <f t="shared" si="1"/>
        <v>25295.765367692318</v>
      </c>
      <c r="U95" s="67">
        <v>182772.871153846</v>
      </c>
      <c r="V95" s="68">
        <v>3</v>
      </c>
    </row>
    <row r="96" spans="2:22" x14ac:dyDescent="0.25">
      <c r="B96" s="66">
        <v>0</v>
      </c>
      <c r="C96" s="66">
        <v>424</v>
      </c>
      <c r="D96" s="66">
        <v>431</v>
      </c>
      <c r="E96" s="66">
        <v>437</v>
      </c>
      <c r="F96" s="66">
        <v>443</v>
      </c>
      <c r="G96" s="66" t="s">
        <v>526</v>
      </c>
      <c r="H96" s="66" t="s">
        <v>527</v>
      </c>
      <c r="I96" s="66" t="s">
        <v>500</v>
      </c>
      <c r="J96" s="66" t="s">
        <v>501</v>
      </c>
      <c r="K96" s="66" t="s">
        <v>195</v>
      </c>
      <c r="L96" s="66" t="s">
        <v>288</v>
      </c>
      <c r="M96" s="66" t="s">
        <v>587</v>
      </c>
      <c r="N96" s="66" t="s">
        <v>588</v>
      </c>
      <c r="O96" s="69" t="s">
        <v>520</v>
      </c>
      <c r="P96" s="69">
        <v>1.73</v>
      </c>
      <c r="Q96" s="66" t="s">
        <v>59</v>
      </c>
      <c r="R96" s="66" t="s">
        <v>475</v>
      </c>
      <c r="S96" s="67">
        <v>20345.147757692299</v>
      </c>
      <c r="T96" s="67">
        <f t="shared" si="1"/>
        <v>35197.105620807677</v>
      </c>
      <c r="U96" s="67">
        <v>226057.197307692</v>
      </c>
      <c r="V96" s="68">
        <v>3</v>
      </c>
    </row>
    <row r="97" spans="2:22" x14ac:dyDescent="0.25">
      <c r="B97" s="66">
        <v>0</v>
      </c>
      <c r="C97" s="66">
        <v>424</v>
      </c>
      <c r="D97" s="66">
        <v>431</v>
      </c>
      <c r="E97" s="66">
        <v>437</v>
      </c>
      <c r="F97" s="66">
        <v>443</v>
      </c>
      <c r="G97" s="66" t="s">
        <v>526</v>
      </c>
      <c r="H97" s="66" t="s">
        <v>527</v>
      </c>
      <c r="I97" s="66" t="s">
        <v>500</v>
      </c>
      <c r="J97" s="66" t="s">
        <v>501</v>
      </c>
      <c r="K97" s="66" t="s">
        <v>195</v>
      </c>
      <c r="L97" s="66" t="s">
        <v>288</v>
      </c>
      <c r="M97" s="66" t="s">
        <v>587</v>
      </c>
      <c r="N97" s="66" t="s">
        <v>588</v>
      </c>
      <c r="O97" s="69" t="s">
        <v>520</v>
      </c>
      <c r="P97" s="69">
        <v>1.73</v>
      </c>
      <c r="Q97" s="66" t="s">
        <v>59</v>
      </c>
      <c r="R97" s="66" t="s">
        <v>465</v>
      </c>
      <c r="S97" s="67">
        <v>36054.351807692299</v>
      </c>
      <c r="T97" s="67">
        <f t="shared" si="1"/>
        <v>62374.028627307678</v>
      </c>
      <c r="U97" s="67">
        <v>360543.51807692298</v>
      </c>
      <c r="V97" s="68">
        <v>4</v>
      </c>
    </row>
    <row r="98" spans="2:22" x14ac:dyDescent="0.25">
      <c r="B98" s="66">
        <v>0</v>
      </c>
      <c r="C98" s="66">
        <v>424</v>
      </c>
      <c r="D98" s="66">
        <v>431</v>
      </c>
      <c r="E98" s="66">
        <v>437</v>
      </c>
      <c r="F98" s="66">
        <v>443</v>
      </c>
      <c r="G98" s="66" t="s">
        <v>526</v>
      </c>
      <c r="H98" s="66" t="s">
        <v>527</v>
      </c>
      <c r="I98" s="66" t="s">
        <v>500</v>
      </c>
      <c r="J98" s="66" t="s">
        <v>501</v>
      </c>
      <c r="K98" s="66" t="s">
        <v>195</v>
      </c>
      <c r="L98" s="66" t="s">
        <v>288</v>
      </c>
      <c r="M98" s="66" t="s">
        <v>587</v>
      </c>
      <c r="N98" s="66" t="s">
        <v>588</v>
      </c>
      <c r="O98" s="69" t="s">
        <v>520</v>
      </c>
      <c r="P98" s="69">
        <v>1.73</v>
      </c>
      <c r="Q98" s="66" t="s">
        <v>59</v>
      </c>
      <c r="R98" s="66" t="s">
        <v>476</v>
      </c>
      <c r="S98" s="67">
        <v>32716.129115384501</v>
      </c>
      <c r="T98" s="67">
        <f t="shared" si="1"/>
        <v>56598.903369615189</v>
      </c>
      <c r="U98" s="67">
        <v>327161.29115384602</v>
      </c>
      <c r="V98" s="68">
        <v>3</v>
      </c>
    </row>
    <row r="99" spans="2:22" x14ac:dyDescent="0.25">
      <c r="B99" s="66">
        <v>0</v>
      </c>
      <c r="C99" s="66">
        <v>424</v>
      </c>
      <c r="D99" s="66">
        <v>431</v>
      </c>
      <c r="E99" s="66">
        <v>437</v>
      </c>
      <c r="F99" s="66">
        <v>443</v>
      </c>
      <c r="G99" s="66" t="s">
        <v>526</v>
      </c>
      <c r="H99" s="66" t="s">
        <v>527</v>
      </c>
      <c r="I99" s="66" t="s">
        <v>500</v>
      </c>
      <c r="J99" s="66" t="s">
        <v>501</v>
      </c>
      <c r="K99" s="66" t="s">
        <v>195</v>
      </c>
      <c r="L99" s="66" t="s">
        <v>288</v>
      </c>
      <c r="M99" s="66" t="s">
        <v>587</v>
      </c>
      <c r="N99" s="66" t="s">
        <v>588</v>
      </c>
      <c r="O99" s="69" t="s">
        <v>520</v>
      </c>
      <c r="P99" s="69">
        <v>1.73</v>
      </c>
      <c r="Q99" s="66" t="s">
        <v>59</v>
      </c>
      <c r="R99" s="66" t="s">
        <v>466</v>
      </c>
      <c r="S99" s="67">
        <v>41367.811384615401</v>
      </c>
      <c r="T99" s="67">
        <f t="shared" si="1"/>
        <v>71566.313695384641</v>
      </c>
      <c r="U99" s="67">
        <v>275785.40923076897</v>
      </c>
      <c r="V99" s="68">
        <v>2</v>
      </c>
    </row>
    <row r="100" spans="2:22" x14ac:dyDescent="0.25">
      <c r="B100" s="66">
        <v>0</v>
      </c>
      <c r="C100" s="66">
        <v>424</v>
      </c>
      <c r="D100" s="66">
        <v>431</v>
      </c>
      <c r="E100" s="66">
        <v>437</v>
      </c>
      <c r="F100" s="66">
        <v>443</v>
      </c>
      <c r="G100" s="66" t="s">
        <v>526</v>
      </c>
      <c r="H100" s="66" t="s">
        <v>527</v>
      </c>
      <c r="I100" s="66" t="s">
        <v>500</v>
      </c>
      <c r="J100" s="66" t="s">
        <v>501</v>
      </c>
      <c r="K100" s="66" t="s">
        <v>195</v>
      </c>
      <c r="L100" s="66" t="s">
        <v>288</v>
      </c>
      <c r="M100" s="66" t="s">
        <v>587</v>
      </c>
      <c r="N100" s="66" t="s">
        <v>588</v>
      </c>
      <c r="O100" s="69" t="s">
        <v>520</v>
      </c>
      <c r="P100" s="69">
        <v>1.73</v>
      </c>
      <c r="Q100" s="66" t="s">
        <v>59</v>
      </c>
      <c r="R100" s="66" t="s">
        <v>467</v>
      </c>
      <c r="S100" s="67">
        <v>28082.515923077</v>
      </c>
      <c r="T100" s="67">
        <f t="shared" si="1"/>
        <v>48582.752546923213</v>
      </c>
      <c r="U100" s="67">
        <v>140412.57961538501</v>
      </c>
      <c r="V100" s="68">
        <v>1</v>
      </c>
    </row>
    <row r="101" spans="2:22" x14ac:dyDescent="0.25">
      <c r="B101" s="66">
        <v>0</v>
      </c>
      <c r="C101" s="66">
        <v>424</v>
      </c>
      <c r="D101" s="66">
        <v>431</v>
      </c>
      <c r="E101" s="66">
        <v>437</v>
      </c>
      <c r="F101" s="66">
        <v>449</v>
      </c>
      <c r="G101" s="66" t="s">
        <v>526</v>
      </c>
      <c r="H101" s="66" t="s">
        <v>527</v>
      </c>
      <c r="I101" s="66" t="s">
        <v>500</v>
      </c>
      <c r="J101" s="66" t="s">
        <v>501</v>
      </c>
      <c r="K101" s="66" t="s">
        <v>195</v>
      </c>
      <c r="L101" s="66" t="s">
        <v>288</v>
      </c>
      <c r="M101" s="66" t="s">
        <v>589</v>
      </c>
      <c r="N101" s="66" t="s">
        <v>590</v>
      </c>
      <c r="O101" s="69" t="s">
        <v>520</v>
      </c>
      <c r="P101" s="69">
        <v>1.73</v>
      </c>
      <c r="Q101" s="66" t="s">
        <v>59</v>
      </c>
      <c r="R101" s="66" t="s">
        <v>474</v>
      </c>
      <c r="S101" s="67">
        <v>5722.2897461538396</v>
      </c>
      <c r="T101" s="67">
        <f t="shared" si="1"/>
        <v>9899.5612608461415</v>
      </c>
      <c r="U101" s="67">
        <v>95371.495769230794</v>
      </c>
      <c r="V101" s="68">
        <v>2</v>
      </c>
    </row>
    <row r="102" spans="2:22" x14ac:dyDescent="0.25">
      <c r="B102" s="66">
        <v>0</v>
      </c>
      <c r="C102" s="66">
        <v>424</v>
      </c>
      <c r="D102" s="66">
        <v>431</v>
      </c>
      <c r="E102" s="66">
        <v>437</v>
      </c>
      <c r="F102" s="66">
        <v>449</v>
      </c>
      <c r="G102" s="66" t="s">
        <v>526</v>
      </c>
      <c r="H102" s="66" t="s">
        <v>527</v>
      </c>
      <c r="I102" s="66" t="s">
        <v>500</v>
      </c>
      <c r="J102" s="66" t="s">
        <v>501</v>
      </c>
      <c r="K102" s="66" t="s">
        <v>195</v>
      </c>
      <c r="L102" s="66" t="s">
        <v>288</v>
      </c>
      <c r="M102" s="66" t="s">
        <v>589</v>
      </c>
      <c r="N102" s="66" t="s">
        <v>590</v>
      </c>
      <c r="O102" s="69" t="s">
        <v>520</v>
      </c>
      <c r="P102" s="69">
        <v>1.73</v>
      </c>
      <c r="Q102" s="66" t="s">
        <v>59</v>
      </c>
      <c r="R102" s="66" t="s">
        <v>471</v>
      </c>
      <c r="S102" s="67">
        <v>24734.3588923077</v>
      </c>
      <c r="T102" s="67">
        <f t="shared" si="1"/>
        <v>42790.440883692325</v>
      </c>
      <c r="U102" s="67">
        <v>309179.48615384602</v>
      </c>
      <c r="V102" s="68">
        <v>5</v>
      </c>
    </row>
    <row r="103" spans="2:22" x14ac:dyDescent="0.25">
      <c r="B103" s="66">
        <v>0</v>
      </c>
      <c r="C103" s="66">
        <v>424</v>
      </c>
      <c r="D103" s="66">
        <v>431</v>
      </c>
      <c r="E103" s="66">
        <v>437</v>
      </c>
      <c r="F103" s="66">
        <v>449</v>
      </c>
      <c r="G103" s="66" t="s">
        <v>526</v>
      </c>
      <c r="H103" s="66" t="s">
        <v>527</v>
      </c>
      <c r="I103" s="66" t="s">
        <v>500</v>
      </c>
      <c r="J103" s="66" t="s">
        <v>501</v>
      </c>
      <c r="K103" s="66" t="s">
        <v>195</v>
      </c>
      <c r="L103" s="66" t="s">
        <v>288</v>
      </c>
      <c r="M103" s="66" t="s">
        <v>589</v>
      </c>
      <c r="N103" s="66" t="s">
        <v>590</v>
      </c>
      <c r="O103" s="69" t="s">
        <v>520</v>
      </c>
      <c r="P103" s="69">
        <v>1.73</v>
      </c>
      <c r="Q103" s="66" t="s">
        <v>59</v>
      </c>
      <c r="R103" s="66" t="s">
        <v>475</v>
      </c>
      <c r="S103" s="67">
        <v>51664.581726923097</v>
      </c>
      <c r="T103" s="67">
        <f t="shared" si="1"/>
        <v>89379.726387576957</v>
      </c>
      <c r="U103" s="67">
        <v>574050.90807692299</v>
      </c>
      <c r="V103" s="68">
        <v>8</v>
      </c>
    </row>
    <row r="104" spans="2:22" x14ac:dyDescent="0.25">
      <c r="B104" s="66">
        <v>0</v>
      </c>
      <c r="C104" s="66">
        <v>424</v>
      </c>
      <c r="D104" s="66">
        <v>431</v>
      </c>
      <c r="E104" s="66">
        <v>437</v>
      </c>
      <c r="F104" s="66">
        <v>449</v>
      </c>
      <c r="G104" s="66" t="s">
        <v>526</v>
      </c>
      <c r="H104" s="66" t="s">
        <v>527</v>
      </c>
      <c r="I104" s="66" t="s">
        <v>500</v>
      </c>
      <c r="J104" s="66" t="s">
        <v>501</v>
      </c>
      <c r="K104" s="66" t="s">
        <v>195</v>
      </c>
      <c r="L104" s="66" t="s">
        <v>288</v>
      </c>
      <c r="M104" s="66" t="s">
        <v>589</v>
      </c>
      <c r="N104" s="66" t="s">
        <v>590</v>
      </c>
      <c r="O104" s="69" t="s">
        <v>520</v>
      </c>
      <c r="P104" s="69">
        <v>1.73</v>
      </c>
      <c r="Q104" s="66" t="s">
        <v>59</v>
      </c>
      <c r="R104" s="66" t="s">
        <v>465</v>
      </c>
      <c r="S104" s="67">
        <v>18271.846384615401</v>
      </c>
      <c r="T104" s="67">
        <f t="shared" si="1"/>
        <v>31610.294245384644</v>
      </c>
      <c r="U104" s="67">
        <v>182718.46384615399</v>
      </c>
      <c r="V104" s="68">
        <v>2</v>
      </c>
    </row>
    <row r="105" spans="2:22" x14ac:dyDescent="0.25">
      <c r="B105" s="66">
        <v>0</v>
      </c>
      <c r="C105" s="66">
        <v>424</v>
      </c>
      <c r="D105" s="66">
        <v>431</v>
      </c>
      <c r="E105" s="66">
        <v>437</v>
      </c>
      <c r="F105" s="66">
        <v>449</v>
      </c>
      <c r="G105" s="66" t="s">
        <v>526</v>
      </c>
      <c r="H105" s="66" t="s">
        <v>527</v>
      </c>
      <c r="I105" s="66" t="s">
        <v>500</v>
      </c>
      <c r="J105" s="66" t="s">
        <v>501</v>
      </c>
      <c r="K105" s="66" t="s">
        <v>195</v>
      </c>
      <c r="L105" s="66" t="s">
        <v>288</v>
      </c>
      <c r="M105" s="66" t="s">
        <v>589</v>
      </c>
      <c r="N105" s="66" t="s">
        <v>590</v>
      </c>
      <c r="O105" s="69" t="s">
        <v>520</v>
      </c>
      <c r="P105" s="69">
        <v>1.73</v>
      </c>
      <c r="Q105" s="66" t="s">
        <v>59</v>
      </c>
      <c r="R105" s="66" t="s">
        <v>466</v>
      </c>
      <c r="S105" s="67">
        <v>35098.090615384499</v>
      </c>
      <c r="T105" s="67">
        <f t="shared" si="1"/>
        <v>60719.696764615182</v>
      </c>
      <c r="U105" s="67">
        <v>233987.27076923099</v>
      </c>
      <c r="V105" s="68">
        <v>2</v>
      </c>
    </row>
    <row r="106" spans="2:22" x14ac:dyDescent="0.25">
      <c r="B106" s="66">
        <v>0</v>
      </c>
      <c r="C106" s="66">
        <v>424</v>
      </c>
      <c r="D106" s="66">
        <v>431</v>
      </c>
      <c r="E106" s="66">
        <v>437</v>
      </c>
      <c r="F106" s="66">
        <v>449</v>
      </c>
      <c r="G106" s="66" t="s">
        <v>526</v>
      </c>
      <c r="H106" s="66" t="s">
        <v>527</v>
      </c>
      <c r="I106" s="66" t="s">
        <v>500</v>
      </c>
      <c r="J106" s="66" t="s">
        <v>501</v>
      </c>
      <c r="K106" s="66" t="s">
        <v>195</v>
      </c>
      <c r="L106" s="66" t="s">
        <v>288</v>
      </c>
      <c r="M106" s="66" t="s">
        <v>589</v>
      </c>
      <c r="N106" s="66" t="s">
        <v>590</v>
      </c>
      <c r="O106" s="69" t="s">
        <v>520</v>
      </c>
      <c r="P106" s="69">
        <v>1.73</v>
      </c>
      <c r="Q106" s="66" t="s">
        <v>59</v>
      </c>
      <c r="R106" s="66" t="s">
        <v>467</v>
      </c>
      <c r="S106" s="67">
        <v>27853.574615384601</v>
      </c>
      <c r="T106" s="67">
        <f t="shared" si="1"/>
        <v>48186.684084615357</v>
      </c>
      <c r="U106" s="67">
        <v>139267.87307692299</v>
      </c>
      <c r="V106" s="68">
        <v>1</v>
      </c>
    </row>
    <row r="107" spans="2:22" x14ac:dyDescent="0.25">
      <c r="B107" s="66">
        <v>0</v>
      </c>
      <c r="C107" s="66">
        <v>424</v>
      </c>
      <c r="D107" s="66">
        <v>431</v>
      </c>
      <c r="E107" s="66">
        <v>437</v>
      </c>
      <c r="F107" s="66">
        <v>455</v>
      </c>
      <c r="G107" s="66" t="s">
        <v>526</v>
      </c>
      <c r="H107" s="66" t="s">
        <v>527</v>
      </c>
      <c r="I107" s="66" t="s">
        <v>500</v>
      </c>
      <c r="J107" s="66" t="s">
        <v>501</v>
      </c>
      <c r="K107" s="66" t="s">
        <v>195</v>
      </c>
      <c r="L107" s="66" t="s">
        <v>288</v>
      </c>
      <c r="M107" s="66" t="s">
        <v>591</v>
      </c>
      <c r="N107" s="66" t="s">
        <v>592</v>
      </c>
      <c r="O107" s="69" t="s">
        <v>520</v>
      </c>
      <c r="P107" s="69">
        <v>1.73</v>
      </c>
      <c r="Q107" s="66" t="s">
        <v>59</v>
      </c>
      <c r="R107" s="66" t="s">
        <v>471</v>
      </c>
      <c r="S107" s="67">
        <v>14367.547138461499</v>
      </c>
      <c r="T107" s="67">
        <f t="shared" si="1"/>
        <v>24855.856549538392</v>
      </c>
      <c r="U107" s="67">
        <v>179594.33923076899</v>
      </c>
      <c r="V107" s="68">
        <v>3</v>
      </c>
    </row>
    <row r="108" spans="2:22" x14ac:dyDescent="0.25">
      <c r="B108" s="66">
        <v>0</v>
      </c>
      <c r="C108" s="66">
        <v>424</v>
      </c>
      <c r="D108" s="66">
        <v>431</v>
      </c>
      <c r="E108" s="66">
        <v>437</v>
      </c>
      <c r="F108" s="66">
        <v>455</v>
      </c>
      <c r="G108" s="66" t="s">
        <v>526</v>
      </c>
      <c r="H108" s="66" t="s">
        <v>527</v>
      </c>
      <c r="I108" s="66" t="s">
        <v>500</v>
      </c>
      <c r="J108" s="66" t="s">
        <v>501</v>
      </c>
      <c r="K108" s="66" t="s">
        <v>195</v>
      </c>
      <c r="L108" s="66" t="s">
        <v>288</v>
      </c>
      <c r="M108" s="66" t="s">
        <v>591</v>
      </c>
      <c r="N108" s="66" t="s">
        <v>592</v>
      </c>
      <c r="O108" s="69" t="s">
        <v>520</v>
      </c>
      <c r="P108" s="69">
        <v>1.73</v>
      </c>
      <c r="Q108" s="66" t="s">
        <v>59</v>
      </c>
      <c r="R108" s="66" t="s">
        <v>475</v>
      </c>
      <c r="S108" s="67">
        <v>21692.392823076902</v>
      </c>
      <c r="T108" s="67">
        <f t="shared" si="1"/>
        <v>37527.839583923036</v>
      </c>
      <c r="U108" s="67">
        <v>241026.586923077</v>
      </c>
      <c r="V108" s="68">
        <v>4</v>
      </c>
    </row>
    <row r="109" spans="2:22" x14ac:dyDescent="0.25">
      <c r="B109" s="66">
        <v>0</v>
      </c>
      <c r="C109" s="66">
        <v>424</v>
      </c>
      <c r="D109" s="66">
        <v>431</v>
      </c>
      <c r="E109" s="66">
        <v>437</v>
      </c>
      <c r="F109" s="66">
        <v>455</v>
      </c>
      <c r="G109" s="66" t="s">
        <v>526</v>
      </c>
      <c r="H109" s="66" t="s">
        <v>527</v>
      </c>
      <c r="I109" s="66" t="s">
        <v>500</v>
      </c>
      <c r="J109" s="66" t="s">
        <v>501</v>
      </c>
      <c r="K109" s="66" t="s">
        <v>195</v>
      </c>
      <c r="L109" s="66" t="s">
        <v>288</v>
      </c>
      <c r="M109" s="66" t="s">
        <v>591</v>
      </c>
      <c r="N109" s="66" t="s">
        <v>592</v>
      </c>
      <c r="O109" s="69" t="s">
        <v>520</v>
      </c>
      <c r="P109" s="69">
        <v>1.73</v>
      </c>
      <c r="Q109" s="66" t="s">
        <v>59</v>
      </c>
      <c r="R109" s="66" t="s">
        <v>465</v>
      </c>
      <c r="S109" s="67">
        <v>69828.988884615406</v>
      </c>
      <c r="T109" s="67">
        <f t="shared" si="1"/>
        <v>120804.15077038466</v>
      </c>
      <c r="U109" s="67">
        <v>698289.88884615398</v>
      </c>
      <c r="V109" s="68">
        <v>8</v>
      </c>
    </row>
    <row r="110" spans="2:22" x14ac:dyDescent="0.25">
      <c r="B110" s="66">
        <v>0</v>
      </c>
      <c r="C110" s="66">
        <v>424</v>
      </c>
      <c r="D110" s="66">
        <v>431</v>
      </c>
      <c r="E110" s="66">
        <v>437</v>
      </c>
      <c r="F110" s="66">
        <v>455</v>
      </c>
      <c r="G110" s="66" t="s">
        <v>526</v>
      </c>
      <c r="H110" s="66" t="s">
        <v>527</v>
      </c>
      <c r="I110" s="66" t="s">
        <v>500</v>
      </c>
      <c r="J110" s="66" t="s">
        <v>501</v>
      </c>
      <c r="K110" s="66" t="s">
        <v>195</v>
      </c>
      <c r="L110" s="66" t="s">
        <v>288</v>
      </c>
      <c r="M110" s="66" t="s">
        <v>591</v>
      </c>
      <c r="N110" s="66" t="s">
        <v>592</v>
      </c>
      <c r="O110" s="69" t="s">
        <v>520</v>
      </c>
      <c r="P110" s="69">
        <v>1.73</v>
      </c>
      <c r="Q110" s="66" t="s">
        <v>59</v>
      </c>
      <c r="R110" s="66" t="s">
        <v>476</v>
      </c>
      <c r="S110" s="67">
        <v>10025.1523846154</v>
      </c>
      <c r="T110" s="67">
        <f t="shared" si="1"/>
        <v>17343.513625384639</v>
      </c>
      <c r="U110" s="67">
        <v>100251.523846154</v>
      </c>
      <c r="V110" s="68">
        <v>1</v>
      </c>
    </row>
    <row r="111" spans="2:22" x14ac:dyDescent="0.25">
      <c r="B111" s="66">
        <v>0</v>
      </c>
      <c r="C111" s="66">
        <v>424</v>
      </c>
      <c r="D111" s="66">
        <v>431</v>
      </c>
      <c r="E111" s="66">
        <v>437</v>
      </c>
      <c r="F111" s="66">
        <v>455</v>
      </c>
      <c r="G111" s="66" t="s">
        <v>526</v>
      </c>
      <c r="H111" s="66" t="s">
        <v>527</v>
      </c>
      <c r="I111" s="66" t="s">
        <v>500</v>
      </c>
      <c r="J111" s="66" t="s">
        <v>501</v>
      </c>
      <c r="K111" s="66" t="s">
        <v>195</v>
      </c>
      <c r="L111" s="66" t="s">
        <v>288</v>
      </c>
      <c r="M111" s="66" t="s">
        <v>591</v>
      </c>
      <c r="N111" s="66" t="s">
        <v>592</v>
      </c>
      <c r="O111" s="69" t="s">
        <v>520</v>
      </c>
      <c r="P111" s="69">
        <v>1.73</v>
      </c>
      <c r="Q111" s="66" t="s">
        <v>59</v>
      </c>
      <c r="R111" s="66" t="s">
        <v>466</v>
      </c>
      <c r="S111" s="67">
        <v>17924.625</v>
      </c>
      <c r="T111" s="67">
        <f t="shared" si="1"/>
        <v>31009.60125</v>
      </c>
      <c r="U111" s="67">
        <v>119497.5</v>
      </c>
      <c r="V111" s="68">
        <v>1</v>
      </c>
    </row>
    <row r="112" spans="2:22" x14ac:dyDescent="0.25">
      <c r="B112" s="66">
        <v>0</v>
      </c>
      <c r="C112" s="66">
        <v>424</v>
      </c>
      <c r="D112" s="66">
        <v>431</v>
      </c>
      <c r="E112" s="66">
        <v>437</v>
      </c>
      <c r="F112" s="66">
        <v>455</v>
      </c>
      <c r="G112" s="66" t="s">
        <v>526</v>
      </c>
      <c r="H112" s="66" t="s">
        <v>527</v>
      </c>
      <c r="I112" s="66" t="s">
        <v>500</v>
      </c>
      <c r="J112" s="66" t="s">
        <v>501</v>
      </c>
      <c r="K112" s="66" t="s">
        <v>195</v>
      </c>
      <c r="L112" s="66" t="s">
        <v>288</v>
      </c>
      <c r="M112" s="66" t="s">
        <v>591</v>
      </c>
      <c r="N112" s="66" t="s">
        <v>592</v>
      </c>
      <c r="O112" s="69" t="s">
        <v>520</v>
      </c>
      <c r="P112" s="69">
        <v>1.73</v>
      </c>
      <c r="Q112" s="66" t="s">
        <v>59</v>
      </c>
      <c r="R112" s="66" t="s">
        <v>467</v>
      </c>
      <c r="S112" s="67">
        <v>24845.392</v>
      </c>
      <c r="T112" s="67">
        <f t="shared" si="1"/>
        <v>42982.528160000002</v>
      </c>
      <c r="U112" s="67">
        <v>124226.96</v>
      </c>
      <c r="V112" s="68">
        <v>1</v>
      </c>
    </row>
    <row r="113" spans="2:22" x14ac:dyDescent="0.25">
      <c r="B113" s="66">
        <v>0</v>
      </c>
      <c r="C113" s="66">
        <v>424</v>
      </c>
      <c r="D113" s="66">
        <v>431</v>
      </c>
      <c r="E113" s="66">
        <v>473</v>
      </c>
      <c r="F113" s="66">
        <v>473</v>
      </c>
      <c r="G113" s="66" t="s">
        <v>526</v>
      </c>
      <c r="H113" s="66" t="s">
        <v>527</v>
      </c>
      <c r="I113" s="66" t="s">
        <v>500</v>
      </c>
      <c r="J113" s="66" t="s">
        <v>501</v>
      </c>
      <c r="K113" s="66" t="s">
        <v>194</v>
      </c>
      <c r="L113" s="66" t="s">
        <v>159</v>
      </c>
      <c r="O113" s="69" t="s">
        <v>520</v>
      </c>
      <c r="P113" s="69">
        <v>1.73</v>
      </c>
      <c r="Q113" s="66" t="s">
        <v>59</v>
      </c>
      <c r="R113" s="66" t="s">
        <v>472</v>
      </c>
      <c r="S113" s="67">
        <v>387912.09</v>
      </c>
      <c r="T113" s="67">
        <f t="shared" si="1"/>
        <v>671087.91570000001</v>
      </c>
      <c r="U113" s="67">
        <v>7758241.7999999998</v>
      </c>
      <c r="V113" s="68">
        <v>252</v>
      </c>
    </row>
    <row r="114" spans="2:22" x14ac:dyDescent="0.25">
      <c r="B114" s="66">
        <v>0</v>
      </c>
      <c r="C114" s="66">
        <v>424</v>
      </c>
      <c r="D114" s="66">
        <v>431</v>
      </c>
      <c r="E114" s="66">
        <v>473</v>
      </c>
      <c r="F114" s="66">
        <v>473</v>
      </c>
      <c r="G114" s="66" t="s">
        <v>526</v>
      </c>
      <c r="H114" s="66" t="s">
        <v>527</v>
      </c>
      <c r="I114" s="66" t="s">
        <v>500</v>
      </c>
      <c r="J114" s="66" t="s">
        <v>501</v>
      </c>
      <c r="K114" s="66" t="s">
        <v>194</v>
      </c>
      <c r="L114" s="66" t="s">
        <v>159</v>
      </c>
      <c r="O114" s="69" t="s">
        <v>520</v>
      </c>
      <c r="P114" s="69">
        <v>1.73</v>
      </c>
      <c r="Q114" s="66" t="s">
        <v>59</v>
      </c>
      <c r="R114" s="66" t="s">
        <v>473</v>
      </c>
      <c r="S114" s="67">
        <v>523586.51539808302</v>
      </c>
      <c r="T114" s="67">
        <f t="shared" si="1"/>
        <v>905804.67163868365</v>
      </c>
      <c r="U114" s="67">
        <v>10471730.307961499</v>
      </c>
      <c r="V114" s="68">
        <v>235</v>
      </c>
    </row>
    <row r="115" spans="2:22" x14ac:dyDescent="0.25">
      <c r="B115" s="66">
        <v>0</v>
      </c>
      <c r="C115" s="66">
        <v>424</v>
      </c>
      <c r="D115" s="66">
        <v>431</v>
      </c>
      <c r="E115" s="66">
        <v>473</v>
      </c>
      <c r="F115" s="66">
        <v>473</v>
      </c>
      <c r="G115" s="66" t="s">
        <v>526</v>
      </c>
      <c r="H115" s="66" t="s">
        <v>527</v>
      </c>
      <c r="I115" s="66" t="s">
        <v>500</v>
      </c>
      <c r="J115" s="66" t="s">
        <v>501</v>
      </c>
      <c r="K115" s="66" t="s">
        <v>194</v>
      </c>
      <c r="L115" s="66" t="s">
        <v>159</v>
      </c>
      <c r="O115" s="69" t="s">
        <v>520</v>
      </c>
      <c r="P115" s="69">
        <v>1.73</v>
      </c>
      <c r="Q115" s="66" t="s">
        <v>59</v>
      </c>
      <c r="R115" s="66" t="s">
        <v>474</v>
      </c>
      <c r="S115" s="67">
        <v>239453.40520153899</v>
      </c>
      <c r="T115" s="67">
        <f t="shared" si="1"/>
        <v>414254.39099866245</v>
      </c>
      <c r="U115" s="67">
        <v>3990890.0866923099</v>
      </c>
      <c r="V115" s="68">
        <v>76</v>
      </c>
    </row>
    <row r="116" spans="2:22" x14ac:dyDescent="0.25">
      <c r="B116" s="66">
        <v>0</v>
      </c>
      <c r="C116" s="66">
        <v>424</v>
      </c>
      <c r="D116" s="66">
        <v>431</v>
      </c>
      <c r="E116" s="66">
        <v>473</v>
      </c>
      <c r="F116" s="66">
        <v>473</v>
      </c>
      <c r="G116" s="66" t="s">
        <v>526</v>
      </c>
      <c r="H116" s="66" t="s">
        <v>527</v>
      </c>
      <c r="I116" s="66" t="s">
        <v>500</v>
      </c>
      <c r="J116" s="66" t="s">
        <v>501</v>
      </c>
      <c r="K116" s="66" t="s">
        <v>194</v>
      </c>
      <c r="L116" s="66" t="s">
        <v>159</v>
      </c>
      <c r="O116" s="69" t="s">
        <v>520</v>
      </c>
      <c r="P116" s="69">
        <v>1.73</v>
      </c>
      <c r="Q116" s="66" t="s">
        <v>59</v>
      </c>
      <c r="R116" s="66" t="s">
        <v>471</v>
      </c>
      <c r="S116" s="67">
        <v>84784.551261538698</v>
      </c>
      <c r="T116" s="67">
        <f t="shared" si="1"/>
        <v>146677.27368246194</v>
      </c>
      <c r="U116" s="67">
        <v>1059806.89076923</v>
      </c>
      <c r="V116" s="68">
        <v>18</v>
      </c>
    </row>
    <row r="117" spans="2:22" x14ac:dyDescent="0.25">
      <c r="B117" s="66">
        <v>0</v>
      </c>
      <c r="C117" s="66">
        <v>424</v>
      </c>
      <c r="D117" s="66">
        <v>431</v>
      </c>
      <c r="E117" s="66">
        <v>473</v>
      </c>
      <c r="F117" s="66">
        <v>473</v>
      </c>
      <c r="G117" s="66" t="s">
        <v>526</v>
      </c>
      <c r="H117" s="66" t="s">
        <v>527</v>
      </c>
      <c r="I117" s="66" t="s">
        <v>500</v>
      </c>
      <c r="J117" s="66" t="s">
        <v>501</v>
      </c>
      <c r="K117" s="66" t="s">
        <v>194</v>
      </c>
      <c r="L117" s="66" t="s">
        <v>159</v>
      </c>
      <c r="O117" s="69" t="s">
        <v>520</v>
      </c>
      <c r="P117" s="69">
        <v>1.73</v>
      </c>
      <c r="Q117" s="66" t="s">
        <v>59</v>
      </c>
      <c r="R117" s="66" t="s">
        <v>475</v>
      </c>
      <c r="S117" s="67">
        <v>118377.219807692</v>
      </c>
      <c r="T117" s="67">
        <f t="shared" si="1"/>
        <v>204792.59026730715</v>
      </c>
      <c r="U117" s="67">
        <v>1315302.4423076899</v>
      </c>
      <c r="V117" s="68">
        <v>19</v>
      </c>
    </row>
    <row r="118" spans="2:22" x14ac:dyDescent="0.25">
      <c r="B118" s="66">
        <v>0</v>
      </c>
      <c r="C118" s="66">
        <v>424</v>
      </c>
      <c r="D118" s="66">
        <v>431</v>
      </c>
      <c r="E118" s="66">
        <v>473</v>
      </c>
      <c r="F118" s="66">
        <v>473</v>
      </c>
      <c r="G118" s="66" t="s">
        <v>526</v>
      </c>
      <c r="H118" s="66" t="s">
        <v>527</v>
      </c>
      <c r="I118" s="66" t="s">
        <v>500</v>
      </c>
      <c r="J118" s="66" t="s">
        <v>501</v>
      </c>
      <c r="K118" s="66" t="s">
        <v>194</v>
      </c>
      <c r="L118" s="66" t="s">
        <v>159</v>
      </c>
      <c r="O118" s="69" t="s">
        <v>520</v>
      </c>
      <c r="P118" s="69">
        <v>1.73</v>
      </c>
      <c r="Q118" s="66" t="s">
        <v>59</v>
      </c>
      <c r="R118" s="66" t="s">
        <v>465</v>
      </c>
      <c r="S118" s="67">
        <v>213790.74900000001</v>
      </c>
      <c r="T118" s="67">
        <f t="shared" si="1"/>
        <v>369857.99577000004</v>
      </c>
      <c r="U118" s="67">
        <v>2137907.4900000002</v>
      </c>
      <c r="V118" s="68">
        <v>24</v>
      </c>
    </row>
    <row r="119" spans="2:22" x14ac:dyDescent="0.25">
      <c r="B119" s="66">
        <v>0</v>
      </c>
      <c r="C119" s="66">
        <v>424</v>
      </c>
      <c r="D119" s="66">
        <v>431</v>
      </c>
      <c r="E119" s="66">
        <v>473</v>
      </c>
      <c r="F119" s="66">
        <v>473</v>
      </c>
      <c r="G119" s="66" t="s">
        <v>526</v>
      </c>
      <c r="H119" s="66" t="s">
        <v>527</v>
      </c>
      <c r="I119" s="66" t="s">
        <v>500</v>
      </c>
      <c r="J119" s="66" t="s">
        <v>501</v>
      </c>
      <c r="K119" s="66" t="s">
        <v>194</v>
      </c>
      <c r="L119" s="66" t="s">
        <v>159</v>
      </c>
      <c r="O119" s="69" t="s">
        <v>520</v>
      </c>
      <c r="P119" s="69">
        <v>1.73</v>
      </c>
      <c r="Q119" s="66" t="s">
        <v>59</v>
      </c>
      <c r="R119" s="66" t="s">
        <v>476</v>
      </c>
      <c r="S119" s="67">
        <v>42043.796153846197</v>
      </c>
      <c r="T119" s="67">
        <f t="shared" si="1"/>
        <v>72735.767346153923</v>
      </c>
      <c r="U119" s="67">
        <v>420437.96153846203</v>
      </c>
      <c r="V119" s="68">
        <v>4</v>
      </c>
    </row>
    <row r="120" spans="2:22" x14ac:dyDescent="0.25">
      <c r="B120" s="66">
        <v>0</v>
      </c>
      <c r="C120" s="66">
        <v>424</v>
      </c>
      <c r="D120" s="66">
        <v>431</v>
      </c>
      <c r="E120" s="66">
        <v>473</v>
      </c>
      <c r="F120" s="66">
        <v>473</v>
      </c>
      <c r="G120" s="66" t="s">
        <v>526</v>
      </c>
      <c r="H120" s="66" t="s">
        <v>527</v>
      </c>
      <c r="I120" s="66" t="s">
        <v>500</v>
      </c>
      <c r="J120" s="66" t="s">
        <v>501</v>
      </c>
      <c r="K120" s="66" t="s">
        <v>194</v>
      </c>
      <c r="L120" s="66" t="s">
        <v>159</v>
      </c>
      <c r="O120" s="69" t="s">
        <v>520</v>
      </c>
      <c r="P120" s="69">
        <v>1.73</v>
      </c>
      <c r="Q120" s="66" t="s">
        <v>59</v>
      </c>
      <c r="R120" s="66" t="s">
        <v>466</v>
      </c>
      <c r="S120" s="67">
        <v>18298.556884615398</v>
      </c>
      <c r="T120" s="67">
        <f t="shared" si="1"/>
        <v>31656.503410384637</v>
      </c>
      <c r="U120" s="67">
        <v>121990.379230769</v>
      </c>
      <c r="V120" s="68">
        <v>1</v>
      </c>
    </row>
    <row r="121" spans="2:22" x14ac:dyDescent="0.25">
      <c r="B121" s="66">
        <v>0</v>
      </c>
      <c r="C121" s="66">
        <v>424</v>
      </c>
      <c r="D121" s="66">
        <v>431</v>
      </c>
      <c r="E121" s="66">
        <v>473</v>
      </c>
      <c r="F121" s="66">
        <v>473</v>
      </c>
      <c r="G121" s="66" t="s">
        <v>526</v>
      </c>
      <c r="H121" s="66" t="s">
        <v>527</v>
      </c>
      <c r="I121" s="66" t="s">
        <v>500</v>
      </c>
      <c r="J121" s="66" t="s">
        <v>501</v>
      </c>
      <c r="K121" s="66" t="s">
        <v>194</v>
      </c>
      <c r="L121" s="66" t="s">
        <v>159</v>
      </c>
      <c r="O121" s="69" t="s">
        <v>520</v>
      </c>
      <c r="P121" s="69">
        <v>1.73</v>
      </c>
      <c r="Q121" s="66" t="s">
        <v>59</v>
      </c>
      <c r="R121" s="66" t="s">
        <v>467</v>
      </c>
      <c r="S121" s="67">
        <v>149543.861846154</v>
      </c>
      <c r="T121" s="67">
        <f t="shared" si="1"/>
        <v>258710.88099384643</v>
      </c>
      <c r="U121" s="67">
        <v>747719.30923076905</v>
      </c>
      <c r="V121" s="68">
        <v>5</v>
      </c>
    </row>
    <row r="122" spans="2:22" x14ac:dyDescent="0.25">
      <c r="B122" s="66">
        <v>0</v>
      </c>
      <c r="C122" s="66">
        <v>424</v>
      </c>
      <c r="D122" s="66">
        <v>431</v>
      </c>
      <c r="E122" s="66">
        <v>473</v>
      </c>
      <c r="F122" s="66">
        <v>473</v>
      </c>
      <c r="G122" s="66" t="s">
        <v>526</v>
      </c>
      <c r="H122" s="66" t="s">
        <v>527</v>
      </c>
      <c r="I122" s="66" t="s">
        <v>500</v>
      </c>
      <c r="J122" s="66" t="s">
        <v>501</v>
      </c>
      <c r="K122" s="66" t="s">
        <v>194</v>
      </c>
      <c r="L122" s="66" t="s">
        <v>159</v>
      </c>
      <c r="O122" s="69" t="s">
        <v>520</v>
      </c>
      <c r="P122" s="69">
        <v>1.73</v>
      </c>
      <c r="Q122" s="66" t="s">
        <v>59</v>
      </c>
      <c r="R122" s="66" t="s">
        <v>469</v>
      </c>
      <c r="S122" s="67">
        <v>88166.732769230803</v>
      </c>
      <c r="T122" s="67">
        <f t="shared" si="1"/>
        <v>152528.44769076927</v>
      </c>
      <c r="U122" s="67">
        <v>251904.95076923101</v>
      </c>
      <c r="V122" s="68">
        <v>1</v>
      </c>
    </row>
    <row r="123" spans="2:22" x14ac:dyDescent="0.25">
      <c r="B123" s="66">
        <v>0</v>
      </c>
      <c r="C123" s="66">
        <v>424</v>
      </c>
      <c r="D123" s="66">
        <v>431</v>
      </c>
      <c r="E123" s="66">
        <v>473</v>
      </c>
      <c r="F123" s="66">
        <v>479</v>
      </c>
      <c r="G123" s="66" t="s">
        <v>526</v>
      </c>
      <c r="H123" s="66" t="s">
        <v>527</v>
      </c>
      <c r="I123" s="66" t="s">
        <v>500</v>
      </c>
      <c r="J123" s="66" t="s">
        <v>501</v>
      </c>
      <c r="K123" s="66" t="s">
        <v>194</v>
      </c>
      <c r="L123" s="66" t="s">
        <v>159</v>
      </c>
      <c r="M123" s="66" t="s">
        <v>593</v>
      </c>
      <c r="N123" s="66" t="s">
        <v>594</v>
      </c>
      <c r="O123" s="69" t="s">
        <v>520</v>
      </c>
      <c r="P123" s="69">
        <v>1.73</v>
      </c>
      <c r="Q123" s="66" t="s">
        <v>59</v>
      </c>
      <c r="R123" s="66" t="s">
        <v>473</v>
      </c>
      <c r="S123" s="67">
        <v>8693.2236346153895</v>
      </c>
      <c r="T123" s="67">
        <f t="shared" si="1"/>
        <v>15039.276887884624</v>
      </c>
      <c r="U123" s="67">
        <v>173864.47269230799</v>
      </c>
      <c r="V123" s="68">
        <v>4</v>
      </c>
    </row>
    <row r="124" spans="2:22" x14ac:dyDescent="0.25">
      <c r="B124" s="66">
        <v>0</v>
      </c>
      <c r="C124" s="66">
        <v>424</v>
      </c>
      <c r="D124" s="66">
        <v>431</v>
      </c>
      <c r="E124" s="66">
        <v>473</v>
      </c>
      <c r="F124" s="66">
        <v>479</v>
      </c>
      <c r="G124" s="66" t="s">
        <v>526</v>
      </c>
      <c r="H124" s="66" t="s">
        <v>527</v>
      </c>
      <c r="I124" s="66" t="s">
        <v>500</v>
      </c>
      <c r="J124" s="66" t="s">
        <v>501</v>
      </c>
      <c r="K124" s="66" t="s">
        <v>194</v>
      </c>
      <c r="L124" s="66" t="s">
        <v>159</v>
      </c>
      <c r="M124" s="66" t="s">
        <v>593</v>
      </c>
      <c r="N124" s="66" t="s">
        <v>594</v>
      </c>
      <c r="O124" s="69" t="s">
        <v>520</v>
      </c>
      <c r="P124" s="69">
        <v>1.73</v>
      </c>
      <c r="Q124" s="66" t="s">
        <v>59</v>
      </c>
      <c r="R124" s="66" t="s">
        <v>474</v>
      </c>
      <c r="S124" s="67">
        <v>12224.6661230769</v>
      </c>
      <c r="T124" s="67">
        <f t="shared" si="1"/>
        <v>21148.672392923039</v>
      </c>
      <c r="U124" s="67">
        <v>203744.435384615</v>
      </c>
      <c r="V124" s="68">
        <v>4</v>
      </c>
    </row>
    <row r="125" spans="2:22" x14ac:dyDescent="0.25">
      <c r="B125" s="66">
        <v>0</v>
      </c>
      <c r="C125" s="66">
        <v>424</v>
      </c>
      <c r="D125" s="66">
        <v>431</v>
      </c>
      <c r="E125" s="66">
        <v>473</v>
      </c>
      <c r="F125" s="66">
        <v>479</v>
      </c>
      <c r="G125" s="66" t="s">
        <v>526</v>
      </c>
      <c r="H125" s="66" t="s">
        <v>527</v>
      </c>
      <c r="I125" s="66" t="s">
        <v>500</v>
      </c>
      <c r="J125" s="66" t="s">
        <v>501</v>
      </c>
      <c r="K125" s="66" t="s">
        <v>194</v>
      </c>
      <c r="L125" s="66" t="s">
        <v>159</v>
      </c>
      <c r="M125" s="66" t="s">
        <v>593</v>
      </c>
      <c r="N125" s="66" t="s">
        <v>594</v>
      </c>
      <c r="O125" s="69" t="s">
        <v>520</v>
      </c>
      <c r="P125" s="69">
        <v>1.73</v>
      </c>
      <c r="Q125" s="66" t="s">
        <v>59</v>
      </c>
      <c r="R125" s="66" t="s">
        <v>471</v>
      </c>
      <c r="S125" s="67">
        <v>8632.2408615384593</v>
      </c>
      <c r="T125" s="67">
        <f t="shared" si="1"/>
        <v>14933.776690461535</v>
      </c>
      <c r="U125" s="67">
        <v>107903.010769231</v>
      </c>
      <c r="V125" s="68">
        <v>2</v>
      </c>
    </row>
    <row r="126" spans="2:22" x14ac:dyDescent="0.25">
      <c r="B126" s="66">
        <v>0</v>
      </c>
      <c r="C126" s="66">
        <v>424</v>
      </c>
      <c r="D126" s="66">
        <v>431</v>
      </c>
      <c r="E126" s="66">
        <v>473</v>
      </c>
      <c r="F126" s="66">
        <v>479</v>
      </c>
      <c r="G126" s="66" t="s">
        <v>526</v>
      </c>
      <c r="H126" s="66" t="s">
        <v>527</v>
      </c>
      <c r="I126" s="66" t="s">
        <v>500</v>
      </c>
      <c r="J126" s="66" t="s">
        <v>501</v>
      </c>
      <c r="K126" s="66" t="s">
        <v>194</v>
      </c>
      <c r="L126" s="66" t="s">
        <v>159</v>
      </c>
      <c r="M126" s="66" t="s">
        <v>593</v>
      </c>
      <c r="N126" s="66" t="s">
        <v>594</v>
      </c>
      <c r="O126" s="69" t="s">
        <v>520</v>
      </c>
      <c r="P126" s="69">
        <v>1.73</v>
      </c>
      <c r="Q126" s="66" t="s">
        <v>59</v>
      </c>
      <c r="R126" s="66" t="s">
        <v>465</v>
      </c>
      <c r="S126" s="67">
        <v>48133.000846153802</v>
      </c>
      <c r="T126" s="67">
        <f t="shared" si="1"/>
        <v>83270.091463846082</v>
      </c>
      <c r="U126" s="67">
        <v>481330.008461538</v>
      </c>
      <c r="V126" s="68">
        <v>5</v>
      </c>
    </row>
    <row r="127" spans="2:22" x14ac:dyDescent="0.25">
      <c r="B127" s="66">
        <v>0</v>
      </c>
      <c r="C127" s="66">
        <v>424</v>
      </c>
      <c r="D127" s="66">
        <v>431</v>
      </c>
      <c r="E127" s="66">
        <v>473</v>
      </c>
      <c r="F127" s="66">
        <v>479</v>
      </c>
      <c r="G127" s="66" t="s">
        <v>526</v>
      </c>
      <c r="H127" s="66" t="s">
        <v>527</v>
      </c>
      <c r="I127" s="66" t="s">
        <v>500</v>
      </c>
      <c r="J127" s="66" t="s">
        <v>501</v>
      </c>
      <c r="K127" s="66" t="s">
        <v>194</v>
      </c>
      <c r="L127" s="66" t="s">
        <v>159</v>
      </c>
      <c r="M127" s="66" t="s">
        <v>593</v>
      </c>
      <c r="N127" s="66" t="s">
        <v>594</v>
      </c>
      <c r="O127" s="69" t="s">
        <v>520</v>
      </c>
      <c r="P127" s="69">
        <v>1.73</v>
      </c>
      <c r="Q127" s="66" t="s">
        <v>59</v>
      </c>
      <c r="R127" s="66" t="s">
        <v>476</v>
      </c>
      <c r="S127" s="67">
        <v>20563.580923076901</v>
      </c>
      <c r="T127" s="67">
        <f t="shared" si="1"/>
        <v>35574.994996923037</v>
      </c>
      <c r="U127" s="67">
        <v>205635.80923076899</v>
      </c>
      <c r="V127" s="68">
        <v>2</v>
      </c>
    </row>
    <row r="128" spans="2:22" x14ac:dyDescent="0.25">
      <c r="B128" s="66">
        <v>0</v>
      </c>
      <c r="C128" s="66">
        <v>424</v>
      </c>
      <c r="D128" s="66">
        <v>431</v>
      </c>
      <c r="E128" s="66">
        <v>473</v>
      </c>
      <c r="F128" s="66">
        <v>479</v>
      </c>
      <c r="G128" s="66" t="s">
        <v>526</v>
      </c>
      <c r="H128" s="66" t="s">
        <v>527</v>
      </c>
      <c r="I128" s="66" t="s">
        <v>500</v>
      </c>
      <c r="J128" s="66" t="s">
        <v>501</v>
      </c>
      <c r="K128" s="66" t="s">
        <v>194</v>
      </c>
      <c r="L128" s="66" t="s">
        <v>159</v>
      </c>
      <c r="M128" s="66" t="s">
        <v>593</v>
      </c>
      <c r="N128" s="66" t="s">
        <v>594</v>
      </c>
      <c r="O128" s="69" t="s">
        <v>520</v>
      </c>
      <c r="P128" s="69">
        <v>1.73</v>
      </c>
      <c r="Q128" s="66" t="s">
        <v>59</v>
      </c>
      <c r="R128" s="66" t="s">
        <v>467</v>
      </c>
      <c r="S128" s="67">
        <v>32171.155999999999</v>
      </c>
      <c r="T128" s="67">
        <f t="shared" si="1"/>
        <v>55656.099879999994</v>
      </c>
      <c r="U128" s="67">
        <v>160855.78</v>
      </c>
      <c r="V128" s="68">
        <v>1</v>
      </c>
    </row>
    <row r="129" spans="2:22" x14ac:dyDescent="0.25">
      <c r="B129" s="66">
        <v>0</v>
      </c>
      <c r="C129" s="66">
        <v>424</v>
      </c>
      <c r="D129" s="66">
        <v>431</v>
      </c>
      <c r="E129" s="66">
        <v>497</v>
      </c>
      <c r="F129" s="66">
        <v>497</v>
      </c>
      <c r="G129" s="66" t="s">
        <v>526</v>
      </c>
      <c r="H129" s="66" t="s">
        <v>527</v>
      </c>
      <c r="I129" s="66" t="s">
        <v>500</v>
      </c>
      <c r="J129" s="66" t="s">
        <v>501</v>
      </c>
      <c r="K129" s="66" t="s">
        <v>266</v>
      </c>
      <c r="L129" s="66" t="s">
        <v>267</v>
      </c>
      <c r="O129" s="69" t="s">
        <v>520</v>
      </c>
      <c r="P129" s="69">
        <v>1.73</v>
      </c>
      <c r="Q129" s="66" t="s">
        <v>59</v>
      </c>
      <c r="R129" s="66" t="s">
        <v>474</v>
      </c>
      <c r="S129" s="67">
        <v>4085.0211923076899</v>
      </c>
      <c r="T129" s="67">
        <f t="shared" si="1"/>
        <v>7067.0866626923034</v>
      </c>
      <c r="U129" s="67">
        <v>68083.686538461494</v>
      </c>
      <c r="V129" s="68">
        <v>1</v>
      </c>
    </row>
    <row r="130" spans="2:22" x14ac:dyDescent="0.25">
      <c r="B130" s="66">
        <v>0</v>
      </c>
      <c r="C130" s="66">
        <v>424</v>
      </c>
      <c r="D130" s="66">
        <v>431</v>
      </c>
      <c r="E130" s="66">
        <v>497</v>
      </c>
      <c r="F130" s="66">
        <v>497</v>
      </c>
      <c r="G130" s="66" t="s">
        <v>526</v>
      </c>
      <c r="H130" s="66" t="s">
        <v>527</v>
      </c>
      <c r="I130" s="66" t="s">
        <v>500</v>
      </c>
      <c r="J130" s="66" t="s">
        <v>501</v>
      </c>
      <c r="K130" s="66" t="s">
        <v>266</v>
      </c>
      <c r="L130" s="66" t="s">
        <v>267</v>
      </c>
      <c r="O130" s="69" t="s">
        <v>520</v>
      </c>
      <c r="P130" s="69">
        <v>1.73</v>
      </c>
      <c r="Q130" s="66" t="s">
        <v>59</v>
      </c>
      <c r="R130" s="66" t="s">
        <v>471</v>
      </c>
      <c r="S130" s="67">
        <v>4850.9201846153801</v>
      </c>
      <c r="T130" s="67">
        <f t="shared" si="1"/>
        <v>8392.0919193846075</v>
      </c>
      <c r="U130" s="67">
        <v>60636.502307692303</v>
      </c>
      <c r="V130" s="68">
        <v>1</v>
      </c>
    </row>
    <row r="131" spans="2:22" x14ac:dyDescent="0.25">
      <c r="B131" s="66">
        <v>0</v>
      </c>
      <c r="C131" s="66">
        <v>424</v>
      </c>
      <c r="D131" s="66">
        <v>431</v>
      </c>
      <c r="E131" s="66">
        <v>497</v>
      </c>
      <c r="F131" s="66">
        <v>497</v>
      </c>
      <c r="G131" s="66" t="s">
        <v>526</v>
      </c>
      <c r="H131" s="66" t="s">
        <v>527</v>
      </c>
      <c r="I131" s="66" t="s">
        <v>500</v>
      </c>
      <c r="J131" s="66" t="s">
        <v>501</v>
      </c>
      <c r="K131" s="66" t="s">
        <v>266</v>
      </c>
      <c r="L131" s="66" t="s">
        <v>267</v>
      </c>
      <c r="O131" s="69" t="s">
        <v>520</v>
      </c>
      <c r="P131" s="69">
        <v>1.73</v>
      </c>
      <c r="Q131" s="66" t="s">
        <v>59</v>
      </c>
      <c r="R131" s="66" t="s">
        <v>465</v>
      </c>
      <c r="S131" s="67">
        <v>8036.94769230769</v>
      </c>
      <c r="T131" s="67">
        <f t="shared" ref="T131:T194" si="2">S131*P131</f>
        <v>13903.919507692304</v>
      </c>
      <c r="U131" s="67">
        <v>80369.476923076902</v>
      </c>
      <c r="V131" s="68">
        <v>1</v>
      </c>
    </row>
    <row r="132" spans="2:22" x14ac:dyDescent="0.25">
      <c r="B132" s="66">
        <v>0</v>
      </c>
      <c r="C132" s="66">
        <v>424</v>
      </c>
      <c r="D132" s="66">
        <v>431</v>
      </c>
      <c r="E132" s="66">
        <v>497</v>
      </c>
      <c r="F132" s="66">
        <v>497</v>
      </c>
      <c r="G132" s="66" t="s">
        <v>526</v>
      </c>
      <c r="H132" s="66" t="s">
        <v>527</v>
      </c>
      <c r="I132" s="66" t="s">
        <v>500</v>
      </c>
      <c r="J132" s="66" t="s">
        <v>501</v>
      </c>
      <c r="K132" s="66" t="s">
        <v>266</v>
      </c>
      <c r="L132" s="66" t="s">
        <v>267</v>
      </c>
      <c r="O132" s="69" t="s">
        <v>520</v>
      </c>
      <c r="P132" s="69">
        <v>1.73</v>
      </c>
      <c r="Q132" s="66" t="s">
        <v>59</v>
      </c>
      <c r="R132" s="66" t="s">
        <v>476</v>
      </c>
      <c r="S132" s="67">
        <v>30113.462384615399</v>
      </c>
      <c r="T132" s="67">
        <f t="shared" si="2"/>
        <v>52096.289925384641</v>
      </c>
      <c r="U132" s="67">
        <v>301134.62384615402</v>
      </c>
      <c r="V132" s="68">
        <v>3</v>
      </c>
    </row>
    <row r="133" spans="2:22" x14ac:dyDescent="0.25">
      <c r="B133" s="66">
        <v>0</v>
      </c>
      <c r="C133" s="66">
        <v>424</v>
      </c>
      <c r="D133" s="66">
        <v>431</v>
      </c>
      <c r="E133" s="66">
        <v>497</v>
      </c>
      <c r="F133" s="66">
        <v>497</v>
      </c>
      <c r="G133" s="66" t="s">
        <v>526</v>
      </c>
      <c r="H133" s="66" t="s">
        <v>527</v>
      </c>
      <c r="I133" s="66" t="s">
        <v>500</v>
      </c>
      <c r="J133" s="66" t="s">
        <v>501</v>
      </c>
      <c r="K133" s="66" t="s">
        <v>266</v>
      </c>
      <c r="L133" s="66" t="s">
        <v>267</v>
      </c>
      <c r="O133" s="69" t="s">
        <v>520</v>
      </c>
      <c r="P133" s="69">
        <v>1.73</v>
      </c>
      <c r="Q133" s="66" t="s">
        <v>59</v>
      </c>
      <c r="R133" s="66" t="s">
        <v>466</v>
      </c>
      <c r="S133" s="67">
        <v>210566.425961539</v>
      </c>
      <c r="T133" s="67">
        <f t="shared" si="2"/>
        <v>364279.91691346245</v>
      </c>
      <c r="U133" s="67">
        <v>1403776.17307692</v>
      </c>
      <c r="V133" s="68">
        <v>11</v>
      </c>
    </row>
    <row r="134" spans="2:22" x14ac:dyDescent="0.25">
      <c r="B134" s="66">
        <v>0</v>
      </c>
      <c r="C134" s="66">
        <v>424</v>
      </c>
      <c r="D134" s="66">
        <v>431</v>
      </c>
      <c r="E134" s="66">
        <v>497</v>
      </c>
      <c r="F134" s="66">
        <v>497</v>
      </c>
      <c r="G134" s="66" t="s">
        <v>526</v>
      </c>
      <c r="H134" s="66" t="s">
        <v>527</v>
      </c>
      <c r="I134" s="66" t="s">
        <v>500</v>
      </c>
      <c r="J134" s="66" t="s">
        <v>501</v>
      </c>
      <c r="K134" s="66" t="s">
        <v>266</v>
      </c>
      <c r="L134" s="66" t="s">
        <v>267</v>
      </c>
      <c r="O134" s="69" t="s">
        <v>520</v>
      </c>
      <c r="P134" s="69">
        <v>1.73</v>
      </c>
      <c r="Q134" s="66" t="s">
        <v>59</v>
      </c>
      <c r="R134" s="66" t="s">
        <v>467</v>
      </c>
      <c r="S134" s="67">
        <v>125804.004230769</v>
      </c>
      <c r="T134" s="67">
        <f t="shared" si="2"/>
        <v>217640.92731923037</v>
      </c>
      <c r="U134" s="67">
        <v>629020.02115384606</v>
      </c>
      <c r="V134" s="68">
        <v>4</v>
      </c>
    </row>
    <row r="135" spans="2:22" x14ac:dyDescent="0.25">
      <c r="B135" s="66">
        <v>0</v>
      </c>
      <c r="C135" s="66">
        <v>424</v>
      </c>
      <c r="D135" s="66">
        <v>431</v>
      </c>
      <c r="E135" s="66">
        <v>497</v>
      </c>
      <c r="F135" s="66">
        <v>497</v>
      </c>
      <c r="G135" s="66" t="s">
        <v>526</v>
      </c>
      <c r="H135" s="66" t="s">
        <v>527</v>
      </c>
      <c r="I135" s="66" t="s">
        <v>500</v>
      </c>
      <c r="J135" s="66" t="s">
        <v>501</v>
      </c>
      <c r="K135" s="66" t="s">
        <v>266</v>
      </c>
      <c r="L135" s="66" t="s">
        <v>267</v>
      </c>
      <c r="O135" s="69" t="s">
        <v>520</v>
      </c>
      <c r="P135" s="69">
        <v>1.73</v>
      </c>
      <c r="Q135" s="66" t="s">
        <v>59</v>
      </c>
      <c r="R135" s="66" t="s">
        <v>468</v>
      </c>
      <c r="S135" s="67">
        <v>35455.279903846204</v>
      </c>
      <c r="T135" s="67">
        <f t="shared" si="2"/>
        <v>61337.634233653931</v>
      </c>
      <c r="U135" s="67">
        <v>141821.11961538499</v>
      </c>
      <c r="V135" s="68">
        <v>1</v>
      </c>
    </row>
    <row r="136" spans="2:22" x14ac:dyDescent="0.25">
      <c r="B136" s="66">
        <v>0</v>
      </c>
      <c r="C136" s="66">
        <v>424</v>
      </c>
      <c r="D136" s="66">
        <v>431</v>
      </c>
      <c r="E136" s="66">
        <v>497</v>
      </c>
      <c r="F136" s="66">
        <v>497</v>
      </c>
      <c r="G136" s="66" t="s">
        <v>526</v>
      </c>
      <c r="H136" s="66" t="s">
        <v>527</v>
      </c>
      <c r="I136" s="66" t="s">
        <v>500</v>
      </c>
      <c r="J136" s="66" t="s">
        <v>501</v>
      </c>
      <c r="K136" s="66" t="s">
        <v>266</v>
      </c>
      <c r="L136" s="66" t="s">
        <v>267</v>
      </c>
      <c r="O136" s="69" t="s">
        <v>520</v>
      </c>
      <c r="P136" s="69">
        <v>1.73</v>
      </c>
      <c r="Q136" s="66" t="s">
        <v>59</v>
      </c>
      <c r="R136" s="66" t="s">
        <v>469</v>
      </c>
      <c r="S136" s="67">
        <v>82660.437596153904</v>
      </c>
      <c r="T136" s="67">
        <f t="shared" si="2"/>
        <v>143002.55704134624</v>
      </c>
      <c r="U136" s="67">
        <v>236172.67884615401</v>
      </c>
      <c r="V136" s="68">
        <v>1</v>
      </c>
    </row>
    <row r="137" spans="2:22" x14ac:dyDescent="0.25">
      <c r="B137" s="66">
        <v>0</v>
      </c>
      <c r="C137" s="66">
        <v>424</v>
      </c>
      <c r="D137" s="66">
        <v>431</v>
      </c>
      <c r="E137" s="66">
        <v>497</v>
      </c>
      <c r="F137" s="66">
        <v>503</v>
      </c>
      <c r="G137" s="66" t="s">
        <v>526</v>
      </c>
      <c r="H137" s="66" t="s">
        <v>527</v>
      </c>
      <c r="I137" s="66" t="s">
        <v>500</v>
      </c>
      <c r="J137" s="66" t="s">
        <v>501</v>
      </c>
      <c r="K137" s="66" t="s">
        <v>266</v>
      </c>
      <c r="L137" s="66" t="s">
        <v>267</v>
      </c>
      <c r="M137" s="66" t="s">
        <v>595</v>
      </c>
      <c r="N137" s="66" t="s">
        <v>596</v>
      </c>
      <c r="O137" s="69" t="s">
        <v>520</v>
      </c>
      <c r="P137" s="69">
        <v>1.73</v>
      </c>
      <c r="Q137" s="66" t="s">
        <v>59</v>
      </c>
      <c r="R137" s="66" t="s">
        <v>476</v>
      </c>
      <c r="S137" s="67">
        <v>9702.7891538461499</v>
      </c>
      <c r="T137" s="67">
        <f t="shared" si="2"/>
        <v>16785.82523615384</v>
      </c>
      <c r="U137" s="67">
        <v>97027.891538461496</v>
      </c>
      <c r="V137" s="68">
        <v>1</v>
      </c>
    </row>
    <row r="138" spans="2:22" x14ac:dyDescent="0.25">
      <c r="B138" s="66">
        <v>0</v>
      </c>
      <c r="C138" s="66">
        <v>424</v>
      </c>
      <c r="D138" s="66">
        <v>431</v>
      </c>
      <c r="E138" s="66">
        <v>497</v>
      </c>
      <c r="F138" s="66">
        <v>503</v>
      </c>
      <c r="G138" s="66" t="s">
        <v>526</v>
      </c>
      <c r="H138" s="66" t="s">
        <v>527</v>
      </c>
      <c r="I138" s="66" t="s">
        <v>500</v>
      </c>
      <c r="J138" s="66" t="s">
        <v>501</v>
      </c>
      <c r="K138" s="66" t="s">
        <v>266</v>
      </c>
      <c r="L138" s="66" t="s">
        <v>267</v>
      </c>
      <c r="M138" s="66" t="s">
        <v>595</v>
      </c>
      <c r="N138" s="66" t="s">
        <v>596</v>
      </c>
      <c r="O138" s="69" t="s">
        <v>520</v>
      </c>
      <c r="P138" s="69">
        <v>1.73</v>
      </c>
      <c r="Q138" s="66" t="s">
        <v>59</v>
      </c>
      <c r="R138" s="66" t="s">
        <v>466</v>
      </c>
      <c r="S138" s="67">
        <v>120639.494134615</v>
      </c>
      <c r="T138" s="67">
        <f t="shared" si="2"/>
        <v>208706.32485288396</v>
      </c>
      <c r="U138" s="67">
        <v>804263.29423076904</v>
      </c>
      <c r="V138" s="68">
        <v>6</v>
      </c>
    </row>
    <row r="139" spans="2:22" x14ac:dyDescent="0.25">
      <c r="B139" s="66">
        <v>0</v>
      </c>
      <c r="C139" s="66">
        <v>424</v>
      </c>
      <c r="D139" s="66">
        <v>431</v>
      </c>
      <c r="E139" s="66">
        <v>497</v>
      </c>
      <c r="F139" s="66">
        <v>503</v>
      </c>
      <c r="G139" s="66" t="s">
        <v>526</v>
      </c>
      <c r="H139" s="66" t="s">
        <v>527</v>
      </c>
      <c r="I139" s="66" t="s">
        <v>500</v>
      </c>
      <c r="J139" s="66" t="s">
        <v>501</v>
      </c>
      <c r="K139" s="66" t="s">
        <v>266</v>
      </c>
      <c r="L139" s="66" t="s">
        <v>267</v>
      </c>
      <c r="M139" s="66" t="s">
        <v>595</v>
      </c>
      <c r="N139" s="66" t="s">
        <v>596</v>
      </c>
      <c r="O139" s="69" t="s">
        <v>520</v>
      </c>
      <c r="P139" s="69">
        <v>1.73</v>
      </c>
      <c r="Q139" s="66" t="s">
        <v>59</v>
      </c>
      <c r="R139" s="66" t="s">
        <v>468</v>
      </c>
      <c r="S139" s="67">
        <v>37498.276153846302</v>
      </c>
      <c r="T139" s="67">
        <f t="shared" si="2"/>
        <v>64872.017746154102</v>
      </c>
      <c r="U139" s="67">
        <v>149993.104615385</v>
      </c>
      <c r="V139" s="68">
        <v>1</v>
      </c>
    </row>
    <row r="140" spans="2:22" x14ac:dyDescent="0.25">
      <c r="B140" s="66">
        <v>0</v>
      </c>
      <c r="C140" s="66">
        <v>424</v>
      </c>
      <c r="D140" s="66">
        <v>431</v>
      </c>
      <c r="E140" s="66">
        <v>515</v>
      </c>
      <c r="F140" s="66">
        <v>515</v>
      </c>
      <c r="G140" s="66" t="s">
        <v>526</v>
      </c>
      <c r="H140" s="66" t="s">
        <v>527</v>
      </c>
      <c r="I140" s="66" t="s">
        <v>500</v>
      </c>
      <c r="J140" s="66" t="s">
        <v>501</v>
      </c>
      <c r="K140" s="66" t="s">
        <v>537</v>
      </c>
      <c r="L140" s="66" t="s">
        <v>597</v>
      </c>
      <c r="O140" s="69" t="s">
        <v>520</v>
      </c>
      <c r="P140" s="69">
        <v>1.73</v>
      </c>
      <c r="Q140" s="66" t="s">
        <v>59</v>
      </c>
      <c r="R140" s="66" t="s">
        <v>478</v>
      </c>
      <c r="S140" s="67">
        <v>58751.455730769303</v>
      </c>
      <c r="T140" s="67">
        <f t="shared" si="2"/>
        <v>101640.01841423089</v>
      </c>
      <c r="U140" s="67">
        <v>195838.185769231</v>
      </c>
      <c r="V140" s="68">
        <v>1</v>
      </c>
    </row>
    <row r="141" spans="2:22" x14ac:dyDescent="0.25">
      <c r="B141" s="66">
        <v>0</v>
      </c>
      <c r="C141" s="66">
        <v>424</v>
      </c>
      <c r="D141" s="66">
        <v>431</v>
      </c>
      <c r="E141" s="66">
        <v>533</v>
      </c>
      <c r="F141" s="66">
        <v>533</v>
      </c>
      <c r="G141" s="66" t="s">
        <v>526</v>
      </c>
      <c r="H141" s="66" t="s">
        <v>527</v>
      </c>
      <c r="I141" s="66" t="s">
        <v>500</v>
      </c>
      <c r="J141" s="66" t="s">
        <v>501</v>
      </c>
      <c r="K141" s="66" t="s">
        <v>193</v>
      </c>
      <c r="L141" s="66" t="s">
        <v>598</v>
      </c>
      <c r="O141" s="69" t="s">
        <v>520</v>
      </c>
      <c r="P141" s="69">
        <v>1.73</v>
      </c>
      <c r="Q141" s="66" t="s">
        <v>59</v>
      </c>
      <c r="R141" s="66" t="s">
        <v>474</v>
      </c>
      <c r="S141" s="67">
        <v>4060.1497846153902</v>
      </c>
      <c r="T141" s="67">
        <f t="shared" si="2"/>
        <v>7024.0591273846248</v>
      </c>
      <c r="U141" s="67">
        <v>67669.163076923098</v>
      </c>
      <c r="V141" s="68">
        <v>1</v>
      </c>
    </row>
    <row r="142" spans="2:22" x14ac:dyDescent="0.25">
      <c r="B142" s="66">
        <v>0</v>
      </c>
      <c r="C142" s="66">
        <v>424</v>
      </c>
      <c r="D142" s="66">
        <v>431</v>
      </c>
      <c r="E142" s="66">
        <v>533</v>
      </c>
      <c r="F142" s="66">
        <v>533</v>
      </c>
      <c r="G142" s="66" t="s">
        <v>526</v>
      </c>
      <c r="H142" s="66" t="s">
        <v>527</v>
      </c>
      <c r="I142" s="66" t="s">
        <v>500</v>
      </c>
      <c r="J142" s="66" t="s">
        <v>501</v>
      </c>
      <c r="K142" s="66" t="s">
        <v>193</v>
      </c>
      <c r="L142" s="66" t="s">
        <v>598</v>
      </c>
      <c r="O142" s="69" t="s">
        <v>520</v>
      </c>
      <c r="P142" s="69">
        <v>1.73</v>
      </c>
      <c r="Q142" s="66" t="s">
        <v>59</v>
      </c>
      <c r="R142" s="66" t="s">
        <v>471</v>
      </c>
      <c r="S142" s="67">
        <v>28103.347507692299</v>
      </c>
      <c r="T142" s="67">
        <f t="shared" si="2"/>
        <v>48618.791188307674</v>
      </c>
      <c r="U142" s="67">
        <v>351291.84384615399</v>
      </c>
      <c r="V142" s="68">
        <v>6</v>
      </c>
    </row>
    <row r="143" spans="2:22" x14ac:dyDescent="0.25">
      <c r="B143" s="66">
        <v>0</v>
      </c>
      <c r="C143" s="66">
        <v>424</v>
      </c>
      <c r="D143" s="66">
        <v>431</v>
      </c>
      <c r="E143" s="66">
        <v>533</v>
      </c>
      <c r="F143" s="66">
        <v>533</v>
      </c>
      <c r="G143" s="66" t="s">
        <v>526</v>
      </c>
      <c r="H143" s="66" t="s">
        <v>527</v>
      </c>
      <c r="I143" s="66" t="s">
        <v>500</v>
      </c>
      <c r="J143" s="66" t="s">
        <v>501</v>
      </c>
      <c r="K143" s="66" t="s">
        <v>193</v>
      </c>
      <c r="L143" s="66" t="s">
        <v>598</v>
      </c>
      <c r="O143" s="69" t="s">
        <v>520</v>
      </c>
      <c r="P143" s="69">
        <v>1.73</v>
      </c>
      <c r="Q143" s="66" t="s">
        <v>59</v>
      </c>
      <c r="R143" s="66" t="s">
        <v>475</v>
      </c>
      <c r="S143" s="67">
        <v>23873.925115384602</v>
      </c>
      <c r="T143" s="67">
        <f t="shared" si="2"/>
        <v>41301.890449615363</v>
      </c>
      <c r="U143" s="67">
        <v>265265.83461538499</v>
      </c>
      <c r="V143" s="68">
        <v>4</v>
      </c>
    </row>
    <row r="144" spans="2:22" x14ac:dyDescent="0.25">
      <c r="B144" s="66">
        <v>0</v>
      </c>
      <c r="C144" s="66">
        <v>424</v>
      </c>
      <c r="D144" s="66">
        <v>431</v>
      </c>
      <c r="E144" s="66">
        <v>533</v>
      </c>
      <c r="F144" s="66">
        <v>533</v>
      </c>
      <c r="G144" s="66" t="s">
        <v>526</v>
      </c>
      <c r="H144" s="66" t="s">
        <v>527</v>
      </c>
      <c r="I144" s="66" t="s">
        <v>500</v>
      </c>
      <c r="J144" s="66" t="s">
        <v>501</v>
      </c>
      <c r="K144" s="66" t="s">
        <v>193</v>
      </c>
      <c r="L144" s="66" t="s">
        <v>598</v>
      </c>
      <c r="O144" s="69" t="s">
        <v>520</v>
      </c>
      <c r="P144" s="69">
        <v>1.73</v>
      </c>
      <c r="Q144" s="66" t="s">
        <v>59</v>
      </c>
      <c r="R144" s="66" t="s">
        <v>465</v>
      </c>
      <c r="S144" s="67">
        <v>28139.563576923101</v>
      </c>
      <c r="T144" s="67">
        <f t="shared" si="2"/>
        <v>48681.444988076968</v>
      </c>
      <c r="U144" s="67">
        <v>281395.63576923101</v>
      </c>
      <c r="V144" s="68">
        <v>3</v>
      </c>
    </row>
    <row r="145" spans="2:22" x14ac:dyDescent="0.25">
      <c r="B145" s="66">
        <v>0</v>
      </c>
      <c r="C145" s="66">
        <v>424</v>
      </c>
      <c r="D145" s="66">
        <v>431</v>
      </c>
      <c r="E145" s="66">
        <v>533</v>
      </c>
      <c r="F145" s="66">
        <v>533</v>
      </c>
      <c r="G145" s="66" t="s">
        <v>526</v>
      </c>
      <c r="H145" s="66" t="s">
        <v>527</v>
      </c>
      <c r="I145" s="66" t="s">
        <v>500</v>
      </c>
      <c r="J145" s="66" t="s">
        <v>501</v>
      </c>
      <c r="K145" s="66" t="s">
        <v>193</v>
      </c>
      <c r="L145" s="66" t="s">
        <v>598</v>
      </c>
      <c r="O145" s="69" t="s">
        <v>520</v>
      </c>
      <c r="P145" s="69">
        <v>1.73</v>
      </c>
      <c r="Q145" s="66" t="s">
        <v>59</v>
      </c>
      <c r="R145" s="66" t="s">
        <v>476</v>
      </c>
      <c r="S145" s="67">
        <v>62006.202269230802</v>
      </c>
      <c r="T145" s="67">
        <f t="shared" si="2"/>
        <v>107270.72992576928</v>
      </c>
      <c r="U145" s="67">
        <v>620062.02269230795</v>
      </c>
      <c r="V145" s="68">
        <v>6</v>
      </c>
    </row>
    <row r="146" spans="2:22" x14ac:dyDescent="0.25">
      <c r="B146" s="66">
        <v>0</v>
      </c>
      <c r="C146" s="66">
        <v>424</v>
      </c>
      <c r="D146" s="66">
        <v>431</v>
      </c>
      <c r="E146" s="66">
        <v>533</v>
      </c>
      <c r="F146" s="66">
        <v>533</v>
      </c>
      <c r="G146" s="66" t="s">
        <v>526</v>
      </c>
      <c r="H146" s="66" t="s">
        <v>527</v>
      </c>
      <c r="I146" s="66" t="s">
        <v>500</v>
      </c>
      <c r="J146" s="66" t="s">
        <v>501</v>
      </c>
      <c r="K146" s="66" t="s">
        <v>193</v>
      </c>
      <c r="L146" s="66" t="s">
        <v>598</v>
      </c>
      <c r="O146" s="69" t="s">
        <v>520</v>
      </c>
      <c r="P146" s="69">
        <v>1.73</v>
      </c>
      <c r="Q146" s="66" t="s">
        <v>59</v>
      </c>
      <c r="R146" s="66" t="s">
        <v>466</v>
      </c>
      <c r="S146" s="67">
        <v>5138.8919999999998</v>
      </c>
      <c r="T146" s="67">
        <f t="shared" si="2"/>
        <v>8890.283159999999</v>
      </c>
      <c r="U146" s="67">
        <v>34259.279999999999</v>
      </c>
      <c r="V146" s="68">
        <v>1</v>
      </c>
    </row>
    <row r="147" spans="2:22" x14ac:dyDescent="0.25">
      <c r="B147" s="66">
        <v>0</v>
      </c>
      <c r="C147" s="66">
        <v>424</v>
      </c>
      <c r="D147" s="66">
        <v>431</v>
      </c>
      <c r="E147" s="66">
        <v>533</v>
      </c>
      <c r="F147" s="66">
        <v>533</v>
      </c>
      <c r="G147" s="66" t="s">
        <v>526</v>
      </c>
      <c r="H147" s="66" t="s">
        <v>527</v>
      </c>
      <c r="I147" s="66" t="s">
        <v>500</v>
      </c>
      <c r="J147" s="66" t="s">
        <v>501</v>
      </c>
      <c r="K147" s="66" t="s">
        <v>193</v>
      </c>
      <c r="L147" s="66" t="s">
        <v>598</v>
      </c>
      <c r="O147" s="69" t="s">
        <v>520</v>
      </c>
      <c r="P147" s="69">
        <v>1.73</v>
      </c>
      <c r="Q147" s="66" t="s">
        <v>59</v>
      </c>
      <c r="R147" s="66" t="s">
        <v>467</v>
      </c>
      <c r="S147" s="67">
        <v>86009.653307692395</v>
      </c>
      <c r="T147" s="67">
        <f t="shared" si="2"/>
        <v>148796.70022230785</v>
      </c>
      <c r="U147" s="67">
        <v>430048.26653846202</v>
      </c>
      <c r="V147" s="68">
        <v>3</v>
      </c>
    </row>
    <row r="148" spans="2:22" x14ac:dyDescent="0.25">
      <c r="B148" s="66">
        <v>0</v>
      </c>
      <c r="C148" s="66">
        <v>424</v>
      </c>
      <c r="D148" s="66">
        <v>431</v>
      </c>
      <c r="E148" s="66">
        <v>533</v>
      </c>
      <c r="F148" s="66">
        <v>533</v>
      </c>
      <c r="G148" s="66" t="s">
        <v>526</v>
      </c>
      <c r="H148" s="66" t="s">
        <v>527</v>
      </c>
      <c r="I148" s="66" t="s">
        <v>500</v>
      </c>
      <c r="J148" s="66" t="s">
        <v>501</v>
      </c>
      <c r="K148" s="66" t="s">
        <v>193</v>
      </c>
      <c r="L148" s="66" t="s">
        <v>598</v>
      </c>
      <c r="O148" s="69" t="s">
        <v>520</v>
      </c>
      <c r="P148" s="69">
        <v>1.73</v>
      </c>
      <c r="Q148" s="66" t="s">
        <v>59</v>
      </c>
      <c r="R148" s="66" t="s">
        <v>478</v>
      </c>
      <c r="S148" s="67">
        <v>51744.012230769302</v>
      </c>
      <c r="T148" s="67">
        <f t="shared" si="2"/>
        <v>89517.141159230887</v>
      </c>
      <c r="U148" s="67">
        <v>172480.04076923101</v>
      </c>
      <c r="V148" s="68">
        <v>1</v>
      </c>
    </row>
    <row r="149" spans="2:22" x14ac:dyDescent="0.25">
      <c r="B149" s="66">
        <v>0</v>
      </c>
      <c r="C149" s="66">
        <v>424</v>
      </c>
      <c r="D149" s="66">
        <v>767</v>
      </c>
      <c r="E149" s="66">
        <v>774</v>
      </c>
      <c r="F149" s="66">
        <v>774</v>
      </c>
      <c r="G149" s="66" t="s">
        <v>526</v>
      </c>
      <c r="H149" s="66" t="s">
        <v>527</v>
      </c>
      <c r="I149" s="66" t="s">
        <v>21</v>
      </c>
      <c r="J149" s="66" t="s">
        <v>96</v>
      </c>
      <c r="K149" s="66" t="s">
        <v>53</v>
      </c>
      <c r="L149" s="66" t="s">
        <v>143</v>
      </c>
      <c r="O149" s="69" t="s">
        <v>520</v>
      </c>
      <c r="P149" s="69">
        <v>1.73</v>
      </c>
      <c r="Q149" s="66" t="s">
        <v>59</v>
      </c>
      <c r="R149" s="66" t="s">
        <v>471</v>
      </c>
      <c r="S149" s="67">
        <v>9951.2518769230701</v>
      </c>
      <c r="T149" s="67">
        <f t="shared" si="2"/>
        <v>17215.66574707691</v>
      </c>
      <c r="U149" s="67">
        <v>124390.648461538</v>
      </c>
      <c r="V149" s="68">
        <v>2</v>
      </c>
    </row>
    <row r="150" spans="2:22" x14ac:dyDescent="0.25">
      <c r="B150" s="66">
        <v>0</v>
      </c>
      <c r="C150" s="66">
        <v>424</v>
      </c>
      <c r="D150" s="66">
        <v>767</v>
      </c>
      <c r="E150" s="66">
        <v>774</v>
      </c>
      <c r="F150" s="66">
        <v>774</v>
      </c>
      <c r="G150" s="66" t="s">
        <v>526</v>
      </c>
      <c r="H150" s="66" t="s">
        <v>527</v>
      </c>
      <c r="I150" s="66" t="s">
        <v>21</v>
      </c>
      <c r="J150" s="66" t="s">
        <v>96</v>
      </c>
      <c r="K150" s="66" t="s">
        <v>53</v>
      </c>
      <c r="L150" s="66" t="s">
        <v>143</v>
      </c>
      <c r="O150" s="69" t="s">
        <v>520</v>
      </c>
      <c r="P150" s="69">
        <v>1.73</v>
      </c>
      <c r="Q150" s="66" t="s">
        <v>59</v>
      </c>
      <c r="R150" s="66" t="s">
        <v>465</v>
      </c>
      <c r="S150" s="67">
        <v>8885.7118461538503</v>
      </c>
      <c r="T150" s="67">
        <f t="shared" si="2"/>
        <v>15372.281493846162</v>
      </c>
      <c r="U150" s="67">
        <v>88857.118461538499</v>
      </c>
      <c r="V150" s="68">
        <v>1</v>
      </c>
    </row>
    <row r="151" spans="2:22" x14ac:dyDescent="0.25">
      <c r="B151" s="66">
        <v>0</v>
      </c>
      <c r="C151" s="66">
        <v>424</v>
      </c>
      <c r="D151" s="66">
        <v>767</v>
      </c>
      <c r="E151" s="66">
        <v>774</v>
      </c>
      <c r="F151" s="66">
        <v>774</v>
      </c>
      <c r="G151" s="66" t="s">
        <v>526</v>
      </c>
      <c r="H151" s="66" t="s">
        <v>527</v>
      </c>
      <c r="I151" s="66" t="s">
        <v>21</v>
      </c>
      <c r="J151" s="66" t="s">
        <v>96</v>
      </c>
      <c r="K151" s="66" t="s">
        <v>53</v>
      </c>
      <c r="L151" s="66" t="s">
        <v>143</v>
      </c>
      <c r="O151" s="69" t="s">
        <v>520</v>
      </c>
      <c r="P151" s="69">
        <v>1.73</v>
      </c>
      <c r="Q151" s="66" t="s">
        <v>59</v>
      </c>
      <c r="R151" s="66" t="s">
        <v>476</v>
      </c>
      <c r="S151" s="67">
        <v>38956.182653846103</v>
      </c>
      <c r="T151" s="67">
        <f t="shared" si="2"/>
        <v>67394.195991153756</v>
      </c>
      <c r="U151" s="67">
        <v>389561.82653846202</v>
      </c>
      <c r="V151" s="68">
        <v>4</v>
      </c>
    </row>
    <row r="152" spans="2:22" x14ac:dyDescent="0.25">
      <c r="B152" s="66">
        <v>0</v>
      </c>
      <c r="C152" s="66">
        <v>424</v>
      </c>
      <c r="D152" s="66">
        <v>767</v>
      </c>
      <c r="E152" s="66">
        <v>774</v>
      </c>
      <c r="F152" s="66">
        <v>774</v>
      </c>
      <c r="G152" s="66" t="s">
        <v>526</v>
      </c>
      <c r="H152" s="66" t="s">
        <v>527</v>
      </c>
      <c r="I152" s="66" t="s">
        <v>21</v>
      </c>
      <c r="J152" s="66" t="s">
        <v>96</v>
      </c>
      <c r="K152" s="66" t="s">
        <v>53</v>
      </c>
      <c r="L152" s="66" t="s">
        <v>143</v>
      </c>
      <c r="O152" s="69" t="s">
        <v>520</v>
      </c>
      <c r="P152" s="69">
        <v>1.73</v>
      </c>
      <c r="Q152" s="66" t="s">
        <v>59</v>
      </c>
      <c r="R152" s="66" t="s">
        <v>466</v>
      </c>
      <c r="S152" s="67">
        <v>61177.463711538498</v>
      </c>
      <c r="T152" s="67">
        <f t="shared" si="2"/>
        <v>105837.01222096159</v>
      </c>
      <c r="U152" s="67">
        <v>407849.75807692303</v>
      </c>
      <c r="V152" s="68">
        <v>3</v>
      </c>
    </row>
    <row r="153" spans="2:22" x14ac:dyDescent="0.25">
      <c r="B153" s="66">
        <v>0</v>
      </c>
      <c r="C153" s="66">
        <v>424</v>
      </c>
      <c r="D153" s="66">
        <v>767</v>
      </c>
      <c r="E153" s="66">
        <v>774</v>
      </c>
      <c r="F153" s="66">
        <v>774</v>
      </c>
      <c r="G153" s="66" t="s">
        <v>526</v>
      </c>
      <c r="H153" s="66" t="s">
        <v>527</v>
      </c>
      <c r="I153" s="66" t="s">
        <v>21</v>
      </c>
      <c r="J153" s="66" t="s">
        <v>96</v>
      </c>
      <c r="K153" s="66" t="s">
        <v>53</v>
      </c>
      <c r="L153" s="66" t="s">
        <v>143</v>
      </c>
      <c r="O153" s="69" t="s">
        <v>520</v>
      </c>
      <c r="P153" s="69">
        <v>1.73</v>
      </c>
      <c r="Q153" s="66" t="s">
        <v>59</v>
      </c>
      <c r="R153" s="66" t="s">
        <v>478</v>
      </c>
      <c r="S153" s="67">
        <v>61823.705769230699</v>
      </c>
      <c r="T153" s="67">
        <f t="shared" si="2"/>
        <v>106955.0109807691</v>
      </c>
      <c r="U153" s="67">
        <v>206079.01923076899</v>
      </c>
      <c r="V153" s="68">
        <v>1</v>
      </c>
    </row>
    <row r="154" spans="2:22" x14ac:dyDescent="0.25">
      <c r="B154" s="66">
        <v>0</v>
      </c>
      <c r="C154" s="66">
        <v>424</v>
      </c>
      <c r="D154" s="66">
        <v>767</v>
      </c>
      <c r="E154" s="66">
        <v>781</v>
      </c>
      <c r="F154" s="66">
        <v>781</v>
      </c>
      <c r="G154" s="66" t="s">
        <v>526</v>
      </c>
      <c r="H154" s="66" t="s">
        <v>527</v>
      </c>
      <c r="I154" s="66" t="s">
        <v>21</v>
      </c>
      <c r="J154" s="66" t="s">
        <v>96</v>
      </c>
      <c r="K154" s="66" t="s">
        <v>149</v>
      </c>
      <c r="L154" s="66" t="s">
        <v>150</v>
      </c>
      <c r="O154" s="69" t="s">
        <v>520</v>
      </c>
      <c r="P154" s="69">
        <v>1.73</v>
      </c>
      <c r="Q154" s="66" t="s">
        <v>59</v>
      </c>
      <c r="R154" s="66" t="s">
        <v>471</v>
      </c>
      <c r="S154" s="67">
        <v>7093.5460307692301</v>
      </c>
      <c r="T154" s="67">
        <f t="shared" si="2"/>
        <v>12271.834633230768</v>
      </c>
      <c r="U154" s="67">
        <v>88669.325384615397</v>
      </c>
      <c r="V154" s="68">
        <v>2</v>
      </c>
    </row>
    <row r="155" spans="2:22" x14ac:dyDescent="0.25">
      <c r="B155" s="66">
        <v>0</v>
      </c>
      <c r="C155" s="66">
        <v>424</v>
      </c>
      <c r="D155" s="66">
        <v>767</v>
      </c>
      <c r="E155" s="66">
        <v>781</v>
      </c>
      <c r="F155" s="66">
        <v>781</v>
      </c>
      <c r="G155" s="66" t="s">
        <v>526</v>
      </c>
      <c r="H155" s="66" t="s">
        <v>527</v>
      </c>
      <c r="I155" s="66" t="s">
        <v>21</v>
      </c>
      <c r="J155" s="66" t="s">
        <v>96</v>
      </c>
      <c r="K155" s="66" t="s">
        <v>149</v>
      </c>
      <c r="L155" s="66" t="s">
        <v>150</v>
      </c>
      <c r="O155" s="69" t="s">
        <v>520</v>
      </c>
      <c r="P155" s="69">
        <v>1.73</v>
      </c>
      <c r="Q155" s="66" t="s">
        <v>59</v>
      </c>
      <c r="R155" s="66" t="s">
        <v>470</v>
      </c>
      <c r="S155" s="67">
        <v>160125.480519231</v>
      </c>
      <c r="T155" s="67">
        <f t="shared" si="2"/>
        <v>277017.08129826962</v>
      </c>
      <c r="U155" s="67">
        <v>355834.401153846</v>
      </c>
      <c r="V155" s="68">
        <v>1</v>
      </c>
    </row>
    <row r="156" spans="2:22" x14ac:dyDescent="0.25">
      <c r="B156" s="66">
        <v>0</v>
      </c>
      <c r="C156" s="66">
        <v>424</v>
      </c>
      <c r="D156" s="66">
        <v>767</v>
      </c>
      <c r="E156" s="66">
        <v>802</v>
      </c>
      <c r="F156" s="66">
        <v>802</v>
      </c>
      <c r="G156" s="66" t="s">
        <v>526</v>
      </c>
      <c r="H156" s="66" t="s">
        <v>527</v>
      </c>
      <c r="I156" s="66" t="s">
        <v>21</v>
      </c>
      <c r="J156" s="66" t="s">
        <v>96</v>
      </c>
      <c r="K156" s="66" t="s">
        <v>92</v>
      </c>
      <c r="L156" s="66" t="s">
        <v>351</v>
      </c>
      <c r="O156" s="69" t="s">
        <v>520</v>
      </c>
      <c r="P156" s="69">
        <v>1.73</v>
      </c>
      <c r="Q156" s="66" t="s">
        <v>59</v>
      </c>
      <c r="R156" s="66" t="s">
        <v>474</v>
      </c>
      <c r="S156" s="67">
        <v>3875.26700769231</v>
      </c>
      <c r="T156" s="67">
        <f t="shared" si="2"/>
        <v>6704.2119233076965</v>
      </c>
      <c r="U156" s="67">
        <v>64587.7834615385</v>
      </c>
      <c r="V156" s="68">
        <v>1</v>
      </c>
    </row>
    <row r="157" spans="2:22" x14ac:dyDescent="0.25">
      <c r="B157" s="66">
        <v>0</v>
      </c>
      <c r="C157" s="66">
        <v>424</v>
      </c>
      <c r="D157" s="66">
        <v>767</v>
      </c>
      <c r="E157" s="66">
        <v>802</v>
      </c>
      <c r="F157" s="66">
        <v>802</v>
      </c>
      <c r="G157" s="66" t="s">
        <v>526</v>
      </c>
      <c r="H157" s="66" t="s">
        <v>527</v>
      </c>
      <c r="I157" s="66" t="s">
        <v>21</v>
      </c>
      <c r="J157" s="66" t="s">
        <v>96</v>
      </c>
      <c r="K157" s="66" t="s">
        <v>92</v>
      </c>
      <c r="L157" s="66" t="s">
        <v>351</v>
      </c>
      <c r="O157" s="69" t="s">
        <v>520</v>
      </c>
      <c r="P157" s="69">
        <v>1.73</v>
      </c>
      <c r="Q157" s="66" t="s">
        <v>59</v>
      </c>
      <c r="R157" s="66" t="s">
        <v>476</v>
      </c>
      <c r="S157" s="67">
        <v>35163.789730769196</v>
      </c>
      <c r="T157" s="67">
        <f t="shared" si="2"/>
        <v>60833.356234230712</v>
      </c>
      <c r="U157" s="67">
        <v>351637.89730769198</v>
      </c>
      <c r="V157" s="68">
        <v>3</v>
      </c>
    </row>
    <row r="158" spans="2:22" x14ac:dyDescent="0.25">
      <c r="B158" s="66">
        <v>0</v>
      </c>
      <c r="C158" s="66">
        <v>424</v>
      </c>
      <c r="D158" s="66">
        <v>767</v>
      </c>
      <c r="E158" s="66">
        <v>802</v>
      </c>
      <c r="F158" s="66">
        <v>802</v>
      </c>
      <c r="G158" s="66" t="s">
        <v>526</v>
      </c>
      <c r="H158" s="66" t="s">
        <v>527</v>
      </c>
      <c r="I158" s="66" t="s">
        <v>21</v>
      </c>
      <c r="J158" s="66" t="s">
        <v>96</v>
      </c>
      <c r="K158" s="66" t="s">
        <v>92</v>
      </c>
      <c r="L158" s="66" t="s">
        <v>351</v>
      </c>
      <c r="O158" s="69" t="s">
        <v>520</v>
      </c>
      <c r="P158" s="69">
        <v>1.73</v>
      </c>
      <c r="Q158" s="66" t="s">
        <v>59</v>
      </c>
      <c r="R158" s="66" t="s">
        <v>466</v>
      </c>
      <c r="S158" s="67">
        <v>19150.230461538398</v>
      </c>
      <c r="T158" s="67">
        <f t="shared" si="2"/>
        <v>33129.898698461431</v>
      </c>
      <c r="U158" s="67">
        <v>127668.203076923</v>
      </c>
      <c r="V158" s="68">
        <v>1</v>
      </c>
    </row>
    <row r="159" spans="2:22" x14ac:dyDescent="0.25">
      <c r="B159" s="66">
        <v>0</v>
      </c>
      <c r="C159" s="66">
        <v>424</v>
      </c>
      <c r="D159" s="66">
        <v>767</v>
      </c>
      <c r="E159" s="66">
        <v>802</v>
      </c>
      <c r="F159" s="66">
        <v>802</v>
      </c>
      <c r="G159" s="66" t="s">
        <v>526</v>
      </c>
      <c r="H159" s="66" t="s">
        <v>527</v>
      </c>
      <c r="I159" s="66" t="s">
        <v>21</v>
      </c>
      <c r="J159" s="66" t="s">
        <v>96</v>
      </c>
      <c r="K159" s="66" t="s">
        <v>92</v>
      </c>
      <c r="L159" s="66" t="s">
        <v>351</v>
      </c>
      <c r="O159" s="69" t="s">
        <v>520</v>
      </c>
      <c r="P159" s="69">
        <v>1.73</v>
      </c>
      <c r="Q159" s="66" t="s">
        <v>59</v>
      </c>
      <c r="R159" s="66" t="s">
        <v>468</v>
      </c>
      <c r="S159" s="67">
        <v>54418.638557692197</v>
      </c>
      <c r="T159" s="67">
        <f t="shared" si="2"/>
        <v>94144.244704807497</v>
      </c>
      <c r="U159" s="67">
        <v>217674.55423076899</v>
      </c>
      <c r="V159" s="68">
        <v>1</v>
      </c>
    </row>
    <row r="160" spans="2:22" x14ac:dyDescent="0.25">
      <c r="B160" s="66">
        <v>0</v>
      </c>
      <c r="C160" s="66">
        <v>424</v>
      </c>
      <c r="D160" s="66">
        <v>767</v>
      </c>
      <c r="E160" s="66">
        <v>809</v>
      </c>
      <c r="F160" s="66">
        <v>809</v>
      </c>
      <c r="G160" s="66" t="s">
        <v>526</v>
      </c>
      <c r="H160" s="66" t="s">
        <v>527</v>
      </c>
      <c r="I160" s="66" t="s">
        <v>21</v>
      </c>
      <c r="J160" s="66" t="s">
        <v>96</v>
      </c>
      <c r="K160" s="66" t="s">
        <v>93</v>
      </c>
      <c r="L160" s="66" t="s">
        <v>352</v>
      </c>
      <c r="O160" s="69" t="s">
        <v>520</v>
      </c>
      <c r="P160" s="69">
        <v>1.73</v>
      </c>
      <c r="Q160" s="66" t="s">
        <v>59</v>
      </c>
      <c r="R160" s="66" t="s">
        <v>471</v>
      </c>
      <c r="S160" s="67">
        <v>4324.6154153846201</v>
      </c>
      <c r="T160" s="67">
        <f t="shared" si="2"/>
        <v>7481.5846686153927</v>
      </c>
      <c r="U160" s="67">
        <v>54057.692692307697</v>
      </c>
      <c r="V160" s="68">
        <v>1</v>
      </c>
    </row>
    <row r="161" spans="2:22" x14ac:dyDescent="0.25">
      <c r="B161" s="66">
        <v>0</v>
      </c>
      <c r="C161" s="66">
        <v>424</v>
      </c>
      <c r="D161" s="66">
        <v>767</v>
      </c>
      <c r="E161" s="66">
        <v>809</v>
      </c>
      <c r="F161" s="66">
        <v>809</v>
      </c>
      <c r="G161" s="66" t="s">
        <v>526</v>
      </c>
      <c r="H161" s="66" t="s">
        <v>527</v>
      </c>
      <c r="I161" s="66" t="s">
        <v>21</v>
      </c>
      <c r="J161" s="66" t="s">
        <v>96</v>
      </c>
      <c r="K161" s="66" t="s">
        <v>93</v>
      </c>
      <c r="L161" s="66" t="s">
        <v>352</v>
      </c>
      <c r="O161" s="69" t="s">
        <v>520</v>
      </c>
      <c r="P161" s="69">
        <v>1.73</v>
      </c>
      <c r="Q161" s="66" t="s">
        <v>59</v>
      </c>
      <c r="R161" s="66" t="s">
        <v>475</v>
      </c>
      <c r="S161" s="67">
        <v>2301.9252923076901</v>
      </c>
      <c r="T161" s="67">
        <f t="shared" si="2"/>
        <v>3982.3307556923037</v>
      </c>
      <c r="U161" s="67">
        <v>25576.947692307702</v>
      </c>
      <c r="V161" s="68">
        <v>1</v>
      </c>
    </row>
    <row r="162" spans="2:22" x14ac:dyDescent="0.25">
      <c r="B162" s="66">
        <v>0</v>
      </c>
      <c r="C162" s="66">
        <v>424</v>
      </c>
      <c r="D162" s="66">
        <v>767</v>
      </c>
      <c r="E162" s="66">
        <v>809</v>
      </c>
      <c r="F162" s="66">
        <v>809</v>
      </c>
      <c r="G162" s="66" t="s">
        <v>526</v>
      </c>
      <c r="H162" s="66" t="s">
        <v>527</v>
      </c>
      <c r="I162" s="66" t="s">
        <v>21</v>
      </c>
      <c r="J162" s="66" t="s">
        <v>96</v>
      </c>
      <c r="K162" s="66" t="s">
        <v>93</v>
      </c>
      <c r="L162" s="66" t="s">
        <v>352</v>
      </c>
      <c r="O162" s="69" t="s">
        <v>520</v>
      </c>
      <c r="P162" s="69">
        <v>1.73</v>
      </c>
      <c r="Q162" s="66" t="s">
        <v>59</v>
      </c>
      <c r="R162" s="66" t="s">
        <v>465</v>
      </c>
      <c r="S162" s="67">
        <v>29089.6442307693</v>
      </c>
      <c r="T162" s="67">
        <f t="shared" si="2"/>
        <v>50325.084519230884</v>
      </c>
      <c r="U162" s="67">
        <v>290896.44230769202</v>
      </c>
      <c r="V162" s="68">
        <v>3</v>
      </c>
    </row>
    <row r="163" spans="2:22" x14ac:dyDescent="0.25">
      <c r="B163" s="66">
        <v>0</v>
      </c>
      <c r="C163" s="66">
        <v>424</v>
      </c>
      <c r="D163" s="66">
        <v>767</v>
      </c>
      <c r="E163" s="66">
        <v>809</v>
      </c>
      <c r="F163" s="66">
        <v>809</v>
      </c>
      <c r="G163" s="66" t="s">
        <v>526</v>
      </c>
      <c r="H163" s="66" t="s">
        <v>527</v>
      </c>
      <c r="I163" s="66" t="s">
        <v>21</v>
      </c>
      <c r="J163" s="66" t="s">
        <v>96</v>
      </c>
      <c r="K163" s="66" t="s">
        <v>93</v>
      </c>
      <c r="L163" s="66" t="s">
        <v>352</v>
      </c>
      <c r="O163" s="69" t="s">
        <v>520</v>
      </c>
      <c r="P163" s="69">
        <v>1.73</v>
      </c>
      <c r="Q163" s="66" t="s">
        <v>59</v>
      </c>
      <c r="R163" s="66" t="s">
        <v>476</v>
      </c>
      <c r="S163" s="67">
        <v>31542.349615384599</v>
      </c>
      <c r="T163" s="67">
        <f t="shared" si="2"/>
        <v>54568.264834615358</v>
      </c>
      <c r="U163" s="67">
        <v>315423.49615384598</v>
      </c>
      <c r="V163" s="68">
        <v>3</v>
      </c>
    </row>
    <row r="164" spans="2:22" x14ac:dyDescent="0.25">
      <c r="B164" s="66">
        <v>0</v>
      </c>
      <c r="C164" s="66">
        <v>424</v>
      </c>
      <c r="D164" s="66">
        <v>767</v>
      </c>
      <c r="E164" s="66">
        <v>809</v>
      </c>
      <c r="F164" s="66">
        <v>809</v>
      </c>
      <c r="G164" s="66" t="s">
        <v>526</v>
      </c>
      <c r="H164" s="66" t="s">
        <v>527</v>
      </c>
      <c r="I164" s="66" t="s">
        <v>21</v>
      </c>
      <c r="J164" s="66" t="s">
        <v>96</v>
      </c>
      <c r="K164" s="66" t="s">
        <v>93</v>
      </c>
      <c r="L164" s="66" t="s">
        <v>352</v>
      </c>
      <c r="O164" s="69" t="s">
        <v>520</v>
      </c>
      <c r="P164" s="69">
        <v>1.73</v>
      </c>
      <c r="Q164" s="66" t="s">
        <v>59</v>
      </c>
      <c r="R164" s="66" t="s">
        <v>466</v>
      </c>
      <c r="S164" s="67">
        <v>39967.8821538462</v>
      </c>
      <c r="T164" s="67">
        <f t="shared" si="2"/>
        <v>69144.436126153931</v>
      </c>
      <c r="U164" s="67">
        <v>266452.54769230803</v>
      </c>
      <c r="V164" s="68">
        <v>2</v>
      </c>
    </row>
    <row r="165" spans="2:22" x14ac:dyDescent="0.25">
      <c r="B165" s="66">
        <v>0</v>
      </c>
      <c r="C165" s="66">
        <v>424</v>
      </c>
      <c r="D165" s="66">
        <v>767</v>
      </c>
      <c r="E165" s="66">
        <v>809</v>
      </c>
      <c r="F165" s="66">
        <v>809</v>
      </c>
      <c r="G165" s="66" t="s">
        <v>526</v>
      </c>
      <c r="H165" s="66" t="s">
        <v>527</v>
      </c>
      <c r="I165" s="66" t="s">
        <v>21</v>
      </c>
      <c r="J165" s="66" t="s">
        <v>96</v>
      </c>
      <c r="K165" s="66" t="s">
        <v>93</v>
      </c>
      <c r="L165" s="66" t="s">
        <v>352</v>
      </c>
      <c r="O165" s="69" t="s">
        <v>520</v>
      </c>
      <c r="P165" s="69">
        <v>1.73</v>
      </c>
      <c r="Q165" s="66" t="s">
        <v>59</v>
      </c>
      <c r="R165" s="66" t="s">
        <v>467</v>
      </c>
      <c r="S165" s="67">
        <v>31723.245153846201</v>
      </c>
      <c r="T165" s="67">
        <f t="shared" si="2"/>
        <v>54881.214116153926</v>
      </c>
      <c r="U165" s="67">
        <v>158616.22576923101</v>
      </c>
      <c r="V165" s="68">
        <v>1</v>
      </c>
    </row>
    <row r="166" spans="2:22" x14ac:dyDescent="0.25">
      <c r="B166" s="66">
        <v>0</v>
      </c>
      <c r="C166" s="66">
        <v>424</v>
      </c>
      <c r="D166" s="66">
        <v>767</v>
      </c>
      <c r="E166" s="66">
        <v>816</v>
      </c>
      <c r="F166" s="66">
        <v>816</v>
      </c>
      <c r="G166" s="66" t="s">
        <v>526</v>
      </c>
      <c r="H166" s="66" t="s">
        <v>527</v>
      </c>
      <c r="I166" s="66" t="s">
        <v>21</v>
      </c>
      <c r="J166" s="66" t="s">
        <v>96</v>
      </c>
      <c r="K166" s="66" t="s">
        <v>67</v>
      </c>
      <c r="L166" s="66" t="s">
        <v>353</v>
      </c>
      <c r="O166" s="69" t="s">
        <v>520</v>
      </c>
      <c r="P166" s="69">
        <v>1.73</v>
      </c>
      <c r="Q166" s="66" t="s">
        <v>59</v>
      </c>
      <c r="R166" s="66" t="s">
        <v>465</v>
      </c>
      <c r="S166" s="67">
        <v>40733.251923076903</v>
      </c>
      <c r="T166" s="67">
        <f t="shared" si="2"/>
        <v>70468.52582692304</v>
      </c>
      <c r="U166" s="67">
        <v>407332.51923076902</v>
      </c>
      <c r="V166" s="68">
        <v>5</v>
      </c>
    </row>
    <row r="167" spans="2:22" x14ac:dyDescent="0.25">
      <c r="B167" s="66">
        <v>0</v>
      </c>
      <c r="C167" s="66">
        <v>424</v>
      </c>
      <c r="D167" s="66">
        <v>767</v>
      </c>
      <c r="E167" s="66">
        <v>816</v>
      </c>
      <c r="F167" s="66">
        <v>816</v>
      </c>
      <c r="G167" s="66" t="s">
        <v>526</v>
      </c>
      <c r="H167" s="66" t="s">
        <v>527</v>
      </c>
      <c r="I167" s="66" t="s">
        <v>21</v>
      </c>
      <c r="J167" s="66" t="s">
        <v>96</v>
      </c>
      <c r="K167" s="66" t="s">
        <v>67</v>
      </c>
      <c r="L167" s="66" t="s">
        <v>353</v>
      </c>
      <c r="O167" s="69" t="s">
        <v>520</v>
      </c>
      <c r="P167" s="69">
        <v>1.73</v>
      </c>
      <c r="Q167" s="66" t="s">
        <v>59</v>
      </c>
      <c r="R167" s="66" t="s">
        <v>476</v>
      </c>
      <c r="S167" s="67">
        <v>14162.281153846199</v>
      </c>
      <c r="T167" s="67">
        <f t="shared" si="2"/>
        <v>24500.746396153925</v>
      </c>
      <c r="U167" s="67">
        <v>141622.811538462</v>
      </c>
      <c r="V167" s="68">
        <v>2</v>
      </c>
    </row>
    <row r="168" spans="2:22" x14ac:dyDescent="0.25">
      <c r="B168" s="66">
        <v>0</v>
      </c>
      <c r="C168" s="66">
        <v>424</v>
      </c>
      <c r="D168" s="66">
        <v>767</v>
      </c>
      <c r="E168" s="66">
        <v>816</v>
      </c>
      <c r="F168" s="66">
        <v>816</v>
      </c>
      <c r="G168" s="66" t="s">
        <v>526</v>
      </c>
      <c r="H168" s="66" t="s">
        <v>527</v>
      </c>
      <c r="I168" s="66" t="s">
        <v>21</v>
      </c>
      <c r="J168" s="66" t="s">
        <v>96</v>
      </c>
      <c r="K168" s="66" t="s">
        <v>67</v>
      </c>
      <c r="L168" s="66" t="s">
        <v>353</v>
      </c>
      <c r="O168" s="69" t="s">
        <v>520</v>
      </c>
      <c r="P168" s="69">
        <v>1.73</v>
      </c>
      <c r="Q168" s="66" t="s">
        <v>59</v>
      </c>
      <c r="R168" s="66" t="s">
        <v>466</v>
      </c>
      <c r="S168" s="67">
        <v>61774.370826923099</v>
      </c>
      <c r="T168" s="67">
        <f t="shared" si="2"/>
        <v>106869.66153057697</v>
      </c>
      <c r="U168" s="67">
        <v>411829.13884615398</v>
      </c>
      <c r="V168" s="68">
        <v>4</v>
      </c>
    </row>
    <row r="169" spans="2:22" x14ac:dyDescent="0.25">
      <c r="B169" s="66">
        <v>0</v>
      </c>
      <c r="C169" s="66">
        <v>424</v>
      </c>
      <c r="D169" s="66">
        <v>767</v>
      </c>
      <c r="E169" s="66">
        <v>816</v>
      </c>
      <c r="F169" s="66">
        <v>816</v>
      </c>
      <c r="G169" s="66" t="s">
        <v>526</v>
      </c>
      <c r="H169" s="66" t="s">
        <v>527</v>
      </c>
      <c r="I169" s="66" t="s">
        <v>21</v>
      </c>
      <c r="J169" s="66" t="s">
        <v>96</v>
      </c>
      <c r="K169" s="66" t="s">
        <v>67</v>
      </c>
      <c r="L169" s="66" t="s">
        <v>353</v>
      </c>
      <c r="O169" s="69" t="s">
        <v>520</v>
      </c>
      <c r="P169" s="69">
        <v>1.73</v>
      </c>
      <c r="Q169" s="66" t="s">
        <v>59</v>
      </c>
      <c r="R169" s="66" t="s">
        <v>468</v>
      </c>
      <c r="S169" s="67">
        <v>41957.401346153798</v>
      </c>
      <c r="T169" s="67">
        <f t="shared" si="2"/>
        <v>72586.304328846076</v>
      </c>
      <c r="U169" s="67">
        <v>167829.60538461499</v>
      </c>
      <c r="V169" s="68">
        <v>1</v>
      </c>
    </row>
    <row r="170" spans="2:22" x14ac:dyDescent="0.25">
      <c r="B170" s="66">
        <v>0</v>
      </c>
      <c r="C170" s="66">
        <v>847</v>
      </c>
      <c r="D170" s="66">
        <v>851</v>
      </c>
      <c r="E170" s="66">
        <v>851</v>
      </c>
      <c r="F170" s="66">
        <v>851</v>
      </c>
      <c r="G170" s="66" t="s">
        <v>287</v>
      </c>
      <c r="H170" s="66" t="s">
        <v>528</v>
      </c>
      <c r="I170" s="76" t="s">
        <v>545</v>
      </c>
      <c r="J170" s="66" t="s">
        <v>664</v>
      </c>
      <c r="O170" s="74" t="s">
        <v>520</v>
      </c>
      <c r="P170" s="74">
        <v>1.73</v>
      </c>
      <c r="Q170" s="66" t="s">
        <v>59</v>
      </c>
      <c r="R170" s="66" t="s">
        <v>479</v>
      </c>
      <c r="S170" s="67">
        <v>103494.255076923</v>
      </c>
      <c r="T170" s="67">
        <f t="shared" si="2"/>
        <v>179045.06128307679</v>
      </c>
      <c r="U170" s="67">
        <v>258735.637692308</v>
      </c>
      <c r="V170" s="68">
        <v>1</v>
      </c>
    </row>
    <row r="171" spans="2:22" x14ac:dyDescent="0.25">
      <c r="B171" s="66">
        <v>0</v>
      </c>
      <c r="C171" s="66">
        <v>118935821</v>
      </c>
      <c r="D171" s="66">
        <v>118935821</v>
      </c>
      <c r="E171" s="66">
        <v>118935821</v>
      </c>
      <c r="F171" s="66">
        <v>118935821</v>
      </c>
      <c r="G171" s="66" t="s">
        <v>110</v>
      </c>
      <c r="H171" s="66" t="s">
        <v>265</v>
      </c>
      <c r="O171" s="69" t="s">
        <v>520</v>
      </c>
      <c r="P171" s="69">
        <v>1.73</v>
      </c>
      <c r="Q171" s="66" t="s">
        <v>59</v>
      </c>
      <c r="R171" s="66" t="s">
        <v>471</v>
      </c>
      <c r="S171" s="67">
        <v>10341.527938461501</v>
      </c>
      <c r="T171" s="67">
        <f t="shared" si="2"/>
        <v>17890.843333538396</v>
      </c>
      <c r="U171" s="67">
        <v>129269.099230769</v>
      </c>
      <c r="V171" s="68">
        <v>3</v>
      </c>
    </row>
    <row r="172" spans="2:22" x14ac:dyDescent="0.25">
      <c r="B172" s="66">
        <v>0</v>
      </c>
      <c r="C172" s="66">
        <v>118935821</v>
      </c>
      <c r="D172" s="66">
        <v>118935821</v>
      </c>
      <c r="E172" s="66">
        <v>118935821</v>
      </c>
      <c r="F172" s="66">
        <v>118935821</v>
      </c>
      <c r="G172" s="66" t="s">
        <v>110</v>
      </c>
      <c r="H172" s="66" t="s">
        <v>265</v>
      </c>
      <c r="O172" s="69" t="s">
        <v>520</v>
      </c>
      <c r="P172" s="69">
        <v>1.73</v>
      </c>
      <c r="Q172" s="66" t="s">
        <v>59</v>
      </c>
      <c r="R172" s="66" t="s">
        <v>475</v>
      </c>
      <c r="S172" s="67">
        <v>17329.255130769201</v>
      </c>
      <c r="T172" s="67">
        <f t="shared" si="2"/>
        <v>29979.611376230718</v>
      </c>
      <c r="U172" s="67">
        <v>192547.279230769</v>
      </c>
      <c r="V172" s="68">
        <v>3</v>
      </c>
    </row>
    <row r="173" spans="2:22" x14ac:dyDescent="0.25">
      <c r="B173" s="66">
        <v>0</v>
      </c>
      <c r="C173" s="66">
        <v>118935821</v>
      </c>
      <c r="D173" s="66">
        <v>118935821</v>
      </c>
      <c r="E173" s="66">
        <v>118935821</v>
      </c>
      <c r="F173" s="66">
        <v>118935821</v>
      </c>
      <c r="G173" s="66" t="s">
        <v>110</v>
      </c>
      <c r="H173" s="66" t="s">
        <v>265</v>
      </c>
      <c r="O173" s="69" t="s">
        <v>520</v>
      </c>
      <c r="P173" s="69">
        <v>1.73</v>
      </c>
      <c r="Q173" s="66" t="s">
        <v>59</v>
      </c>
      <c r="R173" s="66" t="s">
        <v>465</v>
      </c>
      <c r="S173" s="67">
        <v>22923.700153846101</v>
      </c>
      <c r="T173" s="67">
        <f t="shared" si="2"/>
        <v>39658.001266153755</v>
      </c>
      <c r="U173" s="67">
        <v>229237.00153846201</v>
      </c>
      <c r="V173" s="68">
        <v>7</v>
      </c>
    </row>
    <row r="174" spans="2:22" x14ac:dyDescent="0.25">
      <c r="B174" s="66">
        <v>0</v>
      </c>
      <c r="C174" s="66">
        <v>118935821</v>
      </c>
      <c r="D174" s="66">
        <v>118935821</v>
      </c>
      <c r="E174" s="66">
        <v>118935821</v>
      </c>
      <c r="F174" s="66">
        <v>118935821</v>
      </c>
      <c r="G174" s="66" t="s">
        <v>110</v>
      </c>
      <c r="H174" s="66" t="s">
        <v>265</v>
      </c>
      <c r="O174" s="69" t="s">
        <v>520</v>
      </c>
      <c r="P174" s="69">
        <v>1.73</v>
      </c>
      <c r="Q174" s="66" t="s">
        <v>59</v>
      </c>
      <c r="R174" s="66" t="s">
        <v>476</v>
      </c>
      <c r="S174" s="67">
        <v>42349.995076922998</v>
      </c>
      <c r="T174" s="67">
        <f t="shared" si="2"/>
        <v>73265.491483076781</v>
      </c>
      <c r="U174" s="67">
        <v>423499.95076923101</v>
      </c>
      <c r="V174" s="68">
        <v>5</v>
      </c>
    </row>
    <row r="175" spans="2:22" x14ac:dyDescent="0.25">
      <c r="B175" s="66">
        <v>0</v>
      </c>
      <c r="C175" s="66">
        <v>118935821</v>
      </c>
      <c r="D175" s="66">
        <v>118935821</v>
      </c>
      <c r="E175" s="66">
        <v>118935821</v>
      </c>
      <c r="F175" s="66">
        <v>118935821</v>
      </c>
      <c r="G175" s="66" t="s">
        <v>110</v>
      </c>
      <c r="H175" s="66" t="s">
        <v>265</v>
      </c>
      <c r="O175" s="69" t="s">
        <v>520</v>
      </c>
      <c r="P175" s="69">
        <v>1.73</v>
      </c>
      <c r="Q175" s="66" t="s">
        <v>59</v>
      </c>
      <c r="R175" s="66" t="s">
        <v>466</v>
      </c>
      <c r="S175" s="67">
        <v>101657.15376923099</v>
      </c>
      <c r="T175" s="67">
        <f t="shared" si="2"/>
        <v>175866.87602076962</v>
      </c>
      <c r="U175" s="67">
        <v>677714.35846153798</v>
      </c>
      <c r="V175" s="68">
        <v>8</v>
      </c>
    </row>
    <row r="176" spans="2:22" x14ac:dyDescent="0.25">
      <c r="B176" s="66">
        <v>0</v>
      </c>
      <c r="C176" s="66">
        <v>118935821</v>
      </c>
      <c r="D176" s="66">
        <v>118935821</v>
      </c>
      <c r="E176" s="66">
        <v>118935821</v>
      </c>
      <c r="F176" s="66">
        <v>118935821</v>
      </c>
      <c r="G176" s="66" t="s">
        <v>110</v>
      </c>
      <c r="H176" s="66" t="s">
        <v>265</v>
      </c>
      <c r="O176" s="69" t="s">
        <v>520</v>
      </c>
      <c r="P176" s="69">
        <v>1.73</v>
      </c>
      <c r="Q176" s="66" t="s">
        <v>59</v>
      </c>
      <c r="R176" s="66" t="s">
        <v>467</v>
      </c>
      <c r="S176" s="67">
        <v>56108.512923077004</v>
      </c>
      <c r="T176" s="67">
        <f t="shared" si="2"/>
        <v>97067.72735692322</v>
      </c>
      <c r="U176" s="67">
        <v>280542.56461538502</v>
      </c>
      <c r="V176" s="68">
        <v>2</v>
      </c>
    </row>
    <row r="177" spans="2:22" x14ac:dyDescent="0.25">
      <c r="B177" s="66">
        <v>0</v>
      </c>
      <c r="C177" s="66">
        <v>118935821</v>
      </c>
      <c r="D177" s="66">
        <v>118935821</v>
      </c>
      <c r="E177" s="66">
        <v>118935821</v>
      </c>
      <c r="F177" s="66">
        <v>118935821</v>
      </c>
      <c r="G177" s="66" t="s">
        <v>110</v>
      </c>
      <c r="H177" s="66" t="s">
        <v>265</v>
      </c>
      <c r="O177" s="69" t="s">
        <v>520</v>
      </c>
      <c r="P177" s="69">
        <v>1.73</v>
      </c>
      <c r="Q177" s="66" t="s">
        <v>59</v>
      </c>
      <c r="R177" s="66" t="s">
        <v>468</v>
      </c>
      <c r="S177" s="67">
        <v>84269.359423076996</v>
      </c>
      <c r="T177" s="67">
        <f t="shared" si="2"/>
        <v>145785.9918019232</v>
      </c>
      <c r="U177" s="67">
        <v>337077.43769230798</v>
      </c>
      <c r="V177" s="68">
        <v>2</v>
      </c>
    </row>
    <row r="178" spans="2:22" x14ac:dyDescent="0.25">
      <c r="B178" s="66">
        <v>0</v>
      </c>
      <c r="C178" s="66">
        <v>118935821</v>
      </c>
      <c r="D178" s="66">
        <v>118935821</v>
      </c>
      <c r="E178" s="66">
        <v>118935821</v>
      </c>
      <c r="F178" s="66">
        <v>118935821</v>
      </c>
      <c r="G178" s="66" t="s">
        <v>110</v>
      </c>
      <c r="H178" s="66" t="s">
        <v>265</v>
      </c>
      <c r="O178" s="69" t="s">
        <v>520</v>
      </c>
      <c r="P178" s="69">
        <v>1.73</v>
      </c>
      <c r="Q178" s="66" t="s">
        <v>59</v>
      </c>
      <c r="R178" s="66" t="s">
        <v>478</v>
      </c>
      <c r="S178" s="67">
        <v>95760.558461538603</v>
      </c>
      <c r="T178" s="67">
        <f t="shared" si="2"/>
        <v>165665.76613846177</v>
      </c>
      <c r="U178" s="67">
        <v>319201.86153846199</v>
      </c>
      <c r="V178" s="68">
        <v>2</v>
      </c>
    </row>
    <row r="179" spans="2:22" x14ac:dyDescent="0.25">
      <c r="B179" s="66">
        <v>0</v>
      </c>
      <c r="C179" s="66">
        <v>118935821</v>
      </c>
      <c r="D179" s="66">
        <v>118935821</v>
      </c>
      <c r="E179" s="66">
        <v>118935821</v>
      </c>
      <c r="F179" s="66">
        <v>118935821</v>
      </c>
      <c r="G179" s="66" t="s">
        <v>110</v>
      </c>
      <c r="H179" s="66" t="s">
        <v>265</v>
      </c>
      <c r="O179" s="69" t="s">
        <v>520</v>
      </c>
      <c r="P179" s="69">
        <v>1.73</v>
      </c>
      <c r="Q179" s="66" t="s">
        <v>59</v>
      </c>
      <c r="R179" s="66" t="s">
        <v>470</v>
      </c>
      <c r="S179" s="67">
        <v>159092.31565384599</v>
      </c>
      <c r="T179" s="67">
        <f t="shared" si="2"/>
        <v>275229.70608115353</v>
      </c>
      <c r="U179" s="67">
        <v>353538.47923076898</v>
      </c>
      <c r="V179" s="68">
        <v>1</v>
      </c>
    </row>
    <row r="180" spans="2:22" x14ac:dyDescent="0.25">
      <c r="B180" s="66">
        <v>0</v>
      </c>
      <c r="C180" s="66">
        <v>118935821</v>
      </c>
      <c r="D180" s="66">
        <v>118938496</v>
      </c>
      <c r="E180" s="66">
        <v>118938496</v>
      </c>
      <c r="F180" s="66">
        <v>118938496</v>
      </c>
      <c r="G180" s="66" t="s">
        <v>110</v>
      </c>
      <c r="H180" s="66" t="s">
        <v>265</v>
      </c>
      <c r="I180" s="66" t="s">
        <v>128</v>
      </c>
      <c r="J180" s="66" t="s">
        <v>557</v>
      </c>
      <c r="O180" s="69" t="s">
        <v>520</v>
      </c>
      <c r="P180" s="69">
        <v>1.73</v>
      </c>
      <c r="Q180" s="66" t="s">
        <v>59</v>
      </c>
      <c r="R180" s="66" t="s">
        <v>478</v>
      </c>
      <c r="S180" s="67">
        <v>55854.1885384614</v>
      </c>
      <c r="T180" s="67">
        <f t="shared" si="2"/>
        <v>96627.746171538223</v>
      </c>
      <c r="U180" s="67">
        <v>186180.628461538</v>
      </c>
      <c r="V180" s="68">
        <v>1</v>
      </c>
    </row>
    <row r="181" spans="2:22" x14ac:dyDescent="0.25">
      <c r="B181" s="66">
        <v>0</v>
      </c>
      <c r="C181" s="66">
        <v>118935821</v>
      </c>
      <c r="D181" s="66">
        <v>118938496</v>
      </c>
      <c r="E181" s="66">
        <v>118938496</v>
      </c>
      <c r="F181" s="66">
        <v>118938496</v>
      </c>
      <c r="G181" s="66" t="s">
        <v>110</v>
      </c>
      <c r="H181" s="66" t="s">
        <v>265</v>
      </c>
      <c r="I181" s="66" t="s">
        <v>128</v>
      </c>
      <c r="J181" s="66" t="s">
        <v>557</v>
      </c>
      <c r="O181" s="69" t="s">
        <v>520</v>
      </c>
      <c r="P181" s="69">
        <v>1.73</v>
      </c>
      <c r="Q181" s="66" t="s">
        <v>59</v>
      </c>
      <c r="R181" s="66" t="s">
        <v>469</v>
      </c>
      <c r="S181" s="67">
        <v>82906.170307692199</v>
      </c>
      <c r="T181" s="67">
        <f t="shared" si="2"/>
        <v>143427.67463230749</v>
      </c>
      <c r="U181" s="67">
        <v>236874.77230769201</v>
      </c>
      <c r="V181" s="68">
        <v>1</v>
      </c>
    </row>
    <row r="182" spans="2:22" x14ac:dyDescent="0.25">
      <c r="B182" s="66">
        <v>0</v>
      </c>
      <c r="C182" s="66">
        <v>118935821</v>
      </c>
      <c r="D182" s="66">
        <v>118938496</v>
      </c>
      <c r="E182" s="66">
        <v>118941171</v>
      </c>
      <c r="F182" s="66">
        <v>118941171</v>
      </c>
      <c r="G182" s="66" t="s">
        <v>110</v>
      </c>
      <c r="H182" s="66" t="s">
        <v>265</v>
      </c>
      <c r="I182" s="66" t="s">
        <v>128</v>
      </c>
      <c r="J182" s="66" t="s">
        <v>557</v>
      </c>
      <c r="K182" s="66" t="s">
        <v>410</v>
      </c>
      <c r="L182" s="66" t="s">
        <v>558</v>
      </c>
      <c r="O182" s="69" t="s">
        <v>520</v>
      </c>
      <c r="P182" s="69">
        <v>1.73</v>
      </c>
      <c r="Q182" s="66" t="s">
        <v>59</v>
      </c>
      <c r="R182" s="66" t="s">
        <v>473</v>
      </c>
      <c r="S182" s="67">
        <v>1557.6939615384599</v>
      </c>
      <c r="T182" s="67">
        <f t="shared" si="2"/>
        <v>2694.8105534615356</v>
      </c>
      <c r="U182" s="67">
        <v>31153.879230769198</v>
      </c>
      <c r="V182" s="68">
        <v>1</v>
      </c>
    </row>
    <row r="183" spans="2:22" x14ac:dyDescent="0.25">
      <c r="B183" s="66">
        <v>0</v>
      </c>
      <c r="C183" s="66">
        <v>118935821</v>
      </c>
      <c r="D183" s="66">
        <v>118938496</v>
      </c>
      <c r="E183" s="66">
        <v>118941171</v>
      </c>
      <c r="F183" s="66">
        <v>118941171</v>
      </c>
      <c r="G183" s="66" t="s">
        <v>110</v>
      </c>
      <c r="H183" s="66" t="s">
        <v>265</v>
      </c>
      <c r="I183" s="66" t="s">
        <v>128</v>
      </c>
      <c r="J183" s="66" t="s">
        <v>557</v>
      </c>
      <c r="K183" s="66" t="s">
        <v>410</v>
      </c>
      <c r="L183" s="66" t="s">
        <v>558</v>
      </c>
      <c r="O183" s="69" t="s">
        <v>520</v>
      </c>
      <c r="P183" s="69">
        <v>1.73</v>
      </c>
      <c r="Q183" s="66" t="s">
        <v>59</v>
      </c>
      <c r="R183" s="66" t="s">
        <v>474</v>
      </c>
      <c r="S183" s="67">
        <v>6250.1389615384596</v>
      </c>
      <c r="T183" s="67">
        <f t="shared" si="2"/>
        <v>10812.740403461536</v>
      </c>
      <c r="U183" s="67">
        <v>104168.982692308</v>
      </c>
      <c r="V183" s="68">
        <v>2</v>
      </c>
    </row>
    <row r="184" spans="2:22" x14ac:dyDescent="0.25">
      <c r="B184" s="66">
        <v>0</v>
      </c>
      <c r="C184" s="66">
        <v>118935821</v>
      </c>
      <c r="D184" s="66">
        <v>118938496</v>
      </c>
      <c r="E184" s="66">
        <v>118941171</v>
      </c>
      <c r="F184" s="66">
        <v>118941171</v>
      </c>
      <c r="G184" s="66" t="s">
        <v>110</v>
      </c>
      <c r="H184" s="66" t="s">
        <v>265</v>
      </c>
      <c r="I184" s="66" t="s">
        <v>128</v>
      </c>
      <c r="J184" s="66" t="s">
        <v>557</v>
      </c>
      <c r="K184" s="66" t="s">
        <v>410</v>
      </c>
      <c r="L184" s="66" t="s">
        <v>558</v>
      </c>
      <c r="O184" s="69" t="s">
        <v>520</v>
      </c>
      <c r="P184" s="69">
        <v>1.73</v>
      </c>
      <c r="Q184" s="66" t="s">
        <v>59</v>
      </c>
      <c r="R184" s="66" t="s">
        <v>475</v>
      </c>
      <c r="S184" s="67">
        <v>25094.847011538401</v>
      </c>
      <c r="T184" s="67">
        <f t="shared" si="2"/>
        <v>43414.085329961432</v>
      </c>
      <c r="U184" s="67">
        <v>278831.633461538</v>
      </c>
      <c r="V184" s="68">
        <v>4</v>
      </c>
    </row>
    <row r="185" spans="2:22" x14ac:dyDescent="0.25">
      <c r="B185" s="66">
        <v>0</v>
      </c>
      <c r="C185" s="66">
        <v>118935821</v>
      </c>
      <c r="D185" s="66">
        <v>118938496</v>
      </c>
      <c r="E185" s="66">
        <v>118941171</v>
      </c>
      <c r="F185" s="66">
        <v>118941171</v>
      </c>
      <c r="G185" s="66" t="s">
        <v>110</v>
      </c>
      <c r="H185" s="66" t="s">
        <v>265</v>
      </c>
      <c r="I185" s="66" t="s">
        <v>128</v>
      </c>
      <c r="J185" s="66" t="s">
        <v>557</v>
      </c>
      <c r="K185" s="66" t="s">
        <v>410</v>
      </c>
      <c r="L185" s="66" t="s">
        <v>558</v>
      </c>
      <c r="O185" s="69" t="s">
        <v>520</v>
      </c>
      <c r="P185" s="69">
        <v>1.73</v>
      </c>
      <c r="Q185" s="66" t="s">
        <v>59</v>
      </c>
      <c r="R185" s="66" t="s">
        <v>465</v>
      </c>
      <c r="S185" s="67">
        <v>17257.0518076923</v>
      </c>
      <c r="T185" s="67">
        <f t="shared" si="2"/>
        <v>29854.69962730768</v>
      </c>
      <c r="U185" s="67">
        <v>172570.51807692301</v>
      </c>
      <c r="V185" s="68">
        <v>2</v>
      </c>
    </row>
    <row r="186" spans="2:22" x14ac:dyDescent="0.25">
      <c r="B186" s="66">
        <v>0</v>
      </c>
      <c r="C186" s="66">
        <v>118935821</v>
      </c>
      <c r="D186" s="66">
        <v>118938496</v>
      </c>
      <c r="E186" s="66">
        <v>118941171</v>
      </c>
      <c r="F186" s="66">
        <v>118941171</v>
      </c>
      <c r="G186" s="66" t="s">
        <v>110</v>
      </c>
      <c r="H186" s="66" t="s">
        <v>265</v>
      </c>
      <c r="I186" s="66" t="s">
        <v>128</v>
      </c>
      <c r="J186" s="66" t="s">
        <v>557</v>
      </c>
      <c r="K186" s="66" t="s">
        <v>410</v>
      </c>
      <c r="L186" s="66" t="s">
        <v>558</v>
      </c>
      <c r="O186" s="69" t="s">
        <v>520</v>
      </c>
      <c r="P186" s="69">
        <v>1.73</v>
      </c>
      <c r="Q186" s="66" t="s">
        <v>59</v>
      </c>
      <c r="R186" s="66" t="s">
        <v>476</v>
      </c>
      <c r="S186" s="67">
        <v>10827.855192307699</v>
      </c>
      <c r="T186" s="67">
        <f t="shared" si="2"/>
        <v>18732.18948269232</v>
      </c>
      <c r="U186" s="67">
        <v>108278.551923077</v>
      </c>
      <c r="V186" s="68">
        <v>1</v>
      </c>
    </row>
    <row r="187" spans="2:22" x14ac:dyDescent="0.25">
      <c r="B187" s="66">
        <v>0</v>
      </c>
      <c r="C187" s="66">
        <v>118935821</v>
      </c>
      <c r="D187" s="66">
        <v>118938496</v>
      </c>
      <c r="E187" s="66">
        <v>118941171</v>
      </c>
      <c r="F187" s="66">
        <v>118941171</v>
      </c>
      <c r="G187" s="66" t="s">
        <v>110</v>
      </c>
      <c r="H187" s="66" t="s">
        <v>265</v>
      </c>
      <c r="I187" s="66" t="s">
        <v>128</v>
      </c>
      <c r="J187" s="66" t="s">
        <v>557</v>
      </c>
      <c r="K187" s="66" t="s">
        <v>410</v>
      </c>
      <c r="L187" s="66" t="s">
        <v>558</v>
      </c>
      <c r="O187" s="69" t="s">
        <v>520</v>
      </c>
      <c r="P187" s="69">
        <v>1.73</v>
      </c>
      <c r="Q187" s="66" t="s">
        <v>59</v>
      </c>
      <c r="R187" s="66" t="s">
        <v>466</v>
      </c>
      <c r="S187" s="67">
        <v>40604.834365384602</v>
      </c>
      <c r="T187" s="67">
        <f t="shared" si="2"/>
        <v>70246.363452115358</v>
      </c>
      <c r="U187" s="67">
        <v>270698.89576923102</v>
      </c>
      <c r="V187" s="68">
        <v>2</v>
      </c>
    </row>
    <row r="188" spans="2:22" x14ac:dyDescent="0.25">
      <c r="B188" s="66">
        <v>0</v>
      </c>
      <c r="C188" s="66">
        <v>118935821</v>
      </c>
      <c r="D188" s="66">
        <v>118938496</v>
      </c>
      <c r="E188" s="66">
        <v>118941171</v>
      </c>
      <c r="F188" s="66">
        <v>118941171</v>
      </c>
      <c r="G188" s="66" t="s">
        <v>110</v>
      </c>
      <c r="H188" s="66" t="s">
        <v>265</v>
      </c>
      <c r="I188" s="66" t="s">
        <v>128</v>
      </c>
      <c r="J188" s="66" t="s">
        <v>557</v>
      </c>
      <c r="K188" s="66" t="s">
        <v>410</v>
      </c>
      <c r="L188" s="66" t="s">
        <v>558</v>
      </c>
      <c r="O188" s="69" t="s">
        <v>520</v>
      </c>
      <c r="P188" s="69">
        <v>1.73</v>
      </c>
      <c r="Q188" s="66" t="s">
        <v>59</v>
      </c>
      <c r="R188" s="66" t="s">
        <v>467</v>
      </c>
      <c r="S188" s="67">
        <v>28668.769846153798</v>
      </c>
      <c r="T188" s="67">
        <f t="shared" si="2"/>
        <v>49596.971833846073</v>
      </c>
      <c r="U188" s="67">
        <v>143343.849230769</v>
      </c>
      <c r="V188" s="68">
        <v>1</v>
      </c>
    </row>
    <row r="189" spans="2:22" x14ac:dyDescent="0.25">
      <c r="B189" s="66">
        <v>0</v>
      </c>
      <c r="C189" s="66">
        <v>118935821</v>
      </c>
      <c r="D189" s="66">
        <v>118938496</v>
      </c>
      <c r="E189" s="66">
        <v>118946521</v>
      </c>
      <c r="F189" s="66">
        <v>118946521</v>
      </c>
      <c r="G189" s="66" t="s">
        <v>110</v>
      </c>
      <c r="H189" s="66" t="s">
        <v>265</v>
      </c>
      <c r="I189" s="66" t="s">
        <v>128</v>
      </c>
      <c r="J189" s="66" t="s">
        <v>557</v>
      </c>
      <c r="K189" s="66" t="s">
        <v>542</v>
      </c>
      <c r="L189" s="66" t="s">
        <v>543</v>
      </c>
      <c r="O189" s="69" t="s">
        <v>520</v>
      </c>
      <c r="P189" s="69">
        <v>1.73</v>
      </c>
      <c r="Q189" s="66" t="s">
        <v>59</v>
      </c>
      <c r="R189" s="66" t="s">
        <v>474</v>
      </c>
      <c r="S189" s="67">
        <v>12272.1971538462</v>
      </c>
      <c r="T189" s="67">
        <f t="shared" si="2"/>
        <v>21230.901076153925</v>
      </c>
      <c r="U189" s="67">
        <v>204536.61923076899</v>
      </c>
      <c r="V189" s="68">
        <v>4</v>
      </c>
    </row>
    <row r="190" spans="2:22" x14ac:dyDescent="0.25">
      <c r="B190" s="66">
        <v>0</v>
      </c>
      <c r="C190" s="66">
        <v>118935821</v>
      </c>
      <c r="D190" s="66">
        <v>118938496</v>
      </c>
      <c r="E190" s="66">
        <v>118946521</v>
      </c>
      <c r="F190" s="66">
        <v>118946521</v>
      </c>
      <c r="G190" s="66" t="s">
        <v>110</v>
      </c>
      <c r="H190" s="66" t="s">
        <v>265</v>
      </c>
      <c r="I190" s="66" t="s">
        <v>128</v>
      </c>
      <c r="J190" s="66" t="s">
        <v>557</v>
      </c>
      <c r="K190" s="66" t="s">
        <v>542</v>
      </c>
      <c r="L190" s="66" t="s">
        <v>543</v>
      </c>
      <c r="O190" s="69" t="s">
        <v>520</v>
      </c>
      <c r="P190" s="69">
        <v>1.73</v>
      </c>
      <c r="Q190" s="66" t="s">
        <v>59</v>
      </c>
      <c r="R190" s="66" t="s">
        <v>471</v>
      </c>
      <c r="S190" s="67">
        <v>41384.151039999997</v>
      </c>
      <c r="T190" s="67">
        <f t="shared" si="2"/>
        <v>71594.581299199999</v>
      </c>
      <c r="U190" s="67">
        <v>517301.88799999998</v>
      </c>
      <c r="V190" s="68">
        <v>8</v>
      </c>
    </row>
    <row r="191" spans="2:22" x14ac:dyDescent="0.25">
      <c r="B191" s="66">
        <v>0</v>
      </c>
      <c r="C191" s="66">
        <v>118935821</v>
      </c>
      <c r="D191" s="66">
        <v>118938496</v>
      </c>
      <c r="E191" s="66">
        <v>118946521</v>
      </c>
      <c r="F191" s="66">
        <v>118946521</v>
      </c>
      <c r="G191" s="66" t="s">
        <v>110</v>
      </c>
      <c r="H191" s="66" t="s">
        <v>265</v>
      </c>
      <c r="I191" s="66" t="s">
        <v>128</v>
      </c>
      <c r="J191" s="66" t="s">
        <v>557</v>
      </c>
      <c r="K191" s="66" t="s">
        <v>542</v>
      </c>
      <c r="L191" s="66" t="s">
        <v>543</v>
      </c>
      <c r="O191" s="69" t="s">
        <v>520</v>
      </c>
      <c r="P191" s="69">
        <v>1.73</v>
      </c>
      <c r="Q191" s="66" t="s">
        <v>59</v>
      </c>
      <c r="R191" s="66" t="s">
        <v>475</v>
      </c>
      <c r="S191" s="67">
        <v>46559.044280769202</v>
      </c>
      <c r="T191" s="67">
        <f t="shared" si="2"/>
        <v>80547.146605730712</v>
      </c>
      <c r="U191" s="67">
        <v>517322.71423076902</v>
      </c>
      <c r="V191" s="68">
        <v>7</v>
      </c>
    </row>
    <row r="192" spans="2:22" x14ac:dyDescent="0.25">
      <c r="B192" s="66">
        <v>0</v>
      </c>
      <c r="C192" s="66">
        <v>118935821</v>
      </c>
      <c r="D192" s="66">
        <v>118938496</v>
      </c>
      <c r="E192" s="66">
        <v>118946521</v>
      </c>
      <c r="F192" s="66">
        <v>118946521</v>
      </c>
      <c r="G192" s="66" t="s">
        <v>110</v>
      </c>
      <c r="H192" s="66" t="s">
        <v>265</v>
      </c>
      <c r="I192" s="66" t="s">
        <v>128</v>
      </c>
      <c r="J192" s="66" t="s">
        <v>557</v>
      </c>
      <c r="K192" s="66" t="s">
        <v>542</v>
      </c>
      <c r="L192" s="66" t="s">
        <v>543</v>
      </c>
      <c r="O192" s="69" t="s">
        <v>520</v>
      </c>
      <c r="P192" s="69">
        <v>1.73</v>
      </c>
      <c r="Q192" s="66" t="s">
        <v>59</v>
      </c>
      <c r="R192" s="66" t="s">
        <v>465</v>
      </c>
      <c r="S192" s="67">
        <v>108373.889692308</v>
      </c>
      <c r="T192" s="67">
        <f t="shared" si="2"/>
        <v>187486.82916769283</v>
      </c>
      <c r="U192" s="67">
        <v>1083738.8969230801</v>
      </c>
      <c r="V192" s="68">
        <v>14</v>
      </c>
    </row>
    <row r="193" spans="2:22" x14ac:dyDescent="0.25">
      <c r="B193" s="66">
        <v>0</v>
      </c>
      <c r="C193" s="66">
        <v>118935821</v>
      </c>
      <c r="D193" s="66">
        <v>118938496</v>
      </c>
      <c r="E193" s="66">
        <v>118946521</v>
      </c>
      <c r="F193" s="66">
        <v>118946521</v>
      </c>
      <c r="G193" s="66" t="s">
        <v>110</v>
      </c>
      <c r="H193" s="66" t="s">
        <v>265</v>
      </c>
      <c r="I193" s="66" t="s">
        <v>128</v>
      </c>
      <c r="J193" s="66" t="s">
        <v>557</v>
      </c>
      <c r="K193" s="66" t="s">
        <v>542</v>
      </c>
      <c r="L193" s="66" t="s">
        <v>543</v>
      </c>
      <c r="O193" s="69" t="s">
        <v>520</v>
      </c>
      <c r="P193" s="69">
        <v>1.73</v>
      </c>
      <c r="Q193" s="66" t="s">
        <v>59</v>
      </c>
      <c r="R193" s="66" t="s">
        <v>476</v>
      </c>
      <c r="S193" s="67">
        <v>77236.588384615403</v>
      </c>
      <c r="T193" s="67">
        <f t="shared" si="2"/>
        <v>133619.29790538465</v>
      </c>
      <c r="U193" s="67">
        <v>772365.88384615397</v>
      </c>
      <c r="V193" s="68">
        <v>8</v>
      </c>
    </row>
    <row r="194" spans="2:22" x14ac:dyDescent="0.25">
      <c r="B194" s="66">
        <v>0</v>
      </c>
      <c r="C194" s="66">
        <v>118935821</v>
      </c>
      <c r="D194" s="66">
        <v>118938496</v>
      </c>
      <c r="E194" s="66">
        <v>118946521</v>
      </c>
      <c r="F194" s="66">
        <v>118946521</v>
      </c>
      <c r="G194" s="66" t="s">
        <v>110</v>
      </c>
      <c r="H194" s="66" t="s">
        <v>265</v>
      </c>
      <c r="I194" s="66" t="s">
        <v>128</v>
      </c>
      <c r="J194" s="66" t="s">
        <v>557</v>
      </c>
      <c r="K194" s="66" t="s">
        <v>542</v>
      </c>
      <c r="L194" s="66" t="s">
        <v>543</v>
      </c>
      <c r="O194" s="69" t="s">
        <v>520</v>
      </c>
      <c r="P194" s="69">
        <v>1.73</v>
      </c>
      <c r="Q194" s="66" t="s">
        <v>59</v>
      </c>
      <c r="R194" s="66" t="s">
        <v>466</v>
      </c>
      <c r="S194" s="67">
        <v>126635.29078846201</v>
      </c>
      <c r="T194" s="67">
        <f t="shared" si="2"/>
        <v>219079.05306403927</v>
      </c>
      <c r="U194" s="67">
        <v>844235.27192307694</v>
      </c>
      <c r="V194" s="68">
        <v>7</v>
      </c>
    </row>
    <row r="195" spans="2:22" x14ac:dyDescent="0.25">
      <c r="B195" s="66">
        <v>0</v>
      </c>
      <c r="C195" s="66">
        <v>118935821</v>
      </c>
      <c r="D195" s="66">
        <v>118938496</v>
      </c>
      <c r="E195" s="66">
        <v>118946521</v>
      </c>
      <c r="F195" s="66">
        <v>118946521</v>
      </c>
      <c r="G195" s="66" t="s">
        <v>110</v>
      </c>
      <c r="H195" s="66" t="s">
        <v>265</v>
      </c>
      <c r="I195" s="66" t="s">
        <v>128</v>
      </c>
      <c r="J195" s="66" t="s">
        <v>557</v>
      </c>
      <c r="K195" s="66" t="s">
        <v>542</v>
      </c>
      <c r="L195" s="66" t="s">
        <v>543</v>
      </c>
      <c r="O195" s="69" t="s">
        <v>520</v>
      </c>
      <c r="P195" s="69">
        <v>1.73</v>
      </c>
      <c r="Q195" s="66" t="s">
        <v>59</v>
      </c>
      <c r="R195" s="66" t="s">
        <v>467</v>
      </c>
      <c r="S195" s="67">
        <v>79670.996923076804</v>
      </c>
      <c r="T195" s="67">
        <f t="shared" ref="T195:T258" si="3">S195*P195</f>
        <v>137830.82467692287</v>
      </c>
      <c r="U195" s="67">
        <v>398354.98461538501</v>
      </c>
      <c r="V195" s="68">
        <v>3</v>
      </c>
    </row>
    <row r="196" spans="2:22" x14ac:dyDescent="0.25">
      <c r="B196" s="66">
        <v>0</v>
      </c>
      <c r="C196" s="66">
        <v>118935821</v>
      </c>
      <c r="D196" s="66">
        <v>118938496</v>
      </c>
      <c r="E196" s="66">
        <v>118946521</v>
      </c>
      <c r="F196" s="66">
        <v>118946521</v>
      </c>
      <c r="G196" s="66" t="s">
        <v>110</v>
      </c>
      <c r="H196" s="66" t="s">
        <v>265</v>
      </c>
      <c r="I196" s="66" t="s">
        <v>128</v>
      </c>
      <c r="J196" s="66" t="s">
        <v>557</v>
      </c>
      <c r="K196" s="66" t="s">
        <v>542</v>
      </c>
      <c r="L196" s="66" t="s">
        <v>543</v>
      </c>
      <c r="O196" s="69" t="s">
        <v>520</v>
      </c>
      <c r="P196" s="69">
        <v>1.73</v>
      </c>
      <c r="Q196" s="66" t="s">
        <v>59</v>
      </c>
      <c r="R196" s="66" t="s">
        <v>468</v>
      </c>
      <c r="S196" s="67">
        <v>40618.832211538502</v>
      </c>
      <c r="T196" s="67">
        <f t="shared" si="3"/>
        <v>70270.579725961608</v>
      </c>
      <c r="U196" s="67">
        <v>162475.32884615401</v>
      </c>
      <c r="V196" s="68">
        <v>1</v>
      </c>
    </row>
    <row r="197" spans="2:22" x14ac:dyDescent="0.25">
      <c r="B197" s="66">
        <v>0</v>
      </c>
      <c r="C197" s="66">
        <v>118935821</v>
      </c>
      <c r="D197" s="66">
        <v>118938496</v>
      </c>
      <c r="E197" s="66">
        <v>118949196</v>
      </c>
      <c r="F197" s="66">
        <v>118949196</v>
      </c>
      <c r="G197" s="66" t="s">
        <v>110</v>
      </c>
      <c r="H197" s="66" t="s">
        <v>265</v>
      </c>
      <c r="I197" s="66" t="s">
        <v>128</v>
      </c>
      <c r="J197" s="66" t="s">
        <v>557</v>
      </c>
      <c r="K197" s="66" t="s">
        <v>531</v>
      </c>
      <c r="L197" s="66" t="s">
        <v>532</v>
      </c>
      <c r="O197" s="69" t="s">
        <v>520</v>
      </c>
      <c r="P197" s="69">
        <v>1.73</v>
      </c>
      <c r="Q197" s="66" t="s">
        <v>59</v>
      </c>
      <c r="R197" s="66" t="s">
        <v>471</v>
      </c>
      <c r="S197" s="67">
        <v>609.23052307692296</v>
      </c>
      <c r="T197" s="67">
        <f t="shared" si="3"/>
        <v>1053.9688049230767</v>
      </c>
      <c r="U197" s="67">
        <v>7615.38153846154</v>
      </c>
      <c r="V197" s="68">
        <v>1</v>
      </c>
    </row>
    <row r="198" spans="2:22" x14ac:dyDescent="0.25">
      <c r="B198" s="66">
        <v>0</v>
      </c>
      <c r="C198" s="66">
        <v>118935821</v>
      </c>
      <c r="D198" s="66">
        <v>118938496</v>
      </c>
      <c r="E198" s="66">
        <v>118949196</v>
      </c>
      <c r="F198" s="66">
        <v>118949196</v>
      </c>
      <c r="G198" s="66" t="s">
        <v>110</v>
      </c>
      <c r="H198" s="66" t="s">
        <v>265</v>
      </c>
      <c r="I198" s="66" t="s">
        <v>128</v>
      </c>
      <c r="J198" s="66" t="s">
        <v>557</v>
      </c>
      <c r="K198" s="66" t="s">
        <v>531</v>
      </c>
      <c r="L198" s="66" t="s">
        <v>532</v>
      </c>
      <c r="O198" s="69" t="s">
        <v>520</v>
      </c>
      <c r="P198" s="69">
        <v>1.73</v>
      </c>
      <c r="Q198" s="66" t="s">
        <v>59</v>
      </c>
      <c r="R198" s="66" t="s">
        <v>475</v>
      </c>
      <c r="S198" s="67">
        <v>44226.547546153903</v>
      </c>
      <c r="T198" s="67">
        <f t="shared" si="3"/>
        <v>76511.927254846247</v>
      </c>
      <c r="U198" s="67">
        <v>491406.08384615398</v>
      </c>
      <c r="V198" s="68">
        <v>9</v>
      </c>
    </row>
    <row r="199" spans="2:22" x14ac:dyDescent="0.25">
      <c r="B199" s="66">
        <v>0</v>
      </c>
      <c r="C199" s="66">
        <v>118935821</v>
      </c>
      <c r="D199" s="66">
        <v>118938496</v>
      </c>
      <c r="E199" s="66">
        <v>118949196</v>
      </c>
      <c r="F199" s="66">
        <v>118949196</v>
      </c>
      <c r="G199" s="66" t="s">
        <v>110</v>
      </c>
      <c r="H199" s="66" t="s">
        <v>265</v>
      </c>
      <c r="I199" s="66" t="s">
        <v>128</v>
      </c>
      <c r="J199" s="66" t="s">
        <v>557</v>
      </c>
      <c r="K199" s="66" t="s">
        <v>531</v>
      </c>
      <c r="L199" s="66" t="s">
        <v>532</v>
      </c>
      <c r="O199" s="69" t="s">
        <v>520</v>
      </c>
      <c r="P199" s="69">
        <v>1.73</v>
      </c>
      <c r="Q199" s="66" t="s">
        <v>59</v>
      </c>
      <c r="R199" s="66" t="s">
        <v>465</v>
      </c>
      <c r="S199" s="67">
        <v>45464.344961538503</v>
      </c>
      <c r="T199" s="67">
        <f t="shared" si="3"/>
        <v>78653.316783461603</v>
      </c>
      <c r="U199" s="67">
        <v>454643.44961538498</v>
      </c>
      <c r="V199" s="68">
        <v>6</v>
      </c>
    </row>
    <row r="200" spans="2:22" x14ac:dyDescent="0.25">
      <c r="B200" s="66">
        <v>0</v>
      </c>
      <c r="C200" s="66">
        <v>118935821</v>
      </c>
      <c r="D200" s="66">
        <v>118938496</v>
      </c>
      <c r="E200" s="66">
        <v>118949196</v>
      </c>
      <c r="F200" s="66">
        <v>118949196</v>
      </c>
      <c r="G200" s="66" t="s">
        <v>110</v>
      </c>
      <c r="H200" s="66" t="s">
        <v>265</v>
      </c>
      <c r="I200" s="66" t="s">
        <v>128</v>
      </c>
      <c r="J200" s="66" t="s">
        <v>557</v>
      </c>
      <c r="K200" s="66" t="s">
        <v>531</v>
      </c>
      <c r="L200" s="66" t="s">
        <v>532</v>
      </c>
      <c r="O200" s="69" t="s">
        <v>520</v>
      </c>
      <c r="P200" s="69">
        <v>1.73</v>
      </c>
      <c r="Q200" s="66" t="s">
        <v>59</v>
      </c>
      <c r="R200" s="66" t="s">
        <v>476</v>
      </c>
      <c r="S200" s="67">
        <v>102128.88638461501</v>
      </c>
      <c r="T200" s="67">
        <f t="shared" si="3"/>
        <v>176682.97344538395</v>
      </c>
      <c r="U200" s="67">
        <v>1021288.86384615</v>
      </c>
      <c r="V200" s="68">
        <v>12</v>
      </c>
    </row>
    <row r="201" spans="2:22" x14ac:dyDescent="0.25">
      <c r="B201" s="66">
        <v>0</v>
      </c>
      <c r="C201" s="66">
        <v>118935821</v>
      </c>
      <c r="D201" s="66">
        <v>118938496</v>
      </c>
      <c r="E201" s="66">
        <v>118949196</v>
      </c>
      <c r="F201" s="66">
        <v>118949196</v>
      </c>
      <c r="G201" s="66" t="s">
        <v>110</v>
      </c>
      <c r="H201" s="66" t="s">
        <v>265</v>
      </c>
      <c r="I201" s="66" t="s">
        <v>128</v>
      </c>
      <c r="J201" s="66" t="s">
        <v>557</v>
      </c>
      <c r="K201" s="66" t="s">
        <v>531</v>
      </c>
      <c r="L201" s="66" t="s">
        <v>532</v>
      </c>
      <c r="O201" s="69" t="s">
        <v>520</v>
      </c>
      <c r="P201" s="69">
        <v>1.73</v>
      </c>
      <c r="Q201" s="66" t="s">
        <v>59</v>
      </c>
      <c r="R201" s="66" t="s">
        <v>466</v>
      </c>
      <c r="S201" s="67">
        <v>157640.89546153799</v>
      </c>
      <c r="T201" s="67">
        <f t="shared" si="3"/>
        <v>272718.74914846075</v>
      </c>
      <c r="U201" s="67">
        <v>1050939.3030769201</v>
      </c>
      <c r="V201" s="68">
        <v>9</v>
      </c>
    </row>
    <row r="202" spans="2:22" x14ac:dyDescent="0.25">
      <c r="B202" s="66">
        <v>0</v>
      </c>
      <c r="C202" s="66">
        <v>118935821</v>
      </c>
      <c r="D202" s="66">
        <v>118938496</v>
      </c>
      <c r="E202" s="66">
        <v>118949196</v>
      </c>
      <c r="F202" s="66">
        <v>118949196</v>
      </c>
      <c r="G202" s="66" t="s">
        <v>110</v>
      </c>
      <c r="H202" s="66" t="s">
        <v>265</v>
      </c>
      <c r="I202" s="66" t="s">
        <v>128</v>
      </c>
      <c r="J202" s="66" t="s">
        <v>557</v>
      </c>
      <c r="K202" s="66" t="s">
        <v>531</v>
      </c>
      <c r="L202" s="66" t="s">
        <v>532</v>
      </c>
      <c r="O202" s="69" t="s">
        <v>520</v>
      </c>
      <c r="P202" s="69">
        <v>1.73</v>
      </c>
      <c r="Q202" s="66" t="s">
        <v>59</v>
      </c>
      <c r="R202" s="66" t="s">
        <v>467</v>
      </c>
      <c r="S202" s="67">
        <v>83039.011384615398</v>
      </c>
      <c r="T202" s="67">
        <f t="shared" si="3"/>
        <v>143657.48969538463</v>
      </c>
      <c r="U202" s="67">
        <v>415195.05692307698</v>
      </c>
      <c r="V202" s="68">
        <v>3</v>
      </c>
    </row>
    <row r="203" spans="2:22" x14ac:dyDescent="0.25">
      <c r="B203" s="66">
        <v>0</v>
      </c>
      <c r="C203" s="66">
        <v>118935821</v>
      </c>
      <c r="D203" s="66">
        <v>118938496</v>
      </c>
      <c r="E203" s="66">
        <v>118949196</v>
      </c>
      <c r="F203" s="66">
        <v>118949196</v>
      </c>
      <c r="G203" s="66" t="s">
        <v>110</v>
      </c>
      <c r="H203" s="66" t="s">
        <v>265</v>
      </c>
      <c r="I203" s="66" t="s">
        <v>128</v>
      </c>
      <c r="J203" s="66" t="s">
        <v>557</v>
      </c>
      <c r="K203" s="66" t="s">
        <v>531</v>
      </c>
      <c r="L203" s="66" t="s">
        <v>532</v>
      </c>
      <c r="O203" s="69" t="s">
        <v>520</v>
      </c>
      <c r="P203" s="69">
        <v>1.73</v>
      </c>
      <c r="Q203" s="66" t="s">
        <v>59</v>
      </c>
      <c r="R203" s="66" t="s">
        <v>468</v>
      </c>
      <c r="S203" s="67">
        <v>41353.214230769197</v>
      </c>
      <c r="T203" s="67">
        <f t="shared" si="3"/>
        <v>71541.060619230717</v>
      </c>
      <c r="U203" s="67">
        <v>165412.85692307699</v>
      </c>
      <c r="V203" s="68">
        <v>1</v>
      </c>
    </row>
    <row r="204" spans="2:22" x14ac:dyDescent="0.25">
      <c r="B204" s="66">
        <v>0</v>
      </c>
      <c r="C204" s="66">
        <v>118935821</v>
      </c>
      <c r="D204" s="66">
        <v>118938496</v>
      </c>
      <c r="E204" s="66">
        <v>118951871</v>
      </c>
      <c r="F204" s="66">
        <v>118951871</v>
      </c>
      <c r="G204" s="66" t="s">
        <v>110</v>
      </c>
      <c r="H204" s="66" t="s">
        <v>265</v>
      </c>
      <c r="I204" s="66" t="s">
        <v>128</v>
      </c>
      <c r="J204" s="66" t="s">
        <v>557</v>
      </c>
      <c r="K204" s="66" t="s">
        <v>453</v>
      </c>
      <c r="L204" s="66" t="s">
        <v>452</v>
      </c>
      <c r="O204" s="69" t="s">
        <v>520</v>
      </c>
      <c r="P204" s="69">
        <v>1.73</v>
      </c>
      <c r="Q204" s="66" t="s">
        <v>59</v>
      </c>
      <c r="R204" s="66" t="s">
        <v>471</v>
      </c>
      <c r="S204" s="67">
        <v>6127.5415384615399</v>
      </c>
      <c r="T204" s="67">
        <f t="shared" si="3"/>
        <v>10600.646861538464</v>
      </c>
      <c r="U204" s="67">
        <v>76594.269230769205</v>
      </c>
      <c r="V204" s="68">
        <v>2</v>
      </c>
    </row>
    <row r="205" spans="2:22" x14ac:dyDescent="0.25">
      <c r="B205" s="66">
        <v>0</v>
      </c>
      <c r="C205" s="66">
        <v>118935821</v>
      </c>
      <c r="D205" s="66">
        <v>118938496</v>
      </c>
      <c r="E205" s="66">
        <v>118951871</v>
      </c>
      <c r="F205" s="66">
        <v>118951871</v>
      </c>
      <c r="G205" s="66" t="s">
        <v>110</v>
      </c>
      <c r="H205" s="66" t="s">
        <v>265</v>
      </c>
      <c r="I205" s="66" t="s">
        <v>128</v>
      </c>
      <c r="J205" s="66" t="s">
        <v>557</v>
      </c>
      <c r="K205" s="66" t="s">
        <v>453</v>
      </c>
      <c r="L205" s="66" t="s">
        <v>452</v>
      </c>
      <c r="O205" s="69" t="s">
        <v>520</v>
      </c>
      <c r="P205" s="69">
        <v>1.73</v>
      </c>
      <c r="Q205" s="66" t="s">
        <v>59</v>
      </c>
      <c r="R205" s="66" t="s">
        <v>475</v>
      </c>
      <c r="S205" s="67">
        <v>6566.8669615384697</v>
      </c>
      <c r="T205" s="67">
        <f t="shared" si="3"/>
        <v>11360.679843461552</v>
      </c>
      <c r="U205" s="67">
        <v>72965.188461538506</v>
      </c>
      <c r="V205" s="68">
        <v>1</v>
      </c>
    </row>
    <row r="206" spans="2:22" x14ac:dyDescent="0.25">
      <c r="B206" s="66">
        <v>0</v>
      </c>
      <c r="C206" s="66">
        <v>118935821</v>
      </c>
      <c r="D206" s="66">
        <v>118938496</v>
      </c>
      <c r="E206" s="66">
        <v>118951871</v>
      </c>
      <c r="F206" s="66">
        <v>118951871</v>
      </c>
      <c r="G206" s="66" t="s">
        <v>110</v>
      </c>
      <c r="H206" s="66" t="s">
        <v>265</v>
      </c>
      <c r="I206" s="66" t="s">
        <v>128</v>
      </c>
      <c r="J206" s="66" t="s">
        <v>557</v>
      </c>
      <c r="K206" s="66" t="s">
        <v>453</v>
      </c>
      <c r="L206" s="66" t="s">
        <v>452</v>
      </c>
      <c r="O206" s="69" t="s">
        <v>520</v>
      </c>
      <c r="P206" s="69">
        <v>1.73</v>
      </c>
      <c r="Q206" s="66" t="s">
        <v>59</v>
      </c>
      <c r="R206" s="66" t="s">
        <v>465</v>
      </c>
      <c r="S206" s="67">
        <v>70035.874076923006</v>
      </c>
      <c r="T206" s="67">
        <f t="shared" si="3"/>
        <v>121162.0621530768</v>
      </c>
      <c r="U206" s="67">
        <v>700358.74076923099</v>
      </c>
      <c r="V206" s="68">
        <v>9</v>
      </c>
    </row>
    <row r="207" spans="2:22" x14ac:dyDescent="0.25">
      <c r="B207" s="66">
        <v>0</v>
      </c>
      <c r="C207" s="66">
        <v>118935821</v>
      </c>
      <c r="D207" s="66">
        <v>118938496</v>
      </c>
      <c r="E207" s="66">
        <v>118951871</v>
      </c>
      <c r="F207" s="66">
        <v>118951871</v>
      </c>
      <c r="G207" s="66" t="s">
        <v>110</v>
      </c>
      <c r="H207" s="66" t="s">
        <v>265</v>
      </c>
      <c r="I207" s="66" t="s">
        <v>128</v>
      </c>
      <c r="J207" s="66" t="s">
        <v>557</v>
      </c>
      <c r="K207" s="66" t="s">
        <v>453</v>
      </c>
      <c r="L207" s="66" t="s">
        <v>452</v>
      </c>
      <c r="O207" s="69" t="s">
        <v>520</v>
      </c>
      <c r="P207" s="69">
        <v>1.73</v>
      </c>
      <c r="Q207" s="66" t="s">
        <v>59</v>
      </c>
      <c r="R207" s="66" t="s">
        <v>476</v>
      </c>
      <c r="S207" s="67">
        <v>109052.507153846</v>
      </c>
      <c r="T207" s="67">
        <f t="shared" si="3"/>
        <v>188660.83737615359</v>
      </c>
      <c r="U207" s="67">
        <v>1090525.07153846</v>
      </c>
      <c r="V207" s="68">
        <v>12</v>
      </c>
    </row>
    <row r="208" spans="2:22" x14ac:dyDescent="0.25">
      <c r="B208" s="66">
        <v>0</v>
      </c>
      <c r="C208" s="66">
        <v>118935821</v>
      </c>
      <c r="D208" s="66">
        <v>118938496</v>
      </c>
      <c r="E208" s="66">
        <v>118951871</v>
      </c>
      <c r="F208" s="66">
        <v>118951871</v>
      </c>
      <c r="G208" s="66" t="s">
        <v>110</v>
      </c>
      <c r="H208" s="66" t="s">
        <v>265</v>
      </c>
      <c r="I208" s="66" t="s">
        <v>128</v>
      </c>
      <c r="J208" s="66" t="s">
        <v>557</v>
      </c>
      <c r="K208" s="66" t="s">
        <v>453</v>
      </c>
      <c r="L208" s="66" t="s">
        <v>452</v>
      </c>
      <c r="O208" s="69" t="s">
        <v>520</v>
      </c>
      <c r="P208" s="69">
        <v>1.73</v>
      </c>
      <c r="Q208" s="66" t="s">
        <v>59</v>
      </c>
      <c r="R208" s="66" t="s">
        <v>466</v>
      </c>
      <c r="S208" s="67">
        <v>49286.6443846154</v>
      </c>
      <c r="T208" s="67">
        <f t="shared" si="3"/>
        <v>85265.894785384648</v>
      </c>
      <c r="U208" s="67">
        <v>328577.629230769</v>
      </c>
      <c r="V208" s="68">
        <v>3</v>
      </c>
    </row>
    <row r="209" spans="2:22" x14ac:dyDescent="0.25">
      <c r="B209" s="66">
        <v>0</v>
      </c>
      <c r="C209" s="66">
        <v>118935821</v>
      </c>
      <c r="D209" s="66">
        <v>118938496</v>
      </c>
      <c r="E209" s="66">
        <v>118951871</v>
      </c>
      <c r="F209" s="66">
        <v>118951871</v>
      </c>
      <c r="G209" s="66" t="s">
        <v>110</v>
      </c>
      <c r="H209" s="66" t="s">
        <v>265</v>
      </c>
      <c r="I209" s="66" t="s">
        <v>128</v>
      </c>
      <c r="J209" s="66" t="s">
        <v>557</v>
      </c>
      <c r="K209" s="66" t="s">
        <v>453</v>
      </c>
      <c r="L209" s="66" t="s">
        <v>452</v>
      </c>
      <c r="O209" s="69" t="s">
        <v>520</v>
      </c>
      <c r="P209" s="69">
        <v>1.73</v>
      </c>
      <c r="Q209" s="66" t="s">
        <v>59</v>
      </c>
      <c r="R209" s="66" t="s">
        <v>467</v>
      </c>
      <c r="S209" s="67">
        <v>107062.958615385</v>
      </c>
      <c r="T209" s="67">
        <f t="shared" si="3"/>
        <v>185218.91840461604</v>
      </c>
      <c r="U209" s="67">
        <v>535314.793076923</v>
      </c>
      <c r="V209" s="68">
        <v>4</v>
      </c>
    </row>
    <row r="210" spans="2:22" x14ac:dyDescent="0.25">
      <c r="B210" s="66">
        <v>0</v>
      </c>
      <c r="C210" s="66">
        <v>118935821</v>
      </c>
      <c r="D210" s="66">
        <v>118938496</v>
      </c>
      <c r="E210" s="66">
        <v>118951871</v>
      </c>
      <c r="F210" s="66">
        <v>118951871</v>
      </c>
      <c r="G210" s="66" t="s">
        <v>110</v>
      </c>
      <c r="H210" s="66" t="s">
        <v>265</v>
      </c>
      <c r="I210" s="66" t="s">
        <v>128</v>
      </c>
      <c r="J210" s="66" t="s">
        <v>557</v>
      </c>
      <c r="K210" s="66" t="s">
        <v>453</v>
      </c>
      <c r="L210" s="66" t="s">
        <v>452</v>
      </c>
      <c r="O210" s="69" t="s">
        <v>520</v>
      </c>
      <c r="P210" s="69">
        <v>1.73</v>
      </c>
      <c r="Q210" s="66" t="s">
        <v>59</v>
      </c>
      <c r="R210" s="66" t="s">
        <v>468</v>
      </c>
      <c r="S210" s="67">
        <v>44230.265576922997</v>
      </c>
      <c r="T210" s="67">
        <f t="shared" si="3"/>
        <v>76518.359448076779</v>
      </c>
      <c r="U210" s="67">
        <v>176921.06230769199</v>
      </c>
      <c r="V210" s="68">
        <v>1</v>
      </c>
    </row>
    <row r="211" spans="2:22" x14ac:dyDescent="0.25">
      <c r="B211" s="66">
        <v>0</v>
      </c>
      <c r="C211" s="66">
        <v>118935821</v>
      </c>
      <c r="D211" s="66">
        <v>118938496</v>
      </c>
      <c r="E211" s="66">
        <v>118951871</v>
      </c>
      <c r="F211" s="66">
        <v>118951871</v>
      </c>
      <c r="G211" s="66" t="s">
        <v>110</v>
      </c>
      <c r="H211" s="66" t="s">
        <v>265</v>
      </c>
      <c r="I211" s="66" t="s">
        <v>128</v>
      </c>
      <c r="J211" s="66" t="s">
        <v>557</v>
      </c>
      <c r="K211" s="66" t="s">
        <v>453</v>
      </c>
      <c r="L211" s="66" t="s">
        <v>452</v>
      </c>
      <c r="O211" s="69" t="s">
        <v>520</v>
      </c>
      <c r="P211" s="69">
        <v>1.73</v>
      </c>
      <c r="Q211" s="66" t="s">
        <v>66</v>
      </c>
      <c r="R211" s="66" t="s">
        <v>471</v>
      </c>
      <c r="S211" s="67">
        <v>892.30793846153597</v>
      </c>
      <c r="T211" s="67">
        <f t="shared" si="3"/>
        <v>1543.6927335384571</v>
      </c>
      <c r="U211" s="67">
        <v>11153.849230769199</v>
      </c>
      <c r="V211" s="68">
        <v>1</v>
      </c>
    </row>
    <row r="212" spans="2:22" x14ac:dyDescent="0.25">
      <c r="B212" s="66">
        <v>0</v>
      </c>
      <c r="C212" s="66">
        <v>118935821</v>
      </c>
      <c r="D212" s="66">
        <v>118938496</v>
      </c>
      <c r="E212" s="66">
        <v>118951871</v>
      </c>
      <c r="F212" s="66">
        <v>118951871</v>
      </c>
      <c r="G212" s="66" t="s">
        <v>110</v>
      </c>
      <c r="H212" s="66" t="s">
        <v>265</v>
      </c>
      <c r="I212" s="66" t="s">
        <v>128</v>
      </c>
      <c r="J212" s="66" t="s">
        <v>557</v>
      </c>
      <c r="K212" s="66" t="s">
        <v>453</v>
      </c>
      <c r="L212" s="66" t="s">
        <v>452</v>
      </c>
      <c r="O212" s="69" t="s">
        <v>520</v>
      </c>
      <c r="P212" s="69">
        <v>1.73</v>
      </c>
      <c r="Q212" s="66" t="s">
        <v>66</v>
      </c>
      <c r="R212" s="66" t="s">
        <v>465</v>
      </c>
      <c r="S212" s="67">
        <v>17447.611076923102</v>
      </c>
      <c r="T212" s="67">
        <f t="shared" si="3"/>
        <v>30184.367163076964</v>
      </c>
      <c r="U212" s="67">
        <v>174476.11076923099</v>
      </c>
      <c r="V212" s="68">
        <v>2</v>
      </c>
    </row>
    <row r="213" spans="2:22" x14ac:dyDescent="0.25">
      <c r="B213" s="66">
        <v>0</v>
      </c>
      <c r="C213" s="66">
        <v>118935821</v>
      </c>
      <c r="D213" s="66">
        <v>118938496</v>
      </c>
      <c r="E213" s="66">
        <v>118951871</v>
      </c>
      <c r="F213" s="66">
        <v>118951871</v>
      </c>
      <c r="G213" s="66" t="s">
        <v>110</v>
      </c>
      <c r="H213" s="66" t="s">
        <v>265</v>
      </c>
      <c r="I213" s="66" t="s">
        <v>128</v>
      </c>
      <c r="J213" s="66" t="s">
        <v>557</v>
      </c>
      <c r="K213" s="66" t="s">
        <v>453</v>
      </c>
      <c r="L213" s="66" t="s">
        <v>452</v>
      </c>
      <c r="O213" s="69" t="s">
        <v>520</v>
      </c>
      <c r="P213" s="69">
        <v>1.73</v>
      </c>
      <c r="Q213" s="66" t="s">
        <v>66</v>
      </c>
      <c r="R213" s="66" t="s">
        <v>476</v>
      </c>
      <c r="S213" s="67">
        <v>19183.981076923101</v>
      </c>
      <c r="T213" s="67">
        <f t="shared" si="3"/>
        <v>33188.287263076963</v>
      </c>
      <c r="U213" s="67">
        <v>191839.810769231</v>
      </c>
      <c r="V213" s="68">
        <v>2</v>
      </c>
    </row>
    <row r="214" spans="2:22" x14ac:dyDescent="0.25">
      <c r="B214" s="66">
        <v>0</v>
      </c>
      <c r="C214" s="66">
        <v>118935821</v>
      </c>
      <c r="D214" s="66">
        <v>118938496</v>
      </c>
      <c r="E214" s="66">
        <v>118951871</v>
      </c>
      <c r="F214" s="66">
        <v>118951871</v>
      </c>
      <c r="G214" s="66" t="s">
        <v>110</v>
      </c>
      <c r="H214" s="66" t="s">
        <v>265</v>
      </c>
      <c r="I214" s="66" t="s">
        <v>128</v>
      </c>
      <c r="J214" s="66" t="s">
        <v>557</v>
      </c>
      <c r="K214" s="66" t="s">
        <v>453</v>
      </c>
      <c r="L214" s="66" t="s">
        <v>452</v>
      </c>
      <c r="O214" s="69" t="s">
        <v>520</v>
      </c>
      <c r="P214" s="69">
        <v>1.73</v>
      </c>
      <c r="Q214" s="66" t="s">
        <v>66</v>
      </c>
      <c r="R214" s="66" t="s">
        <v>466</v>
      </c>
      <c r="S214" s="67">
        <v>15350.4447692307</v>
      </c>
      <c r="T214" s="67">
        <f t="shared" si="3"/>
        <v>26556.269450769112</v>
      </c>
      <c r="U214" s="67">
        <v>102336.298461538</v>
      </c>
      <c r="V214" s="68">
        <v>1</v>
      </c>
    </row>
    <row r="215" spans="2:22" x14ac:dyDescent="0.25">
      <c r="B215" s="66">
        <v>0</v>
      </c>
      <c r="C215" s="66">
        <v>118935821</v>
      </c>
      <c r="D215" s="66">
        <v>118938496</v>
      </c>
      <c r="E215" s="66">
        <v>118951871</v>
      </c>
      <c r="F215" s="66">
        <v>118951871</v>
      </c>
      <c r="G215" s="66" t="s">
        <v>110</v>
      </c>
      <c r="H215" s="66" t="s">
        <v>265</v>
      </c>
      <c r="I215" s="66" t="s">
        <v>128</v>
      </c>
      <c r="J215" s="66" t="s">
        <v>557</v>
      </c>
      <c r="K215" s="66" t="s">
        <v>453</v>
      </c>
      <c r="L215" s="66" t="s">
        <v>452</v>
      </c>
      <c r="O215" s="69" t="s">
        <v>520</v>
      </c>
      <c r="P215" s="69">
        <v>1.73</v>
      </c>
      <c r="Q215" s="66" t="s">
        <v>66</v>
      </c>
      <c r="R215" s="66" t="s">
        <v>467</v>
      </c>
      <c r="S215" s="67">
        <v>26050.4093076924</v>
      </c>
      <c r="T215" s="67">
        <f t="shared" si="3"/>
        <v>45067.20810230785</v>
      </c>
      <c r="U215" s="67">
        <v>130252.046538462</v>
      </c>
      <c r="V215" s="68">
        <v>1</v>
      </c>
    </row>
    <row r="216" spans="2:22" x14ac:dyDescent="0.25">
      <c r="B216" s="66">
        <v>0</v>
      </c>
      <c r="C216" s="66">
        <v>118935821</v>
      </c>
      <c r="D216" s="66">
        <v>118938496</v>
      </c>
      <c r="E216" s="66">
        <v>118954546</v>
      </c>
      <c r="F216" s="66">
        <v>118954546</v>
      </c>
      <c r="G216" s="66" t="s">
        <v>110</v>
      </c>
      <c r="H216" s="66" t="s">
        <v>265</v>
      </c>
      <c r="I216" s="66" t="s">
        <v>128</v>
      </c>
      <c r="J216" s="66" t="s">
        <v>557</v>
      </c>
      <c r="K216" s="66" t="s">
        <v>326</v>
      </c>
      <c r="L216" s="66" t="s">
        <v>559</v>
      </c>
      <c r="O216" s="69" t="s">
        <v>520</v>
      </c>
      <c r="P216" s="69">
        <v>1.73</v>
      </c>
      <c r="Q216" s="66" t="s">
        <v>59</v>
      </c>
      <c r="R216" s="66" t="s">
        <v>473</v>
      </c>
      <c r="S216" s="67">
        <v>3423.4286153846201</v>
      </c>
      <c r="T216" s="67">
        <f t="shared" si="3"/>
        <v>5922.5315046153928</v>
      </c>
      <c r="U216" s="67">
        <v>68468.572307692302</v>
      </c>
      <c r="V216" s="68">
        <v>2</v>
      </c>
    </row>
    <row r="217" spans="2:22" x14ac:dyDescent="0.25">
      <c r="B217" s="66">
        <v>0</v>
      </c>
      <c r="C217" s="66">
        <v>118935821</v>
      </c>
      <c r="D217" s="66">
        <v>118938496</v>
      </c>
      <c r="E217" s="66">
        <v>118954546</v>
      </c>
      <c r="F217" s="66">
        <v>118954546</v>
      </c>
      <c r="G217" s="66" t="s">
        <v>110</v>
      </c>
      <c r="H217" s="66" t="s">
        <v>265</v>
      </c>
      <c r="I217" s="66" t="s">
        <v>128</v>
      </c>
      <c r="J217" s="66" t="s">
        <v>557</v>
      </c>
      <c r="K217" s="66" t="s">
        <v>326</v>
      </c>
      <c r="L217" s="66" t="s">
        <v>559</v>
      </c>
      <c r="O217" s="69" t="s">
        <v>520</v>
      </c>
      <c r="P217" s="69">
        <v>1.73</v>
      </c>
      <c r="Q217" s="66" t="s">
        <v>59</v>
      </c>
      <c r="R217" s="66" t="s">
        <v>474</v>
      </c>
      <c r="S217" s="67">
        <v>16801.523676923101</v>
      </c>
      <c r="T217" s="67">
        <f t="shared" si="3"/>
        <v>29066.635961076965</v>
      </c>
      <c r="U217" s="67">
        <v>280025.39461538498</v>
      </c>
      <c r="V217" s="68">
        <v>5</v>
      </c>
    </row>
    <row r="218" spans="2:22" x14ac:dyDescent="0.25">
      <c r="B218" s="66">
        <v>0</v>
      </c>
      <c r="C218" s="66">
        <v>118935821</v>
      </c>
      <c r="D218" s="66">
        <v>118938496</v>
      </c>
      <c r="E218" s="66">
        <v>118954546</v>
      </c>
      <c r="F218" s="66">
        <v>118954546</v>
      </c>
      <c r="G218" s="66" t="s">
        <v>110</v>
      </c>
      <c r="H218" s="66" t="s">
        <v>265</v>
      </c>
      <c r="I218" s="66" t="s">
        <v>128</v>
      </c>
      <c r="J218" s="66" t="s">
        <v>557</v>
      </c>
      <c r="K218" s="66" t="s">
        <v>326</v>
      </c>
      <c r="L218" s="66" t="s">
        <v>559</v>
      </c>
      <c r="O218" s="69" t="s">
        <v>520</v>
      </c>
      <c r="P218" s="69">
        <v>1.73</v>
      </c>
      <c r="Q218" s="66" t="s">
        <v>59</v>
      </c>
      <c r="R218" s="66" t="s">
        <v>471</v>
      </c>
      <c r="S218" s="67">
        <v>19609.218953846099</v>
      </c>
      <c r="T218" s="67">
        <f t="shared" si="3"/>
        <v>33923.94879015375</v>
      </c>
      <c r="U218" s="67">
        <v>245115.236923077</v>
      </c>
      <c r="V218" s="68">
        <v>4</v>
      </c>
    </row>
    <row r="219" spans="2:22" x14ac:dyDescent="0.25">
      <c r="B219" s="66">
        <v>0</v>
      </c>
      <c r="C219" s="66">
        <v>118935821</v>
      </c>
      <c r="D219" s="66">
        <v>118938496</v>
      </c>
      <c r="E219" s="66">
        <v>118954546</v>
      </c>
      <c r="F219" s="66">
        <v>118954546</v>
      </c>
      <c r="G219" s="66" t="s">
        <v>110</v>
      </c>
      <c r="H219" s="66" t="s">
        <v>265</v>
      </c>
      <c r="I219" s="66" t="s">
        <v>128</v>
      </c>
      <c r="J219" s="66" t="s">
        <v>557</v>
      </c>
      <c r="K219" s="66" t="s">
        <v>326</v>
      </c>
      <c r="L219" s="66" t="s">
        <v>559</v>
      </c>
      <c r="O219" s="69" t="s">
        <v>520</v>
      </c>
      <c r="P219" s="69">
        <v>1.73</v>
      </c>
      <c r="Q219" s="66" t="s">
        <v>59</v>
      </c>
      <c r="R219" s="66" t="s">
        <v>475</v>
      </c>
      <c r="S219" s="67">
        <v>51368.964507692297</v>
      </c>
      <c r="T219" s="67">
        <f t="shared" si="3"/>
        <v>88868.308598307674</v>
      </c>
      <c r="U219" s="67">
        <v>570766.27230769198</v>
      </c>
      <c r="V219" s="68">
        <v>9</v>
      </c>
    </row>
    <row r="220" spans="2:22" x14ac:dyDescent="0.25">
      <c r="B220" s="66">
        <v>0</v>
      </c>
      <c r="C220" s="66">
        <v>118935821</v>
      </c>
      <c r="D220" s="66">
        <v>118938496</v>
      </c>
      <c r="E220" s="66">
        <v>118954546</v>
      </c>
      <c r="F220" s="66">
        <v>118954546</v>
      </c>
      <c r="G220" s="66" t="s">
        <v>110</v>
      </c>
      <c r="H220" s="66" t="s">
        <v>265</v>
      </c>
      <c r="I220" s="66" t="s">
        <v>128</v>
      </c>
      <c r="J220" s="66" t="s">
        <v>557</v>
      </c>
      <c r="K220" s="66" t="s">
        <v>326</v>
      </c>
      <c r="L220" s="66" t="s">
        <v>559</v>
      </c>
      <c r="O220" s="69" t="s">
        <v>520</v>
      </c>
      <c r="P220" s="69">
        <v>1.73</v>
      </c>
      <c r="Q220" s="66" t="s">
        <v>59</v>
      </c>
      <c r="R220" s="66" t="s">
        <v>465</v>
      </c>
      <c r="S220" s="67">
        <v>233419.51715384601</v>
      </c>
      <c r="T220" s="67">
        <f t="shared" si="3"/>
        <v>403815.7646761536</v>
      </c>
      <c r="U220" s="67">
        <v>2334195.1715384601</v>
      </c>
      <c r="V220" s="68">
        <v>29</v>
      </c>
    </row>
    <row r="221" spans="2:22" x14ac:dyDescent="0.25">
      <c r="B221" s="66">
        <v>0</v>
      </c>
      <c r="C221" s="66">
        <v>118935821</v>
      </c>
      <c r="D221" s="66">
        <v>118938496</v>
      </c>
      <c r="E221" s="66">
        <v>118954546</v>
      </c>
      <c r="F221" s="66">
        <v>118954546</v>
      </c>
      <c r="G221" s="66" t="s">
        <v>110</v>
      </c>
      <c r="H221" s="66" t="s">
        <v>265</v>
      </c>
      <c r="I221" s="66" t="s">
        <v>128</v>
      </c>
      <c r="J221" s="66" t="s">
        <v>557</v>
      </c>
      <c r="K221" s="66" t="s">
        <v>326</v>
      </c>
      <c r="L221" s="66" t="s">
        <v>559</v>
      </c>
      <c r="O221" s="69" t="s">
        <v>520</v>
      </c>
      <c r="P221" s="69">
        <v>1.73</v>
      </c>
      <c r="Q221" s="66" t="s">
        <v>59</v>
      </c>
      <c r="R221" s="66" t="s">
        <v>476</v>
      </c>
      <c r="S221" s="67">
        <v>168184.06992307701</v>
      </c>
      <c r="T221" s="67">
        <f t="shared" si="3"/>
        <v>290958.44096692326</v>
      </c>
      <c r="U221" s="67">
        <v>1681840.6992307701</v>
      </c>
      <c r="V221" s="68">
        <v>17</v>
      </c>
    </row>
    <row r="222" spans="2:22" x14ac:dyDescent="0.25">
      <c r="B222" s="66">
        <v>0</v>
      </c>
      <c r="C222" s="66">
        <v>118935821</v>
      </c>
      <c r="D222" s="66">
        <v>118938496</v>
      </c>
      <c r="E222" s="66">
        <v>118954546</v>
      </c>
      <c r="F222" s="66">
        <v>118954546</v>
      </c>
      <c r="G222" s="66" t="s">
        <v>110</v>
      </c>
      <c r="H222" s="66" t="s">
        <v>265</v>
      </c>
      <c r="I222" s="66" t="s">
        <v>128</v>
      </c>
      <c r="J222" s="66" t="s">
        <v>557</v>
      </c>
      <c r="K222" s="66" t="s">
        <v>326</v>
      </c>
      <c r="L222" s="66" t="s">
        <v>559</v>
      </c>
      <c r="O222" s="69" t="s">
        <v>520</v>
      </c>
      <c r="P222" s="69">
        <v>1.73</v>
      </c>
      <c r="Q222" s="66" t="s">
        <v>59</v>
      </c>
      <c r="R222" s="66" t="s">
        <v>466</v>
      </c>
      <c r="S222" s="67">
        <v>384277.66562307702</v>
      </c>
      <c r="T222" s="67">
        <f t="shared" si="3"/>
        <v>664800.36152792326</v>
      </c>
      <c r="U222" s="67">
        <v>2561851.1041538501</v>
      </c>
      <c r="V222" s="68">
        <v>21</v>
      </c>
    </row>
    <row r="223" spans="2:22" x14ac:dyDescent="0.25">
      <c r="B223" s="66">
        <v>0</v>
      </c>
      <c r="C223" s="66">
        <v>118935821</v>
      </c>
      <c r="D223" s="66">
        <v>118938496</v>
      </c>
      <c r="E223" s="66">
        <v>118954546</v>
      </c>
      <c r="F223" s="66">
        <v>118954546</v>
      </c>
      <c r="G223" s="66" t="s">
        <v>110</v>
      </c>
      <c r="H223" s="66" t="s">
        <v>265</v>
      </c>
      <c r="I223" s="66" t="s">
        <v>128</v>
      </c>
      <c r="J223" s="66" t="s">
        <v>557</v>
      </c>
      <c r="K223" s="66" t="s">
        <v>326</v>
      </c>
      <c r="L223" s="66" t="s">
        <v>559</v>
      </c>
      <c r="O223" s="69" t="s">
        <v>520</v>
      </c>
      <c r="P223" s="69">
        <v>1.73</v>
      </c>
      <c r="Q223" s="66" t="s">
        <v>59</v>
      </c>
      <c r="R223" s="66" t="s">
        <v>467</v>
      </c>
      <c r="S223" s="67">
        <v>265299.555692308</v>
      </c>
      <c r="T223" s="67">
        <f t="shared" si="3"/>
        <v>458968.23134769284</v>
      </c>
      <c r="U223" s="67">
        <v>1326497.7784615399</v>
      </c>
      <c r="V223" s="68">
        <v>9</v>
      </c>
    </row>
    <row r="224" spans="2:22" x14ac:dyDescent="0.25">
      <c r="B224" s="66">
        <v>0</v>
      </c>
      <c r="C224" s="66">
        <v>118935821</v>
      </c>
      <c r="D224" s="66">
        <v>118938496</v>
      </c>
      <c r="E224" s="66">
        <v>118954546</v>
      </c>
      <c r="F224" s="66">
        <v>118954546</v>
      </c>
      <c r="G224" s="66" t="s">
        <v>110</v>
      </c>
      <c r="H224" s="66" t="s">
        <v>265</v>
      </c>
      <c r="I224" s="66" t="s">
        <v>128</v>
      </c>
      <c r="J224" s="66" t="s">
        <v>557</v>
      </c>
      <c r="K224" s="66" t="s">
        <v>326</v>
      </c>
      <c r="L224" s="66" t="s">
        <v>559</v>
      </c>
      <c r="O224" s="69" t="s">
        <v>520</v>
      </c>
      <c r="P224" s="69">
        <v>1.73</v>
      </c>
      <c r="Q224" s="66" t="s">
        <v>59</v>
      </c>
      <c r="R224" s="66" t="s">
        <v>468</v>
      </c>
      <c r="S224" s="67">
        <v>36298.069038461501</v>
      </c>
      <c r="T224" s="67">
        <f t="shared" si="3"/>
        <v>62795.659436538393</v>
      </c>
      <c r="U224" s="67">
        <v>145192.276153846</v>
      </c>
      <c r="V224" s="68">
        <v>1</v>
      </c>
    </row>
    <row r="225" spans="2:22" x14ac:dyDescent="0.25">
      <c r="B225" s="66">
        <v>0</v>
      </c>
      <c r="C225" s="66">
        <v>118935821</v>
      </c>
      <c r="D225" s="66">
        <v>118938496</v>
      </c>
      <c r="E225" s="66">
        <v>118954546</v>
      </c>
      <c r="F225" s="66">
        <v>118954546</v>
      </c>
      <c r="G225" s="66" t="s">
        <v>110</v>
      </c>
      <c r="H225" s="66" t="s">
        <v>265</v>
      </c>
      <c r="I225" s="66" t="s">
        <v>128</v>
      </c>
      <c r="J225" s="66" t="s">
        <v>557</v>
      </c>
      <c r="K225" s="66" t="s">
        <v>326</v>
      </c>
      <c r="L225" s="66" t="s">
        <v>559</v>
      </c>
      <c r="O225" s="69" t="s">
        <v>520</v>
      </c>
      <c r="P225" s="69">
        <v>1.73</v>
      </c>
      <c r="Q225" s="66" t="s">
        <v>66</v>
      </c>
      <c r="R225" s="66" t="s">
        <v>466</v>
      </c>
      <c r="S225" s="67">
        <v>17163.719134615301</v>
      </c>
      <c r="T225" s="67">
        <f t="shared" si="3"/>
        <v>29693.234102884471</v>
      </c>
      <c r="U225" s="67">
        <v>114424.794230769</v>
      </c>
      <c r="V225" s="68">
        <v>1</v>
      </c>
    </row>
    <row r="226" spans="2:22" x14ac:dyDescent="0.25">
      <c r="B226" s="66">
        <v>0</v>
      </c>
      <c r="C226" s="66">
        <v>118935821</v>
      </c>
      <c r="D226" s="66">
        <v>118938496</v>
      </c>
      <c r="E226" s="66">
        <v>118957221</v>
      </c>
      <c r="F226" s="66">
        <v>118957221</v>
      </c>
      <c r="G226" s="66" t="s">
        <v>110</v>
      </c>
      <c r="H226" s="66" t="s">
        <v>265</v>
      </c>
      <c r="I226" s="66" t="s">
        <v>128</v>
      </c>
      <c r="J226" s="66" t="s">
        <v>557</v>
      </c>
      <c r="K226" s="66" t="s">
        <v>327</v>
      </c>
      <c r="L226" s="66" t="s">
        <v>399</v>
      </c>
      <c r="O226" s="69" t="s">
        <v>520</v>
      </c>
      <c r="P226" s="69">
        <v>1.73</v>
      </c>
      <c r="Q226" s="66" t="s">
        <v>62</v>
      </c>
      <c r="R226" s="66" t="s">
        <v>472</v>
      </c>
      <c r="S226" s="67">
        <v>43871.76</v>
      </c>
      <c r="T226" s="67">
        <f t="shared" si="3"/>
        <v>75898.144800000009</v>
      </c>
      <c r="U226" s="67">
        <v>877435.2</v>
      </c>
      <c r="V226" s="68">
        <v>10</v>
      </c>
    </row>
    <row r="227" spans="2:22" x14ac:dyDescent="0.25">
      <c r="B227" s="66">
        <v>0</v>
      </c>
      <c r="C227" s="66">
        <v>118935821</v>
      </c>
      <c r="D227" s="66">
        <v>118938496</v>
      </c>
      <c r="E227" s="66">
        <v>118957221</v>
      </c>
      <c r="F227" s="66">
        <v>118957221</v>
      </c>
      <c r="G227" s="66" t="s">
        <v>110</v>
      </c>
      <c r="H227" s="66" t="s">
        <v>265</v>
      </c>
      <c r="I227" s="66" t="s">
        <v>128</v>
      </c>
      <c r="J227" s="66" t="s">
        <v>557</v>
      </c>
      <c r="K227" s="66" t="s">
        <v>327</v>
      </c>
      <c r="L227" s="66" t="s">
        <v>399</v>
      </c>
      <c r="O227" s="69" t="s">
        <v>520</v>
      </c>
      <c r="P227" s="69">
        <v>1.73</v>
      </c>
      <c r="Q227" s="66" t="s">
        <v>62</v>
      </c>
      <c r="R227" s="66" t="s">
        <v>474</v>
      </c>
      <c r="S227" s="67">
        <v>3589.5776307692299</v>
      </c>
      <c r="T227" s="67">
        <f t="shared" si="3"/>
        <v>6209.969301230768</v>
      </c>
      <c r="U227" s="67">
        <v>59826.2938461538</v>
      </c>
      <c r="V227" s="68">
        <v>1</v>
      </c>
    </row>
    <row r="228" spans="2:22" x14ac:dyDescent="0.25">
      <c r="B228" s="66">
        <v>0</v>
      </c>
      <c r="C228" s="66">
        <v>118935821</v>
      </c>
      <c r="D228" s="66">
        <v>118938496</v>
      </c>
      <c r="E228" s="66">
        <v>118957221</v>
      </c>
      <c r="F228" s="66">
        <v>118957221</v>
      </c>
      <c r="G228" s="66" t="s">
        <v>110</v>
      </c>
      <c r="H228" s="66" t="s">
        <v>265</v>
      </c>
      <c r="I228" s="66" t="s">
        <v>128</v>
      </c>
      <c r="J228" s="66" t="s">
        <v>557</v>
      </c>
      <c r="K228" s="66" t="s">
        <v>327</v>
      </c>
      <c r="L228" s="66" t="s">
        <v>399</v>
      </c>
      <c r="O228" s="69" t="s">
        <v>520</v>
      </c>
      <c r="P228" s="69">
        <v>1.73</v>
      </c>
      <c r="Q228" s="66" t="s">
        <v>62</v>
      </c>
      <c r="R228" s="66" t="s">
        <v>465</v>
      </c>
      <c r="S228" s="67">
        <v>9444.6667692307692</v>
      </c>
      <c r="T228" s="67">
        <f t="shared" si="3"/>
        <v>16339.27351076923</v>
      </c>
      <c r="U228" s="67">
        <v>94446.667692307703</v>
      </c>
      <c r="V228" s="68">
        <v>1</v>
      </c>
    </row>
    <row r="229" spans="2:22" x14ac:dyDescent="0.25">
      <c r="B229" s="66">
        <v>0</v>
      </c>
      <c r="C229" s="66">
        <v>118935821</v>
      </c>
      <c r="D229" s="66">
        <v>118938496</v>
      </c>
      <c r="E229" s="66">
        <v>118957221</v>
      </c>
      <c r="F229" s="66">
        <v>118957221</v>
      </c>
      <c r="G229" s="66" t="s">
        <v>110</v>
      </c>
      <c r="H229" s="66" t="s">
        <v>265</v>
      </c>
      <c r="I229" s="66" t="s">
        <v>128</v>
      </c>
      <c r="J229" s="66" t="s">
        <v>557</v>
      </c>
      <c r="K229" s="66" t="s">
        <v>327</v>
      </c>
      <c r="L229" s="66" t="s">
        <v>399</v>
      </c>
      <c r="O229" s="69" t="s">
        <v>520</v>
      </c>
      <c r="P229" s="69">
        <v>1.73</v>
      </c>
      <c r="Q229" s="66" t="s">
        <v>62</v>
      </c>
      <c r="R229" s="66" t="s">
        <v>476</v>
      </c>
      <c r="S229" s="67">
        <v>2813.94</v>
      </c>
      <c r="T229" s="67">
        <f t="shared" si="3"/>
        <v>4868.1162000000004</v>
      </c>
      <c r="U229" s="67">
        <v>28139.4</v>
      </c>
      <c r="V229" s="68">
        <v>1</v>
      </c>
    </row>
    <row r="230" spans="2:22" x14ac:dyDescent="0.25">
      <c r="B230" s="66">
        <v>0</v>
      </c>
      <c r="C230" s="66">
        <v>118935821</v>
      </c>
      <c r="D230" s="66">
        <v>118938496</v>
      </c>
      <c r="E230" s="66">
        <v>118957221</v>
      </c>
      <c r="F230" s="66">
        <v>118957221</v>
      </c>
      <c r="G230" s="66" t="s">
        <v>110</v>
      </c>
      <c r="H230" s="66" t="s">
        <v>265</v>
      </c>
      <c r="I230" s="66" t="s">
        <v>128</v>
      </c>
      <c r="J230" s="66" t="s">
        <v>557</v>
      </c>
      <c r="K230" s="66" t="s">
        <v>327</v>
      </c>
      <c r="L230" s="66" t="s">
        <v>399</v>
      </c>
      <c r="O230" s="69" t="s">
        <v>520</v>
      </c>
      <c r="P230" s="69">
        <v>1.73</v>
      </c>
      <c r="Q230" s="66" t="s">
        <v>62</v>
      </c>
      <c r="R230" s="66" t="s">
        <v>466</v>
      </c>
      <c r="S230" s="67">
        <v>35097.728019230897</v>
      </c>
      <c r="T230" s="67">
        <f t="shared" si="3"/>
        <v>60719.069473269454</v>
      </c>
      <c r="U230" s="67">
        <v>233984.853461538</v>
      </c>
      <c r="V230" s="68">
        <v>2</v>
      </c>
    </row>
    <row r="231" spans="2:22" x14ac:dyDescent="0.25">
      <c r="B231" s="66">
        <v>0</v>
      </c>
      <c r="C231" s="66">
        <v>118935821</v>
      </c>
      <c r="D231" s="66">
        <v>118938496</v>
      </c>
      <c r="E231" s="66">
        <v>118957221</v>
      </c>
      <c r="F231" s="66">
        <v>118957221</v>
      </c>
      <c r="G231" s="66" t="s">
        <v>110</v>
      </c>
      <c r="H231" s="66" t="s">
        <v>265</v>
      </c>
      <c r="I231" s="66" t="s">
        <v>128</v>
      </c>
      <c r="J231" s="66" t="s">
        <v>557</v>
      </c>
      <c r="K231" s="66" t="s">
        <v>327</v>
      </c>
      <c r="L231" s="66" t="s">
        <v>399</v>
      </c>
      <c r="O231" s="69" t="s">
        <v>520</v>
      </c>
      <c r="P231" s="69">
        <v>1.73</v>
      </c>
      <c r="Q231" s="66" t="s">
        <v>77</v>
      </c>
      <c r="R231" s="66" t="s">
        <v>472</v>
      </c>
      <c r="S231" s="67">
        <v>32536.454000000002</v>
      </c>
      <c r="T231" s="67">
        <f t="shared" si="3"/>
        <v>56288.065419999999</v>
      </c>
      <c r="U231" s="67">
        <v>650729.07999999996</v>
      </c>
      <c r="V231" s="68">
        <v>7</v>
      </c>
    </row>
    <row r="232" spans="2:22" x14ac:dyDescent="0.25">
      <c r="B232" s="66">
        <v>0</v>
      </c>
      <c r="C232" s="66">
        <v>118935821</v>
      </c>
      <c r="D232" s="66">
        <v>118938496</v>
      </c>
      <c r="E232" s="66">
        <v>118957221</v>
      </c>
      <c r="F232" s="66">
        <v>118957221</v>
      </c>
      <c r="G232" s="66" t="s">
        <v>110</v>
      </c>
      <c r="H232" s="66" t="s">
        <v>265</v>
      </c>
      <c r="I232" s="66" t="s">
        <v>128</v>
      </c>
      <c r="J232" s="66" t="s">
        <v>557</v>
      </c>
      <c r="K232" s="66" t="s">
        <v>327</v>
      </c>
      <c r="L232" s="66" t="s">
        <v>399</v>
      </c>
      <c r="O232" s="69" t="s">
        <v>520</v>
      </c>
      <c r="P232" s="69">
        <v>1.73</v>
      </c>
      <c r="Q232" s="66" t="s">
        <v>77</v>
      </c>
      <c r="R232" s="66" t="s">
        <v>465</v>
      </c>
      <c r="S232" s="67">
        <v>8932.2628461538498</v>
      </c>
      <c r="T232" s="67">
        <f t="shared" si="3"/>
        <v>15452.814723846161</v>
      </c>
      <c r="U232" s="67">
        <v>89322.628461538494</v>
      </c>
      <c r="V232" s="68">
        <v>1</v>
      </c>
    </row>
    <row r="233" spans="2:22" x14ac:dyDescent="0.25">
      <c r="B233" s="66">
        <v>0</v>
      </c>
      <c r="C233" s="66">
        <v>118935821</v>
      </c>
      <c r="D233" s="66">
        <v>118938496</v>
      </c>
      <c r="E233" s="66">
        <v>118957221</v>
      </c>
      <c r="F233" s="66">
        <v>118957221</v>
      </c>
      <c r="G233" s="66" t="s">
        <v>110</v>
      </c>
      <c r="H233" s="66" t="s">
        <v>265</v>
      </c>
      <c r="I233" s="66" t="s">
        <v>128</v>
      </c>
      <c r="J233" s="66" t="s">
        <v>557</v>
      </c>
      <c r="K233" s="66" t="s">
        <v>327</v>
      </c>
      <c r="L233" s="66" t="s">
        <v>399</v>
      </c>
      <c r="O233" s="69" t="s">
        <v>520</v>
      </c>
      <c r="P233" s="69">
        <v>1.73</v>
      </c>
      <c r="Q233" s="66" t="s">
        <v>77</v>
      </c>
      <c r="R233" s="66" t="s">
        <v>466</v>
      </c>
      <c r="S233" s="67">
        <v>17444.834999999999</v>
      </c>
      <c r="T233" s="67">
        <f t="shared" si="3"/>
        <v>30179.564549999999</v>
      </c>
      <c r="U233" s="67">
        <v>116298.9</v>
      </c>
      <c r="V233" s="68">
        <v>1</v>
      </c>
    </row>
    <row r="234" spans="2:22" x14ac:dyDescent="0.25">
      <c r="B234" s="66">
        <v>0</v>
      </c>
      <c r="C234" s="66">
        <v>118935821</v>
      </c>
      <c r="D234" s="66">
        <v>118938496</v>
      </c>
      <c r="E234" s="66">
        <v>118957221</v>
      </c>
      <c r="F234" s="66">
        <v>118957221</v>
      </c>
      <c r="G234" s="66" t="s">
        <v>110</v>
      </c>
      <c r="H234" s="66" t="s">
        <v>265</v>
      </c>
      <c r="I234" s="66" t="s">
        <v>128</v>
      </c>
      <c r="J234" s="66" t="s">
        <v>557</v>
      </c>
      <c r="K234" s="66" t="s">
        <v>327</v>
      </c>
      <c r="L234" s="66" t="s">
        <v>399</v>
      </c>
      <c r="O234" s="69" t="s">
        <v>520</v>
      </c>
      <c r="P234" s="69">
        <v>1.73</v>
      </c>
      <c r="Q234" s="66" t="s">
        <v>63</v>
      </c>
      <c r="R234" s="66" t="s">
        <v>473</v>
      </c>
      <c r="S234" s="67">
        <v>538.65023076923001</v>
      </c>
      <c r="T234" s="67">
        <f t="shared" si="3"/>
        <v>931.86489923076795</v>
      </c>
      <c r="U234" s="67">
        <v>10773.0046153846</v>
      </c>
      <c r="V234" s="68">
        <v>1</v>
      </c>
    </row>
    <row r="235" spans="2:22" x14ac:dyDescent="0.25">
      <c r="B235" s="66">
        <v>0</v>
      </c>
      <c r="C235" s="66">
        <v>118935821</v>
      </c>
      <c r="D235" s="66">
        <v>118938496</v>
      </c>
      <c r="E235" s="66">
        <v>118957221</v>
      </c>
      <c r="F235" s="66">
        <v>118957221</v>
      </c>
      <c r="G235" s="66" t="s">
        <v>110</v>
      </c>
      <c r="H235" s="66" t="s">
        <v>265</v>
      </c>
      <c r="I235" s="66" t="s">
        <v>128</v>
      </c>
      <c r="J235" s="66" t="s">
        <v>557</v>
      </c>
      <c r="K235" s="66" t="s">
        <v>327</v>
      </c>
      <c r="L235" s="66" t="s">
        <v>399</v>
      </c>
      <c r="O235" s="69" t="s">
        <v>520</v>
      </c>
      <c r="P235" s="69">
        <v>1.73</v>
      </c>
      <c r="Q235" s="66" t="s">
        <v>63</v>
      </c>
      <c r="R235" s="66" t="s">
        <v>474</v>
      </c>
      <c r="S235" s="67">
        <v>21175.282684615398</v>
      </c>
      <c r="T235" s="67">
        <f t="shared" si="3"/>
        <v>36633.239044384638</v>
      </c>
      <c r="U235" s="67">
        <v>352921.37807692302</v>
      </c>
      <c r="V235" s="68">
        <v>6</v>
      </c>
    </row>
    <row r="236" spans="2:22" x14ac:dyDescent="0.25">
      <c r="B236" s="66">
        <v>0</v>
      </c>
      <c r="C236" s="66">
        <v>118935821</v>
      </c>
      <c r="D236" s="66">
        <v>118938496</v>
      </c>
      <c r="E236" s="66">
        <v>118957221</v>
      </c>
      <c r="F236" s="66">
        <v>118957221</v>
      </c>
      <c r="G236" s="66" t="s">
        <v>110</v>
      </c>
      <c r="H236" s="66" t="s">
        <v>265</v>
      </c>
      <c r="I236" s="66" t="s">
        <v>128</v>
      </c>
      <c r="J236" s="66" t="s">
        <v>557</v>
      </c>
      <c r="K236" s="66" t="s">
        <v>327</v>
      </c>
      <c r="L236" s="66" t="s">
        <v>399</v>
      </c>
      <c r="O236" s="69" t="s">
        <v>520</v>
      </c>
      <c r="P236" s="69">
        <v>1.73</v>
      </c>
      <c r="Q236" s="66" t="s">
        <v>63</v>
      </c>
      <c r="R236" s="66" t="s">
        <v>471</v>
      </c>
      <c r="S236" s="67">
        <v>26746.020246153799</v>
      </c>
      <c r="T236" s="67">
        <f t="shared" si="3"/>
        <v>46270.615025846069</v>
      </c>
      <c r="U236" s="67">
        <v>334325.25307692302</v>
      </c>
      <c r="V236" s="68">
        <v>5</v>
      </c>
    </row>
    <row r="237" spans="2:22" x14ac:dyDescent="0.25">
      <c r="B237" s="66">
        <v>0</v>
      </c>
      <c r="C237" s="66">
        <v>118935821</v>
      </c>
      <c r="D237" s="66">
        <v>118938496</v>
      </c>
      <c r="E237" s="66">
        <v>118957221</v>
      </c>
      <c r="F237" s="66">
        <v>118957221</v>
      </c>
      <c r="G237" s="66" t="s">
        <v>110</v>
      </c>
      <c r="H237" s="66" t="s">
        <v>265</v>
      </c>
      <c r="I237" s="66" t="s">
        <v>128</v>
      </c>
      <c r="J237" s="66" t="s">
        <v>557</v>
      </c>
      <c r="K237" s="66" t="s">
        <v>327</v>
      </c>
      <c r="L237" s="66" t="s">
        <v>399</v>
      </c>
      <c r="O237" s="69" t="s">
        <v>520</v>
      </c>
      <c r="P237" s="69">
        <v>1.73</v>
      </c>
      <c r="Q237" s="66" t="s">
        <v>63</v>
      </c>
      <c r="R237" s="66" t="s">
        <v>475</v>
      </c>
      <c r="S237" s="67">
        <v>34203.696438461498</v>
      </c>
      <c r="T237" s="67">
        <f t="shared" si="3"/>
        <v>59172.394838538392</v>
      </c>
      <c r="U237" s="67">
        <v>380041.07153846201</v>
      </c>
      <c r="V237" s="68">
        <v>5</v>
      </c>
    </row>
    <row r="238" spans="2:22" x14ac:dyDescent="0.25">
      <c r="B238" s="66">
        <v>0</v>
      </c>
      <c r="C238" s="66">
        <v>118935821</v>
      </c>
      <c r="D238" s="66">
        <v>118938496</v>
      </c>
      <c r="E238" s="66">
        <v>118957221</v>
      </c>
      <c r="F238" s="66">
        <v>118957221</v>
      </c>
      <c r="G238" s="66" t="s">
        <v>110</v>
      </c>
      <c r="H238" s="66" t="s">
        <v>265</v>
      </c>
      <c r="I238" s="66" t="s">
        <v>128</v>
      </c>
      <c r="J238" s="66" t="s">
        <v>557</v>
      </c>
      <c r="K238" s="66" t="s">
        <v>327</v>
      </c>
      <c r="L238" s="66" t="s">
        <v>399</v>
      </c>
      <c r="O238" s="69" t="s">
        <v>520</v>
      </c>
      <c r="P238" s="69">
        <v>1.73</v>
      </c>
      <c r="Q238" s="66" t="s">
        <v>63</v>
      </c>
      <c r="R238" s="66" t="s">
        <v>465</v>
      </c>
      <c r="S238" s="67">
        <v>53247.174076923096</v>
      </c>
      <c r="T238" s="67">
        <f t="shared" si="3"/>
        <v>92117.611153076956</v>
      </c>
      <c r="U238" s="67">
        <v>532471.74076923099</v>
      </c>
      <c r="V238" s="68">
        <v>6</v>
      </c>
    </row>
    <row r="239" spans="2:22" x14ac:dyDescent="0.25">
      <c r="B239" s="66">
        <v>0</v>
      </c>
      <c r="C239" s="66">
        <v>118935821</v>
      </c>
      <c r="D239" s="66">
        <v>118938496</v>
      </c>
      <c r="E239" s="66">
        <v>118957221</v>
      </c>
      <c r="F239" s="66">
        <v>118957221</v>
      </c>
      <c r="G239" s="66" t="s">
        <v>110</v>
      </c>
      <c r="H239" s="66" t="s">
        <v>265</v>
      </c>
      <c r="I239" s="66" t="s">
        <v>128</v>
      </c>
      <c r="J239" s="66" t="s">
        <v>557</v>
      </c>
      <c r="K239" s="66" t="s">
        <v>327</v>
      </c>
      <c r="L239" s="66" t="s">
        <v>399</v>
      </c>
      <c r="O239" s="69" t="s">
        <v>520</v>
      </c>
      <c r="P239" s="69">
        <v>1.73</v>
      </c>
      <c r="Q239" s="66" t="s">
        <v>63</v>
      </c>
      <c r="R239" s="66" t="s">
        <v>476</v>
      </c>
      <c r="S239" s="67">
        <v>10259.4295384615</v>
      </c>
      <c r="T239" s="67">
        <f t="shared" si="3"/>
        <v>17748.813101538395</v>
      </c>
      <c r="U239" s="67">
        <v>102594.295384615</v>
      </c>
      <c r="V239" s="68">
        <v>1</v>
      </c>
    </row>
    <row r="240" spans="2:22" x14ac:dyDescent="0.25">
      <c r="B240" s="66">
        <v>0</v>
      </c>
      <c r="C240" s="66">
        <v>118935821</v>
      </c>
      <c r="D240" s="66">
        <v>118938496</v>
      </c>
      <c r="E240" s="66">
        <v>118957221</v>
      </c>
      <c r="F240" s="66">
        <v>118957221</v>
      </c>
      <c r="G240" s="66" t="s">
        <v>110</v>
      </c>
      <c r="H240" s="66" t="s">
        <v>265</v>
      </c>
      <c r="I240" s="66" t="s">
        <v>128</v>
      </c>
      <c r="J240" s="66" t="s">
        <v>557</v>
      </c>
      <c r="K240" s="66" t="s">
        <v>327</v>
      </c>
      <c r="L240" s="66" t="s">
        <v>399</v>
      </c>
      <c r="O240" s="69" t="s">
        <v>520</v>
      </c>
      <c r="P240" s="69">
        <v>1.73</v>
      </c>
      <c r="Q240" s="66" t="s">
        <v>63</v>
      </c>
      <c r="R240" s="66" t="s">
        <v>466</v>
      </c>
      <c r="S240" s="67">
        <v>51679.897499999999</v>
      </c>
      <c r="T240" s="67">
        <f t="shared" si="3"/>
        <v>89406.222674999997</v>
      </c>
      <c r="U240" s="67">
        <v>344532.65</v>
      </c>
      <c r="V240" s="68">
        <v>3</v>
      </c>
    </row>
    <row r="241" spans="2:22" x14ac:dyDescent="0.25">
      <c r="B241" s="66">
        <v>0</v>
      </c>
      <c r="C241" s="66">
        <v>118935821</v>
      </c>
      <c r="D241" s="66">
        <v>118938496</v>
      </c>
      <c r="E241" s="66">
        <v>118957221</v>
      </c>
      <c r="F241" s="66">
        <v>118957221</v>
      </c>
      <c r="G241" s="66" t="s">
        <v>110</v>
      </c>
      <c r="H241" s="66" t="s">
        <v>265</v>
      </c>
      <c r="I241" s="66" t="s">
        <v>128</v>
      </c>
      <c r="J241" s="66" t="s">
        <v>557</v>
      </c>
      <c r="K241" s="66" t="s">
        <v>327</v>
      </c>
      <c r="L241" s="66" t="s">
        <v>399</v>
      </c>
      <c r="O241" s="69" t="s">
        <v>520</v>
      </c>
      <c r="P241" s="69">
        <v>1.73</v>
      </c>
      <c r="Q241" s="66" t="s">
        <v>63</v>
      </c>
      <c r="R241" s="66" t="s">
        <v>468</v>
      </c>
      <c r="S241" s="67">
        <v>45697.701826923003</v>
      </c>
      <c r="T241" s="67">
        <f t="shared" si="3"/>
        <v>79057.024160576795</v>
      </c>
      <c r="U241" s="67">
        <v>182790.80730769201</v>
      </c>
      <c r="V241" s="68">
        <v>1</v>
      </c>
    </row>
    <row r="242" spans="2:22" x14ac:dyDescent="0.25">
      <c r="B242" s="66">
        <v>0</v>
      </c>
      <c r="C242" s="66">
        <v>118935821</v>
      </c>
      <c r="D242" s="66">
        <v>118938496</v>
      </c>
      <c r="E242" s="66">
        <v>118959896</v>
      </c>
      <c r="F242" s="66">
        <v>118959896</v>
      </c>
      <c r="G242" s="66" t="s">
        <v>110</v>
      </c>
      <c r="H242" s="66" t="s">
        <v>265</v>
      </c>
      <c r="I242" s="66" t="s">
        <v>128</v>
      </c>
      <c r="J242" s="66" t="s">
        <v>557</v>
      </c>
      <c r="K242" s="66" t="s">
        <v>328</v>
      </c>
      <c r="L242" s="66" t="s">
        <v>400</v>
      </c>
      <c r="O242" s="69" t="s">
        <v>520</v>
      </c>
      <c r="P242" s="69">
        <v>1.73</v>
      </c>
      <c r="Q242" s="66" t="s">
        <v>73</v>
      </c>
      <c r="R242" s="66" t="s">
        <v>473</v>
      </c>
      <c r="S242" s="67">
        <v>8963.1516923076797</v>
      </c>
      <c r="T242" s="67">
        <f t="shared" si="3"/>
        <v>15506.252427692285</v>
      </c>
      <c r="U242" s="67">
        <v>179263.03384615399</v>
      </c>
      <c r="V242" s="68">
        <v>4</v>
      </c>
    </row>
    <row r="243" spans="2:22" x14ac:dyDescent="0.25">
      <c r="B243" s="66">
        <v>0</v>
      </c>
      <c r="C243" s="66">
        <v>118935821</v>
      </c>
      <c r="D243" s="66">
        <v>118938496</v>
      </c>
      <c r="E243" s="66">
        <v>118959896</v>
      </c>
      <c r="F243" s="66">
        <v>118959896</v>
      </c>
      <c r="G243" s="66" t="s">
        <v>110</v>
      </c>
      <c r="H243" s="66" t="s">
        <v>265</v>
      </c>
      <c r="I243" s="66" t="s">
        <v>128</v>
      </c>
      <c r="J243" s="66" t="s">
        <v>557</v>
      </c>
      <c r="K243" s="66" t="s">
        <v>328</v>
      </c>
      <c r="L243" s="66" t="s">
        <v>400</v>
      </c>
      <c r="O243" s="69" t="s">
        <v>520</v>
      </c>
      <c r="P243" s="69">
        <v>1.73</v>
      </c>
      <c r="Q243" s="66" t="s">
        <v>73</v>
      </c>
      <c r="R243" s="66" t="s">
        <v>474</v>
      </c>
      <c r="S243" s="67">
        <v>6921.0596538461596</v>
      </c>
      <c r="T243" s="67">
        <f t="shared" si="3"/>
        <v>11973.433201153855</v>
      </c>
      <c r="U243" s="67">
        <v>115350.99423076901</v>
      </c>
      <c r="V243" s="68">
        <v>2</v>
      </c>
    </row>
    <row r="244" spans="2:22" x14ac:dyDescent="0.25">
      <c r="B244" s="66">
        <v>0</v>
      </c>
      <c r="C244" s="66">
        <v>118935821</v>
      </c>
      <c r="D244" s="66">
        <v>118938496</v>
      </c>
      <c r="E244" s="66">
        <v>118959896</v>
      </c>
      <c r="F244" s="66">
        <v>118959896</v>
      </c>
      <c r="G244" s="66" t="s">
        <v>110</v>
      </c>
      <c r="H244" s="66" t="s">
        <v>265</v>
      </c>
      <c r="I244" s="66" t="s">
        <v>128</v>
      </c>
      <c r="J244" s="66" t="s">
        <v>557</v>
      </c>
      <c r="K244" s="66" t="s">
        <v>328</v>
      </c>
      <c r="L244" s="66" t="s">
        <v>400</v>
      </c>
      <c r="O244" s="69" t="s">
        <v>520</v>
      </c>
      <c r="P244" s="69">
        <v>1.73</v>
      </c>
      <c r="Q244" s="66" t="s">
        <v>73</v>
      </c>
      <c r="R244" s="66" t="s">
        <v>475</v>
      </c>
      <c r="S244" s="67">
        <v>8340.7011230769203</v>
      </c>
      <c r="T244" s="67">
        <f t="shared" si="3"/>
        <v>14429.412942923072</v>
      </c>
      <c r="U244" s="67">
        <v>92674.456923076898</v>
      </c>
      <c r="V244" s="68">
        <v>1</v>
      </c>
    </row>
    <row r="245" spans="2:22" x14ac:dyDescent="0.25">
      <c r="B245" s="66">
        <v>0</v>
      </c>
      <c r="C245" s="66">
        <v>118935821</v>
      </c>
      <c r="D245" s="66">
        <v>118938496</v>
      </c>
      <c r="E245" s="66">
        <v>118959896</v>
      </c>
      <c r="F245" s="66">
        <v>118959896</v>
      </c>
      <c r="G245" s="66" t="s">
        <v>110</v>
      </c>
      <c r="H245" s="66" t="s">
        <v>265</v>
      </c>
      <c r="I245" s="66" t="s">
        <v>128</v>
      </c>
      <c r="J245" s="66" t="s">
        <v>557</v>
      </c>
      <c r="K245" s="66" t="s">
        <v>328</v>
      </c>
      <c r="L245" s="66" t="s">
        <v>400</v>
      </c>
      <c r="O245" s="69" t="s">
        <v>520</v>
      </c>
      <c r="P245" s="69">
        <v>1.73</v>
      </c>
      <c r="Q245" s="66" t="s">
        <v>73</v>
      </c>
      <c r="R245" s="66" t="s">
        <v>465</v>
      </c>
      <c r="S245" s="67">
        <v>37624.114576922999</v>
      </c>
      <c r="T245" s="67">
        <f t="shared" si="3"/>
        <v>65089.718218076785</v>
      </c>
      <c r="U245" s="67">
        <v>376241.14576923102</v>
      </c>
      <c r="V245" s="68">
        <v>5</v>
      </c>
    </row>
    <row r="246" spans="2:22" x14ac:dyDescent="0.25">
      <c r="B246" s="66">
        <v>0</v>
      </c>
      <c r="C246" s="66">
        <v>118935821</v>
      </c>
      <c r="D246" s="66">
        <v>118938496</v>
      </c>
      <c r="E246" s="66">
        <v>118959896</v>
      </c>
      <c r="F246" s="66">
        <v>118959896</v>
      </c>
      <c r="G246" s="66" t="s">
        <v>110</v>
      </c>
      <c r="H246" s="66" t="s">
        <v>265</v>
      </c>
      <c r="I246" s="66" t="s">
        <v>128</v>
      </c>
      <c r="J246" s="66" t="s">
        <v>557</v>
      </c>
      <c r="K246" s="66" t="s">
        <v>328</v>
      </c>
      <c r="L246" s="66" t="s">
        <v>400</v>
      </c>
      <c r="O246" s="69" t="s">
        <v>520</v>
      </c>
      <c r="P246" s="69">
        <v>1.73</v>
      </c>
      <c r="Q246" s="66" t="s">
        <v>73</v>
      </c>
      <c r="R246" s="66" t="s">
        <v>476</v>
      </c>
      <c r="S246" s="67">
        <v>8855.0683846153806</v>
      </c>
      <c r="T246" s="67">
        <f t="shared" si="3"/>
        <v>15319.268305384609</v>
      </c>
      <c r="U246" s="67">
        <v>88550.683846153799</v>
      </c>
      <c r="V246" s="68">
        <v>1</v>
      </c>
    </row>
    <row r="247" spans="2:22" x14ac:dyDescent="0.25">
      <c r="B247" s="66">
        <v>0</v>
      </c>
      <c r="C247" s="66">
        <v>118935821</v>
      </c>
      <c r="D247" s="66">
        <v>118938496</v>
      </c>
      <c r="E247" s="66">
        <v>118959896</v>
      </c>
      <c r="F247" s="66">
        <v>118959896</v>
      </c>
      <c r="G247" s="66" t="s">
        <v>110</v>
      </c>
      <c r="H247" s="66" t="s">
        <v>265</v>
      </c>
      <c r="I247" s="66" t="s">
        <v>128</v>
      </c>
      <c r="J247" s="66" t="s">
        <v>557</v>
      </c>
      <c r="K247" s="66" t="s">
        <v>328</v>
      </c>
      <c r="L247" s="66" t="s">
        <v>400</v>
      </c>
      <c r="O247" s="69" t="s">
        <v>520</v>
      </c>
      <c r="P247" s="69">
        <v>1.73</v>
      </c>
      <c r="Q247" s="66" t="s">
        <v>73</v>
      </c>
      <c r="R247" s="66" t="s">
        <v>466</v>
      </c>
      <c r="S247" s="67">
        <v>34641.070673076902</v>
      </c>
      <c r="T247" s="67">
        <f t="shared" si="3"/>
        <v>59929.052264423037</v>
      </c>
      <c r="U247" s="67">
        <v>230940.47115384601</v>
      </c>
      <c r="V247" s="68">
        <v>2</v>
      </c>
    </row>
    <row r="248" spans="2:22" x14ac:dyDescent="0.25">
      <c r="B248" s="66">
        <v>0</v>
      </c>
      <c r="C248" s="66">
        <v>118935821</v>
      </c>
      <c r="D248" s="66">
        <v>118938496</v>
      </c>
      <c r="E248" s="66">
        <v>118959896</v>
      </c>
      <c r="F248" s="66">
        <v>118959896</v>
      </c>
      <c r="G248" s="66" t="s">
        <v>110</v>
      </c>
      <c r="H248" s="66" t="s">
        <v>265</v>
      </c>
      <c r="I248" s="66" t="s">
        <v>128</v>
      </c>
      <c r="J248" s="66" t="s">
        <v>557</v>
      </c>
      <c r="K248" s="66" t="s">
        <v>328</v>
      </c>
      <c r="L248" s="66" t="s">
        <v>400</v>
      </c>
      <c r="O248" s="69" t="s">
        <v>520</v>
      </c>
      <c r="P248" s="69">
        <v>1.73</v>
      </c>
      <c r="Q248" s="66" t="s">
        <v>61</v>
      </c>
      <c r="R248" s="66" t="s">
        <v>473</v>
      </c>
      <c r="S248" s="67">
        <v>14421.395</v>
      </c>
      <c r="T248" s="67">
        <f t="shared" si="3"/>
        <v>24949.013350000001</v>
      </c>
      <c r="U248" s="67">
        <v>288427.90000000002</v>
      </c>
      <c r="V248" s="68">
        <v>6</v>
      </c>
    </row>
    <row r="249" spans="2:22" x14ac:dyDescent="0.25">
      <c r="B249" s="66">
        <v>0</v>
      </c>
      <c r="C249" s="66">
        <v>118935821</v>
      </c>
      <c r="D249" s="66">
        <v>118938496</v>
      </c>
      <c r="E249" s="66">
        <v>118959896</v>
      </c>
      <c r="F249" s="66">
        <v>118959896</v>
      </c>
      <c r="G249" s="66" t="s">
        <v>110</v>
      </c>
      <c r="H249" s="66" t="s">
        <v>265</v>
      </c>
      <c r="I249" s="66" t="s">
        <v>128</v>
      </c>
      <c r="J249" s="66" t="s">
        <v>557</v>
      </c>
      <c r="K249" s="66" t="s">
        <v>328</v>
      </c>
      <c r="L249" s="66" t="s">
        <v>400</v>
      </c>
      <c r="O249" s="69" t="s">
        <v>520</v>
      </c>
      <c r="P249" s="69">
        <v>1.73</v>
      </c>
      <c r="Q249" s="66" t="s">
        <v>61</v>
      </c>
      <c r="R249" s="66" t="s">
        <v>474</v>
      </c>
      <c r="S249" s="67">
        <v>22247.3770615385</v>
      </c>
      <c r="T249" s="67">
        <f t="shared" si="3"/>
        <v>38487.962316461606</v>
      </c>
      <c r="U249" s="67">
        <v>370789.61769230798</v>
      </c>
      <c r="V249" s="68">
        <v>7</v>
      </c>
    </row>
    <row r="250" spans="2:22" x14ac:dyDescent="0.25">
      <c r="B250" s="66">
        <v>0</v>
      </c>
      <c r="C250" s="66">
        <v>118935821</v>
      </c>
      <c r="D250" s="66">
        <v>118938496</v>
      </c>
      <c r="E250" s="66">
        <v>118959896</v>
      </c>
      <c r="F250" s="66">
        <v>118959896</v>
      </c>
      <c r="G250" s="66" t="s">
        <v>110</v>
      </c>
      <c r="H250" s="66" t="s">
        <v>265</v>
      </c>
      <c r="I250" s="66" t="s">
        <v>128</v>
      </c>
      <c r="J250" s="66" t="s">
        <v>557</v>
      </c>
      <c r="K250" s="66" t="s">
        <v>328</v>
      </c>
      <c r="L250" s="66" t="s">
        <v>400</v>
      </c>
      <c r="O250" s="69" t="s">
        <v>520</v>
      </c>
      <c r="P250" s="69">
        <v>1.73</v>
      </c>
      <c r="Q250" s="66" t="s">
        <v>61</v>
      </c>
      <c r="R250" s="66" t="s">
        <v>471</v>
      </c>
      <c r="S250" s="67">
        <v>5545.0123384615399</v>
      </c>
      <c r="T250" s="67">
        <f t="shared" si="3"/>
        <v>9592.8713455384641</v>
      </c>
      <c r="U250" s="67">
        <v>69312.6542307692</v>
      </c>
      <c r="V250" s="68">
        <v>1</v>
      </c>
    </row>
    <row r="251" spans="2:22" x14ac:dyDescent="0.25">
      <c r="B251" s="66">
        <v>0</v>
      </c>
      <c r="C251" s="66">
        <v>118935821</v>
      </c>
      <c r="D251" s="66">
        <v>118938496</v>
      </c>
      <c r="E251" s="66">
        <v>118959896</v>
      </c>
      <c r="F251" s="66">
        <v>118959896</v>
      </c>
      <c r="G251" s="66" t="s">
        <v>110</v>
      </c>
      <c r="H251" s="66" t="s">
        <v>265</v>
      </c>
      <c r="I251" s="66" t="s">
        <v>128</v>
      </c>
      <c r="J251" s="66" t="s">
        <v>557</v>
      </c>
      <c r="K251" s="66" t="s">
        <v>328</v>
      </c>
      <c r="L251" s="66" t="s">
        <v>400</v>
      </c>
      <c r="O251" s="69" t="s">
        <v>520</v>
      </c>
      <c r="P251" s="69">
        <v>1.73</v>
      </c>
      <c r="Q251" s="66" t="s">
        <v>61</v>
      </c>
      <c r="R251" s="66" t="s">
        <v>475</v>
      </c>
      <c r="S251" s="67">
        <v>29272.871007692302</v>
      </c>
      <c r="T251" s="67">
        <f t="shared" si="3"/>
        <v>50642.066843307679</v>
      </c>
      <c r="U251" s="67">
        <v>325254.12230769201</v>
      </c>
      <c r="V251" s="68">
        <v>4</v>
      </c>
    </row>
    <row r="252" spans="2:22" x14ac:dyDescent="0.25">
      <c r="B252" s="66">
        <v>0</v>
      </c>
      <c r="C252" s="66">
        <v>118935821</v>
      </c>
      <c r="D252" s="66">
        <v>118938496</v>
      </c>
      <c r="E252" s="66">
        <v>118959896</v>
      </c>
      <c r="F252" s="66">
        <v>118959896</v>
      </c>
      <c r="G252" s="66" t="s">
        <v>110</v>
      </c>
      <c r="H252" s="66" t="s">
        <v>265</v>
      </c>
      <c r="I252" s="66" t="s">
        <v>128</v>
      </c>
      <c r="J252" s="66" t="s">
        <v>557</v>
      </c>
      <c r="K252" s="66" t="s">
        <v>328</v>
      </c>
      <c r="L252" s="66" t="s">
        <v>400</v>
      </c>
      <c r="O252" s="69" t="s">
        <v>520</v>
      </c>
      <c r="P252" s="69">
        <v>1.73</v>
      </c>
      <c r="Q252" s="66" t="s">
        <v>61</v>
      </c>
      <c r="R252" s="66" t="s">
        <v>465</v>
      </c>
      <c r="S252" s="67">
        <v>124237.76365384601</v>
      </c>
      <c r="T252" s="67">
        <f t="shared" si="3"/>
        <v>214931.33112115358</v>
      </c>
      <c r="U252" s="67">
        <v>1242377.6365384599</v>
      </c>
      <c r="V252" s="68">
        <v>13</v>
      </c>
    </row>
    <row r="253" spans="2:22" x14ac:dyDescent="0.25">
      <c r="B253" s="66">
        <v>0</v>
      </c>
      <c r="C253" s="66">
        <v>118935821</v>
      </c>
      <c r="D253" s="66">
        <v>118938496</v>
      </c>
      <c r="E253" s="66">
        <v>118959896</v>
      </c>
      <c r="F253" s="66">
        <v>118959896</v>
      </c>
      <c r="G253" s="66" t="s">
        <v>110</v>
      </c>
      <c r="H253" s="66" t="s">
        <v>265</v>
      </c>
      <c r="I253" s="66" t="s">
        <v>128</v>
      </c>
      <c r="J253" s="66" t="s">
        <v>557</v>
      </c>
      <c r="K253" s="66" t="s">
        <v>328</v>
      </c>
      <c r="L253" s="66" t="s">
        <v>400</v>
      </c>
      <c r="O253" s="69" t="s">
        <v>520</v>
      </c>
      <c r="P253" s="69">
        <v>1.73</v>
      </c>
      <c r="Q253" s="66" t="s">
        <v>61</v>
      </c>
      <c r="R253" s="66" t="s">
        <v>476</v>
      </c>
      <c r="S253" s="67">
        <v>9925.4086923076902</v>
      </c>
      <c r="T253" s="67">
        <f t="shared" si="3"/>
        <v>17170.957037692304</v>
      </c>
      <c r="U253" s="67">
        <v>99254.086923076902</v>
      </c>
      <c r="V253" s="68">
        <v>1</v>
      </c>
    </row>
    <row r="254" spans="2:22" x14ac:dyDescent="0.25">
      <c r="B254" s="66">
        <v>0</v>
      </c>
      <c r="C254" s="66">
        <v>118935821</v>
      </c>
      <c r="D254" s="66">
        <v>118938496</v>
      </c>
      <c r="E254" s="66">
        <v>118959896</v>
      </c>
      <c r="F254" s="66">
        <v>118959896</v>
      </c>
      <c r="G254" s="66" t="s">
        <v>110</v>
      </c>
      <c r="H254" s="66" t="s">
        <v>265</v>
      </c>
      <c r="I254" s="66" t="s">
        <v>128</v>
      </c>
      <c r="J254" s="66" t="s">
        <v>557</v>
      </c>
      <c r="K254" s="66" t="s">
        <v>328</v>
      </c>
      <c r="L254" s="66" t="s">
        <v>400</v>
      </c>
      <c r="O254" s="69" t="s">
        <v>520</v>
      </c>
      <c r="P254" s="69">
        <v>1.73</v>
      </c>
      <c r="Q254" s="66" t="s">
        <v>61</v>
      </c>
      <c r="R254" s="66" t="s">
        <v>466</v>
      </c>
      <c r="S254" s="67">
        <v>100660.573846154</v>
      </c>
      <c r="T254" s="67">
        <f t="shared" si="3"/>
        <v>174142.79275384641</v>
      </c>
      <c r="U254" s="67">
        <v>671070.49230769195</v>
      </c>
      <c r="V254" s="68">
        <v>6</v>
      </c>
    </row>
    <row r="255" spans="2:22" x14ac:dyDescent="0.25">
      <c r="B255" s="66">
        <v>0</v>
      </c>
      <c r="C255" s="66">
        <v>118935821</v>
      </c>
      <c r="D255" s="66">
        <v>118938496</v>
      </c>
      <c r="E255" s="66">
        <v>118959896</v>
      </c>
      <c r="F255" s="66">
        <v>118959896</v>
      </c>
      <c r="G255" s="66" t="s">
        <v>110</v>
      </c>
      <c r="H255" s="66" t="s">
        <v>265</v>
      </c>
      <c r="I255" s="66" t="s">
        <v>128</v>
      </c>
      <c r="J255" s="66" t="s">
        <v>557</v>
      </c>
      <c r="K255" s="66" t="s">
        <v>328</v>
      </c>
      <c r="L255" s="66" t="s">
        <v>400</v>
      </c>
      <c r="O255" s="69" t="s">
        <v>520</v>
      </c>
      <c r="P255" s="69">
        <v>1.73</v>
      </c>
      <c r="Q255" s="66" t="s">
        <v>61</v>
      </c>
      <c r="R255" s="66" t="s">
        <v>467</v>
      </c>
      <c r="S255" s="67">
        <v>53220.995000000003</v>
      </c>
      <c r="T255" s="67">
        <f t="shared" si="3"/>
        <v>92072.321349999998</v>
      </c>
      <c r="U255" s="67">
        <v>266104.97499999998</v>
      </c>
      <c r="V255" s="68">
        <v>2</v>
      </c>
    </row>
    <row r="256" spans="2:22" x14ac:dyDescent="0.25">
      <c r="B256" s="66">
        <v>0</v>
      </c>
      <c r="C256" s="66">
        <v>118935821</v>
      </c>
      <c r="D256" s="66">
        <v>118938496</v>
      </c>
      <c r="E256" s="66">
        <v>118959896</v>
      </c>
      <c r="F256" s="66">
        <v>118959896</v>
      </c>
      <c r="G256" s="66" t="s">
        <v>110</v>
      </c>
      <c r="H256" s="66" t="s">
        <v>265</v>
      </c>
      <c r="I256" s="66" t="s">
        <v>128</v>
      </c>
      <c r="J256" s="66" t="s">
        <v>557</v>
      </c>
      <c r="K256" s="66" t="s">
        <v>328</v>
      </c>
      <c r="L256" s="66" t="s">
        <v>400</v>
      </c>
      <c r="O256" s="69" t="s">
        <v>520</v>
      </c>
      <c r="P256" s="69">
        <v>1.73</v>
      </c>
      <c r="Q256" s="66" t="s">
        <v>61</v>
      </c>
      <c r="R256" s="66" t="s">
        <v>468</v>
      </c>
      <c r="S256" s="67">
        <v>45752.187692307802</v>
      </c>
      <c r="T256" s="67">
        <f t="shared" si="3"/>
        <v>79151.284707692495</v>
      </c>
      <c r="U256" s="67">
        <v>183008.750769231</v>
      </c>
      <c r="V256" s="68">
        <v>1</v>
      </c>
    </row>
    <row r="257" spans="2:22" x14ac:dyDescent="0.25">
      <c r="B257" s="66">
        <v>0</v>
      </c>
      <c r="C257" s="66">
        <v>118935821</v>
      </c>
      <c r="D257" s="66">
        <v>118938496</v>
      </c>
      <c r="E257" s="66">
        <v>118959896</v>
      </c>
      <c r="F257" s="66">
        <v>118959896</v>
      </c>
      <c r="G257" s="66" t="s">
        <v>110</v>
      </c>
      <c r="H257" s="66" t="s">
        <v>265</v>
      </c>
      <c r="I257" s="66" t="s">
        <v>128</v>
      </c>
      <c r="J257" s="66" t="s">
        <v>557</v>
      </c>
      <c r="K257" s="66" t="s">
        <v>328</v>
      </c>
      <c r="L257" s="66" t="s">
        <v>400</v>
      </c>
      <c r="O257" s="69" t="s">
        <v>520</v>
      </c>
      <c r="P257" s="69">
        <v>1.73</v>
      </c>
      <c r="Q257" s="66" t="s">
        <v>83</v>
      </c>
      <c r="R257" s="66" t="s">
        <v>473</v>
      </c>
      <c r="S257" s="67">
        <v>2639.4810000000002</v>
      </c>
      <c r="T257" s="67">
        <f t="shared" si="3"/>
        <v>4566.30213</v>
      </c>
      <c r="U257" s="67">
        <v>52789.62</v>
      </c>
      <c r="V257" s="68">
        <v>1</v>
      </c>
    </row>
    <row r="258" spans="2:22" x14ac:dyDescent="0.25">
      <c r="B258" s="66">
        <v>0</v>
      </c>
      <c r="C258" s="66">
        <v>118935821</v>
      </c>
      <c r="D258" s="66">
        <v>118938496</v>
      </c>
      <c r="E258" s="66">
        <v>118962571</v>
      </c>
      <c r="F258" s="66">
        <v>118962571</v>
      </c>
      <c r="G258" s="66" t="s">
        <v>110</v>
      </c>
      <c r="H258" s="66" t="s">
        <v>265</v>
      </c>
      <c r="I258" s="66" t="s">
        <v>128</v>
      </c>
      <c r="J258" s="66" t="s">
        <v>557</v>
      </c>
      <c r="K258" s="66" t="s">
        <v>329</v>
      </c>
      <c r="L258" s="66" t="s">
        <v>330</v>
      </c>
      <c r="O258" s="69" t="s">
        <v>520</v>
      </c>
      <c r="P258" s="69">
        <v>1.73</v>
      </c>
      <c r="Q258" s="66" t="s">
        <v>60</v>
      </c>
      <c r="R258" s="66" t="s">
        <v>474</v>
      </c>
      <c r="S258" s="67">
        <v>6992.3984769230701</v>
      </c>
      <c r="T258" s="67">
        <f t="shared" si="3"/>
        <v>12096.849365076911</v>
      </c>
      <c r="U258" s="67">
        <v>116539.974615385</v>
      </c>
      <c r="V258" s="68">
        <v>2</v>
      </c>
    </row>
    <row r="259" spans="2:22" x14ac:dyDescent="0.25">
      <c r="B259" s="66">
        <v>0</v>
      </c>
      <c r="C259" s="66">
        <v>118935821</v>
      </c>
      <c r="D259" s="66">
        <v>118938496</v>
      </c>
      <c r="E259" s="66">
        <v>118962571</v>
      </c>
      <c r="F259" s="66">
        <v>118962571</v>
      </c>
      <c r="G259" s="66" t="s">
        <v>110</v>
      </c>
      <c r="H259" s="66" t="s">
        <v>265</v>
      </c>
      <c r="I259" s="66" t="s">
        <v>128</v>
      </c>
      <c r="J259" s="66" t="s">
        <v>557</v>
      </c>
      <c r="K259" s="66" t="s">
        <v>329</v>
      </c>
      <c r="L259" s="66" t="s">
        <v>330</v>
      </c>
      <c r="O259" s="69" t="s">
        <v>520</v>
      </c>
      <c r="P259" s="69">
        <v>1.73</v>
      </c>
      <c r="Q259" s="66" t="s">
        <v>60</v>
      </c>
      <c r="R259" s="66" t="s">
        <v>471</v>
      </c>
      <c r="S259" s="67">
        <v>9315.2089538461496</v>
      </c>
      <c r="T259" s="67">
        <f t="shared" ref="T259:T322" si="4">S259*P259</f>
        <v>16115.311490153839</v>
      </c>
      <c r="U259" s="67">
        <v>116440.111923077</v>
      </c>
      <c r="V259" s="68">
        <v>2</v>
      </c>
    </row>
    <row r="260" spans="2:22" x14ac:dyDescent="0.25">
      <c r="B260" s="66">
        <v>0</v>
      </c>
      <c r="C260" s="66">
        <v>118935821</v>
      </c>
      <c r="D260" s="66">
        <v>118938496</v>
      </c>
      <c r="E260" s="66">
        <v>118962571</v>
      </c>
      <c r="F260" s="66">
        <v>118962571</v>
      </c>
      <c r="G260" s="66" t="s">
        <v>110</v>
      </c>
      <c r="H260" s="66" t="s">
        <v>265</v>
      </c>
      <c r="I260" s="66" t="s">
        <v>128</v>
      </c>
      <c r="J260" s="66" t="s">
        <v>557</v>
      </c>
      <c r="K260" s="66" t="s">
        <v>329</v>
      </c>
      <c r="L260" s="66" t="s">
        <v>330</v>
      </c>
      <c r="O260" s="69" t="s">
        <v>520</v>
      </c>
      <c r="P260" s="69">
        <v>1.73</v>
      </c>
      <c r="Q260" s="66" t="s">
        <v>60</v>
      </c>
      <c r="R260" s="66" t="s">
        <v>475</v>
      </c>
      <c r="S260" s="67">
        <v>31425.697176923099</v>
      </c>
      <c r="T260" s="67">
        <f t="shared" si="4"/>
        <v>54366.456116076959</v>
      </c>
      <c r="U260" s="67">
        <v>349174.413076923</v>
      </c>
      <c r="V260" s="68">
        <v>4</v>
      </c>
    </row>
    <row r="261" spans="2:22" x14ac:dyDescent="0.25">
      <c r="B261" s="66">
        <v>0</v>
      </c>
      <c r="C261" s="66">
        <v>118935821</v>
      </c>
      <c r="D261" s="66">
        <v>118938496</v>
      </c>
      <c r="E261" s="66">
        <v>118962571</v>
      </c>
      <c r="F261" s="66">
        <v>118962571</v>
      </c>
      <c r="G261" s="66" t="s">
        <v>110</v>
      </c>
      <c r="H261" s="66" t="s">
        <v>265</v>
      </c>
      <c r="I261" s="66" t="s">
        <v>128</v>
      </c>
      <c r="J261" s="66" t="s">
        <v>557</v>
      </c>
      <c r="K261" s="66" t="s">
        <v>329</v>
      </c>
      <c r="L261" s="66" t="s">
        <v>330</v>
      </c>
      <c r="O261" s="69" t="s">
        <v>520</v>
      </c>
      <c r="P261" s="69">
        <v>1.73</v>
      </c>
      <c r="Q261" s="66" t="s">
        <v>60</v>
      </c>
      <c r="R261" s="66" t="s">
        <v>465</v>
      </c>
      <c r="S261" s="67">
        <v>85064.125730769301</v>
      </c>
      <c r="T261" s="67">
        <f t="shared" si="4"/>
        <v>147160.9375142309</v>
      </c>
      <c r="U261" s="67">
        <v>850641.25730769197</v>
      </c>
      <c r="V261" s="68">
        <v>8</v>
      </c>
    </row>
    <row r="262" spans="2:22" x14ac:dyDescent="0.25">
      <c r="B262" s="66">
        <v>0</v>
      </c>
      <c r="C262" s="66">
        <v>118935821</v>
      </c>
      <c r="D262" s="66">
        <v>118938496</v>
      </c>
      <c r="E262" s="66">
        <v>118962571</v>
      </c>
      <c r="F262" s="66">
        <v>118962571</v>
      </c>
      <c r="G262" s="66" t="s">
        <v>110</v>
      </c>
      <c r="H262" s="66" t="s">
        <v>265</v>
      </c>
      <c r="I262" s="66" t="s">
        <v>128</v>
      </c>
      <c r="J262" s="66" t="s">
        <v>557</v>
      </c>
      <c r="K262" s="66" t="s">
        <v>329</v>
      </c>
      <c r="L262" s="66" t="s">
        <v>330</v>
      </c>
      <c r="O262" s="69" t="s">
        <v>520</v>
      </c>
      <c r="P262" s="69">
        <v>1.73</v>
      </c>
      <c r="Q262" s="66" t="s">
        <v>60</v>
      </c>
      <c r="R262" s="66" t="s">
        <v>466</v>
      </c>
      <c r="S262" s="67">
        <v>17082.377826923101</v>
      </c>
      <c r="T262" s="67">
        <f t="shared" si="4"/>
        <v>29552.513640576963</v>
      </c>
      <c r="U262" s="67">
        <v>113882.51884615399</v>
      </c>
      <c r="V262" s="68">
        <v>1</v>
      </c>
    </row>
    <row r="263" spans="2:22" x14ac:dyDescent="0.25">
      <c r="B263" s="66">
        <v>0</v>
      </c>
      <c r="C263" s="66">
        <v>118935821</v>
      </c>
      <c r="D263" s="66">
        <v>118938496</v>
      </c>
      <c r="E263" s="66">
        <v>118962571</v>
      </c>
      <c r="F263" s="66">
        <v>118962571</v>
      </c>
      <c r="G263" s="66" t="s">
        <v>110</v>
      </c>
      <c r="H263" s="66" t="s">
        <v>265</v>
      </c>
      <c r="I263" s="66" t="s">
        <v>128</v>
      </c>
      <c r="J263" s="66" t="s">
        <v>557</v>
      </c>
      <c r="K263" s="66" t="s">
        <v>329</v>
      </c>
      <c r="L263" s="66" t="s">
        <v>330</v>
      </c>
      <c r="O263" s="69" t="s">
        <v>520</v>
      </c>
      <c r="P263" s="69">
        <v>1.73</v>
      </c>
      <c r="Q263" s="66" t="s">
        <v>60</v>
      </c>
      <c r="R263" s="66" t="s">
        <v>467</v>
      </c>
      <c r="S263" s="67">
        <v>27687.6236153846</v>
      </c>
      <c r="T263" s="67">
        <f t="shared" si="4"/>
        <v>47899.588854615358</v>
      </c>
      <c r="U263" s="67">
        <v>138438.11807692301</v>
      </c>
      <c r="V263" s="68">
        <v>1</v>
      </c>
    </row>
    <row r="264" spans="2:22" x14ac:dyDescent="0.25">
      <c r="B264" s="66">
        <v>0</v>
      </c>
      <c r="C264" s="66">
        <v>118935821</v>
      </c>
      <c r="D264" s="66">
        <v>118938496</v>
      </c>
      <c r="E264" s="66">
        <v>118962571</v>
      </c>
      <c r="F264" s="66">
        <v>118962571</v>
      </c>
      <c r="G264" s="66" t="s">
        <v>110</v>
      </c>
      <c r="H264" s="66" t="s">
        <v>265</v>
      </c>
      <c r="I264" s="66" t="s">
        <v>128</v>
      </c>
      <c r="J264" s="66" t="s">
        <v>557</v>
      </c>
      <c r="K264" s="66" t="s">
        <v>329</v>
      </c>
      <c r="L264" s="66" t="s">
        <v>330</v>
      </c>
      <c r="O264" s="69" t="s">
        <v>520</v>
      </c>
      <c r="P264" s="69">
        <v>1.73</v>
      </c>
      <c r="Q264" s="66" t="s">
        <v>66</v>
      </c>
      <c r="R264" s="66" t="s">
        <v>474</v>
      </c>
      <c r="S264" s="67">
        <v>9347.99370000001</v>
      </c>
      <c r="T264" s="67">
        <f t="shared" si="4"/>
        <v>16172.029101000016</v>
      </c>
      <c r="U264" s="67">
        <v>155799.89499999999</v>
      </c>
      <c r="V264" s="68">
        <v>4</v>
      </c>
    </row>
    <row r="265" spans="2:22" x14ac:dyDescent="0.25">
      <c r="B265" s="66">
        <v>0</v>
      </c>
      <c r="C265" s="66">
        <v>118935821</v>
      </c>
      <c r="D265" s="66">
        <v>118938496</v>
      </c>
      <c r="E265" s="66">
        <v>118962571</v>
      </c>
      <c r="F265" s="66">
        <v>118962571</v>
      </c>
      <c r="G265" s="66" t="s">
        <v>110</v>
      </c>
      <c r="H265" s="66" t="s">
        <v>265</v>
      </c>
      <c r="I265" s="66" t="s">
        <v>128</v>
      </c>
      <c r="J265" s="66" t="s">
        <v>557</v>
      </c>
      <c r="K265" s="66" t="s">
        <v>329</v>
      </c>
      <c r="L265" s="66" t="s">
        <v>330</v>
      </c>
      <c r="O265" s="69" t="s">
        <v>520</v>
      </c>
      <c r="P265" s="69">
        <v>1.73</v>
      </c>
      <c r="Q265" s="66" t="s">
        <v>66</v>
      </c>
      <c r="R265" s="66" t="s">
        <v>471</v>
      </c>
      <c r="S265" s="67">
        <v>25555.5873538462</v>
      </c>
      <c r="T265" s="67">
        <f t="shared" si="4"/>
        <v>44211.166122153925</v>
      </c>
      <c r="U265" s="67">
        <v>319444.84192307701</v>
      </c>
      <c r="V265" s="68">
        <v>5</v>
      </c>
    </row>
    <row r="266" spans="2:22" x14ac:dyDescent="0.25">
      <c r="B266" s="66">
        <v>0</v>
      </c>
      <c r="C266" s="66">
        <v>118935821</v>
      </c>
      <c r="D266" s="66">
        <v>118938496</v>
      </c>
      <c r="E266" s="66">
        <v>118962571</v>
      </c>
      <c r="F266" s="66">
        <v>118962571</v>
      </c>
      <c r="G266" s="66" t="s">
        <v>110</v>
      </c>
      <c r="H266" s="66" t="s">
        <v>265</v>
      </c>
      <c r="I266" s="66" t="s">
        <v>128</v>
      </c>
      <c r="J266" s="66" t="s">
        <v>557</v>
      </c>
      <c r="K266" s="66" t="s">
        <v>329</v>
      </c>
      <c r="L266" s="66" t="s">
        <v>330</v>
      </c>
      <c r="O266" s="69" t="s">
        <v>520</v>
      </c>
      <c r="P266" s="69">
        <v>1.73</v>
      </c>
      <c r="Q266" s="66" t="s">
        <v>66</v>
      </c>
      <c r="R266" s="66" t="s">
        <v>475</v>
      </c>
      <c r="S266" s="67">
        <v>71352.857561538505</v>
      </c>
      <c r="T266" s="67">
        <f t="shared" si="4"/>
        <v>123440.44358146162</v>
      </c>
      <c r="U266" s="67">
        <v>792809.52846153802</v>
      </c>
      <c r="V266" s="68">
        <v>9</v>
      </c>
    </row>
    <row r="267" spans="2:22" x14ac:dyDescent="0.25">
      <c r="B267" s="66">
        <v>0</v>
      </c>
      <c r="C267" s="66">
        <v>118935821</v>
      </c>
      <c r="D267" s="66">
        <v>118938496</v>
      </c>
      <c r="E267" s="66">
        <v>118962571</v>
      </c>
      <c r="F267" s="66">
        <v>118962571</v>
      </c>
      <c r="G267" s="66" t="s">
        <v>110</v>
      </c>
      <c r="H267" s="66" t="s">
        <v>265</v>
      </c>
      <c r="I267" s="66" t="s">
        <v>128</v>
      </c>
      <c r="J267" s="66" t="s">
        <v>557</v>
      </c>
      <c r="K267" s="66" t="s">
        <v>329</v>
      </c>
      <c r="L267" s="66" t="s">
        <v>330</v>
      </c>
      <c r="O267" s="69" t="s">
        <v>520</v>
      </c>
      <c r="P267" s="69">
        <v>1.73</v>
      </c>
      <c r="Q267" s="66" t="s">
        <v>66</v>
      </c>
      <c r="R267" s="66" t="s">
        <v>465</v>
      </c>
      <c r="S267" s="67">
        <v>110150.742461538</v>
      </c>
      <c r="T267" s="67">
        <f t="shared" si="4"/>
        <v>190560.78445846075</v>
      </c>
      <c r="U267" s="67">
        <v>1101507.4246153799</v>
      </c>
      <c r="V267" s="68">
        <v>12</v>
      </c>
    </row>
    <row r="268" spans="2:22" x14ac:dyDescent="0.25">
      <c r="B268" s="66">
        <v>0</v>
      </c>
      <c r="C268" s="66">
        <v>118935821</v>
      </c>
      <c r="D268" s="66">
        <v>118938496</v>
      </c>
      <c r="E268" s="66">
        <v>118962571</v>
      </c>
      <c r="F268" s="66">
        <v>118962571</v>
      </c>
      <c r="G268" s="66" t="s">
        <v>110</v>
      </c>
      <c r="H268" s="66" t="s">
        <v>265</v>
      </c>
      <c r="I268" s="66" t="s">
        <v>128</v>
      </c>
      <c r="J268" s="66" t="s">
        <v>557</v>
      </c>
      <c r="K268" s="66" t="s">
        <v>329</v>
      </c>
      <c r="L268" s="66" t="s">
        <v>330</v>
      </c>
      <c r="O268" s="69" t="s">
        <v>520</v>
      </c>
      <c r="P268" s="69">
        <v>1.73</v>
      </c>
      <c r="Q268" s="66" t="s">
        <v>66</v>
      </c>
      <c r="R268" s="66" t="s">
        <v>466</v>
      </c>
      <c r="S268" s="67">
        <v>33566.685923076897</v>
      </c>
      <c r="T268" s="67">
        <f t="shared" si="4"/>
        <v>58070.36664692303</v>
      </c>
      <c r="U268" s="67">
        <v>223777.90615384601</v>
      </c>
      <c r="V268" s="68">
        <v>2</v>
      </c>
    </row>
    <row r="269" spans="2:22" x14ac:dyDescent="0.25">
      <c r="B269" s="66">
        <v>0</v>
      </c>
      <c r="C269" s="66">
        <v>118935821</v>
      </c>
      <c r="D269" s="66">
        <v>118938496</v>
      </c>
      <c r="E269" s="66">
        <v>118962571</v>
      </c>
      <c r="F269" s="66">
        <v>118962571</v>
      </c>
      <c r="G269" s="66" t="s">
        <v>110</v>
      </c>
      <c r="H269" s="66" t="s">
        <v>265</v>
      </c>
      <c r="I269" s="66" t="s">
        <v>128</v>
      </c>
      <c r="J269" s="66" t="s">
        <v>557</v>
      </c>
      <c r="K269" s="66" t="s">
        <v>329</v>
      </c>
      <c r="L269" s="66" t="s">
        <v>330</v>
      </c>
      <c r="O269" s="69" t="s">
        <v>520</v>
      </c>
      <c r="P269" s="69">
        <v>1.73</v>
      </c>
      <c r="Q269" s="66" t="s">
        <v>66</v>
      </c>
      <c r="R269" s="66" t="s">
        <v>467</v>
      </c>
      <c r="S269" s="67">
        <v>24009.634230769199</v>
      </c>
      <c r="T269" s="67">
        <f t="shared" si="4"/>
        <v>41536.667219230716</v>
      </c>
      <c r="U269" s="67">
        <v>120048.17115384599</v>
      </c>
      <c r="V269" s="68">
        <v>1</v>
      </c>
    </row>
    <row r="270" spans="2:22" x14ac:dyDescent="0.25">
      <c r="B270" s="66">
        <v>0</v>
      </c>
      <c r="C270" s="66">
        <v>118935821</v>
      </c>
      <c r="D270" s="66">
        <v>118938496</v>
      </c>
      <c r="E270" s="66">
        <v>118962571</v>
      </c>
      <c r="F270" s="66">
        <v>118962571</v>
      </c>
      <c r="G270" s="66" t="s">
        <v>110</v>
      </c>
      <c r="H270" s="66" t="s">
        <v>265</v>
      </c>
      <c r="I270" s="66" t="s">
        <v>128</v>
      </c>
      <c r="J270" s="66" t="s">
        <v>557</v>
      </c>
      <c r="K270" s="66" t="s">
        <v>329</v>
      </c>
      <c r="L270" s="66" t="s">
        <v>330</v>
      </c>
      <c r="O270" s="69" t="s">
        <v>520</v>
      </c>
      <c r="P270" s="69">
        <v>1.73</v>
      </c>
      <c r="Q270" s="66" t="s">
        <v>66</v>
      </c>
      <c r="R270" s="66" t="s">
        <v>468</v>
      </c>
      <c r="S270" s="67">
        <v>41970.177884615499</v>
      </c>
      <c r="T270" s="67">
        <f t="shared" si="4"/>
        <v>72608.407740384806</v>
      </c>
      <c r="U270" s="67">
        <v>167880.711538462</v>
      </c>
      <c r="V270" s="68">
        <v>1</v>
      </c>
    </row>
    <row r="271" spans="2:22" x14ac:dyDescent="0.25">
      <c r="B271" s="66">
        <v>0</v>
      </c>
      <c r="C271" s="66">
        <v>118935821</v>
      </c>
      <c r="D271" s="66">
        <v>118938496</v>
      </c>
      <c r="E271" s="66">
        <v>118965246</v>
      </c>
      <c r="F271" s="66">
        <v>118965246</v>
      </c>
      <c r="G271" s="66" t="s">
        <v>110</v>
      </c>
      <c r="H271" s="66" t="s">
        <v>265</v>
      </c>
      <c r="I271" s="66" t="s">
        <v>128</v>
      </c>
      <c r="J271" s="66" t="s">
        <v>557</v>
      </c>
      <c r="K271" s="66" t="s">
        <v>331</v>
      </c>
      <c r="L271" s="66" t="s">
        <v>435</v>
      </c>
      <c r="O271" s="69" t="s">
        <v>520</v>
      </c>
      <c r="P271" s="69">
        <v>1.73</v>
      </c>
      <c r="Q271" s="66" t="s">
        <v>59</v>
      </c>
      <c r="R271" s="66" t="s">
        <v>474</v>
      </c>
      <c r="S271" s="67">
        <v>2860.7379230769202</v>
      </c>
      <c r="T271" s="67">
        <f t="shared" si="4"/>
        <v>4949.0766069230722</v>
      </c>
      <c r="U271" s="67">
        <v>47678.965384615403</v>
      </c>
      <c r="V271" s="68">
        <v>1</v>
      </c>
    </row>
    <row r="272" spans="2:22" x14ac:dyDescent="0.25">
      <c r="B272" s="66">
        <v>0</v>
      </c>
      <c r="C272" s="66">
        <v>118935821</v>
      </c>
      <c r="D272" s="66">
        <v>118938496</v>
      </c>
      <c r="E272" s="66">
        <v>118965246</v>
      </c>
      <c r="F272" s="66">
        <v>118965246</v>
      </c>
      <c r="G272" s="66" t="s">
        <v>110</v>
      </c>
      <c r="H272" s="66" t="s">
        <v>265</v>
      </c>
      <c r="I272" s="66" t="s">
        <v>128</v>
      </c>
      <c r="J272" s="66" t="s">
        <v>557</v>
      </c>
      <c r="K272" s="66" t="s">
        <v>331</v>
      </c>
      <c r="L272" s="66" t="s">
        <v>435</v>
      </c>
      <c r="O272" s="69" t="s">
        <v>520</v>
      </c>
      <c r="P272" s="69">
        <v>1.73</v>
      </c>
      <c r="Q272" s="66" t="s">
        <v>59</v>
      </c>
      <c r="R272" s="66" t="s">
        <v>471</v>
      </c>
      <c r="S272" s="67">
        <v>10606.8552</v>
      </c>
      <c r="T272" s="67">
        <f t="shared" si="4"/>
        <v>18349.859496000001</v>
      </c>
      <c r="U272" s="67">
        <v>132585.69</v>
      </c>
      <c r="V272" s="68">
        <v>2</v>
      </c>
    </row>
    <row r="273" spans="2:22" x14ac:dyDescent="0.25">
      <c r="B273" s="66">
        <v>0</v>
      </c>
      <c r="C273" s="66">
        <v>118935821</v>
      </c>
      <c r="D273" s="66">
        <v>118938496</v>
      </c>
      <c r="E273" s="66">
        <v>118965246</v>
      </c>
      <c r="F273" s="66">
        <v>118965246</v>
      </c>
      <c r="G273" s="66" t="s">
        <v>110</v>
      </c>
      <c r="H273" s="66" t="s">
        <v>265</v>
      </c>
      <c r="I273" s="66" t="s">
        <v>128</v>
      </c>
      <c r="J273" s="66" t="s">
        <v>557</v>
      </c>
      <c r="K273" s="66" t="s">
        <v>331</v>
      </c>
      <c r="L273" s="66" t="s">
        <v>435</v>
      </c>
      <c r="O273" s="69" t="s">
        <v>520</v>
      </c>
      <c r="P273" s="69">
        <v>1.73</v>
      </c>
      <c r="Q273" s="66" t="s">
        <v>59</v>
      </c>
      <c r="R273" s="66" t="s">
        <v>465</v>
      </c>
      <c r="S273" s="67">
        <v>60456.457153846102</v>
      </c>
      <c r="T273" s="67">
        <f t="shared" si="4"/>
        <v>104589.67087615376</v>
      </c>
      <c r="U273" s="67">
        <v>604564.57153846195</v>
      </c>
      <c r="V273" s="68">
        <v>6</v>
      </c>
    </row>
    <row r="274" spans="2:22" x14ac:dyDescent="0.25">
      <c r="B274" s="66">
        <v>0</v>
      </c>
      <c r="C274" s="66">
        <v>118935821</v>
      </c>
      <c r="D274" s="66">
        <v>118938496</v>
      </c>
      <c r="E274" s="66">
        <v>118965246</v>
      </c>
      <c r="F274" s="66">
        <v>118965246</v>
      </c>
      <c r="G274" s="66" t="s">
        <v>110</v>
      </c>
      <c r="H274" s="66" t="s">
        <v>265</v>
      </c>
      <c r="I274" s="66" t="s">
        <v>128</v>
      </c>
      <c r="J274" s="66" t="s">
        <v>557</v>
      </c>
      <c r="K274" s="66" t="s">
        <v>331</v>
      </c>
      <c r="L274" s="66" t="s">
        <v>435</v>
      </c>
      <c r="O274" s="69" t="s">
        <v>520</v>
      </c>
      <c r="P274" s="69">
        <v>1.73</v>
      </c>
      <c r="Q274" s="66" t="s">
        <v>59</v>
      </c>
      <c r="R274" s="66" t="s">
        <v>466</v>
      </c>
      <c r="S274" s="67">
        <v>49856.569499999998</v>
      </c>
      <c r="T274" s="67">
        <f t="shared" si="4"/>
        <v>86251.86523499999</v>
      </c>
      <c r="U274" s="67">
        <v>332377.13</v>
      </c>
      <c r="V274" s="68">
        <v>3</v>
      </c>
    </row>
    <row r="275" spans="2:22" x14ac:dyDescent="0.25">
      <c r="B275" s="66">
        <v>0</v>
      </c>
      <c r="C275" s="66">
        <v>118935821</v>
      </c>
      <c r="D275" s="66">
        <v>118938496</v>
      </c>
      <c r="E275" s="66">
        <v>118965246</v>
      </c>
      <c r="F275" s="66">
        <v>118965246</v>
      </c>
      <c r="G275" s="66" t="s">
        <v>110</v>
      </c>
      <c r="H275" s="66" t="s">
        <v>265</v>
      </c>
      <c r="I275" s="66" t="s">
        <v>128</v>
      </c>
      <c r="J275" s="66" t="s">
        <v>557</v>
      </c>
      <c r="K275" s="66" t="s">
        <v>331</v>
      </c>
      <c r="L275" s="66" t="s">
        <v>435</v>
      </c>
      <c r="O275" s="69" t="s">
        <v>520</v>
      </c>
      <c r="P275" s="69">
        <v>1.73</v>
      </c>
      <c r="Q275" s="66" t="s">
        <v>59</v>
      </c>
      <c r="R275" s="66" t="s">
        <v>468</v>
      </c>
      <c r="S275" s="67">
        <v>41927.132211538497</v>
      </c>
      <c r="T275" s="67">
        <f t="shared" si="4"/>
        <v>72533.938725961605</v>
      </c>
      <c r="U275" s="67">
        <v>167708.52884615399</v>
      </c>
      <c r="V275" s="68">
        <v>1</v>
      </c>
    </row>
    <row r="276" spans="2:22" x14ac:dyDescent="0.25">
      <c r="B276" s="66">
        <v>0</v>
      </c>
      <c r="C276" s="66">
        <v>118935821</v>
      </c>
      <c r="D276" s="66">
        <v>118938496</v>
      </c>
      <c r="E276" s="66">
        <v>118965246</v>
      </c>
      <c r="F276" s="66">
        <v>118965246</v>
      </c>
      <c r="G276" s="66" t="s">
        <v>110</v>
      </c>
      <c r="H276" s="66" t="s">
        <v>265</v>
      </c>
      <c r="I276" s="66" t="s">
        <v>128</v>
      </c>
      <c r="J276" s="66" t="s">
        <v>557</v>
      </c>
      <c r="K276" s="66" t="s">
        <v>331</v>
      </c>
      <c r="L276" s="66" t="s">
        <v>435</v>
      </c>
      <c r="O276" s="69" t="s">
        <v>520</v>
      </c>
      <c r="P276" s="69">
        <v>1.73</v>
      </c>
      <c r="Q276" s="66" t="s">
        <v>84</v>
      </c>
      <c r="R276" s="66" t="s">
        <v>474</v>
      </c>
      <c r="S276" s="67">
        <v>10011.5699146154</v>
      </c>
      <c r="T276" s="67">
        <f t="shared" si="4"/>
        <v>17320.015952284641</v>
      </c>
      <c r="U276" s="67">
        <v>166859.49857692301</v>
      </c>
      <c r="V276" s="68">
        <v>4</v>
      </c>
    </row>
    <row r="277" spans="2:22" x14ac:dyDescent="0.25">
      <c r="B277" s="66">
        <v>0</v>
      </c>
      <c r="C277" s="66">
        <v>118935821</v>
      </c>
      <c r="D277" s="66">
        <v>118938496</v>
      </c>
      <c r="E277" s="66">
        <v>118965246</v>
      </c>
      <c r="F277" s="66">
        <v>118965246</v>
      </c>
      <c r="G277" s="66" t="s">
        <v>110</v>
      </c>
      <c r="H277" s="66" t="s">
        <v>265</v>
      </c>
      <c r="I277" s="66" t="s">
        <v>128</v>
      </c>
      <c r="J277" s="66" t="s">
        <v>557</v>
      </c>
      <c r="K277" s="66" t="s">
        <v>331</v>
      </c>
      <c r="L277" s="66" t="s">
        <v>435</v>
      </c>
      <c r="O277" s="69" t="s">
        <v>520</v>
      </c>
      <c r="P277" s="69">
        <v>1.73</v>
      </c>
      <c r="Q277" s="66" t="s">
        <v>84</v>
      </c>
      <c r="R277" s="66" t="s">
        <v>471</v>
      </c>
      <c r="S277" s="67">
        <v>41821.5415876923</v>
      </c>
      <c r="T277" s="67">
        <f t="shared" si="4"/>
        <v>72351.266946707678</v>
      </c>
      <c r="U277" s="67">
        <v>522769.26984615403</v>
      </c>
      <c r="V277" s="68">
        <v>7</v>
      </c>
    </row>
    <row r="278" spans="2:22" x14ac:dyDescent="0.25">
      <c r="B278" s="66">
        <v>0</v>
      </c>
      <c r="C278" s="66">
        <v>118935821</v>
      </c>
      <c r="D278" s="66">
        <v>118938496</v>
      </c>
      <c r="E278" s="66">
        <v>118965246</v>
      </c>
      <c r="F278" s="66">
        <v>118965246</v>
      </c>
      <c r="G278" s="66" t="s">
        <v>110</v>
      </c>
      <c r="H278" s="66" t="s">
        <v>265</v>
      </c>
      <c r="I278" s="66" t="s">
        <v>128</v>
      </c>
      <c r="J278" s="66" t="s">
        <v>557</v>
      </c>
      <c r="K278" s="66" t="s">
        <v>331</v>
      </c>
      <c r="L278" s="66" t="s">
        <v>435</v>
      </c>
      <c r="O278" s="69" t="s">
        <v>520</v>
      </c>
      <c r="P278" s="69">
        <v>1.73</v>
      </c>
      <c r="Q278" s="66" t="s">
        <v>84</v>
      </c>
      <c r="R278" s="66" t="s">
        <v>475</v>
      </c>
      <c r="S278" s="67">
        <v>48559.645696153901</v>
      </c>
      <c r="T278" s="67">
        <f t="shared" si="4"/>
        <v>84008.187054346243</v>
      </c>
      <c r="U278" s="67">
        <v>539551.61884615396</v>
      </c>
      <c r="V278" s="68">
        <v>6</v>
      </c>
    </row>
    <row r="279" spans="2:22" x14ac:dyDescent="0.25">
      <c r="B279" s="66">
        <v>0</v>
      </c>
      <c r="C279" s="66">
        <v>118935821</v>
      </c>
      <c r="D279" s="66">
        <v>118938496</v>
      </c>
      <c r="E279" s="66">
        <v>118965246</v>
      </c>
      <c r="F279" s="66">
        <v>118965246</v>
      </c>
      <c r="G279" s="66" t="s">
        <v>110</v>
      </c>
      <c r="H279" s="66" t="s">
        <v>265</v>
      </c>
      <c r="I279" s="66" t="s">
        <v>128</v>
      </c>
      <c r="J279" s="66" t="s">
        <v>557</v>
      </c>
      <c r="K279" s="66" t="s">
        <v>331</v>
      </c>
      <c r="L279" s="66" t="s">
        <v>435</v>
      </c>
      <c r="O279" s="69" t="s">
        <v>520</v>
      </c>
      <c r="P279" s="69">
        <v>1.73</v>
      </c>
      <c r="Q279" s="66" t="s">
        <v>84</v>
      </c>
      <c r="R279" s="66" t="s">
        <v>465</v>
      </c>
      <c r="S279" s="67">
        <v>78747.963923076895</v>
      </c>
      <c r="T279" s="67">
        <f t="shared" si="4"/>
        <v>136233.97758692302</v>
      </c>
      <c r="U279" s="67">
        <v>787479.63923076901</v>
      </c>
      <c r="V279" s="68">
        <v>8</v>
      </c>
    </row>
    <row r="280" spans="2:22" x14ac:dyDescent="0.25">
      <c r="B280" s="66">
        <v>0</v>
      </c>
      <c r="C280" s="66">
        <v>118935821</v>
      </c>
      <c r="D280" s="66">
        <v>118938496</v>
      </c>
      <c r="E280" s="66">
        <v>118965246</v>
      </c>
      <c r="F280" s="66">
        <v>118965246</v>
      </c>
      <c r="G280" s="66" t="s">
        <v>110</v>
      </c>
      <c r="H280" s="66" t="s">
        <v>265</v>
      </c>
      <c r="I280" s="66" t="s">
        <v>128</v>
      </c>
      <c r="J280" s="66" t="s">
        <v>557</v>
      </c>
      <c r="K280" s="66" t="s">
        <v>331</v>
      </c>
      <c r="L280" s="66" t="s">
        <v>435</v>
      </c>
      <c r="O280" s="69" t="s">
        <v>520</v>
      </c>
      <c r="P280" s="69">
        <v>1.73</v>
      </c>
      <c r="Q280" s="66" t="s">
        <v>84</v>
      </c>
      <c r="R280" s="66" t="s">
        <v>466</v>
      </c>
      <c r="S280" s="67">
        <v>52754.210596153804</v>
      </c>
      <c r="T280" s="67">
        <f t="shared" si="4"/>
        <v>91264.784331346076</v>
      </c>
      <c r="U280" s="67">
        <v>351694.737307692</v>
      </c>
      <c r="V280" s="68">
        <v>3</v>
      </c>
    </row>
    <row r="281" spans="2:22" x14ac:dyDescent="0.25">
      <c r="B281" s="66">
        <v>0</v>
      </c>
      <c r="C281" s="66">
        <v>118935821</v>
      </c>
      <c r="D281" s="66">
        <v>118938496</v>
      </c>
      <c r="E281" s="66">
        <v>118965246</v>
      </c>
      <c r="F281" s="66">
        <v>118967921</v>
      </c>
      <c r="G281" s="66" t="s">
        <v>110</v>
      </c>
      <c r="H281" s="66" t="s">
        <v>265</v>
      </c>
      <c r="I281" s="66" t="s">
        <v>128</v>
      </c>
      <c r="J281" s="66" t="s">
        <v>557</v>
      </c>
      <c r="K281" s="66" t="s">
        <v>331</v>
      </c>
      <c r="L281" s="66" t="s">
        <v>435</v>
      </c>
      <c r="M281" s="66" t="s">
        <v>560</v>
      </c>
      <c r="N281" s="66" t="s">
        <v>561</v>
      </c>
      <c r="O281" s="69" t="s">
        <v>520</v>
      </c>
      <c r="P281" s="69">
        <v>1.73</v>
      </c>
      <c r="Q281" s="66" t="s">
        <v>64</v>
      </c>
      <c r="R281" s="66" t="s">
        <v>473</v>
      </c>
      <c r="S281" s="67">
        <v>2651.4002692307699</v>
      </c>
      <c r="T281" s="67">
        <f t="shared" si="4"/>
        <v>4586.9224657692321</v>
      </c>
      <c r="U281" s="67">
        <v>53028.005384615397</v>
      </c>
      <c r="V281" s="68">
        <v>1</v>
      </c>
    </row>
    <row r="282" spans="2:22" x14ac:dyDescent="0.25">
      <c r="B282" s="66">
        <v>0</v>
      </c>
      <c r="C282" s="66">
        <v>118935821</v>
      </c>
      <c r="D282" s="66">
        <v>118938496</v>
      </c>
      <c r="E282" s="66">
        <v>118965246</v>
      </c>
      <c r="F282" s="66">
        <v>118967921</v>
      </c>
      <c r="G282" s="66" t="s">
        <v>110</v>
      </c>
      <c r="H282" s="66" t="s">
        <v>265</v>
      </c>
      <c r="I282" s="66" t="s">
        <v>128</v>
      </c>
      <c r="J282" s="66" t="s">
        <v>557</v>
      </c>
      <c r="K282" s="66" t="s">
        <v>331</v>
      </c>
      <c r="L282" s="66" t="s">
        <v>435</v>
      </c>
      <c r="M282" s="66" t="s">
        <v>560</v>
      </c>
      <c r="N282" s="66" t="s">
        <v>561</v>
      </c>
      <c r="O282" s="69" t="s">
        <v>520</v>
      </c>
      <c r="P282" s="69">
        <v>1.73</v>
      </c>
      <c r="Q282" s="66" t="s">
        <v>64</v>
      </c>
      <c r="R282" s="66" t="s">
        <v>471</v>
      </c>
      <c r="S282" s="67">
        <v>18020.941846153801</v>
      </c>
      <c r="T282" s="67">
        <f t="shared" si="4"/>
        <v>31176.229393846075</v>
      </c>
      <c r="U282" s="67">
        <v>225261.77307692301</v>
      </c>
      <c r="V282" s="68">
        <v>4</v>
      </c>
    </row>
    <row r="283" spans="2:22" x14ac:dyDescent="0.25">
      <c r="B283" s="66">
        <v>0</v>
      </c>
      <c r="C283" s="66">
        <v>118935821</v>
      </c>
      <c r="D283" s="66">
        <v>118938496</v>
      </c>
      <c r="E283" s="66">
        <v>118965246</v>
      </c>
      <c r="F283" s="66">
        <v>118967921</v>
      </c>
      <c r="G283" s="66" t="s">
        <v>110</v>
      </c>
      <c r="H283" s="66" t="s">
        <v>265</v>
      </c>
      <c r="I283" s="66" t="s">
        <v>128</v>
      </c>
      <c r="J283" s="66" t="s">
        <v>557</v>
      </c>
      <c r="K283" s="66" t="s">
        <v>331</v>
      </c>
      <c r="L283" s="66" t="s">
        <v>435</v>
      </c>
      <c r="M283" s="66" t="s">
        <v>560</v>
      </c>
      <c r="N283" s="66" t="s">
        <v>561</v>
      </c>
      <c r="O283" s="69" t="s">
        <v>520</v>
      </c>
      <c r="P283" s="69">
        <v>1.73</v>
      </c>
      <c r="Q283" s="66" t="s">
        <v>64</v>
      </c>
      <c r="R283" s="66" t="s">
        <v>475</v>
      </c>
      <c r="S283" s="67">
        <v>32233.975511538501</v>
      </c>
      <c r="T283" s="67">
        <f t="shared" si="4"/>
        <v>55764.777634961603</v>
      </c>
      <c r="U283" s="67">
        <v>358155.28346153803</v>
      </c>
      <c r="V283" s="68">
        <v>5</v>
      </c>
    </row>
    <row r="284" spans="2:22" x14ac:dyDescent="0.25">
      <c r="B284" s="66">
        <v>0</v>
      </c>
      <c r="C284" s="66">
        <v>118935821</v>
      </c>
      <c r="D284" s="66">
        <v>118938496</v>
      </c>
      <c r="E284" s="66">
        <v>118965246</v>
      </c>
      <c r="F284" s="66">
        <v>118967921</v>
      </c>
      <c r="G284" s="66" t="s">
        <v>110</v>
      </c>
      <c r="H284" s="66" t="s">
        <v>265</v>
      </c>
      <c r="I284" s="66" t="s">
        <v>128</v>
      </c>
      <c r="J284" s="66" t="s">
        <v>557</v>
      </c>
      <c r="K284" s="66" t="s">
        <v>331</v>
      </c>
      <c r="L284" s="66" t="s">
        <v>435</v>
      </c>
      <c r="M284" s="66" t="s">
        <v>560</v>
      </c>
      <c r="N284" s="66" t="s">
        <v>561</v>
      </c>
      <c r="O284" s="69" t="s">
        <v>520</v>
      </c>
      <c r="P284" s="69">
        <v>1.73</v>
      </c>
      <c r="Q284" s="66" t="s">
        <v>64</v>
      </c>
      <c r="R284" s="66" t="s">
        <v>465</v>
      </c>
      <c r="S284" s="67">
        <v>87866.166846153996</v>
      </c>
      <c r="T284" s="67">
        <f t="shared" si="4"/>
        <v>152008.4686438464</v>
      </c>
      <c r="U284" s="67">
        <v>878661.66846153804</v>
      </c>
      <c r="V284" s="68">
        <v>9</v>
      </c>
    </row>
    <row r="285" spans="2:22" x14ac:dyDescent="0.25">
      <c r="B285" s="66">
        <v>0</v>
      </c>
      <c r="C285" s="66">
        <v>118935821</v>
      </c>
      <c r="D285" s="66">
        <v>118938496</v>
      </c>
      <c r="E285" s="66">
        <v>118965246</v>
      </c>
      <c r="F285" s="66">
        <v>118967921</v>
      </c>
      <c r="G285" s="66" t="s">
        <v>110</v>
      </c>
      <c r="H285" s="66" t="s">
        <v>265</v>
      </c>
      <c r="I285" s="66" t="s">
        <v>128</v>
      </c>
      <c r="J285" s="66" t="s">
        <v>557</v>
      </c>
      <c r="K285" s="66" t="s">
        <v>331</v>
      </c>
      <c r="L285" s="66" t="s">
        <v>435</v>
      </c>
      <c r="M285" s="66" t="s">
        <v>560</v>
      </c>
      <c r="N285" s="66" t="s">
        <v>561</v>
      </c>
      <c r="O285" s="69" t="s">
        <v>520</v>
      </c>
      <c r="P285" s="69">
        <v>1.73</v>
      </c>
      <c r="Q285" s="66" t="s">
        <v>64</v>
      </c>
      <c r="R285" s="66" t="s">
        <v>466</v>
      </c>
      <c r="S285" s="67">
        <v>37391.720711538503</v>
      </c>
      <c r="T285" s="67">
        <f t="shared" si="4"/>
        <v>64687.676830961609</v>
      </c>
      <c r="U285" s="67">
        <v>249278.138076923</v>
      </c>
      <c r="V285" s="68">
        <v>2</v>
      </c>
    </row>
    <row r="286" spans="2:22" x14ac:dyDescent="0.25">
      <c r="B286" s="66">
        <v>0</v>
      </c>
      <c r="C286" s="66">
        <v>118935821</v>
      </c>
      <c r="D286" s="66">
        <v>118938496</v>
      </c>
      <c r="E286" s="66">
        <v>118965246</v>
      </c>
      <c r="F286" s="66">
        <v>118967921</v>
      </c>
      <c r="G286" s="66" t="s">
        <v>110</v>
      </c>
      <c r="H286" s="66" t="s">
        <v>265</v>
      </c>
      <c r="I286" s="66" t="s">
        <v>128</v>
      </c>
      <c r="J286" s="66" t="s">
        <v>557</v>
      </c>
      <c r="K286" s="66" t="s">
        <v>331</v>
      </c>
      <c r="L286" s="66" t="s">
        <v>435</v>
      </c>
      <c r="M286" s="66" t="s">
        <v>560</v>
      </c>
      <c r="N286" s="66" t="s">
        <v>561</v>
      </c>
      <c r="O286" s="69" t="s">
        <v>520</v>
      </c>
      <c r="P286" s="69">
        <v>1.73</v>
      </c>
      <c r="Q286" s="66" t="s">
        <v>64</v>
      </c>
      <c r="R286" s="66" t="s">
        <v>467</v>
      </c>
      <c r="S286" s="67">
        <v>26776.726153846201</v>
      </c>
      <c r="T286" s="67">
        <f t="shared" si="4"/>
        <v>46323.736246153923</v>
      </c>
      <c r="U286" s="67">
        <v>133883.63076923101</v>
      </c>
      <c r="V286" s="68">
        <v>1</v>
      </c>
    </row>
    <row r="287" spans="2:22" x14ac:dyDescent="0.25">
      <c r="B287" s="66">
        <v>0</v>
      </c>
      <c r="C287" s="66">
        <v>118935821</v>
      </c>
      <c r="D287" s="66">
        <v>118938496</v>
      </c>
      <c r="E287" s="66">
        <v>118965246</v>
      </c>
      <c r="F287" s="66">
        <v>118967921</v>
      </c>
      <c r="G287" s="66" t="s">
        <v>110</v>
      </c>
      <c r="H287" s="66" t="s">
        <v>265</v>
      </c>
      <c r="I287" s="66" t="s">
        <v>128</v>
      </c>
      <c r="J287" s="66" t="s">
        <v>557</v>
      </c>
      <c r="K287" s="66" t="s">
        <v>331</v>
      </c>
      <c r="L287" s="66" t="s">
        <v>435</v>
      </c>
      <c r="M287" s="66" t="s">
        <v>560</v>
      </c>
      <c r="N287" s="66" t="s">
        <v>561</v>
      </c>
      <c r="O287" s="69" t="s">
        <v>520</v>
      </c>
      <c r="P287" s="69">
        <v>1.73</v>
      </c>
      <c r="Q287" s="66" t="s">
        <v>84</v>
      </c>
      <c r="R287" s="66" t="s">
        <v>471</v>
      </c>
      <c r="S287" s="67">
        <v>9755.1898461538494</v>
      </c>
      <c r="T287" s="67">
        <f t="shared" si="4"/>
        <v>16876.478433846158</v>
      </c>
      <c r="U287" s="67">
        <v>121939.873076923</v>
      </c>
      <c r="V287" s="68">
        <v>2</v>
      </c>
    </row>
    <row r="288" spans="2:22" x14ac:dyDescent="0.25">
      <c r="B288" s="66">
        <v>0</v>
      </c>
      <c r="C288" s="66">
        <v>118935821</v>
      </c>
      <c r="D288" s="66">
        <v>118938496</v>
      </c>
      <c r="E288" s="66">
        <v>118965246</v>
      </c>
      <c r="F288" s="66">
        <v>118967921</v>
      </c>
      <c r="G288" s="66" t="s">
        <v>110</v>
      </c>
      <c r="H288" s="66" t="s">
        <v>265</v>
      </c>
      <c r="I288" s="66" t="s">
        <v>128</v>
      </c>
      <c r="J288" s="66" t="s">
        <v>557</v>
      </c>
      <c r="K288" s="66" t="s">
        <v>331</v>
      </c>
      <c r="L288" s="66" t="s">
        <v>435</v>
      </c>
      <c r="M288" s="66" t="s">
        <v>560</v>
      </c>
      <c r="N288" s="66" t="s">
        <v>561</v>
      </c>
      <c r="O288" s="69" t="s">
        <v>520</v>
      </c>
      <c r="P288" s="69">
        <v>1.73</v>
      </c>
      <c r="Q288" s="66" t="s">
        <v>84</v>
      </c>
      <c r="R288" s="66" t="s">
        <v>465</v>
      </c>
      <c r="S288" s="67">
        <v>10356.664653846199</v>
      </c>
      <c r="T288" s="67">
        <f t="shared" si="4"/>
        <v>17917.029851153926</v>
      </c>
      <c r="U288" s="67">
        <v>103566.646538462</v>
      </c>
      <c r="V288" s="68">
        <v>1</v>
      </c>
    </row>
    <row r="289" spans="2:22" x14ac:dyDescent="0.25">
      <c r="B289" s="66">
        <v>0</v>
      </c>
      <c r="C289" s="66">
        <v>118935821</v>
      </c>
      <c r="D289" s="66">
        <v>118970597</v>
      </c>
      <c r="E289" s="66">
        <v>118970597</v>
      </c>
      <c r="F289" s="66">
        <v>118970597</v>
      </c>
      <c r="G289" s="66" t="s">
        <v>110</v>
      </c>
      <c r="H289" s="66" t="s">
        <v>265</v>
      </c>
      <c r="I289" s="66" t="s">
        <v>130</v>
      </c>
      <c r="J289" s="66" t="s">
        <v>118</v>
      </c>
      <c r="O289" s="69" t="s">
        <v>520</v>
      </c>
      <c r="P289" s="69">
        <v>1.73</v>
      </c>
      <c r="Q289" s="66" t="s">
        <v>59</v>
      </c>
      <c r="R289" s="66" t="s">
        <v>474</v>
      </c>
      <c r="S289" s="67">
        <v>3233.1887076923099</v>
      </c>
      <c r="T289" s="67">
        <f t="shared" si="4"/>
        <v>5593.4164643076956</v>
      </c>
      <c r="U289" s="67">
        <v>53886.4784615385</v>
      </c>
      <c r="V289" s="68">
        <v>1</v>
      </c>
    </row>
    <row r="290" spans="2:22" x14ac:dyDescent="0.25">
      <c r="B290" s="66">
        <v>0</v>
      </c>
      <c r="C290" s="66">
        <v>118935821</v>
      </c>
      <c r="D290" s="66">
        <v>118970597</v>
      </c>
      <c r="E290" s="66">
        <v>118970597</v>
      </c>
      <c r="F290" s="66">
        <v>118970597</v>
      </c>
      <c r="G290" s="66" t="s">
        <v>110</v>
      </c>
      <c r="H290" s="66" t="s">
        <v>265</v>
      </c>
      <c r="I290" s="66" t="s">
        <v>130</v>
      </c>
      <c r="J290" s="66" t="s">
        <v>118</v>
      </c>
      <c r="O290" s="69" t="s">
        <v>520</v>
      </c>
      <c r="P290" s="69">
        <v>1.73</v>
      </c>
      <c r="Q290" s="66" t="s">
        <v>59</v>
      </c>
      <c r="R290" s="66" t="s">
        <v>478</v>
      </c>
      <c r="S290" s="67">
        <v>64075.1178461538</v>
      </c>
      <c r="T290" s="67">
        <f t="shared" si="4"/>
        <v>110849.95387384607</v>
      </c>
      <c r="U290" s="67">
        <v>213583.72615384599</v>
      </c>
      <c r="V290" s="68">
        <v>1</v>
      </c>
    </row>
    <row r="291" spans="2:22" x14ac:dyDescent="0.25">
      <c r="B291" s="66">
        <v>0</v>
      </c>
      <c r="C291" s="66">
        <v>118935821</v>
      </c>
      <c r="D291" s="66">
        <v>118970597</v>
      </c>
      <c r="E291" s="66">
        <v>118970597</v>
      </c>
      <c r="F291" s="66">
        <v>118970597</v>
      </c>
      <c r="G291" s="66" t="s">
        <v>110</v>
      </c>
      <c r="H291" s="66" t="s">
        <v>265</v>
      </c>
      <c r="I291" s="66" t="s">
        <v>130</v>
      </c>
      <c r="J291" s="66" t="s">
        <v>118</v>
      </c>
      <c r="O291" s="69" t="s">
        <v>520</v>
      </c>
      <c r="P291" s="69">
        <v>1.73</v>
      </c>
      <c r="Q291" s="66" t="s">
        <v>60</v>
      </c>
      <c r="R291" s="66" t="s">
        <v>474</v>
      </c>
      <c r="S291" s="67">
        <v>3286.1713846153898</v>
      </c>
      <c r="T291" s="67">
        <f t="shared" si="4"/>
        <v>5685.0764953846246</v>
      </c>
      <c r="U291" s="67">
        <v>54769.523076923098</v>
      </c>
      <c r="V291" s="68">
        <v>1</v>
      </c>
    </row>
    <row r="292" spans="2:22" x14ac:dyDescent="0.25">
      <c r="B292" s="66">
        <v>0</v>
      </c>
      <c r="C292" s="66">
        <v>118935821</v>
      </c>
      <c r="D292" s="66">
        <v>118970597</v>
      </c>
      <c r="E292" s="66">
        <v>118970597</v>
      </c>
      <c r="F292" s="66">
        <v>118970597</v>
      </c>
      <c r="G292" s="66" t="s">
        <v>110</v>
      </c>
      <c r="H292" s="66" t="s">
        <v>265</v>
      </c>
      <c r="I292" s="66" t="s">
        <v>130</v>
      </c>
      <c r="J292" s="66" t="s">
        <v>118</v>
      </c>
      <c r="O292" s="69" t="s">
        <v>520</v>
      </c>
      <c r="P292" s="69">
        <v>1.73</v>
      </c>
      <c r="Q292" s="66" t="s">
        <v>60</v>
      </c>
      <c r="R292" s="66" t="s">
        <v>471</v>
      </c>
      <c r="S292" s="67">
        <v>9747.1686461538502</v>
      </c>
      <c r="T292" s="67">
        <f t="shared" si="4"/>
        <v>16862.601757846161</v>
      </c>
      <c r="U292" s="67">
        <v>121839.608076923</v>
      </c>
      <c r="V292" s="68">
        <v>2</v>
      </c>
    </row>
    <row r="293" spans="2:22" x14ac:dyDescent="0.25">
      <c r="B293" s="66">
        <v>0</v>
      </c>
      <c r="C293" s="66">
        <v>118935821</v>
      </c>
      <c r="D293" s="66">
        <v>118970597</v>
      </c>
      <c r="E293" s="66">
        <v>118970597</v>
      </c>
      <c r="F293" s="66">
        <v>118970597</v>
      </c>
      <c r="G293" s="66" t="s">
        <v>110</v>
      </c>
      <c r="H293" s="66" t="s">
        <v>265</v>
      </c>
      <c r="I293" s="66" t="s">
        <v>130</v>
      </c>
      <c r="J293" s="66" t="s">
        <v>118</v>
      </c>
      <c r="O293" s="69" t="s">
        <v>520</v>
      </c>
      <c r="P293" s="69">
        <v>1.73</v>
      </c>
      <c r="Q293" s="66" t="s">
        <v>60</v>
      </c>
      <c r="R293" s="66" t="s">
        <v>465</v>
      </c>
      <c r="S293" s="67">
        <v>8426.1099230769196</v>
      </c>
      <c r="T293" s="67">
        <f t="shared" si="4"/>
        <v>14577.170166923072</v>
      </c>
      <c r="U293" s="67">
        <v>84261.099230769207</v>
      </c>
      <c r="V293" s="68">
        <v>1</v>
      </c>
    </row>
    <row r="294" spans="2:22" x14ac:dyDescent="0.25">
      <c r="B294" s="66">
        <v>0</v>
      </c>
      <c r="C294" s="66">
        <v>118935821</v>
      </c>
      <c r="D294" s="66">
        <v>118970597</v>
      </c>
      <c r="E294" s="66">
        <v>118970597</v>
      </c>
      <c r="F294" s="66">
        <v>118970597</v>
      </c>
      <c r="G294" s="66" t="s">
        <v>110</v>
      </c>
      <c r="H294" s="66" t="s">
        <v>265</v>
      </c>
      <c r="I294" s="66" t="s">
        <v>130</v>
      </c>
      <c r="J294" s="66" t="s">
        <v>118</v>
      </c>
      <c r="O294" s="69" t="s">
        <v>520</v>
      </c>
      <c r="P294" s="69">
        <v>1.73</v>
      </c>
      <c r="Q294" s="66" t="s">
        <v>60</v>
      </c>
      <c r="R294" s="66" t="s">
        <v>476</v>
      </c>
      <c r="S294" s="67">
        <v>11009.338730769199</v>
      </c>
      <c r="T294" s="67">
        <f t="shared" si="4"/>
        <v>19046.156004230714</v>
      </c>
      <c r="U294" s="67">
        <v>110093.387307692</v>
      </c>
      <c r="V294" s="68">
        <v>1</v>
      </c>
    </row>
    <row r="295" spans="2:22" x14ac:dyDescent="0.25">
      <c r="B295" s="66">
        <v>0</v>
      </c>
      <c r="C295" s="66">
        <v>118935821</v>
      </c>
      <c r="D295" s="66">
        <v>118970597</v>
      </c>
      <c r="E295" s="66">
        <v>118970597</v>
      </c>
      <c r="F295" s="66">
        <v>118970597</v>
      </c>
      <c r="G295" s="66" t="s">
        <v>110</v>
      </c>
      <c r="H295" s="66" t="s">
        <v>265</v>
      </c>
      <c r="I295" s="66" t="s">
        <v>130</v>
      </c>
      <c r="J295" s="66" t="s">
        <v>118</v>
      </c>
      <c r="O295" s="69" t="s">
        <v>520</v>
      </c>
      <c r="P295" s="69">
        <v>1.73</v>
      </c>
      <c r="Q295" s="66" t="s">
        <v>63</v>
      </c>
      <c r="R295" s="66" t="s">
        <v>471</v>
      </c>
      <c r="S295" s="67">
        <v>4662.7424615384598</v>
      </c>
      <c r="T295" s="67">
        <f t="shared" si="4"/>
        <v>8066.5444584615352</v>
      </c>
      <c r="U295" s="67">
        <v>58284.280769230798</v>
      </c>
      <c r="V295" s="68">
        <v>1</v>
      </c>
    </row>
    <row r="296" spans="2:22" x14ac:dyDescent="0.25">
      <c r="B296" s="66">
        <v>0</v>
      </c>
      <c r="C296" s="66">
        <v>118935821</v>
      </c>
      <c r="D296" s="66">
        <v>118970597</v>
      </c>
      <c r="E296" s="66">
        <v>118970597</v>
      </c>
      <c r="F296" s="66">
        <v>118970597</v>
      </c>
      <c r="G296" s="66" t="s">
        <v>110</v>
      </c>
      <c r="H296" s="66" t="s">
        <v>265</v>
      </c>
      <c r="I296" s="66" t="s">
        <v>130</v>
      </c>
      <c r="J296" s="66" t="s">
        <v>118</v>
      </c>
      <c r="O296" s="69" t="s">
        <v>520</v>
      </c>
      <c r="P296" s="69">
        <v>1.73</v>
      </c>
      <c r="Q296" s="66" t="s">
        <v>66</v>
      </c>
      <c r="R296" s="66" t="s">
        <v>477</v>
      </c>
      <c r="S296" s="67">
        <v>1736.28615384616</v>
      </c>
      <c r="T296" s="67">
        <f t="shared" si="4"/>
        <v>3003.7750461538567</v>
      </c>
      <c r="U296" s="67">
        <v>34725.723076923103</v>
      </c>
      <c r="V296" s="68">
        <v>1</v>
      </c>
    </row>
    <row r="297" spans="2:22" x14ac:dyDescent="0.25">
      <c r="B297" s="66">
        <v>0</v>
      </c>
      <c r="C297" s="66">
        <v>118935821</v>
      </c>
      <c r="D297" s="66">
        <v>118970597</v>
      </c>
      <c r="E297" s="66">
        <v>118970597</v>
      </c>
      <c r="F297" s="66">
        <v>118970597</v>
      </c>
      <c r="G297" s="66" t="s">
        <v>110</v>
      </c>
      <c r="H297" s="66" t="s">
        <v>265</v>
      </c>
      <c r="I297" s="66" t="s">
        <v>130</v>
      </c>
      <c r="J297" s="66" t="s">
        <v>118</v>
      </c>
      <c r="O297" s="69" t="s">
        <v>520</v>
      </c>
      <c r="P297" s="69">
        <v>1.73</v>
      </c>
      <c r="Q297" s="66" t="s">
        <v>66</v>
      </c>
      <c r="R297" s="66" t="s">
        <v>473</v>
      </c>
      <c r="S297" s="67">
        <v>6044.6273461538403</v>
      </c>
      <c r="T297" s="67">
        <f t="shared" si="4"/>
        <v>10457.205308846143</v>
      </c>
      <c r="U297" s="67">
        <v>120892.546923077</v>
      </c>
      <c r="V297" s="68">
        <v>3</v>
      </c>
    </row>
    <row r="298" spans="2:22" x14ac:dyDescent="0.25">
      <c r="B298" s="66">
        <v>0</v>
      </c>
      <c r="C298" s="66">
        <v>118935821</v>
      </c>
      <c r="D298" s="66">
        <v>118970597</v>
      </c>
      <c r="E298" s="66">
        <v>118970597</v>
      </c>
      <c r="F298" s="66">
        <v>118970597</v>
      </c>
      <c r="G298" s="66" t="s">
        <v>110</v>
      </c>
      <c r="H298" s="66" t="s">
        <v>265</v>
      </c>
      <c r="I298" s="66" t="s">
        <v>130</v>
      </c>
      <c r="J298" s="66" t="s">
        <v>118</v>
      </c>
      <c r="O298" s="69" t="s">
        <v>520</v>
      </c>
      <c r="P298" s="69">
        <v>1.73</v>
      </c>
      <c r="Q298" s="66" t="s">
        <v>66</v>
      </c>
      <c r="R298" s="66" t="s">
        <v>474</v>
      </c>
      <c r="S298" s="67">
        <v>29829.253523076899</v>
      </c>
      <c r="T298" s="67">
        <f t="shared" si="4"/>
        <v>51604.608594923033</v>
      </c>
      <c r="U298" s="67">
        <v>497154.22538461501</v>
      </c>
      <c r="V298" s="68">
        <v>10</v>
      </c>
    </row>
    <row r="299" spans="2:22" x14ac:dyDescent="0.25">
      <c r="B299" s="66">
        <v>0</v>
      </c>
      <c r="C299" s="66">
        <v>118935821</v>
      </c>
      <c r="D299" s="66">
        <v>118970597</v>
      </c>
      <c r="E299" s="66">
        <v>118970597</v>
      </c>
      <c r="F299" s="66">
        <v>118970597</v>
      </c>
      <c r="G299" s="66" t="s">
        <v>110</v>
      </c>
      <c r="H299" s="66" t="s">
        <v>265</v>
      </c>
      <c r="I299" s="66" t="s">
        <v>130</v>
      </c>
      <c r="J299" s="66" t="s">
        <v>118</v>
      </c>
      <c r="O299" s="69" t="s">
        <v>520</v>
      </c>
      <c r="P299" s="69">
        <v>1.73</v>
      </c>
      <c r="Q299" s="66" t="s">
        <v>66</v>
      </c>
      <c r="R299" s="66" t="s">
        <v>471</v>
      </c>
      <c r="S299" s="67">
        <v>11263.674000000001</v>
      </c>
      <c r="T299" s="67">
        <f t="shared" si="4"/>
        <v>19486.156020000002</v>
      </c>
      <c r="U299" s="67">
        <v>140795.92499999999</v>
      </c>
      <c r="V299" s="68">
        <v>2</v>
      </c>
    </row>
    <row r="300" spans="2:22" x14ac:dyDescent="0.25">
      <c r="B300" s="66">
        <v>0</v>
      </c>
      <c r="C300" s="66">
        <v>118935821</v>
      </c>
      <c r="D300" s="66">
        <v>118970597</v>
      </c>
      <c r="E300" s="66">
        <v>118970597</v>
      </c>
      <c r="F300" s="66">
        <v>118970597</v>
      </c>
      <c r="G300" s="66" t="s">
        <v>110</v>
      </c>
      <c r="H300" s="66" t="s">
        <v>265</v>
      </c>
      <c r="I300" s="66" t="s">
        <v>130</v>
      </c>
      <c r="J300" s="66" t="s">
        <v>118</v>
      </c>
      <c r="O300" s="69" t="s">
        <v>520</v>
      </c>
      <c r="P300" s="69">
        <v>1.73</v>
      </c>
      <c r="Q300" s="66" t="s">
        <v>66</v>
      </c>
      <c r="R300" s="66" t="s">
        <v>475</v>
      </c>
      <c r="S300" s="67">
        <v>7893.99</v>
      </c>
      <c r="T300" s="67">
        <f t="shared" si="4"/>
        <v>13656.602699999999</v>
      </c>
      <c r="U300" s="67">
        <v>87711</v>
      </c>
      <c r="V300" s="68">
        <v>1</v>
      </c>
    </row>
    <row r="301" spans="2:22" x14ac:dyDescent="0.25">
      <c r="B301" s="66">
        <v>0</v>
      </c>
      <c r="C301" s="66">
        <v>118935821</v>
      </c>
      <c r="D301" s="66">
        <v>118970597</v>
      </c>
      <c r="E301" s="66">
        <v>118970597</v>
      </c>
      <c r="F301" s="66">
        <v>118970597</v>
      </c>
      <c r="G301" s="66" t="s">
        <v>110</v>
      </c>
      <c r="H301" s="66" t="s">
        <v>265</v>
      </c>
      <c r="I301" s="66" t="s">
        <v>130</v>
      </c>
      <c r="J301" s="66" t="s">
        <v>118</v>
      </c>
      <c r="O301" s="69" t="s">
        <v>520</v>
      </c>
      <c r="P301" s="69">
        <v>1.73</v>
      </c>
      <c r="Q301" s="66" t="s">
        <v>66</v>
      </c>
      <c r="R301" s="66" t="s">
        <v>465</v>
      </c>
      <c r="S301" s="67">
        <v>8072.5371538461504</v>
      </c>
      <c r="T301" s="67">
        <f t="shared" si="4"/>
        <v>13965.489276153839</v>
      </c>
      <c r="U301" s="67">
        <v>80725.371538461506</v>
      </c>
      <c r="V301" s="68">
        <v>1</v>
      </c>
    </row>
    <row r="302" spans="2:22" x14ac:dyDescent="0.25">
      <c r="B302" s="66">
        <v>0</v>
      </c>
      <c r="C302" s="66">
        <v>118935821</v>
      </c>
      <c r="D302" s="66">
        <v>118970597</v>
      </c>
      <c r="E302" s="66">
        <v>118970597</v>
      </c>
      <c r="F302" s="66">
        <v>118970597</v>
      </c>
      <c r="G302" s="66" t="s">
        <v>110</v>
      </c>
      <c r="H302" s="66" t="s">
        <v>265</v>
      </c>
      <c r="I302" s="66" t="s">
        <v>130</v>
      </c>
      <c r="J302" s="66" t="s">
        <v>118</v>
      </c>
      <c r="O302" s="69" t="s">
        <v>520</v>
      </c>
      <c r="P302" s="69">
        <v>1.73</v>
      </c>
      <c r="Q302" s="66" t="s">
        <v>66</v>
      </c>
      <c r="R302" s="66" t="s">
        <v>476</v>
      </c>
      <c r="S302" s="67">
        <v>19604.3613846154</v>
      </c>
      <c r="T302" s="67">
        <f t="shared" si="4"/>
        <v>33915.545195384642</v>
      </c>
      <c r="U302" s="67">
        <v>196043.61384615401</v>
      </c>
      <c r="V302" s="68">
        <v>2</v>
      </c>
    </row>
    <row r="303" spans="2:22" x14ac:dyDescent="0.25">
      <c r="B303" s="66">
        <v>0</v>
      </c>
      <c r="C303" s="66">
        <v>118935821</v>
      </c>
      <c r="D303" s="66">
        <v>118970597</v>
      </c>
      <c r="E303" s="66">
        <v>118970597</v>
      </c>
      <c r="F303" s="66">
        <v>118970597</v>
      </c>
      <c r="G303" s="66" t="s">
        <v>110</v>
      </c>
      <c r="H303" s="66" t="s">
        <v>265</v>
      </c>
      <c r="I303" s="66" t="s">
        <v>130</v>
      </c>
      <c r="J303" s="66" t="s">
        <v>118</v>
      </c>
      <c r="O303" s="69" t="s">
        <v>520</v>
      </c>
      <c r="P303" s="69">
        <v>1.73</v>
      </c>
      <c r="Q303" s="66" t="s">
        <v>66</v>
      </c>
      <c r="R303" s="66" t="s">
        <v>467</v>
      </c>
      <c r="S303" s="67">
        <v>30679.1583076924</v>
      </c>
      <c r="T303" s="67">
        <f t="shared" si="4"/>
        <v>53074.943872307849</v>
      </c>
      <c r="U303" s="67">
        <v>153395.79153846201</v>
      </c>
      <c r="V303" s="68">
        <v>1</v>
      </c>
    </row>
    <row r="304" spans="2:22" x14ac:dyDescent="0.25">
      <c r="B304" s="66">
        <v>0</v>
      </c>
      <c r="C304" s="66">
        <v>118935821</v>
      </c>
      <c r="D304" s="66">
        <v>118970597</v>
      </c>
      <c r="E304" s="66">
        <v>119040149</v>
      </c>
      <c r="F304" s="66">
        <v>119040149</v>
      </c>
      <c r="G304" s="66" t="s">
        <v>110</v>
      </c>
      <c r="H304" s="66" t="s">
        <v>265</v>
      </c>
      <c r="I304" s="66" t="s">
        <v>130</v>
      </c>
      <c r="J304" s="66" t="s">
        <v>118</v>
      </c>
      <c r="K304" s="66" t="s">
        <v>167</v>
      </c>
      <c r="L304" s="66" t="s">
        <v>168</v>
      </c>
      <c r="O304" s="69" t="s">
        <v>520</v>
      </c>
      <c r="P304" s="69">
        <v>1.73</v>
      </c>
      <c r="Q304" s="66" t="s">
        <v>59</v>
      </c>
      <c r="R304" s="66" t="s">
        <v>472</v>
      </c>
      <c r="S304" s="67">
        <v>2920.02</v>
      </c>
      <c r="T304" s="67">
        <f t="shared" si="4"/>
        <v>5051.6346000000003</v>
      </c>
      <c r="U304" s="67">
        <v>58400.4</v>
      </c>
      <c r="V304" s="68">
        <v>2</v>
      </c>
    </row>
    <row r="305" spans="2:22" x14ac:dyDescent="0.25">
      <c r="B305" s="66">
        <v>0</v>
      </c>
      <c r="C305" s="66">
        <v>118935821</v>
      </c>
      <c r="D305" s="66">
        <v>118970597</v>
      </c>
      <c r="E305" s="66">
        <v>119040149</v>
      </c>
      <c r="F305" s="66">
        <v>119040149</v>
      </c>
      <c r="G305" s="66" t="s">
        <v>110</v>
      </c>
      <c r="H305" s="66" t="s">
        <v>265</v>
      </c>
      <c r="I305" s="66" t="s">
        <v>130</v>
      </c>
      <c r="J305" s="66" t="s">
        <v>118</v>
      </c>
      <c r="K305" s="66" t="s">
        <v>167</v>
      </c>
      <c r="L305" s="66" t="s">
        <v>168</v>
      </c>
      <c r="O305" s="69" t="s">
        <v>520</v>
      </c>
      <c r="P305" s="69">
        <v>1.73</v>
      </c>
      <c r="Q305" s="66" t="s">
        <v>59</v>
      </c>
      <c r="R305" s="66" t="s">
        <v>477</v>
      </c>
      <c r="S305" s="67">
        <v>5911.3648846153801</v>
      </c>
      <c r="T305" s="67">
        <f t="shared" si="4"/>
        <v>10226.661250384608</v>
      </c>
      <c r="U305" s="67">
        <v>118227.297692308</v>
      </c>
      <c r="V305" s="68">
        <v>3</v>
      </c>
    </row>
    <row r="306" spans="2:22" x14ac:dyDescent="0.25">
      <c r="B306" s="66">
        <v>0</v>
      </c>
      <c r="C306" s="66">
        <v>118935821</v>
      </c>
      <c r="D306" s="66">
        <v>118970597</v>
      </c>
      <c r="E306" s="66">
        <v>119040149</v>
      </c>
      <c r="F306" s="66">
        <v>119040149</v>
      </c>
      <c r="G306" s="66" t="s">
        <v>110</v>
      </c>
      <c r="H306" s="66" t="s">
        <v>265</v>
      </c>
      <c r="I306" s="66" t="s">
        <v>130</v>
      </c>
      <c r="J306" s="66" t="s">
        <v>118</v>
      </c>
      <c r="K306" s="66" t="s">
        <v>167</v>
      </c>
      <c r="L306" s="66" t="s">
        <v>168</v>
      </c>
      <c r="O306" s="69" t="s">
        <v>520</v>
      </c>
      <c r="P306" s="69">
        <v>1.73</v>
      </c>
      <c r="Q306" s="66" t="s">
        <v>59</v>
      </c>
      <c r="R306" s="66" t="s">
        <v>473</v>
      </c>
      <c r="S306" s="67">
        <v>2259.5754615384599</v>
      </c>
      <c r="T306" s="67">
        <f t="shared" si="4"/>
        <v>3909.0655484615354</v>
      </c>
      <c r="U306" s="67">
        <v>45191.509230769203</v>
      </c>
      <c r="V306" s="68">
        <v>1</v>
      </c>
    </row>
    <row r="307" spans="2:22" x14ac:dyDescent="0.25">
      <c r="B307" s="66">
        <v>0</v>
      </c>
      <c r="C307" s="66">
        <v>118935821</v>
      </c>
      <c r="D307" s="66">
        <v>118970597</v>
      </c>
      <c r="E307" s="66">
        <v>119040149</v>
      </c>
      <c r="F307" s="66">
        <v>119040149</v>
      </c>
      <c r="G307" s="66" t="s">
        <v>110</v>
      </c>
      <c r="H307" s="66" t="s">
        <v>265</v>
      </c>
      <c r="I307" s="66" t="s">
        <v>130</v>
      </c>
      <c r="J307" s="66" t="s">
        <v>118</v>
      </c>
      <c r="K307" s="66" t="s">
        <v>167</v>
      </c>
      <c r="L307" s="66" t="s">
        <v>168</v>
      </c>
      <c r="O307" s="69" t="s">
        <v>520</v>
      </c>
      <c r="P307" s="69">
        <v>1.73</v>
      </c>
      <c r="Q307" s="66" t="s">
        <v>59</v>
      </c>
      <c r="R307" s="66" t="s">
        <v>474</v>
      </c>
      <c r="S307" s="67">
        <v>9284.27141538461</v>
      </c>
      <c r="T307" s="67">
        <f t="shared" si="4"/>
        <v>16061.789548615376</v>
      </c>
      <c r="U307" s="67">
        <v>154737.85692307699</v>
      </c>
      <c r="V307" s="68">
        <v>3</v>
      </c>
    </row>
    <row r="308" spans="2:22" x14ac:dyDescent="0.25">
      <c r="B308" s="66">
        <v>0</v>
      </c>
      <c r="C308" s="66">
        <v>118935821</v>
      </c>
      <c r="D308" s="66">
        <v>118970597</v>
      </c>
      <c r="E308" s="66">
        <v>119040149</v>
      </c>
      <c r="F308" s="66">
        <v>119040149</v>
      </c>
      <c r="G308" s="66" t="s">
        <v>110</v>
      </c>
      <c r="H308" s="66" t="s">
        <v>265</v>
      </c>
      <c r="I308" s="66" t="s">
        <v>130</v>
      </c>
      <c r="J308" s="66" t="s">
        <v>118</v>
      </c>
      <c r="K308" s="66" t="s">
        <v>167</v>
      </c>
      <c r="L308" s="66" t="s">
        <v>168</v>
      </c>
      <c r="O308" s="69" t="s">
        <v>520</v>
      </c>
      <c r="P308" s="69">
        <v>1.73</v>
      </c>
      <c r="Q308" s="66" t="s">
        <v>59</v>
      </c>
      <c r="R308" s="66" t="s">
        <v>471</v>
      </c>
      <c r="S308" s="67">
        <v>5345.2731999999996</v>
      </c>
      <c r="T308" s="67">
        <f t="shared" si="4"/>
        <v>9247.322635999999</v>
      </c>
      <c r="U308" s="67">
        <v>66815.914999999994</v>
      </c>
      <c r="V308" s="68">
        <v>1</v>
      </c>
    </row>
    <row r="309" spans="2:22" x14ac:dyDescent="0.25">
      <c r="B309" s="66">
        <v>0</v>
      </c>
      <c r="C309" s="66">
        <v>118935821</v>
      </c>
      <c r="D309" s="66">
        <v>118970597</v>
      </c>
      <c r="E309" s="66">
        <v>119040149</v>
      </c>
      <c r="F309" s="66">
        <v>119040149</v>
      </c>
      <c r="G309" s="66" t="s">
        <v>110</v>
      </c>
      <c r="H309" s="66" t="s">
        <v>265</v>
      </c>
      <c r="I309" s="66" t="s">
        <v>130</v>
      </c>
      <c r="J309" s="66" t="s">
        <v>118</v>
      </c>
      <c r="K309" s="66" t="s">
        <v>167</v>
      </c>
      <c r="L309" s="66" t="s">
        <v>168</v>
      </c>
      <c r="O309" s="69" t="s">
        <v>520</v>
      </c>
      <c r="P309" s="69">
        <v>1.73</v>
      </c>
      <c r="Q309" s="66" t="s">
        <v>59</v>
      </c>
      <c r="R309" s="66" t="s">
        <v>465</v>
      </c>
      <c r="S309" s="67">
        <v>10344.6212307692</v>
      </c>
      <c r="T309" s="67">
        <f t="shared" si="4"/>
        <v>17896.194729230716</v>
      </c>
      <c r="U309" s="67">
        <v>103446.212307692</v>
      </c>
      <c r="V309" s="68">
        <v>1</v>
      </c>
    </row>
    <row r="310" spans="2:22" x14ac:dyDescent="0.25">
      <c r="B310" s="66">
        <v>0</v>
      </c>
      <c r="C310" s="66">
        <v>118935821</v>
      </c>
      <c r="D310" s="66">
        <v>118970597</v>
      </c>
      <c r="E310" s="66">
        <v>119040149</v>
      </c>
      <c r="F310" s="66">
        <v>119040149</v>
      </c>
      <c r="G310" s="66" t="s">
        <v>110</v>
      </c>
      <c r="H310" s="66" t="s">
        <v>265</v>
      </c>
      <c r="I310" s="66" t="s">
        <v>130</v>
      </c>
      <c r="J310" s="66" t="s">
        <v>118</v>
      </c>
      <c r="K310" s="66" t="s">
        <v>167</v>
      </c>
      <c r="L310" s="66" t="s">
        <v>168</v>
      </c>
      <c r="O310" s="69" t="s">
        <v>520</v>
      </c>
      <c r="P310" s="69">
        <v>1.73</v>
      </c>
      <c r="Q310" s="66" t="s">
        <v>59</v>
      </c>
      <c r="R310" s="66" t="s">
        <v>467</v>
      </c>
      <c r="S310" s="67">
        <v>24400.0115384616</v>
      </c>
      <c r="T310" s="67">
        <f t="shared" si="4"/>
        <v>42212.019961538565</v>
      </c>
      <c r="U310" s="67">
        <v>122000.05769230799</v>
      </c>
      <c r="V310" s="68">
        <v>1</v>
      </c>
    </row>
    <row r="311" spans="2:22" x14ac:dyDescent="0.25">
      <c r="B311" s="66">
        <v>0</v>
      </c>
      <c r="C311" s="66">
        <v>118935821</v>
      </c>
      <c r="D311" s="66">
        <v>118970597</v>
      </c>
      <c r="E311" s="66">
        <v>119040149</v>
      </c>
      <c r="F311" s="66">
        <v>119040149</v>
      </c>
      <c r="G311" s="66" t="s">
        <v>110</v>
      </c>
      <c r="H311" s="66" t="s">
        <v>265</v>
      </c>
      <c r="I311" s="66" t="s">
        <v>130</v>
      </c>
      <c r="J311" s="66" t="s">
        <v>118</v>
      </c>
      <c r="K311" s="66" t="s">
        <v>167</v>
      </c>
      <c r="L311" s="66" t="s">
        <v>168</v>
      </c>
      <c r="O311" s="69" t="s">
        <v>520</v>
      </c>
      <c r="P311" s="69">
        <v>1.73</v>
      </c>
      <c r="Q311" s="66" t="s">
        <v>64</v>
      </c>
      <c r="R311" s="66" t="s">
        <v>472</v>
      </c>
      <c r="S311" s="67">
        <v>15871.5165</v>
      </c>
      <c r="T311" s="67">
        <f t="shared" si="4"/>
        <v>27457.723545000001</v>
      </c>
      <c r="U311" s="67">
        <v>317430.33</v>
      </c>
      <c r="V311" s="68">
        <v>5</v>
      </c>
    </row>
    <row r="312" spans="2:22" x14ac:dyDescent="0.25">
      <c r="B312" s="66">
        <v>0</v>
      </c>
      <c r="C312" s="66">
        <v>118935821</v>
      </c>
      <c r="D312" s="66">
        <v>118970597</v>
      </c>
      <c r="E312" s="66">
        <v>119040149</v>
      </c>
      <c r="F312" s="66">
        <v>119040149</v>
      </c>
      <c r="G312" s="66" t="s">
        <v>110</v>
      </c>
      <c r="H312" s="66" t="s">
        <v>265</v>
      </c>
      <c r="I312" s="66" t="s">
        <v>130</v>
      </c>
      <c r="J312" s="66" t="s">
        <v>118</v>
      </c>
      <c r="K312" s="66" t="s">
        <v>167</v>
      </c>
      <c r="L312" s="66" t="s">
        <v>168</v>
      </c>
      <c r="O312" s="69" t="s">
        <v>520</v>
      </c>
      <c r="P312" s="69">
        <v>1.73</v>
      </c>
      <c r="Q312" s="66" t="s">
        <v>64</v>
      </c>
      <c r="R312" s="66" t="s">
        <v>477</v>
      </c>
      <c r="S312" s="67">
        <v>284.61584807692299</v>
      </c>
      <c r="T312" s="67">
        <f t="shared" si="4"/>
        <v>492.38541717307675</v>
      </c>
      <c r="U312" s="67">
        <v>5692.3169615384604</v>
      </c>
      <c r="V312" s="68">
        <v>1</v>
      </c>
    </row>
    <row r="313" spans="2:22" x14ac:dyDescent="0.25">
      <c r="B313" s="66">
        <v>0</v>
      </c>
      <c r="C313" s="66">
        <v>118935821</v>
      </c>
      <c r="D313" s="66">
        <v>118970597</v>
      </c>
      <c r="E313" s="66">
        <v>119040149</v>
      </c>
      <c r="F313" s="66">
        <v>119040149</v>
      </c>
      <c r="G313" s="66" t="s">
        <v>110</v>
      </c>
      <c r="H313" s="66" t="s">
        <v>265</v>
      </c>
      <c r="I313" s="66" t="s">
        <v>130</v>
      </c>
      <c r="J313" s="66" t="s">
        <v>118</v>
      </c>
      <c r="K313" s="66" t="s">
        <v>167</v>
      </c>
      <c r="L313" s="66" t="s">
        <v>168</v>
      </c>
      <c r="O313" s="69" t="s">
        <v>520</v>
      </c>
      <c r="P313" s="69">
        <v>1.73</v>
      </c>
      <c r="Q313" s="66" t="s">
        <v>64</v>
      </c>
      <c r="R313" s="66" t="s">
        <v>474</v>
      </c>
      <c r="S313" s="67">
        <v>3249.9142153846101</v>
      </c>
      <c r="T313" s="67">
        <f t="shared" si="4"/>
        <v>5622.351592615375</v>
      </c>
      <c r="U313" s="67">
        <v>54165.236923076904</v>
      </c>
      <c r="V313" s="68">
        <v>1</v>
      </c>
    </row>
    <row r="314" spans="2:22" x14ac:dyDescent="0.25">
      <c r="B314" s="66">
        <v>0</v>
      </c>
      <c r="C314" s="66">
        <v>118935821</v>
      </c>
      <c r="D314" s="66">
        <v>118970597</v>
      </c>
      <c r="E314" s="66">
        <v>119040149</v>
      </c>
      <c r="F314" s="66">
        <v>119040149</v>
      </c>
      <c r="G314" s="66" t="s">
        <v>110</v>
      </c>
      <c r="H314" s="66" t="s">
        <v>265</v>
      </c>
      <c r="I314" s="66" t="s">
        <v>130</v>
      </c>
      <c r="J314" s="66" t="s">
        <v>118</v>
      </c>
      <c r="K314" s="66" t="s">
        <v>167</v>
      </c>
      <c r="L314" s="66" t="s">
        <v>168</v>
      </c>
      <c r="O314" s="69" t="s">
        <v>520</v>
      </c>
      <c r="P314" s="69">
        <v>1.73</v>
      </c>
      <c r="Q314" s="66" t="s">
        <v>64</v>
      </c>
      <c r="R314" s="66" t="s">
        <v>475</v>
      </c>
      <c r="S314" s="67">
        <v>8979.4397423076898</v>
      </c>
      <c r="T314" s="67">
        <f t="shared" si="4"/>
        <v>15534.430754192303</v>
      </c>
      <c r="U314" s="67">
        <v>99771.552692307698</v>
      </c>
      <c r="V314" s="68">
        <v>1</v>
      </c>
    </row>
    <row r="315" spans="2:22" x14ac:dyDescent="0.25">
      <c r="B315" s="66">
        <v>0</v>
      </c>
      <c r="C315" s="66">
        <v>118935821</v>
      </c>
      <c r="D315" s="66">
        <v>118970597</v>
      </c>
      <c r="E315" s="66">
        <v>119040149</v>
      </c>
      <c r="F315" s="66">
        <v>119040149</v>
      </c>
      <c r="G315" s="66" t="s">
        <v>110</v>
      </c>
      <c r="H315" s="66" t="s">
        <v>265</v>
      </c>
      <c r="I315" s="66" t="s">
        <v>130</v>
      </c>
      <c r="J315" s="66" t="s">
        <v>118</v>
      </c>
      <c r="K315" s="66" t="s">
        <v>167</v>
      </c>
      <c r="L315" s="66" t="s">
        <v>168</v>
      </c>
      <c r="O315" s="69" t="s">
        <v>520</v>
      </c>
      <c r="P315" s="69">
        <v>1.73</v>
      </c>
      <c r="Q315" s="66" t="s">
        <v>64</v>
      </c>
      <c r="R315" s="66" t="s">
        <v>465</v>
      </c>
      <c r="S315" s="67">
        <v>7918.7299230769204</v>
      </c>
      <c r="T315" s="67">
        <f t="shared" si="4"/>
        <v>13699.402766923073</v>
      </c>
      <c r="U315" s="67">
        <v>79187.299230769204</v>
      </c>
      <c r="V315" s="68">
        <v>1</v>
      </c>
    </row>
    <row r="316" spans="2:22" x14ac:dyDescent="0.25">
      <c r="B316" s="66">
        <v>0</v>
      </c>
      <c r="C316" s="66">
        <v>118935821</v>
      </c>
      <c r="D316" s="66">
        <v>118970597</v>
      </c>
      <c r="E316" s="66">
        <v>119040149</v>
      </c>
      <c r="F316" s="66">
        <v>119040149</v>
      </c>
      <c r="G316" s="66" t="s">
        <v>110</v>
      </c>
      <c r="H316" s="66" t="s">
        <v>265</v>
      </c>
      <c r="I316" s="66" t="s">
        <v>130</v>
      </c>
      <c r="J316" s="66" t="s">
        <v>118</v>
      </c>
      <c r="K316" s="66" t="s">
        <v>167</v>
      </c>
      <c r="L316" s="66" t="s">
        <v>168</v>
      </c>
      <c r="O316" s="69" t="s">
        <v>520</v>
      </c>
      <c r="P316" s="69">
        <v>1.73</v>
      </c>
      <c r="Q316" s="66" t="s">
        <v>64</v>
      </c>
      <c r="R316" s="66" t="s">
        <v>476</v>
      </c>
      <c r="S316" s="67">
        <v>10051.7474615385</v>
      </c>
      <c r="T316" s="67">
        <f t="shared" si="4"/>
        <v>17389.523108461606</v>
      </c>
      <c r="U316" s="67">
        <v>100517.474615385</v>
      </c>
      <c r="V316" s="68">
        <v>1</v>
      </c>
    </row>
    <row r="317" spans="2:22" x14ac:dyDescent="0.25">
      <c r="B317" s="66">
        <v>0</v>
      </c>
      <c r="C317" s="66">
        <v>118935821</v>
      </c>
      <c r="D317" s="66">
        <v>118970597</v>
      </c>
      <c r="E317" s="66">
        <v>119074925</v>
      </c>
      <c r="F317" s="66">
        <v>119074925</v>
      </c>
      <c r="G317" s="66" t="s">
        <v>110</v>
      </c>
      <c r="H317" s="66" t="s">
        <v>265</v>
      </c>
      <c r="I317" s="66" t="s">
        <v>130</v>
      </c>
      <c r="J317" s="66" t="s">
        <v>118</v>
      </c>
      <c r="K317" s="66" t="s">
        <v>169</v>
      </c>
      <c r="L317" s="66" t="s">
        <v>170</v>
      </c>
      <c r="O317" s="69" t="s">
        <v>520</v>
      </c>
      <c r="P317" s="69">
        <v>1.73</v>
      </c>
      <c r="Q317" s="66" t="s">
        <v>59</v>
      </c>
      <c r="R317" s="66" t="s">
        <v>472</v>
      </c>
      <c r="S317" s="67">
        <v>18046.155999999999</v>
      </c>
      <c r="T317" s="67">
        <f t="shared" si="4"/>
        <v>31219.849879999998</v>
      </c>
      <c r="U317" s="67">
        <v>360923.12</v>
      </c>
      <c r="V317" s="68">
        <v>6</v>
      </c>
    </row>
    <row r="318" spans="2:22" x14ac:dyDescent="0.25">
      <c r="B318" s="66">
        <v>0</v>
      </c>
      <c r="C318" s="66">
        <v>118935821</v>
      </c>
      <c r="D318" s="66">
        <v>118970597</v>
      </c>
      <c r="E318" s="66">
        <v>119074925</v>
      </c>
      <c r="F318" s="66">
        <v>119074925</v>
      </c>
      <c r="G318" s="66" t="s">
        <v>110</v>
      </c>
      <c r="H318" s="66" t="s">
        <v>265</v>
      </c>
      <c r="I318" s="66" t="s">
        <v>130</v>
      </c>
      <c r="J318" s="66" t="s">
        <v>118</v>
      </c>
      <c r="K318" s="66" t="s">
        <v>169</v>
      </c>
      <c r="L318" s="66" t="s">
        <v>170</v>
      </c>
      <c r="O318" s="69" t="s">
        <v>520</v>
      </c>
      <c r="P318" s="69">
        <v>1.73</v>
      </c>
      <c r="Q318" s="66" t="s">
        <v>59</v>
      </c>
      <c r="R318" s="66" t="s">
        <v>477</v>
      </c>
      <c r="S318" s="67">
        <v>3603.11863461539</v>
      </c>
      <c r="T318" s="67">
        <f t="shared" si="4"/>
        <v>6233.3952378846243</v>
      </c>
      <c r="U318" s="67">
        <v>72062.372692307705</v>
      </c>
      <c r="V318" s="68">
        <v>2</v>
      </c>
    </row>
    <row r="319" spans="2:22" x14ac:dyDescent="0.25">
      <c r="B319" s="66">
        <v>0</v>
      </c>
      <c r="C319" s="66">
        <v>118935821</v>
      </c>
      <c r="D319" s="66">
        <v>118970597</v>
      </c>
      <c r="E319" s="66">
        <v>119074925</v>
      </c>
      <c r="F319" s="66">
        <v>119074925</v>
      </c>
      <c r="G319" s="66" t="s">
        <v>110</v>
      </c>
      <c r="H319" s="66" t="s">
        <v>265</v>
      </c>
      <c r="I319" s="66" t="s">
        <v>130</v>
      </c>
      <c r="J319" s="66" t="s">
        <v>118</v>
      </c>
      <c r="K319" s="66" t="s">
        <v>169</v>
      </c>
      <c r="L319" s="66" t="s">
        <v>170</v>
      </c>
      <c r="O319" s="69" t="s">
        <v>520</v>
      </c>
      <c r="P319" s="69">
        <v>1.73</v>
      </c>
      <c r="Q319" s="66" t="s">
        <v>59</v>
      </c>
      <c r="R319" s="66" t="s">
        <v>473</v>
      </c>
      <c r="S319" s="67">
        <v>4386.4542884615403</v>
      </c>
      <c r="T319" s="67">
        <f t="shared" si="4"/>
        <v>7588.5659190384649</v>
      </c>
      <c r="U319" s="67">
        <v>87729.085769230805</v>
      </c>
      <c r="V319" s="68">
        <v>2</v>
      </c>
    </row>
    <row r="320" spans="2:22" x14ac:dyDescent="0.25">
      <c r="B320" s="66">
        <v>0</v>
      </c>
      <c r="C320" s="66">
        <v>118935821</v>
      </c>
      <c r="D320" s="66">
        <v>118970597</v>
      </c>
      <c r="E320" s="66">
        <v>119074925</v>
      </c>
      <c r="F320" s="66">
        <v>119074925</v>
      </c>
      <c r="G320" s="66" t="s">
        <v>110</v>
      </c>
      <c r="H320" s="66" t="s">
        <v>265</v>
      </c>
      <c r="I320" s="66" t="s">
        <v>130</v>
      </c>
      <c r="J320" s="66" t="s">
        <v>118</v>
      </c>
      <c r="K320" s="66" t="s">
        <v>169</v>
      </c>
      <c r="L320" s="66" t="s">
        <v>170</v>
      </c>
      <c r="O320" s="69" t="s">
        <v>520</v>
      </c>
      <c r="P320" s="69">
        <v>1.73</v>
      </c>
      <c r="Q320" s="66" t="s">
        <v>59</v>
      </c>
      <c r="R320" s="66" t="s">
        <v>474</v>
      </c>
      <c r="S320" s="67">
        <v>3100.52464615385</v>
      </c>
      <c r="T320" s="67">
        <f t="shared" si="4"/>
        <v>5363.9076378461605</v>
      </c>
      <c r="U320" s="67">
        <v>51675.410769230803</v>
      </c>
      <c r="V320" s="68">
        <v>1</v>
      </c>
    </row>
    <row r="321" spans="2:22" x14ac:dyDescent="0.25">
      <c r="B321" s="66">
        <v>0</v>
      </c>
      <c r="C321" s="66">
        <v>118935821</v>
      </c>
      <c r="D321" s="66">
        <v>118970597</v>
      </c>
      <c r="E321" s="66">
        <v>119074925</v>
      </c>
      <c r="F321" s="66">
        <v>119074925</v>
      </c>
      <c r="G321" s="66" t="s">
        <v>110</v>
      </c>
      <c r="H321" s="66" t="s">
        <v>265</v>
      </c>
      <c r="I321" s="66" t="s">
        <v>130</v>
      </c>
      <c r="J321" s="66" t="s">
        <v>118</v>
      </c>
      <c r="K321" s="66" t="s">
        <v>169</v>
      </c>
      <c r="L321" s="66" t="s">
        <v>170</v>
      </c>
      <c r="O321" s="69" t="s">
        <v>520</v>
      </c>
      <c r="P321" s="69">
        <v>1.73</v>
      </c>
      <c r="Q321" s="66" t="s">
        <v>59</v>
      </c>
      <c r="R321" s="66" t="s">
        <v>471</v>
      </c>
      <c r="S321" s="67">
        <v>4753.4907076923</v>
      </c>
      <c r="T321" s="67">
        <f t="shared" si="4"/>
        <v>8223.5389243076788</v>
      </c>
      <c r="U321" s="67">
        <v>59418.633846153803</v>
      </c>
      <c r="V321" s="68">
        <v>1</v>
      </c>
    </row>
    <row r="322" spans="2:22" x14ac:dyDescent="0.25">
      <c r="B322" s="66">
        <v>0</v>
      </c>
      <c r="C322" s="66">
        <v>118935821</v>
      </c>
      <c r="D322" s="66">
        <v>118970597</v>
      </c>
      <c r="E322" s="66">
        <v>119074925</v>
      </c>
      <c r="F322" s="66">
        <v>119074925</v>
      </c>
      <c r="G322" s="66" t="s">
        <v>110</v>
      </c>
      <c r="H322" s="66" t="s">
        <v>265</v>
      </c>
      <c r="I322" s="66" t="s">
        <v>130</v>
      </c>
      <c r="J322" s="66" t="s">
        <v>118</v>
      </c>
      <c r="K322" s="66" t="s">
        <v>169</v>
      </c>
      <c r="L322" s="66" t="s">
        <v>170</v>
      </c>
      <c r="O322" s="69" t="s">
        <v>520</v>
      </c>
      <c r="P322" s="69">
        <v>1.73</v>
      </c>
      <c r="Q322" s="66" t="s">
        <v>59</v>
      </c>
      <c r="R322" s="66" t="s">
        <v>475</v>
      </c>
      <c r="S322" s="67">
        <v>14249.306007692299</v>
      </c>
      <c r="T322" s="67">
        <f t="shared" si="4"/>
        <v>24651.299393307676</v>
      </c>
      <c r="U322" s="67">
        <v>158325.62230769201</v>
      </c>
      <c r="V322" s="68">
        <v>2</v>
      </c>
    </row>
    <row r="323" spans="2:22" x14ac:dyDescent="0.25">
      <c r="B323" s="66">
        <v>0</v>
      </c>
      <c r="C323" s="66">
        <v>118935821</v>
      </c>
      <c r="D323" s="66">
        <v>118970597</v>
      </c>
      <c r="E323" s="66">
        <v>119074925</v>
      </c>
      <c r="F323" s="66">
        <v>119074925</v>
      </c>
      <c r="G323" s="66" t="s">
        <v>110</v>
      </c>
      <c r="H323" s="66" t="s">
        <v>265</v>
      </c>
      <c r="I323" s="66" t="s">
        <v>130</v>
      </c>
      <c r="J323" s="66" t="s">
        <v>118</v>
      </c>
      <c r="K323" s="66" t="s">
        <v>169</v>
      </c>
      <c r="L323" s="66" t="s">
        <v>170</v>
      </c>
      <c r="O323" s="69" t="s">
        <v>520</v>
      </c>
      <c r="P323" s="69">
        <v>1.73</v>
      </c>
      <c r="Q323" s="66" t="s">
        <v>59</v>
      </c>
      <c r="R323" s="66" t="s">
        <v>476</v>
      </c>
      <c r="S323" s="67">
        <v>20907.765230769201</v>
      </c>
      <c r="T323" s="67">
        <f t="shared" ref="T323:T386" si="5">S323*P323</f>
        <v>36170.433849230714</v>
      </c>
      <c r="U323" s="67">
        <v>209077.65230769201</v>
      </c>
      <c r="V323" s="68">
        <v>2</v>
      </c>
    </row>
    <row r="324" spans="2:22" x14ac:dyDescent="0.25">
      <c r="B324" s="66">
        <v>0</v>
      </c>
      <c r="C324" s="66">
        <v>118935821</v>
      </c>
      <c r="D324" s="66">
        <v>118970597</v>
      </c>
      <c r="E324" s="66">
        <v>119074925</v>
      </c>
      <c r="F324" s="66">
        <v>119074925</v>
      </c>
      <c r="G324" s="66" t="s">
        <v>110</v>
      </c>
      <c r="H324" s="66" t="s">
        <v>265</v>
      </c>
      <c r="I324" s="66" t="s">
        <v>130</v>
      </c>
      <c r="J324" s="66" t="s">
        <v>118</v>
      </c>
      <c r="K324" s="66" t="s">
        <v>169</v>
      </c>
      <c r="L324" s="66" t="s">
        <v>170</v>
      </c>
      <c r="O324" s="69" t="s">
        <v>520</v>
      </c>
      <c r="P324" s="69">
        <v>1.73</v>
      </c>
      <c r="Q324" s="66" t="s">
        <v>59</v>
      </c>
      <c r="R324" s="66" t="s">
        <v>467</v>
      </c>
      <c r="S324" s="67">
        <v>30505.7924615384</v>
      </c>
      <c r="T324" s="67">
        <f t="shared" si="5"/>
        <v>52775.020958461435</v>
      </c>
      <c r="U324" s="67">
        <v>152528.96230769201</v>
      </c>
      <c r="V324" s="68">
        <v>1</v>
      </c>
    </row>
    <row r="325" spans="2:22" x14ac:dyDescent="0.25">
      <c r="B325" s="66">
        <v>0</v>
      </c>
      <c r="C325" s="66">
        <v>118935821</v>
      </c>
      <c r="D325" s="66">
        <v>118970597</v>
      </c>
      <c r="E325" s="66">
        <v>119074925</v>
      </c>
      <c r="F325" s="66">
        <v>119074925</v>
      </c>
      <c r="G325" s="66" t="s">
        <v>110</v>
      </c>
      <c r="H325" s="66" t="s">
        <v>265</v>
      </c>
      <c r="I325" s="66" t="s">
        <v>130</v>
      </c>
      <c r="J325" s="66" t="s">
        <v>118</v>
      </c>
      <c r="K325" s="66" t="s">
        <v>169</v>
      </c>
      <c r="L325" s="66" t="s">
        <v>170</v>
      </c>
      <c r="O325" s="69" t="s">
        <v>520</v>
      </c>
      <c r="P325" s="69">
        <v>1.73</v>
      </c>
      <c r="Q325" s="66" t="s">
        <v>61</v>
      </c>
      <c r="R325" s="66" t="s">
        <v>472</v>
      </c>
      <c r="S325" s="67">
        <v>23396.626</v>
      </c>
      <c r="T325" s="67">
        <f t="shared" si="5"/>
        <v>40476.162980000001</v>
      </c>
      <c r="U325" s="67">
        <v>467932.52</v>
      </c>
      <c r="V325" s="68">
        <v>8</v>
      </c>
    </row>
    <row r="326" spans="2:22" x14ac:dyDescent="0.25">
      <c r="B326" s="66">
        <v>0</v>
      </c>
      <c r="C326" s="66">
        <v>118935821</v>
      </c>
      <c r="D326" s="66">
        <v>118970597</v>
      </c>
      <c r="E326" s="66">
        <v>119074925</v>
      </c>
      <c r="F326" s="66">
        <v>119074925</v>
      </c>
      <c r="G326" s="66" t="s">
        <v>110</v>
      </c>
      <c r="H326" s="66" t="s">
        <v>265</v>
      </c>
      <c r="I326" s="66" t="s">
        <v>130</v>
      </c>
      <c r="J326" s="66" t="s">
        <v>118</v>
      </c>
      <c r="K326" s="66" t="s">
        <v>169</v>
      </c>
      <c r="L326" s="66" t="s">
        <v>170</v>
      </c>
      <c r="O326" s="69" t="s">
        <v>520</v>
      </c>
      <c r="P326" s="69">
        <v>1.73</v>
      </c>
      <c r="Q326" s="66" t="s">
        <v>61</v>
      </c>
      <c r="R326" s="66" t="s">
        <v>476</v>
      </c>
      <c r="S326" s="67">
        <v>8892.7782692307701</v>
      </c>
      <c r="T326" s="67">
        <f t="shared" si="5"/>
        <v>15384.506405769233</v>
      </c>
      <c r="U326" s="67">
        <v>88927.782692307694</v>
      </c>
      <c r="V326" s="68">
        <v>1</v>
      </c>
    </row>
    <row r="327" spans="2:22" x14ac:dyDescent="0.25">
      <c r="B327" s="66">
        <v>0</v>
      </c>
      <c r="C327" s="66">
        <v>118935821</v>
      </c>
      <c r="D327" s="66">
        <v>118970597</v>
      </c>
      <c r="E327" s="66">
        <v>119109701</v>
      </c>
      <c r="F327" s="66">
        <v>119109701</v>
      </c>
      <c r="G327" s="66" t="s">
        <v>110</v>
      </c>
      <c r="H327" s="66" t="s">
        <v>265</v>
      </c>
      <c r="I327" s="66" t="s">
        <v>130</v>
      </c>
      <c r="J327" s="66" t="s">
        <v>118</v>
      </c>
      <c r="K327" s="66" t="s">
        <v>171</v>
      </c>
      <c r="L327" s="66" t="s">
        <v>172</v>
      </c>
      <c r="O327" s="69" t="s">
        <v>520</v>
      </c>
      <c r="P327" s="69">
        <v>1.73</v>
      </c>
      <c r="Q327" s="66" t="s">
        <v>59</v>
      </c>
      <c r="R327" s="66" t="s">
        <v>477</v>
      </c>
      <c r="S327" s="67">
        <v>2143.3630384615399</v>
      </c>
      <c r="T327" s="67">
        <f t="shared" si="5"/>
        <v>3708.018056538464</v>
      </c>
      <c r="U327" s="67">
        <v>42867.260769230801</v>
      </c>
      <c r="V327" s="68">
        <v>1</v>
      </c>
    </row>
    <row r="328" spans="2:22" x14ac:dyDescent="0.25">
      <c r="B328" s="66">
        <v>0</v>
      </c>
      <c r="C328" s="66">
        <v>118935821</v>
      </c>
      <c r="D328" s="66">
        <v>118970597</v>
      </c>
      <c r="E328" s="66">
        <v>119109701</v>
      </c>
      <c r="F328" s="66">
        <v>119109701</v>
      </c>
      <c r="G328" s="66" t="s">
        <v>110</v>
      </c>
      <c r="H328" s="66" t="s">
        <v>265</v>
      </c>
      <c r="I328" s="66" t="s">
        <v>130</v>
      </c>
      <c r="J328" s="66" t="s">
        <v>118</v>
      </c>
      <c r="K328" s="66" t="s">
        <v>171</v>
      </c>
      <c r="L328" s="66" t="s">
        <v>172</v>
      </c>
      <c r="O328" s="69" t="s">
        <v>520</v>
      </c>
      <c r="P328" s="69">
        <v>1.73</v>
      </c>
      <c r="Q328" s="66" t="s">
        <v>59</v>
      </c>
      <c r="R328" s="66" t="s">
        <v>473</v>
      </c>
      <c r="S328" s="67">
        <v>2163.51201923077</v>
      </c>
      <c r="T328" s="67">
        <f t="shared" si="5"/>
        <v>3742.875793269232</v>
      </c>
      <c r="U328" s="67">
        <v>43270.240384615397</v>
      </c>
      <c r="V328" s="68">
        <v>1</v>
      </c>
    </row>
    <row r="329" spans="2:22" x14ac:dyDescent="0.25">
      <c r="B329" s="66">
        <v>0</v>
      </c>
      <c r="C329" s="66">
        <v>118935821</v>
      </c>
      <c r="D329" s="66">
        <v>118970597</v>
      </c>
      <c r="E329" s="66">
        <v>119109701</v>
      </c>
      <c r="F329" s="66">
        <v>119109701</v>
      </c>
      <c r="G329" s="66" t="s">
        <v>110</v>
      </c>
      <c r="H329" s="66" t="s">
        <v>265</v>
      </c>
      <c r="I329" s="66" t="s">
        <v>130</v>
      </c>
      <c r="J329" s="66" t="s">
        <v>118</v>
      </c>
      <c r="K329" s="66" t="s">
        <v>171</v>
      </c>
      <c r="L329" s="66" t="s">
        <v>172</v>
      </c>
      <c r="O329" s="69" t="s">
        <v>520</v>
      </c>
      <c r="P329" s="69">
        <v>1.73</v>
      </c>
      <c r="Q329" s="66" t="s">
        <v>59</v>
      </c>
      <c r="R329" s="66" t="s">
        <v>474</v>
      </c>
      <c r="S329" s="67">
        <v>6366.3915230769198</v>
      </c>
      <c r="T329" s="67">
        <f t="shared" si="5"/>
        <v>11013.857334923072</v>
      </c>
      <c r="U329" s="67">
        <v>106106.525384615</v>
      </c>
      <c r="V329" s="68">
        <v>2</v>
      </c>
    </row>
    <row r="330" spans="2:22" x14ac:dyDescent="0.25">
      <c r="B330" s="66">
        <v>0</v>
      </c>
      <c r="C330" s="66">
        <v>118935821</v>
      </c>
      <c r="D330" s="66">
        <v>118970597</v>
      </c>
      <c r="E330" s="66">
        <v>119109701</v>
      </c>
      <c r="F330" s="66">
        <v>119109701</v>
      </c>
      <c r="G330" s="66" t="s">
        <v>110</v>
      </c>
      <c r="H330" s="66" t="s">
        <v>265</v>
      </c>
      <c r="I330" s="66" t="s">
        <v>130</v>
      </c>
      <c r="J330" s="66" t="s">
        <v>118</v>
      </c>
      <c r="K330" s="66" t="s">
        <v>171</v>
      </c>
      <c r="L330" s="66" t="s">
        <v>172</v>
      </c>
      <c r="O330" s="69" t="s">
        <v>520</v>
      </c>
      <c r="P330" s="69">
        <v>1.73</v>
      </c>
      <c r="Q330" s="66" t="s">
        <v>59</v>
      </c>
      <c r="R330" s="66" t="s">
        <v>475</v>
      </c>
      <c r="S330" s="67">
        <v>12183.3406730769</v>
      </c>
      <c r="T330" s="67">
        <f t="shared" si="5"/>
        <v>21077.179364423038</v>
      </c>
      <c r="U330" s="67">
        <v>135370.45192307699</v>
      </c>
      <c r="V330" s="68">
        <v>2</v>
      </c>
    </row>
    <row r="331" spans="2:22" x14ac:dyDescent="0.25">
      <c r="B331" s="66">
        <v>0</v>
      </c>
      <c r="C331" s="66">
        <v>118935821</v>
      </c>
      <c r="D331" s="66">
        <v>118970597</v>
      </c>
      <c r="E331" s="66">
        <v>119109701</v>
      </c>
      <c r="F331" s="66">
        <v>119109701</v>
      </c>
      <c r="G331" s="66" t="s">
        <v>110</v>
      </c>
      <c r="H331" s="66" t="s">
        <v>265</v>
      </c>
      <c r="I331" s="66" t="s">
        <v>130</v>
      </c>
      <c r="J331" s="66" t="s">
        <v>118</v>
      </c>
      <c r="K331" s="66" t="s">
        <v>171</v>
      </c>
      <c r="L331" s="66" t="s">
        <v>172</v>
      </c>
      <c r="O331" s="69" t="s">
        <v>520</v>
      </c>
      <c r="P331" s="69">
        <v>1.73</v>
      </c>
      <c r="Q331" s="66" t="s">
        <v>59</v>
      </c>
      <c r="R331" s="66" t="s">
        <v>465</v>
      </c>
      <c r="S331" s="67">
        <v>8170.7660769230797</v>
      </c>
      <c r="T331" s="67">
        <f t="shared" si="5"/>
        <v>14135.425313076928</v>
      </c>
      <c r="U331" s="67">
        <v>81707.660769230803</v>
      </c>
      <c r="V331" s="68">
        <v>1</v>
      </c>
    </row>
    <row r="332" spans="2:22" x14ac:dyDescent="0.25">
      <c r="B332" s="66">
        <v>0</v>
      </c>
      <c r="C332" s="66">
        <v>118935821</v>
      </c>
      <c r="D332" s="66">
        <v>118970597</v>
      </c>
      <c r="E332" s="66">
        <v>119109701</v>
      </c>
      <c r="F332" s="66">
        <v>119109701</v>
      </c>
      <c r="G332" s="66" t="s">
        <v>110</v>
      </c>
      <c r="H332" s="66" t="s">
        <v>265</v>
      </c>
      <c r="I332" s="66" t="s">
        <v>130</v>
      </c>
      <c r="J332" s="66" t="s">
        <v>118</v>
      </c>
      <c r="K332" s="66" t="s">
        <v>171</v>
      </c>
      <c r="L332" s="66" t="s">
        <v>172</v>
      </c>
      <c r="O332" s="69" t="s">
        <v>520</v>
      </c>
      <c r="P332" s="69">
        <v>1.73</v>
      </c>
      <c r="Q332" s="66" t="s">
        <v>59</v>
      </c>
      <c r="R332" s="66" t="s">
        <v>476</v>
      </c>
      <c r="S332" s="67">
        <v>9299.0491923076897</v>
      </c>
      <c r="T332" s="67">
        <f t="shared" si="5"/>
        <v>16087.355102692303</v>
      </c>
      <c r="U332" s="67">
        <v>92990.491923076901</v>
      </c>
      <c r="V332" s="68">
        <v>1</v>
      </c>
    </row>
    <row r="333" spans="2:22" x14ac:dyDescent="0.25">
      <c r="B333" s="66">
        <v>0</v>
      </c>
      <c r="C333" s="66">
        <v>118935821</v>
      </c>
      <c r="D333" s="66">
        <v>118970597</v>
      </c>
      <c r="E333" s="66">
        <v>119109701</v>
      </c>
      <c r="F333" s="66">
        <v>119109701</v>
      </c>
      <c r="G333" s="66" t="s">
        <v>110</v>
      </c>
      <c r="H333" s="66" t="s">
        <v>265</v>
      </c>
      <c r="I333" s="66" t="s">
        <v>130</v>
      </c>
      <c r="J333" s="66" t="s">
        <v>118</v>
      </c>
      <c r="K333" s="66" t="s">
        <v>171</v>
      </c>
      <c r="L333" s="66" t="s">
        <v>172</v>
      </c>
      <c r="O333" s="69" t="s">
        <v>520</v>
      </c>
      <c r="P333" s="69">
        <v>1.73</v>
      </c>
      <c r="Q333" s="66" t="s">
        <v>59</v>
      </c>
      <c r="R333" s="66" t="s">
        <v>467</v>
      </c>
      <c r="S333" s="67">
        <v>29801.306230769202</v>
      </c>
      <c r="T333" s="67">
        <f t="shared" si="5"/>
        <v>51556.259779230721</v>
      </c>
      <c r="U333" s="67">
        <v>149006.53115384601</v>
      </c>
      <c r="V333" s="68">
        <v>1</v>
      </c>
    </row>
    <row r="334" spans="2:22" x14ac:dyDescent="0.25">
      <c r="B334" s="66">
        <v>0</v>
      </c>
      <c r="C334" s="66">
        <v>118935821</v>
      </c>
      <c r="D334" s="66">
        <v>118970597</v>
      </c>
      <c r="E334" s="66">
        <v>119109701</v>
      </c>
      <c r="F334" s="66">
        <v>119109701</v>
      </c>
      <c r="G334" s="66" t="s">
        <v>110</v>
      </c>
      <c r="H334" s="66" t="s">
        <v>265</v>
      </c>
      <c r="I334" s="66" t="s">
        <v>130</v>
      </c>
      <c r="J334" s="66" t="s">
        <v>118</v>
      </c>
      <c r="K334" s="66" t="s">
        <v>171</v>
      </c>
      <c r="L334" s="66" t="s">
        <v>172</v>
      </c>
      <c r="O334" s="69" t="s">
        <v>520</v>
      </c>
      <c r="P334" s="69">
        <v>1.73</v>
      </c>
      <c r="Q334" s="66" t="s">
        <v>62</v>
      </c>
      <c r="R334" s="66" t="s">
        <v>473</v>
      </c>
      <c r="S334" s="67">
        <v>2232.2054423076902</v>
      </c>
      <c r="T334" s="67">
        <f t="shared" si="5"/>
        <v>3861.7154151923041</v>
      </c>
      <c r="U334" s="67">
        <v>44644.108846153802</v>
      </c>
      <c r="V334" s="68">
        <v>1</v>
      </c>
    </row>
    <row r="335" spans="2:22" x14ac:dyDescent="0.25">
      <c r="B335" s="66">
        <v>0</v>
      </c>
      <c r="C335" s="66">
        <v>118935821</v>
      </c>
      <c r="D335" s="66">
        <v>118970597</v>
      </c>
      <c r="E335" s="66">
        <v>119109701</v>
      </c>
      <c r="F335" s="66">
        <v>119109701</v>
      </c>
      <c r="G335" s="66" t="s">
        <v>110</v>
      </c>
      <c r="H335" s="66" t="s">
        <v>265</v>
      </c>
      <c r="I335" s="66" t="s">
        <v>130</v>
      </c>
      <c r="J335" s="66" t="s">
        <v>118</v>
      </c>
      <c r="K335" s="66" t="s">
        <v>171</v>
      </c>
      <c r="L335" s="66" t="s">
        <v>172</v>
      </c>
      <c r="O335" s="69" t="s">
        <v>520</v>
      </c>
      <c r="P335" s="69">
        <v>1.73</v>
      </c>
      <c r="Q335" s="66" t="s">
        <v>62</v>
      </c>
      <c r="R335" s="66" t="s">
        <v>474</v>
      </c>
      <c r="S335" s="67">
        <v>9719.88916153846</v>
      </c>
      <c r="T335" s="67">
        <f t="shared" si="5"/>
        <v>16815.408249461536</v>
      </c>
      <c r="U335" s="67">
        <v>161998.15269230801</v>
      </c>
      <c r="V335" s="68">
        <v>3</v>
      </c>
    </row>
    <row r="336" spans="2:22" x14ac:dyDescent="0.25">
      <c r="B336" s="66">
        <v>0</v>
      </c>
      <c r="C336" s="66">
        <v>118935821</v>
      </c>
      <c r="D336" s="66">
        <v>118970597</v>
      </c>
      <c r="E336" s="66">
        <v>119109701</v>
      </c>
      <c r="F336" s="66">
        <v>119109701</v>
      </c>
      <c r="G336" s="66" t="s">
        <v>110</v>
      </c>
      <c r="H336" s="66" t="s">
        <v>265</v>
      </c>
      <c r="I336" s="66" t="s">
        <v>130</v>
      </c>
      <c r="J336" s="66" t="s">
        <v>118</v>
      </c>
      <c r="K336" s="66" t="s">
        <v>171</v>
      </c>
      <c r="L336" s="66" t="s">
        <v>172</v>
      </c>
      <c r="O336" s="69" t="s">
        <v>520</v>
      </c>
      <c r="P336" s="69">
        <v>1.73</v>
      </c>
      <c r="Q336" s="66" t="s">
        <v>62</v>
      </c>
      <c r="R336" s="66" t="s">
        <v>471</v>
      </c>
      <c r="S336" s="67">
        <v>4961.2751384615403</v>
      </c>
      <c r="T336" s="67">
        <f t="shared" si="5"/>
        <v>8583.0059895384638</v>
      </c>
      <c r="U336" s="67">
        <v>62015.939230769203</v>
      </c>
      <c r="V336" s="68">
        <v>1</v>
      </c>
    </row>
    <row r="337" spans="2:22" x14ac:dyDescent="0.25">
      <c r="B337" s="66">
        <v>0</v>
      </c>
      <c r="C337" s="66">
        <v>118935821</v>
      </c>
      <c r="D337" s="66">
        <v>118970597</v>
      </c>
      <c r="E337" s="66">
        <v>119109701</v>
      </c>
      <c r="F337" s="66">
        <v>119109701</v>
      </c>
      <c r="G337" s="66" t="s">
        <v>110</v>
      </c>
      <c r="H337" s="66" t="s">
        <v>265</v>
      </c>
      <c r="I337" s="66" t="s">
        <v>130</v>
      </c>
      <c r="J337" s="66" t="s">
        <v>118</v>
      </c>
      <c r="K337" s="66" t="s">
        <v>171</v>
      </c>
      <c r="L337" s="66" t="s">
        <v>172</v>
      </c>
      <c r="O337" s="69" t="s">
        <v>520</v>
      </c>
      <c r="P337" s="69">
        <v>1.73</v>
      </c>
      <c r="Q337" s="66" t="s">
        <v>62</v>
      </c>
      <c r="R337" s="66" t="s">
        <v>476</v>
      </c>
      <c r="S337" s="67">
        <v>9317.2223461538506</v>
      </c>
      <c r="T337" s="67">
        <f t="shared" si="5"/>
        <v>16118.794658846162</v>
      </c>
      <c r="U337" s="67">
        <v>93172.223461538495</v>
      </c>
      <c r="V337" s="68">
        <v>1</v>
      </c>
    </row>
    <row r="338" spans="2:22" x14ac:dyDescent="0.25">
      <c r="B338" s="66">
        <v>0</v>
      </c>
      <c r="C338" s="66">
        <v>118935821</v>
      </c>
      <c r="D338" s="66">
        <v>118970597</v>
      </c>
      <c r="E338" s="66">
        <v>119109701</v>
      </c>
      <c r="F338" s="66">
        <v>119109701</v>
      </c>
      <c r="G338" s="66" t="s">
        <v>110</v>
      </c>
      <c r="H338" s="66" t="s">
        <v>265</v>
      </c>
      <c r="I338" s="66" t="s">
        <v>130</v>
      </c>
      <c r="J338" s="66" t="s">
        <v>118</v>
      </c>
      <c r="K338" s="66" t="s">
        <v>171</v>
      </c>
      <c r="L338" s="66" t="s">
        <v>172</v>
      </c>
      <c r="O338" s="69" t="s">
        <v>520</v>
      </c>
      <c r="P338" s="69">
        <v>1.73</v>
      </c>
      <c r="Q338" s="66" t="s">
        <v>63</v>
      </c>
      <c r="R338" s="66" t="s">
        <v>472</v>
      </c>
      <c r="S338" s="67">
        <v>7221.9690000000001</v>
      </c>
      <c r="T338" s="67">
        <f t="shared" si="5"/>
        <v>12494.006369999999</v>
      </c>
      <c r="U338" s="67">
        <v>144439.38</v>
      </c>
      <c r="V338" s="68">
        <v>2</v>
      </c>
    </row>
    <row r="339" spans="2:22" x14ac:dyDescent="0.25">
      <c r="B339" s="66">
        <v>0</v>
      </c>
      <c r="C339" s="66">
        <v>118935821</v>
      </c>
      <c r="D339" s="66">
        <v>118970597</v>
      </c>
      <c r="E339" s="66">
        <v>119109701</v>
      </c>
      <c r="F339" s="66">
        <v>119109701</v>
      </c>
      <c r="G339" s="66" t="s">
        <v>110</v>
      </c>
      <c r="H339" s="66" t="s">
        <v>265</v>
      </c>
      <c r="I339" s="66" t="s">
        <v>130</v>
      </c>
      <c r="J339" s="66" t="s">
        <v>118</v>
      </c>
      <c r="K339" s="66" t="s">
        <v>171</v>
      </c>
      <c r="L339" s="66" t="s">
        <v>172</v>
      </c>
      <c r="O339" s="69" t="s">
        <v>520</v>
      </c>
      <c r="P339" s="69">
        <v>1.73</v>
      </c>
      <c r="Q339" s="66" t="s">
        <v>63</v>
      </c>
      <c r="R339" s="66" t="s">
        <v>477</v>
      </c>
      <c r="S339" s="67">
        <v>912</v>
      </c>
      <c r="T339" s="67">
        <f t="shared" si="5"/>
        <v>1577.76</v>
      </c>
      <c r="U339" s="67">
        <v>18240</v>
      </c>
      <c r="V339" s="68">
        <v>1</v>
      </c>
    </row>
    <row r="340" spans="2:22" x14ac:dyDescent="0.25">
      <c r="B340" s="66">
        <v>0</v>
      </c>
      <c r="C340" s="66">
        <v>118935821</v>
      </c>
      <c r="D340" s="66">
        <v>118970597</v>
      </c>
      <c r="E340" s="66">
        <v>119109701</v>
      </c>
      <c r="F340" s="66">
        <v>119109701</v>
      </c>
      <c r="G340" s="66" t="s">
        <v>110</v>
      </c>
      <c r="H340" s="66" t="s">
        <v>265</v>
      </c>
      <c r="I340" s="66" t="s">
        <v>130</v>
      </c>
      <c r="J340" s="66" t="s">
        <v>118</v>
      </c>
      <c r="K340" s="66" t="s">
        <v>171</v>
      </c>
      <c r="L340" s="66" t="s">
        <v>172</v>
      </c>
      <c r="O340" s="69" t="s">
        <v>520</v>
      </c>
      <c r="P340" s="69">
        <v>1.73</v>
      </c>
      <c r="Q340" s="66" t="s">
        <v>63</v>
      </c>
      <c r="R340" s="66" t="s">
        <v>474</v>
      </c>
      <c r="S340" s="67">
        <v>3661.1496000000002</v>
      </c>
      <c r="T340" s="67">
        <f t="shared" si="5"/>
        <v>6333.7888080000002</v>
      </c>
      <c r="U340" s="67">
        <v>61019.16</v>
      </c>
      <c r="V340" s="68">
        <v>1</v>
      </c>
    </row>
    <row r="341" spans="2:22" x14ac:dyDescent="0.25">
      <c r="B341" s="66">
        <v>0</v>
      </c>
      <c r="C341" s="66">
        <v>118935821</v>
      </c>
      <c r="D341" s="66">
        <v>118970597</v>
      </c>
      <c r="E341" s="66">
        <v>119109701</v>
      </c>
      <c r="F341" s="66">
        <v>119109701</v>
      </c>
      <c r="G341" s="66" t="s">
        <v>110</v>
      </c>
      <c r="H341" s="66" t="s">
        <v>265</v>
      </c>
      <c r="I341" s="66" t="s">
        <v>130</v>
      </c>
      <c r="J341" s="66" t="s">
        <v>118</v>
      </c>
      <c r="K341" s="66" t="s">
        <v>171</v>
      </c>
      <c r="L341" s="66" t="s">
        <v>172</v>
      </c>
      <c r="O341" s="69" t="s">
        <v>520</v>
      </c>
      <c r="P341" s="69">
        <v>1.73</v>
      </c>
      <c r="Q341" s="66" t="s">
        <v>63</v>
      </c>
      <c r="R341" s="66" t="s">
        <v>471</v>
      </c>
      <c r="S341" s="67">
        <v>10662.609292307699</v>
      </c>
      <c r="T341" s="67">
        <f t="shared" si="5"/>
        <v>18446.31407569232</v>
      </c>
      <c r="U341" s="67">
        <v>133282.616153846</v>
      </c>
      <c r="V341" s="68">
        <v>2</v>
      </c>
    </row>
    <row r="342" spans="2:22" x14ac:dyDescent="0.25">
      <c r="B342" s="66">
        <v>0</v>
      </c>
      <c r="C342" s="66">
        <v>118935821</v>
      </c>
      <c r="D342" s="66">
        <v>118970597</v>
      </c>
      <c r="E342" s="66">
        <v>119109701</v>
      </c>
      <c r="F342" s="66">
        <v>119109701</v>
      </c>
      <c r="G342" s="66" t="s">
        <v>110</v>
      </c>
      <c r="H342" s="66" t="s">
        <v>265</v>
      </c>
      <c r="I342" s="66" t="s">
        <v>130</v>
      </c>
      <c r="J342" s="66" t="s">
        <v>118</v>
      </c>
      <c r="K342" s="66" t="s">
        <v>171</v>
      </c>
      <c r="L342" s="66" t="s">
        <v>172</v>
      </c>
      <c r="O342" s="69" t="s">
        <v>520</v>
      </c>
      <c r="P342" s="69">
        <v>1.73</v>
      </c>
      <c r="Q342" s="66" t="s">
        <v>63</v>
      </c>
      <c r="R342" s="66" t="s">
        <v>476</v>
      </c>
      <c r="S342" s="67">
        <v>10319.1253846154</v>
      </c>
      <c r="T342" s="67">
        <f t="shared" si="5"/>
        <v>17852.08691538464</v>
      </c>
      <c r="U342" s="67">
        <v>103191.253846154</v>
      </c>
      <c r="V342" s="68">
        <v>1</v>
      </c>
    </row>
    <row r="343" spans="2:22" x14ac:dyDescent="0.25">
      <c r="B343" s="66">
        <v>0</v>
      </c>
      <c r="C343" s="66">
        <v>118935821</v>
      </c>
      <c r="D343" s="66">
        <v>118970597</v>
      </c>
      <c r="E343" s="66">
        <v>119144477</v>
      </c>
      <c r="F343" s="66">
        <v>119144477</v>
      </c>
      <c r="G343" s="66" t="s">
        <v>110</v>
      </c>
      <c r="H343" s="66" t="s">
        <v>265</v>
      </c>
      <c r="I343" s="66" t="s">
        <v>130</v>
      </c>
      <c r="J343" s="66" t="s">
        <v>118</v>
      </c>
      <c r="K343" s="66" t="s">
        <v>173</v>
      </c>
      <c r="L343" s="66" t="s">
        <v>174</v>
      </c>
      <c r="O343" s="69" t="s">
        <v>520</v>
      </c>
      <c r="P343" s="69">
        <v>1.73</v>
      </c>
      <c r="Q343" s="66" t="s">
        <v>59</v>
      </c>
      <c r="R343" s="66" t="s">
        <v>472</v>
      </c>
      <c r="S343" s="67">
        <v>2716.91</v>
      </c>
      <c r="T343" s="67">
        <f t="shared" si="5"/>
        <v>4700.2542999999996</v>
      </c>
      <c r="U343" s="67">
        <v>54338.2</v>
      </c>
      <c r="V343" s="68">
        <v>1</v>
      </c>
    </row>
    <row r="344" spans="2:22" x14ac:dyDescent="0.25">
      <c r="B344" s="66">
        <v>0</v>
      </c>
      <c r="C344" s="66">
        <v>118935821</v>
      </c>
      <c r="D344" s="66">
        <v>118970597</v>
      </c>
      <c r="E344" s="66">
        <v>119144477</v>
      </c>
      <c r="F344" s="66">
        <v>119144477</v>
      </c>
      <c r="G344" s="66" t="s">
        <v>110</v>
      </c>
      <c r="H344" s="66" t="s">
        <v>265</v>
      </c>
      <c r="I344" s="66" t="s">
        <v>130</v>
      </c>
      <c r="J344" s="66" t="s">
        <v>118</v>
      </c>
      <c r="K344" s="66" t="s">
        <v>173</v>
      </c>
      <c r="L344" s="66" t="s">
        <v>174</v>
      </c>
      <c r="O344" s="69" t="s">
        <v>520</v>
      </c>
      <c r="P344" s="69">
        <v>1.73</v>
      </c>
      <c r="Q344" s="66" t="s">
        <v>59</v>
      </c>
      <c r="R344" s="66" t="s">
        <v>477</v>
      </c>
      <c r="S344" s="67">
        <v>3949.8154038461498</v>
      </c>
      <c r="T344" s="67">
        <f t="shared" si="5"/>
        <v>6833.1806486538389</v>
      </c>
      <c r="U344" s="67">
        <v>78996.308076923102</v>
      </c>
      <c r="V344" s="68">
        <v>2</v>
      </c>
    </row>
    <row r="345" spans="2:22" x14ac:dyDescent="0.25">
      <c r="B345" s="66">
        <v>0</v>
      </c>
      <c r="C345" s="66">
        <v>118935821</v>
      </c>
      <c r="D345" s="66">
        <v>118970597</v>
      </c>
      <c r="E345" s="66">
        <v>119144477</v>
      </c>
      <c r="F345" s="66">
        <v>119144477</v>
      </c>
      <c r="G345" s="66" t="s">
        <v>110</v>
      </c>
      <c r="H345" s="66" t="s">
        <v>265</v>
      </c>
      <c r="I345" s="66" t="s">
        <v>130</v>
      </c>
      <c r="J345" s="66" t="s">
        <v>118</v>
      </c>
      <c r="K345" s="66" t="s">
        <v>173</v>
      </c>
      <c r="L345" s="66" t="s">
        <v>174</v>
      </c>
      <c r="O345" s="69" t="s">
        <v>520</v>
      </c>
      <c r="P345" s="69">
        <v>1.73</v>
      </c>
      <c r="Q345" s="66" t="s">
        <v>59</v>
      </c>
      <c r="R345" s="66" t="s">
        <v>473</v>
      </c>
      <c r="S345" s="67">
        <v>4535.42832692308</v>
      </c>
      <c r="T345" s="67">
        <f t="shared" si="5"/>
        <v>7846.291005576928</v>
      </c>
      <c r="U345" s="67">
        <v>90708.566538461499</v>
      </c>
      <c r="V345" s="68">
        <v>2</v>
      </c>
    </row>
    <row r="346" spans="2:22" x14ac:dyDescent="0.25">
      <c r="B346" s="66">
        <v>0</v>
      </c>
      <c r="C346" s="66">
        <v>118935821</v>
      </c>
      <c r="D346" s="66">
        <v>118970597</v>
      </c>
      <c r="E346" s="66">
        <v>119144477</v>
      </c>
      <c r="F346" s="66">
        <v>119144477</v>
      </c>
      <c r="G346" s="66" t="s">
        <v>110</v>
      </c>
      <c r="H346" s="66" t="s">
        <v>265</v>
      </c>
      <c r="I346" s="66" t="s">
        <v>130</v>
      </c>
      <c r="J346" s="66" t="s">
        <v>118</v>
      </c>
      <c r="K346" s="66" t="s">
        <v>173</v>
      </c>
      <c r="L346" s="66" t="s">
        <v>174</v>
      </c>
      <c r="O346" s="69" t="s">
        <v>520</v>
      </c>
      <c r="P346" s="69">
        <v>1.73</v>
      </c>
      <c r="Q346" s="66" t="s">
        <v>59</v>
      </c>
      <c r="R346" s="66" t="s">
        <v>474</v>
      </c>
      <c r="S346" s="67">
        <v>3004.46679230769</v>
      </c>
      <c r="T346" s="67">
        <f t="shared" si="5"/>
        <v>5197.7275506923033</v>
      </c>
      <c r="U346" s="67">
        <v>50074.446538461503</v>
      </c>
      <c r="V346" s="68">
        <v>1</v>
      </c>
    </row>
    <row r="347" spans="2:22" x14ac:dyDescent="0.25">
      <c r="B347" s="66">
        <v>0</v>
      </c>
      <c r="C347" s="66">
        <v>118935821</v>
      </c>
      <c r="D347" s="66">
        <v>118970597</v>
      </c>
      <c r="E347" s="66">
        <v>119144477</v>
      </c>
      <c r="F347" s="66">
        <v>119144477</v>
      </c>
      <c r="G347" s="66" t="s">
        <v>110</v>
      </c>
      <c r="H347" s="66" t="s">
        <v>265</v>
      </c>
      <c r="I347" s="66" t="s">
        <v>130</v>
      </c>
      <c r="J347" s="66" t="s">
        <v>118</v>
      </c>
      <c r="K347" s="66" t="s">
        <v>173</v>
      </c>
      <c r="L347" s="66" t="s">
        <v>174</v>
      </c>
      <c r="O347" s="69" t="s">
        <v>520</v>
      </c>
      <c r="P347" s="69">
        <v>1.73</v>
      </c>
      <c r="Q347" s="66" t="s">
        <v>59</v>
      </c>
      <c r="R347" s="66" t="s">
        <v>475</v>
      </c>
      <c r="S347" s="67">
        <v>57945.897692307801</v>
      </c>
      <c r="T347" s="67">
        <f t="shared" si="5"/>
        <v>100246.4030076925</v>
      </c>
      <c r="U347" s="67">
        <v>643843.30769230798</v>
      </c>
      <c r="V347" s="68">
        <v>7</v>
      </c>
    </row>
    <row r="348" spans="2:22" x14ac:dyDescent="0.25">
      <c r="B348" s="66">
        <v>0</v>
      </c>
      <c r="C348" s="66">
        <v>118935821</v>
      </c>
      <c r="D348" s="66">
        <v>118970597</v>
      </c>
      <c r="E348" s="66">
        <v>119144477</v>
      </c>
      <c r="F348" s="66">
        <v>119144477</v>
      </c>
      <c r="G348" s="66" t="s">
        <v>110</v>
      </c>
      <c r="H348" s="66" t="s">
        <v>265</v>
      </c>
      <c r="I348" s="66" t="s">
        <v>130</v>
      </c>
      <c r="J348" s="66" t="s">
        <v>118</v>
      </c>
      <c r="K348" s="66" t="s">
        <v>173</v>
      </c>
      <c r="L348" s="66" t="s">
        <v>174</v>
      </c>
      <c r="O348" s="69" t="s">
        <v>520</v>
      </c>
      <c r="P348" s="69">
        <v>1.73</v>
      </c>
      <c r="Q348" s="66" t="s">
        <v>59</v>
      </c>
      <c r="R348" s="66" t="s">
        <v>465</v>
      </c>
      <c r="S348" s="67">
        <v>26607.363499999901</v>
      </c>
      <c r="T348" s="67">
        <f t="shared" si="5"/>
        <v>46030.738854999829</v>
      </c>
      <c r="U348" s="67">
        <v>266073.63500000001</v>
      </c>
      <c r="V348" s="68">
        <v>3</v>
      </c>
    </row>
    <row r="349" spans="2:22" x14ac:dyDescent="0.25">
      <c r="B349" s="66">
        <v>0</v>
      </c>
      <c r="C349" s="66">
        <v>118935821</v>
      </c>
      <c r="D349" s="66">
        <v>118970597</v>
      </c>
      <c r="E349" s="66">
        <v>119144477</v>
      </c>
      <c r="F349" s="66">
        <v>119144477</v>
      </c>
      <c r="G349" s="66" t="s">
        <v>110</v>
      </c>
      <c r="H349" s="66" t="s">
        <v>265</v>
      </c>
      <c r="I349" s="66" t="s">
        <v>130</v>
      </c>
      <c r="J349" s="66" t="s">
        <v>118</v>
      </c>
      <c r="K349" s="66" t="s">
        <v>173</v>
      </c>
      <c r="L349" s="66" t="s">
        <v>174</v>
      </c>
      <c r="O349" s="69" t="s">
        <v>520</v>
      </c>
      <c r="P349" s="69">
        <v>1.73</v>
      </c>
      <c r="Q349" s="66" t="s">
        <v>59</v>
      </c>
      <c r="R349" s="66" t="s">
        <v>476</v>
      </c>
      <c r="S349" s="67">
        <v>40503.444730769203</v>
      </c>
      <c r="T349" s="67">
        <f t="shared" si="5"/>
        <v>70070.959384230722</v>
      </c>
      <c r="U349" s="67">
        <v>405034.44730769203</v>
      </c>
      <c r="V349" s="68">
        <v>4</v>
      </c>
    </row>
    <row r="350" spans="2:22" x14ac:dyDescent="0.25">
      <c r="B350" s="66">
        <v>0</v>
      </c>
      <c r="C350" s="66">
        <v>118935821</v>
      </c>
      <c r="D350" s="66">
        <v>118970597</v>
      </c>
      <c r="E350" s="66">
        <v>119144477</v>
      </c>
      <c r="F350" s="66">
        <v>119144477</v>
      </c>
      <c r="G350" s="66" t="s">
        <v>110</v>
      </c>
      <c r="H350" s="66" t="s">
        <v>265</v>
      </c>
      <c r="I350" s="66" t="s">
        <v>130</v>
      </c>
      <c r="J350" s="66" t="s">
        <v>118</v>
      </c>
      <c r="K350" s="66" t="s">
        <v>173</v>
      </c>
      <c r="L350" s="66" t="s">
        <v>174</v>
      </c>
      <c r="O350" s="69" t="s">
        <v>520</v>
      </c>
      <c r="P350" s="69">
        <v>1.73</v>
      </c>
      <c r="Q350" s="66" t="s">
        <v>59</v>
      </c>
      <c r="R350" s="66" t="s">
        <v>467</v>
      </c>
      <c r="S350" s="67">
        <v>33045.642153846202</v>
      </c>
      <c r="T350" s="67">
        <f t="shared" si="5"/>
        <v>57168.96092615393</v>
      </c>
      <c r="U350" s="67">
        <v>165228.21076923099</v>
      </c>
      <c r="V350" s="68">
        <v>1</v>
      </c>
    </row>
    <row r="351" spans="2:22" x14ac:dyDescent="0.25">
      <c r="B351" s="66">
        <v>0</v>
      </c>
      <c r="C351" s="66">
        <v>118935821</v>
      </c>
      <c r="D351" s="66">
        <v>118970597</v>
      </c>
      <c r="E351" s="66">
        <v>119144477</v>
      </c>
      <c r="F351" s="66">
        <v>119144477</v>
      </c>
      <c r="G351" s="66" t="s">
        <v>110</v>
      </c>
      <c r="H351" s="66" t="s">
        <v>265</v>
      </c>
      <c r="I351" s="66" t="s">
        <v>130</v>
      </c>
      <c r="J351" s="66" t="s">
        <v>118</v>
      </c>
      <c r="K351" s="66" t="s">
        <v>173</v>
      </c>
      <c r="L351" s="66" t="s">
        <v>174</v>
      </c>
      <c r="O351" s="69" t="s">
        <v>520</v>
      </c>
      <c r="P351" s="69">
        <v>1.73</v>
      </c>
      <c r="Q351" s="66" t="s">
        <v>81</v>
      </c>
      <c r="R351" s="66" t="s">
        <v>472</v>
      </c>
      <c r="S351" s="67">
        <v>1919.53</v>
      </c>
      <c r="T351" s="67">
        <f t="shared" si="5"/>
        <v>3320.7869000000001</v>
      </c>
      <c r="U351" s="67">
        <v>38390.6</v>
      </c>
      <c r="V351" s="68">
        <v>1</v>
      </c>
    </row>
    <row r="352" spans="2:22" x14ac:dyDescent="0.25">
      <c r="B352" s="66">
        <v>0</v>
      </c>
      <c r="C352" s="66">
        <v>118935821</v>
      </c>
      <c r="D352" s="66">
        <v>118970597</v>
      </c>
      <c r="E352" s="66">
        <v>119144477</v>
      </c>
      <c r="F352" s="66">
        <v>119144477</v>
      </c>
      <c r="G352" s="66" t="s">
        <v>110</v>
      </c>
      <c r="H352" s="66" t="s">
        <v>265</v>
      </c>
      <c r="I352" s="66" t="s">
        <v>130</v>
      </c>
      <c r="J352" s="66" t="s">
        <v>118</v>
      </c>
      <c r="K352" s="66" t="s">
        <v>173</v>
      </c>
      <c r="L352" s="66" t="s">
        <v>174</v>
      </c>
      <c r="O352" s="69" t="s">
        <v>520</v>
      </c>
      <c r="P352" s="69">
        <v>1.73</v>
      </c>
      <c r="Q352" s="66" t="s">
        <v>84</v>
      </c>
      <c r="R352" s="66" t="s">
        <v>472</v>
      </c>
      <c r="S352" s="67">
        <v>65009.932999999997</v>
      </c>
      <c r="T352" s="67">
        <f t="shared" si="5"/>
        <v>112467.18409</v>
      </c>
      <c r="U352" s="67">
        <v>1300198.6599999999</v>
      </c>
      <c r="V352" s="68">
        <v>19</v>
      </c>
    </row>
    <row r="353" spans="2:22" x14ac:dyDescent="0.25">
      <c r="B353" s="66">
        <v>0</v>
      </c>
      <c r="C353" s="66">
        <v>118935821</v>
      </c>
      <c r="D353" s="66">
        <v>118970597</v>
      </c>
      <c r="E353" s="66">
        <v>119144477</v>
      </c>
      <c r="F353" s="66">
        <v>119144477</v>
      </c>
      <c r="G353" s="66" t="s">
        <v>110</v>
      </c>
      <c r="H353" s="66" t="s">
        <v>265</v>
      </c>
      <c r="I353" s="66" t="s">
        <v>130</v>
      </c>
      <c r="J353" s="66" t="s">
        <v>118</v>
      </c>
      <c r="K353" s="66" t="s">
        <v>173</v>
      </c>
      <c r="L353" s="66" t="s">
        <v>174</v>
      </c>
      <c r="O353" s="69" t="s">
        <v>520</v>
      </c>
      <c r="P353" s="69">
        <v>1.73</v>
      </c>
      <c r="Q353" s="66" t="s">
        <v>84</v>
      </c>
      <c r="R353" s="66" t="s">
        <v>473</v>
      </c>
      <c r="S353" s="67">
        <v>2267.7464038461599</v>
      </c>
      <c r="T353" s="67">
        <f t="shared" si="5"/>
        <v>3923.2012786538567</v>
      </c>
      <c r="U353" s="67">
        <v>45354.928076923097</v>
      </c>
      <c r="V353" s="68">
        <v>1</v>
      </c>
    </row>
    <row r="354" spans="2:22" x14ac:dyDescent="0.25">
      <c r="B354" s="66">
        <v>0</v>
      </c>
      <c r="C354" s="66">
        <v>118935821</v>
      </c>
      <c r="D354" s="66">
        <v>118970597</v>
      </c>
      <c r="E354" s="66">
        <v>119144477</v>
      </c>
      <c r="F354" s="66">
        <v>119144477</v>
      </c>
      <c r="G354" s="66" t="s">
        <v>110</v>
      </c>
      <c r="H354" s="66" t="s">
        <v>265</v>
      </c>
      <c r="I354" s="66" t="s">
        <v>130</v>
      </c>
      <c r="J354" s="66" t="s">
        <v>118</v>
      </c>
      <c r="K354" s="66" t="s">
        <v>173</v>
      </c>
      <c r="L354" s="66" t="s">
        <v>174</v>
      </c>
      <c r="O354" s="69" t="s">
        <v>520</v>
      </c>
      <c r="P354" s="69">
        <v>1.73</v>
      </c>
      <c r="Q354" s="66" t="s">
        <v>84</v>
      </c>
      <c r="R354" s="66" t="s">
        <v>474</v>
      </c>
      <c r="S354" s="67">
        <v>4006.7353846153901</v>
      </c>
      <c r="T354" s="67">
        <f t="shared" si="5"/>
        <v>6931.6522153846245</v>
      </c>
      <c r="U354" s="67">
        <v>66778.923076923107</v>
      </c>
      <c r="V354" s="68">
        <v>1</v>
      </c>
    </row>
    <row r="355" spans="2:22" x14ac:dyDescent="0.25">
      <c r="B355" s="66">
        <v>0</v>
      </c>
      <c r="C355" s="66">
        <v>118935821</v>
      </c>
      <c r="D355" s="66">
        <v>118970597</v>
      </c>
      <c r="E355" s="66">
        <v>119144477</v>
      </c>
      <c r="F355" s="66">
        <v>119144477</v>
      </c>
      <c r="G355" s="66" t="s">
        <v>110</v>
      </c>
      <c r="H355" s="66" t="s">
        <v>265</v>
      </c>
      <c r="I355" s="66" t="s">
        <v>130</v>
      </c>
      <c r="J355" s="66" t="s">
        <v>118</v>
      </c>
      <c r="K355" s="66" t="s">
        <v>173</v>
      </c>
      <c r="L355" s="66" t="s">
        <v>174</v>
      </c>
      <c r="O355" s="69" t="s">
        <v>520</v>
      </c>
      <c r="P355" s="69">
        <v>1.73</v>
      </c>
      <c r="Q355" s="66" t="s">
        <v>84</v>
      </c>
      <c r="R355" s="66" t="s">
        <v>475</v>
      </c>
      <c r="S355" s="67">
        <v>7603.4053038461598</v>
      </c>
      <c r="T355" s="67">
        <f t="shared" si="5"/>
        <v>13153.891175653856</v>
      </c>
      <c r="U355" s="67">
        <v>84482.281153846197</v>
      </c>
      <c r="V355" s="68">
        <v>1</v>
      </c>
    </row>
    <row r="356" spans="2:22" x14ac:dyDescent="0.25">
      <c r="B356" s="66">
        <v>0</v>
      </c>
      <c r="C356" s="66">
        <v>118935821</v>
      </c>
      <c r="D356" s="66">
        <v>118970597</v>
      </c>
      <c r="E356" s="66">
        <v>119144477</v>
      </c>
      <c r="F356" s="66">
        <v>119144477</v>
      </c>
      <c r="G356" s="66" t="s">
        <v>110</v>
      </c>
      <c r="H356" s="66" t="s">
        <v>265</v>
      </c>
      <c r="I356" s="66" t="s">
        <v>130</v>
      </c>
      <c r="J356" s="66" t="s">
        <v>118</v>
      </c>
      <c r="K356" s="66" t="s">
        <v>173</v>
      </c>
      <c r="L356" s="66" t="s">
        <v>174</v>
      </c>
      <c r="O356" s="69" t="s">
        <v>520</v>
      </c>
      <c r="P356" s="69">
        <v>1.73</v>
      </c>
      <c r="Q356" s="66" t="s">
        <v>84</v>
      </c>
      <c r="R356" s="66" t="s">
        <v>476</v>
      </c>
      <c r="S356" s="67">
        <v>13087.0951153846</v>
      </c>
      <c r="T356" s="67">
        <f t="shared" si="5"/>
        <v>22640.674549615356</v>
      </c>
      <c r="U356" s="67">
        <v>130870.95115384601</v>
      </c>
      <c r="V356" s="68">
        <v>2</v>
      </c>
    </row>
    <row r="357" spans="2:22" x14ac:dyDescent="0.25">
      <c r="B357" s="66">
        <v>0</v>
      </c>
      <c r="C357" s="66">
        <v>118935821</v>
      </c>
      <c r="D357" s="66">
        <v>118970597</v>
      </c>
      <c r="E357" s="66">
        <v>119179253</v>
      </c>
      <c r="F357" s="66">
        <v>119179253</v>
      </c>
      <c r="G357" s="66" t="s">
        <v>110</v>
      </c>
      <c r="H357" s="66" t="s">
        <v>265</v>
      </c>
      <c r="I357" s="66" t="s">
        <v>130</v>
      </c>
      <c r="J357" s="66" t="s">
        <v>118</v>
      </c>
      <c r="K357" s="66" t="s">
        <v>175</v>
      </c>
      <c r="L357" s="66" t="s">
        <v>176</v>
      </c>
      <c r="O357" s="69" t="s">
        <v>520</v>
      </c>
      <c r="P357" s="69">
        <v>1.73</v>
      </c>
      <c r="Q357" s="66" t="s">
        <v>59</v>
      </c>
      <c r="R357" s="66" t="s">
        <v>474</v>
      </c>
      <c r="S357" s="67">
        <v>5331.2637230769196</v>
      </c>
      <c r="T357" s="67">
        <f t="shared" si="5"/>
        <v>9223.0862409230704</v>
      </c>
      <c r="U357" s="67">
        <v>88854.395384615404</v>
      </c>
      <c r="V357" s="68">
        <v>2</v>
      </c>
    </row>
    <row r="358" spans="2:22" x14ac:dyDescent="0.25">
      <c r="B358" s="66">
        <v>0</v>
      </c>
      <c r="C358" s="66">
        <v>118935821</v>
      </c>
      <c r="D358" s="66">
        <v>118970597</v>
      </c>
      <c r="E358" s="66">
        <v>119179253</v>
      </c>
      <c r="F358" s="66">
        <v>119179253</v>
      </c>
      <c r="G358" s="66" t="s">
        <v>110</v>
      </c>
      <c r="H358" s="66" t="s">
        <v>265</v>
      </c>
      <c r="I358" s="66" t="s">
        <v>130</v>
      </c>
      <c r="J358" s="66" t="s">
        <v>118</v>
      </c>
      <c r="K358" s="66" t="s">
        <v>175</v>
      </c>
      <c r="L358" s="66" t="s">
        <v>176</v>
      </c>
      <c r="O358" s="69" t="s">
        <v>520</v>
      </c>
      <c r="P358" s="69">
        <v>1.73</v>
      </c>
      <c r="Q358" s="66" t="s">
        <v>59</v>
      </c>
      <c r="R358" s="66" t="s">
        <v>471</v>
      </c>
      <c r="S358" s="67">
        <v>25546.6505846154</v>
      </c>
      <c r="T358" s="67">
        <f t="shared" si="5"/>
        <v>44195.705511384644</v>
      </c>
      <c r="U358" s="67">
        <v>319333.13230769202</v>
      </c>
      <c r="V358" s="68">
        <v>7</v>
      </c>
    </row>
    <row r="359" spans="2:22" x14ac:dyDescent="0.25">
      <c r="B359" s="66">
        <v>0</v>
      </c>
      <c r="C359" s="66">
        <v>118935821</v>
      </c>
      <c r="D359" s="66">
        <v>118970597</v>
      </c>
      <c r="E359" s="66">
        <v>119179253</v>
      </c>
      <c r="F359" s="66">
        <v>119179253</v>
      </c>
      <c r="G359" s="66" t="s">
        <v>110</v>
      </c>
      <c r="H359" s="66" t="s">
        <v>265</v>
      </c>
      <c r="I359" s="66" t="s">
        <v>130</v>
      </c>
      <c r="J359" s="66" t="s">
        <v>118</v>
      </c>
      <c r="K359" s="66" t="s">
        <v>175</v>
      </c>
      <c r="L359" s="66" t="s">
        <v>176</v>
      </c>
      <c r="O359" s="69" t="s">
        <v>520</v>
      </c>
      <c r="P359" s="69">
        <v>1.73</v>
      </c>
      <c r="Q359" s="66" t="s">
        <v>59</v>
      </c>
      <c r="R359" s="66" t="s">
        <v>475</v>
      </c>
      <c r="S359" s="67">
        <v>57007.737346153903</v>
      </c>
      <c r="T359" s="67">
        <f t="shared" si="5"/>
        <v>98623.385608846249</v>
      </c>
      <c r="U359" s="67">
        <v>633419.30384615401</v>
      </c>
      <c r="V359" s="68">
        <v>10</v>
      </c>
    </row>
    <row r="360" spans="2:22" x14ac:dyDescent="0.25">
      <c r="B360" s="66">
        <v>0</v>
      </c>
      <c r="C360" s="66">
        <v>118935821</v>
      </c>
      <c r="D360" s="66">
        <v>118970597</v>
      </c>
      <c r="E360" s="66">
        <v>119179253</v>
      </c>
      <c r="F360" s="66">
        <v>119179253</v>
      </c>
      <c r="G360" s="66" t="s">
        <v>110</v>
      </c>
      <c r="H360" s="66" t="s">
        <v>265</v>
      </c>
      <c r="I360" s="66" t="s">
        <v>130</v>
      </c>
      <c r="J360" s="66" t="s">
        <v>118</v>
      </c>
      <c r="K360" s="66" t="s">
        <v>175</v>
      </c>
      <c r="L360" s="66" t="s">
        <v>176</v>
      </c>
      <c r="O360" s="69" t="s">
        <v>520</v>
      </c>
      <c r="P360" s="69">
        <v>1.73</v>
      </c>
      <c r="Q360" s="66" t="s">
        <v>59</v>
      </c>
      <c r="R360" s="66" t="s">
        <v>465</v>
      </c>
      <c r="S360" s="67">
        <v>71896.413019230895</v>
      </c>
      <c r="T360" s="67">
        <f t="shared" si="5"/>
        <v>124380.79452326945</v>
      </c>
      <c r="U360" s="67">
        <v>718964.13019230799</v>
      </c>
      <c r="V360" s="68">
        <v>9</v>
      </c>
    </row>
    <row r="361" spans="2:22" x14ac:dyDescent="0.25">
      <c r="B361" s="66">
        <v>0</v>
      </c>
      <c r="C361" s="66">
        <v>118935821</v>
      </c>
      <c r="D361" s="66">
        <v>118970597</v>
      </c>
      <c r="E361" s="66">
        <v>119179253</v>
      </c>
      <c r="F361" s="66">
        <v>119179253</v>
      </c>
      <c r="G361" s="66" t="s">
        <v>110</v>
      </c>
      <c r="H361" s="66" t="s">
        <v>265</v>
      </c>
      <c r="I361" s="66" t="s">
        <v>130</v>
      </c>
      <c r="J361" s="66" t="s">
        <v>118</v>
      </c>
      <c r="K361" s="66" t="s">
        <v>175</v>
      </c>
      <c r="L361" s="66" t="s">
        <v>176</v>
      </c>
      <c r="O361" s="69" t="s">
        <v>520</v>
      </c>
      <c r="P361" s="69">
        <v>1.73</v>
      </c>
      <c r="Q361" s="66" t="s">
        <v>59</v>
      </c>
      <c r="R361" s="66" t="s">
        <v>476</v>
      </c>
      <c r="S361" s="67">
        <v>9926.7238846153905</v>
      </c>
      <c r="T361" s="67">
        <f t="shared" si="5"/>
        <v>17173.232320384624</v>
      </c>
      <c r="U361" s="67">
        <v>99267.238846153894</v>
      </c>
      <c r="V361" s="68">
        <v>1</v>
      </c>
    </row>
    <row r="362" spans="2:22" x14ac:dyDescent="0.25">
      <c r="B362" s="66">
        <v>0</v>
      </c>
      <c r="C362" s="66">
        <v>118935821</v>
      </c>
      <c r="D362" s="66">
        <v>118970597</v>
      </c>
      <c r="E362" s="66">
        <v>119179253</v>
      </c>
      <c r="F362" s="66">
        <v>119179253</v>
      </c>
      <c r="G362" s="66" t="s">
        <v>110</v>
      </c>
      <c r="H362" s="66" t="s">
        <v>265</v>
      </c>
      <c r="I362" s="66" t="s">
        <v>130</v>
      </c>
      <c r="J362" s="66" t="s">
        <v>118</v>
      </c>
      <c r="K362" s="66" t="s">
        <v>175</v>
      </c>
      <c r="L362" s="66" t="s">
        <v>176</v>
      </c>
      <c r="O362" s="69" t="s">
        <v>520</v>
      </c>
      <c r="P362" s="69">
        <v>1.73</v>
      </c>
      <c r="Q362" s="66" t="s">
        <v>59</v>
      </c>
      <c r="R362" s="66" t="s">
        <v>466</v>
      </c>
      <c r="S362" s="67">
        <v>54931.1604807693</v>
      </c>
      <c r="T362" s="67">
        <f t="shared" si="5"/>
        <v>95030.907631730894</v>
      </c>
      <c r="U362" s="67">
        <v>366207.73653846199</v>
      </c>
      <c r="V362" s="68">
        <v>4</v>
      </c>
    </row>
    <row r="363" spans="2:22" x14ac:dyDescent="0.25">
      <c r="B363" s="66">
        <v>0</v>
      </c>
      <c r="C363" s="66">
        <v>118935821</v>
      </c>
      <c r="D363" s="66">
        <v>118970597</v>
      </c>
      <c r="E363" s="66">
        <v>119179253</v>
      </c>
      <c r="F363" s="66">
        <v>119179253</v>
      </c>
      <c r="G363" s="66" t="s">
        <v>110</v>
      </c>
      <c r="H363" s="66" t="s">
        <v>265</v>
      </c>
      <c r="I363" s="66" t="s">
        <v>130</v>
      </c>
      <c r="J363" s="66" t="s">
        <v>118</v>
      </c>
      <c r="K363" s="66" t="s">
        <v>175</v>
      </c>
      <c r="L363" s="66" t="s">
        <v>176</v>
      </c>
      <c r="O363" s="69" t="s">
        <v>520</v>
      </c>
      <c r="P363" s="69">
        <v>1.73</v>
      </c>
      <c r="Q363" s="66" t="s">
        <v>59</v>
      </c>
      <c r="R363" s="66" t="s">
        <v>467</v>
      </c>
      <c r="S363" s="67">
        <v>28813.2445384616</v>
      </c>
      <c r="T363" s="67">
        <f t="shared" si="5"/>
        <v>49846.91305153857</v>
      </c>
      <c r="U363" s="67">
        <v>144066.22269230799</v>
      </c>
      <c r="V363" s="68">
        <v>1</v>
      </c>
    </row>
    <row r="364" spans="2:22" x14ac:dyDescent="0.25">
      <c r="B364" s="66">
        <v>0</v>
      </c>
      <c r="C364" s="66">
        <v>118935821</v>
      </c>
      <c r="D364" s="66">
        <v>118970597</v>
      </c>
      <c r="E364" s="66">
        <v>119214029</v>
      </c>
      <c r="F364" s="66">
        <v>119214029</v>
      </c>
      <c r="G364" s="66" t="s">
        <v>110</v>
      </c>
      <c r="H364" s="66" t="s">
        <v>265</v>
      </c>
      <c r="I364" s="66" t="s">
        <v>130</v>
      </c>
      <c r="J364" s="66" t="s">
        <v>118</v>
      </c>
      <c r="K364" s="66" t="s">
        <v>177</v>
      </c>
      <c r="L364" s="66" t="s">
        <v>178</v>
      </c>
      <c r="O364" s="69" t="s">
        <v>520</v>
      </c>
      <c r="P364" s="69">
        <v>1.73</v>
      </c>
      <c r="Q364" s="66" t="s">
        <v>59</v>
      </c>
      <c r="R364" s="66" t="s">
        <v>474</v>
      </c>
      <c r="S364" s="67">
        <v>3303.8373461538499</v>
      </c>
      <c r="T364" s="67">
        <f t="shared" si="5"/>
        <v>5715.6386088461604</v>
      </c>
      <c r="U364" s="67">
        <v>55063.955769230801</v>
      </c>
      <c r="V364" s="68">
        <v>1</v>
      </c>
    </row>
    <row r="365" spans="2:22" x14ac:dyDescent="0.25">
      <c r="B365" s="66">
        <v>0</v>
      </c>
      <c r="C365" s="66">
        <v>118935821</v>
      </c>
      <c r="D365" s="66">
        <v>118970597</v>
      </c>
      <c r="E365" s="66">
        <v>119214029</v>
      </c>
      <c r="F365" s="66">
        <v>119214029</v>
      </c>
      <c r="G365" s="66" t="s">
        <v>110</v>
      </c>
      <c r="H365" s="66" t="s">
        <v>265</v>
      </c>
      <c r="I365" s="66" t="s">
        <v>130</v>
      </c>
      <c r="J365" s="66" t="s">
        <v>118</v>
      </c>
      <c r="K365" s="66" t="s">
        <v>177</v>
      </c>
      <c r="L365" s="66" t="s">
        <v>178</v>
      </c>
      <c r="O365" s="69" t="s">
        <v>520</v>
      </c>
      <c r="P365" s="69">
        <v>1.73</v>
      </c>
      <c r="Q365" s="66" t="s">
        <v>59</v>
      </c>
      <c r="R365" s="66" t="s">
        <v>471</v>
      </c>
      <c r="S365" s="67">
        <v>5299.9643999999998</v>
      </c>
      <c r="T365" s="67">
        <f t="shared" si="5"/>
        <v>9168.9384119999995</v>
      </c>
      <c r="U365" s="67">
        <v>66249.554999999993</v>
      </c>
      <c r="V365" s="68">
        <v>1</v>
      </c>
    </row>
    <row r="366" spans="2:22" x14ac:dyDescent="0.25">
      <c r="B366" s="66">
        <v>0</v>
      </c>
      <c r="C366" s="66">
        <v>118935821</v>
      </c>
      <c r="D366" s="66">
        <v>118970597</v>
      </c>
      <c r="E366" s="66">
        <v>119214029</v>
      </c>
      <c r="F366" s="66">
        <v>119214029</v>
      </c>
      <c r="G366" s="66" t="s">
        <v>110</v>
      </c>
      <c r="H366" s="66" t="s">
        <v>265</v>
      </c>
      <c r="I366" s="66" t="s">
        <v>130</v>
      </c>
      <c r="J366" s="66" t="s">
        <v>118</v>
      </c>
      <c r="K366" s="66" t="s">
        <v>177</v>
      </c>
      <c r="L366" s="66" t="s">
        <v>178</v>
      </c>
      <c r="O366" s="69" t="s">
        <v>520</v>
      </c>
      <c r="P366" s="69">
        <v>1.73</v>
      </c>
      <c r="Q366" s="66" t="s">
        <v>59</v>
      </c>
      <c r="R366" s="66" t="s">
        <v>465</v>
      </c>
      <c r="S366" s="67">
        <v>26794.293615384599</v>
      </c>
      <c r="T366" s="67">
        <f t="shared" si="5"/>
        <v>46354.127954615353</v>
      </c>
      <c r="U366" s="67">
        <v>267942.93615384598</v>
      </c>
      <c r="V366" s="68">
        <v>3</v>
      </c>
    </row>
    <row r="367" spans="2:22" x14ac:dyDescent="0.25">
      <c r="B367" s="66">
        <v>0</v>
      </c>
      <c r="C367" s="66">
        <v>118935821</v>
      </c>
      <c r="D367" s="66">
        <v>118970597</v>
      </c>
      <c r="E367" s="66">
        <v>119214029</v>
      </c>
      <c r="F367" s="66">
        <v>119214029</v>
      </c>
      <c r="G367" s="66" t="s">
        <v>110</v>
      </c>
      <c r="H367" s="66" t="s">
        <v>265</v>
      </c>
      <c r="I367" s="66" t="s">
        <v>130</v>
      </c>
      <c r="J367" s="66" t="s">
        <v>118</v>
      </c>
      <c r="K367" s="66" t="s">
        <v>177</v>
      </c>
      <c r="L367" s="66" t="s">
        <v>178</v>
      </c>
      <c r="O367" s="69" t="s">
        <v>520</v>
      </c>
      <c r="P367" s="69">
        <v>1.73</v>
      </c>
      <c r="Q367" s="66" t="s">
        <v>59</v>
      </c>
      <c r="R367" s="66" t="s">
        <v>476</v>
      </c>
      <c r="S367" s="67">
        <v>58472.083042307597</v>
      </c>
      <c r="T367" s="67">
        <f t="shared" si="5"/>
        <v>101156.70366319214</v>
      </c>
      <c r="U367" s="67">
        <v>584720.83042307699</v>
      </c>
      <c r="V367" s="68">
        <v>6</v>
      </c>
    </row>
    <row r="368" spans="2:22" x14ac:dyDescent="0.25">
      <c r="B368" s="66">
        <v>0</v>
      </c>
      <c r="C368" s="66">
        <v>118935821</v>
      </c>
      <c r="D368" s="66">
        <v>118970597</v>
      </c>
      <c r="E368" s="66">
        <v>119214029</v>
      </c>
      <c r="F368" s="66">
        <v>119214029</v>
      </c>
      <c r="G368" s="66" t="s">
        <v>110</v>
      </c>
      <c r="H368" s="66" t="s">
        <v>265</v>
      </c>
      <c r="I368" s="66" t="s">
        <v>130</v>
      </c>
      <c r="J368" s="66" t="s">
        <v>118</v>
      </c>
      <c r="K368" s="66" t="s">
        <v>177</v>
      </c>
      <c r="L368" s="66" t="s">
        <v>178</v>
      </c>
      <c r="O368" s="69" t="s">
        <v>520</v>
      </c>
      <c r="P368" s="69">
        <v>1.73</v>
      </c>
      <c r="Q368" s="66" t="s">
        <v>59</v>
      </c>
      <c r="R368" s="66" t="s">
        <v>466</v>
      </c>
      <c r="S368" s="67">
        <v>26084.701557692199</v>
      </c>
      <c r="T368" s="67">
        <f t="shared" si="5"/>
        <v>45126.533694807506</v>
      </c>
      <c r="U368" s="67">
        <v>173898.01038461499</v>
      </c>
      <c r="V368" s="68">
        <v>2</v>
      </c>
    </row>
    <row r="369" spans="2:22" x14ac:dyDescent="0.25">
      <c r="B369" s="66">
        <v>0</v>
      </c>
      <c r="C369" s="66">
        <v>118935821</v>
      </c>
      <c r="D369" s="66">
        <v>118970597</v>
      </c>
      <c r="E369" s="66">
        <v>119214029</v>
      </c>
      <c r="F369" s="66">
        <v>119214029</v>
      </c>
      <c r="G369" s="66" t="s">
        <v>110</v>
      </c>
      <c r="H369" s="66" t="s">
        <v>265</v>
      </c>
      <c r="I369" s="66" t="s">
        <v>130</v>
      </c>
      <c r="J369" s="66" t="s">
        <v>118</v>
      </c>
      <c r="K369" s="66" t="s">
        <v>177</v>
      </c>
      <c r="L369" s="66" t="s">
        <v>178</v>
      </c>
      <c r="O369" s="69" t="s">
        <v>520</v>
      </c>
      <c r="P369" s="69">
        <v>1.73</v>
      </c>
      <c r="Q369" s="66" t="s">
        <v>59</v>
      </c>
      <c r="R369" s="66" t="s">
        <v>467</v>
      </c>
      <c r="S369" s="67">
        <v>31777.6043076924</v>
      </c>
      <c r="T369" s="67">
        <f t="shared" si="5"/>
        <v>54975.255452307851</v>
      </c>
      <c r="U369" s="67">
        <v>158888.021538462</v>
      </c>
      <c r="V369" s="68">
        <v>1</v>
      </c>
    </row>
    <row r="370" spans="2:22" x14ac:dyDescent="0.25">
      <c r="B370" s="66">
        <v>0</v>
      </c>
      <c r="C370" s="66">
        <v>118935821</v>
      </c>
      <c r="D370" s="66">
        <v>118970597</v>
      </c>
      <c r="E370" s="66">
        <v>119248805</v>
      </c>
      <c r="F370" s="66">
        <v>119248805</v>
      </c>
      <c r="G370" s="66" t="s">
        <v>110</v>
      </c>
      <c r="H370" s="66" t="s">
        <v>265</v>
      </c>
      <c r="I370" s="66" t="s">
        <v>130</v>
      </c>
      <c r="J370" s="66" t="s">
        <v>118</v>
      </c>
      <c r="K370" s="66" t="s">
        <v>179</v>
      </c>
      <c r="L370" s="66" t="s">
        <v>180</v>
      </c>
      <c r="O370" s="69" t="s">
        <v>520</v>
      </c>
      <c r="P370" s="69">
        <v>1.73</v>
      </c>
      <c r="Q370" s="66" t="s">
        <v>59</v>
      </c>
      <c r="R370" s="66" t="s">
        <v>473</v>
      </c>
      <c r="S370" s="67">
        <v>4994.2446153846104</v>
      </c>
      <c r="T370" s="67">
        <f t="shared" si="5"/>
        <v>8640.0431846153751</v>
      </c>
      <c r="U370" s="67">
        <v>99884.892307692295</v>
      </c>
      <c r="V370" s="68">
        <v>2</v>
      </c>
    </row>
    <row r="371" spans="2:22" x14ac:dyDescent="0.25">
      <c r="B371" s="66">
        <v>0</v>
      </c>
      <c r="C371" s="66">
        <v>118935821</v>
      </c>
      <c r="D371" s="66">
        <v>118970597</v>
      </c>
      <c r="E371" s="66">
        <v>119248805</v>
      </c>
      <c r="F371" s="66">
        <v>119248805</v>
      </c>
      <c r="G371" s="66" t="s">
        <v>110</v>
      </c>
      <c r="H371" s="66" t="s">
        <v>265</v>
      </c>
      <c r="I371" s="66" t="s">
        <v>130</v>
      </c>
      <c r="J371" s="66" t="s">
        <v>118</v>
      </c>
      <c r="K371" s="66" t="s">
        <v>179</v>
      </c>
      <c r="L371" s="66" t="s">
        <v>180</v>
      </c>
      <c r="O371" s="69" t="s">
        <v>520</v>
      </c>
      <c r="P371" s="69">
        <v>1.73</v>
      </c>
      <c r="Q371" s="66" t="s">
        <v>59</v>
      </c>
      <c r="R371" s="66" t="s">
        <v>474</v>
      </c>
      <c r="S371" s="67">
        <v>802.49953846153801</v>
      </c>
      <c r="T371" s="67">
        <f t="shared" si="5"/>
        <v>1388.3242015384608</v>
      </c>
      <c r="U371" s="67">
        <v>13374.992307692301</v>
      </c>
      <c r="V371" s="68">
        <v>1</v>
      </c>
    </row>
    <row r="372" spans="2:22" x14ac:dyDescent="0.25">
      <c r="B372" s="66">
        <v>0</v>
      </c>
      <c r="C372" s="66">
        <v>118935821</v>
      </c>
      <c r="D372" s="66">
        <v>118970597</v>
      </c>
      <c r="E372" s="66">
        <v>119248805</v>
      </c>
      <c r="F372" s="66">
        <v>119248805</v>
      </c>
      <c r="G372" s="66" t="s">
        <v>110</v>
      </c>
      <c r="H372" s="66" t="s">
        <v>265</v>
      </c>
      <c r="I372" s="66" t="s">
        <v>130</v>
      </c>
      <c r="J372" s="66" t="s">
        <v>118</v>
      </c>
      <c r="K372" s="66" t="s">
        <v>179</v>
      </c>
      <c r="L372" s="66" t="s">
        <v>180</v>
      </c>
      <c r="O372" s="69" t="s">
        <v>520</v>
      </c>
      <c r="P372" s="69">
        <v>1.73</v>
      </c>
      <c r="Q372" s="66" t="s">
        <v>59</v>
      </c>
      <c r="R372" s="66" t="s">
        <v>471</v>
      </c>
      <c r="S372" s="67">
        <v>10441.352800000001</v>
      </c>
      <c r="T372" s="67">
        <f t="shared" si="5"/>
        <v>18063.540344000001</v>
      </c>
      <c r="U372" s="67">
        <v>130516.91</v>
      </c>
      <c r="V372" s="68">
        <v>2</v>
      </c>
    </row>
    <row r="373" spans="2:22" x14ac:dyDescent="0.25">
      <c r="B373" s="66">
        <v>0</v>
      </c>
      <c r="C373" s="66">
        <v>118935821</v>
      </c>
      <c r="D373" s="66">
        <v>118970597</v>
      </c>
      <c r="E373" s="66">
        <v>119248805</v>
      </c>
      <c r="F373" s="66">
        <v>119248805</v>
      </c>
      <c r="G373" s="66" t="s">
        <v>110</v>
      </c>
      <c r="H373" s="66" t="s">
        <v>265</v>
      </c>
      <c r="I373" s="66" t="s">
        <v>130</v>
      </c>
      <c r="J373" s="66" t="s">
        <v>118</v>
      </c>
      <c r="K373" s="66" t="s">
        <v>179</v>
      </c>
      <c r="L373" s="66" t="s">
        <v>180</v>
      </c>
      <c r="O373" s="69" t="s">
        <v>520</v>
      </c>
      <c r="P373" s="69">
        <v>1.73</v>
      </c>
      <c r="Q373" s="66" t="s">
        <v>59</v>
      </c>
      <c r="R373" s="66" t="s">
        <v>465</v>
      </c>
      <c r="S373" s="67">
        <v>9947.0659615384593</v>
      </c>
      <c r="T373" s="67">
        <f t="shared" si="5"/>
        <v>17208.424113461533</v>
      </c>
      <c r="U373" s="67">
        <v>99470.659615384604</v>
      </c>
      <c r="V373" s="68">
        <v>1</v>
      </c>
    </row>
    <row r="374" spans="2:22" x14ac:dyDescent="0.25">
      <c r="B374" s="66">
        <v>0</v>
      </c>
      <c r="C374" s="66">
        <v>118935821</v>
      </c>
      <c r="D374" s="66">
        <v>118970597</v>
      </c>
      <c r="E374" s="66">
        <v>119248805</v>
      </c>
      <c r="F374" s="66">
        <v>119248805</v>
      </c>
      <c r="G374" s="66" t="s">
        <v>110</v>
      </c>
      <c r="H374" s="66" t="s">
        <v>265</v>
      </c>
      <c r="I374" s="66" t="s">
        <v>130</v>
      </c>
      <c r="J374" s="66" t="s">
        <v>118</v>
      </c>
      <c r="K374" s="66" t="s">
        <v>179</v>
      </c>
      <c r="L374" s="66" t="s">
        <v>180</v>
      </c>
      <c r="O374" s="69" t="s">
        <v>520</v>
      </c>
      <c r="P374" s="69">
        <v>1.73</v>
      </c>
      <c r="Q374" s="66" t="s">
        <v>59</v>
      </c>
      <c r="R374" s="66" t="s">
        <v>476</v>
      </c>
      <c r="S374" s="67">
        <v>11281.7373076923</v>
      </c>
      <c r="T374" s="67">
        <f t="shared" si="5"/>
        <v>19517.405542307679</v>
      </c>
      <c r="U374" s="67">
        <v>112817.373076923</v>
      </c>
      <c r="V374" s="68">
        <v>1</v>
      </c>
    </row>
    <row r="375" spans="2:22" x14ac:dyDescent="0.25">
      <c r="B375" s="66">
        <v>0</v>
      </c>
      <c r="C375" s="66">
        <v>118935821</v>
      </c>
      <c r="D375" s="66">
        <v>118970597</v>
      </c>
      <c r="E375" s="66">
        <v>119248805</v>
      </c>
      <c r="F375" s="66">
        <v>119248805</v>
      </c>
      <c r="G375" s="66" t="s">
        <v>110</v>
      </c>
      <c r="H375" s="66" t="s">
        <v>265</v>
      </c>
      <c r="I375" s="66" t="s">
        <v>130</v>
      </c>
      <c r="J375" s="66" t="s">
        <v>118</v>
      </c>
      <c r="K375" s="66" t="s">
        <v>179</v>
      </c>
      <c r="L375" s="66" t="s">
        <v>180</v>
      </c>
      <c r="O375" s="69" t="s">
        <v>520</v>
      </c>
      <c r="P375" s="69">
        <v>1.73</v>
      </c>
      <c r="Q375" s="66" t="s">
        <v>59</v>
      </c>
      <c r="R375" s="66" t="s">
        <v>467</v>
      </c>
      <c r="S375" s="67">
        <v>29609.428230769201</v>
      </c>
      <c r="T375" s="67">
        <f t="shared" si="5"/>
        <v>51224.310839230719</v>
      </c>
      <c r="U375" s="67">
        <v>148047.14115384599</v>
      </c>
      <c r="V375" s="68">
        <v>1</v>
      </c>
    </row>
    <row r="376" spans="2:22" x14ac:dyDescent="0.25">
      <c r="B376" s="66">
        <v>0</v>
      </c>
      <c r="C376" s="66">
        <v>118935821</v>
      </c>
      <c r="D376" s="66">
        <v>122065711</v>
      </c>
      <c r="E376" s="66">
        <v>122065711</v>
      </c>
      <c r="F376" s="66">
        <v>122065711</v>
      </c>
      <c r="G376" s="66" t="s">
        <v>110</v>
      </c>
      <c r="H376" s="66" t="s">
        <v>265</v>
      </c>
      <c r="I376" s="66" t="s">
        <v>250</v>
      </c>
      <c r="J376" s="66" t="s">
        <v>251</v>
      </c>
      <c r="O376" s="69" t="s">
        <v>520</v>
      </c>
      <c r="P376" s="69">
        <v>1.73</v>
      </c>
      <c r="Q376" s="66" t="s">
        <v>59</v>
      </c>
      <c r="R376" s="66" t="s">
        <v>467</v>
      </c>
      <c r="S376" s="67">
        <v>121574.99446153799</v>
      </c>
      <c r="T376" s="67">
        <f t="shared" si="5"/>
        <v>210324.74041846071</v>
      </c>
      <c r="U376" s="67">
        <v>607874.97230769205</v>
      </c>
      <c r="V376" s="68">
        <v>4</v>
      </c>
    </row>
    <row r="377" spans="2:22" x14ac:dyDescent="0.25">
      <c r="B377" s="66">
        <v>0</v>
      </c>
      <c r="C377" s="66">
        <v>118935821</v>
      </c>
      <c r="D377" s="66">
        <v>122065711</v>
      </c>
      <c r="E377" s="66">
        <v>122065711</v>
      </c>
      <c r="F377" s="66">
        <v>122065711</v>
      </c>
      <c r="G377" s="66" t="s">
        <v>110</v>
      </c>
      <c r="H377" s="66" t="s">
        <v>265</v>
      </c>
      <c r="I377" s="66" t="s">
        <v>250</v>
      </c>
      <c r="J377" s="66" t="s">
        <v>251</v>
      </c>
      <c r="O377" s="69" t="s">
        <v>520</v>
      </c>
      <c r="P377" s="69">
        <v>1.73</v>
      </c>
      <c r="Q377" s="66" t="s">
        <v>59</v>
      </c>
      <c r="R377" s="66" t="s">
        <v>469</v>
      </c>
      <c r="S377" s="67">
        <v>96270.764153846103</v>
      </c>
      <c r="T377" s="67">
        <f t="shared" si="5"/>
        <v>166548.42198615376</v>
      </c>
      <c r="U377" s="67">
        <v>275059.32615384599</v>
      </c>
      <c r="V377" s="68">
        <v>1</v>
      </c>
    </row>
    <row r="378" spans="2:22" x14ac:dyDescent="0.25">
      <c r="B378" s="66">
        <v>0</v>
      </c>
      <c r="C378" s="66">
        <v>118935821</v>
      </c>
      <c r="D378" s="66">
        <v>140845051</v>
      </c>
      <c r="E378" s="66">
        <v>140845051</v>
      </c>
      <c r="F378" s="66">
        <v>140845051</v>
      </c>
      <c r="G378" s="66" t="s">
        <v>110</v>
      </c>
      <c r="H378" s="66" t="s">
        <v>265</v>
      </c>
      <c r="I378" s="66" t="s">
        <v>111</v>
      </c>
      <c r="J378" s="66" t="s">
        <v>99</v>
      </c>
      <c r="O378" s="69" t="s">
        <v>520</v>
      </c>
      <c r="P378" s="69">
        <v>1.73</v>
      </c>
      <c r="Q378" s="66" t="s">
        <v>59</v>
      </c>
      <c r="R378" s="66" t="s">
        <v>471</v>
      </c>
      <c r="S378" s="67">
        <v>7990.4318153846198</v>
      </c>
      <c r="T378" s="67">
        <f t="shared" si="5"/>
        <v>13823.447040615392</v>
      </c>
      <c r="U378" s="67">
        <v>99880.397692307699</v>
      </c>
      <c r="V378" s="68">
        <v>2</v>
      </c>
    </row>
    <row r="379" spans="2:22" x14ac:dyDescent="0.25">
      <c r="B379" s="66">
        <v>0</v>
      </c>
      <c r="C379" s="66">
        <v>118935821</v>
      </c>
      <c r="D379" s="66">
        <v>140845051</v>
      </c>
      <c r="E379" s="66">
        <v>140845051</v>
      </c>
      <c r="F379" s="66">
        <v>140845051</v>
      </c>
      <c r="G379" s="66" t="s">
        <v>110</v>
      </c>
      <c r="H379" s="66" t="s">
        <v>265</v>
      </c>
      <c r="I379" s="66" t="s">
        <v>111</v>
      </c>
      <c r="J379" s="66" t="s">
        <v>99</v>
      </c>
      <c r="O379" s="69" t="s">
        <v>520</v>
      </c>
      <c r="P379" s="69">
        <v>1.73</v>
      </c>
      <c r="Q379" s="66" t="s">
        <v>59</v>
      </c>
      <c r="R379" s="66" t="s">
        <v>466</v>
      </c>
      <c r="S379" s="67">
        <v>19594.4139230769</v>
      </c>
      <c r="T379" s="67">
        <f t="shared" si="5"/>
        <v>33898.336086923038</v>
      </c>
      <c r="U379" s="67">
        <v>130629.426153846</v>
      </c>
      <c r="V379" s="68">
        <v>1</v>
      </c>
    </row>
    <row r="380" spans="2:22" x14ac:dyDescent="0.25">
      <c r="B380" s="66">
        <v>0</v>
      </c>
      <c r="C380" s="66">
        <v>118935821</v>
      </c>
      <c r="D380" s="66">
        <v>140845051</v>
      </c>
      <c r="E380" s="66">
        <v>140845051</v>
      </c>
      <c r="F380" s="66">
        <v>140845051</v>
      </c>
      <c r="G380" s="66" t="s">
        <v>110</v>
      </c>
      <c r="H380" s="66" t="s">
        <v>265</v>
      </c>
      <c r="I380" s="66" t="s">
        <v>111</v>
      </c>
      <c r="J380" s="66" t="s">
        <v>99</v>
      </c>
      <c r="O380" s="69" t="s">
        <v>520</v>
      </c>
      <c r="P380" s="69">
        <v>1.73</v>
      </c>
      <c r="Q380" s="66" t="s">
        <v>59</v>
      </c>
      <c r="R380" s="66" t="s">
        <v>479</v>
      </c>
      <c r="S380" s="67">
        <v>112839.27046153801</v>
      </c>
      <c r="T380" s="67">
        <f t="shared" si="5"/>
        <v>195211.93789846075</v>
      </c>
      <c r="U380" s="67">
        <v>282098.17615384603</v>
      </c>
      <c r="V380" s="68">
        <v>1</v>
      </c>
    </row>
    <row r="381" spans="2:22" x14ac:dyDescent="0.25">
      <c r="B381" s="66">
        <v>0</v>
      </c>
      <c r="C381" s="66">
        <v>118935821</v>
      </c>
      <c r="D381" s="66">
        <v>140845051</v>
      </c>
      <c r="E381" s="66">
        <v>140869503</v>
      </c>
      <c r="F381" s="66">
        <v>140869503</v>
      </c>
      <c r="G381" s="66" t="s">
        <v>110</v>
      </c>
      <c r="H381" s="66" t="s">
        <v>265</v>
      </c>
      <c r="I381" s="66" t="s">
        <v>111</v>
      </c>
      <c r="J381" s="66" t="s">
        <v>99</v>
      </c>
      <c r="K381" s="66" t="s">
        <v>574</v>
      </c>
      <c r="L381" s="66" t="s">
        <v>575</v>
      </c>
      <c r="O381" s="69" t="s">
        <v>520</v>
      </c>
      <c r="P381" s="69">
        <v>1.73</v>
      </c>
      <c r="Q381" s="66" t="s">
        <v>59</v>
      </c>
      <c r="R381" s="66" t="s">
        <v>471</v>
      </c>
      <c r="S381" s="67">
        <v>356.92313846153797</v>
      </c>
      <c r="T381" s="67">
        <f t="shared" si="5"/>
        <v>617.47702953846067</v>
      </c>
      <c r="U381" s="67">
        <v>4461.53923076923</v>
      </c>
      <c r="V381" s="68">
        <v>1</v>
      </c>
    </row>
    <row r="382" spans="2:22" x14ac:dyDescent="0.25">
      <c r="B382" s="66">
        <v>0</v>
      </c>
      <c r="C382" s="66">
        <v>118935821</v>
      </c>
      <c r="D382" s="66">
        <v>140845051</v>
      </c>
      <c r="E382" s="66">
        <v>140869503</v>
      </c>
      <c r="F382" s="66">
        <v>140869503</v>
      </c>
      <c r="G382" s="66" t="s">
        <v>110</v>
      </c>
      <c r="H382" s="66" t="s">
        <v>265</v>
      </c>
      <c r="I382" s="66" t="s">
        <v>111</v>
      </c>
      <c r="J382" s="66" t="s">
        <v>99</v>
      </c>
      <c r="K382" s="66" t="s">
        <v>574</v>
      </c>
      <c r="L382" s="66" t="s">
        <v>575</v>
      </c>
      <c r="O382" s="69" t="s">
        <v>520</v>
      </c>
      <c r="P382" s="69">
        <v>1.73</v>
      </c>
      <c r="Q382" s="66" t="s">
        <v>59</v>
      </c>
      <c r="R382" s="66" t="s">
        <v>475</v>
      </c>
      <c r="S382" s="67">
        <v>5933.4195461538502</v>
      </c>
      <c r="T382" s="67">
        <f t="shared" si="5"/>
        <v>10264.815814846161</v>
      </c>
      <c r="U382" s="67">
        <v>65926.883846153898</v>
      </c>
      <c r="V382" s="68">
        <v>1</v>
      </c>
    </row>
    <row r="383" spans="2:22" x14ac:dyDescent="0.25">
      <c r="B383" s="66">
        <v>0</v>
      </c>
      <c r="C383" s="66">
        <v>118935821</v>
      </c>
      <c r="D383" s="66">
        <v>140845051</v>
      </c>
      <c r="E383" s="66">
        <v>140869503</v>
      </c>
      <c r="F383" s="66">
        <v>140869503</v>
      </c>
      <c r="G383" s="66" t="s">
        <v>110</v>
      </c>
      <c r="H383" s="66" t="s">
        <v>265</v>
      </c>
      <c r="I383" s="66" t="s">
        <v>111</v>
      </c>
      <c r="J383" s="66" t="s">
        <v>99</v>
      </c>
      <c r="K383" s="66" t="s">
        <v>574</v>
      </c>
      <c r="L383" s="66" t="s">
        <v>575</v>
      </c>
      <c r="O383" s="69" t="s">
        <v>520</v>
      </c>
      <c r="P383" s="69">
        <v>1.73</v>
      </c>
      <c r="Q383" s="66" t="s">
        <v>59</v>
      </c>
      <c r="R383" s="66" t="s">
        <v>465</v>
      </c>
      <c r="S383" s="67">
        <v>42041.030038461497</v>
      </c>
      <c r="T383" s="67">
        <f t="shared" si="5"/>
        <v>72730.981966538384</v>
      </c>
      <c r="U383" s="67">
        <v>420410.30038461502</v>
      </c>
      <c r="V383" s="68">
        <v>5</v>
      </c>
    </row>
    <row r="384" spans="2:22" x14ac:dyDescent="0.25">
      <c r="B384" s="66">
        <v>0</v>
      </c>
      <c r="C384" s="66">
        <v>118935821</v>
      </c>
      <c r="D384" s="66">
        <v>140845051</v>
      </c>
      <c r="E384" s="66">
        <v>140869503</v>
      </c>
      <c r="F384" s="66">
        <v>140869503</v>
      </c>
      <c r="G384" s="66" t="s">
        <v>110</v>
      </c>
      <c r="H384" s="66" t="s">
        <v>265</v>
      </c>
      <c r="I384" s="66" t="s">
        <v>111</v>
      </c>
      <c r="J384" s="66" t="s">
        <v>99</v>
      </c>
      <c r="K384" s="66" t="s">
        <v>574</v>
      </c>
      <c r="L384" s="66" t="s">
        <v>575</v>
      </c>
      <c r="O384" s="69" t="s">
        <v>520</v>
      </c>
      <c r="P384" s="69">
        <v>1.73</v>
      </c>
      <c r="Q384" s="66" t="s">
        <v>59</v>
      </c>
      <c r="R384" s="66" t="s">
        <v>476</v>
      </c>
      <c r="S384" s="67">
        <v>80275.582307692297</v>
      </c>
      <c r="T384" s="67">
        <f t="shared" si="5"/>
        <v>138876.75739230769</v>
      </c>
      <c r="U384" s="67">
        <v>802755.82307692303</v>
      </c>
      <c r="V384" s="68">
        <v>7</v>
      </c>
    </row>
    <row r="385" spans="2:22" x14ac:dyDescent="0.25">
      <c r="B385" s="66">
        <v>0</v>
      </c>
      <c r="C385" s="66">
        <v>118935821</v>
      </c>
      <c r="D385" s="66">
        <v>140845051</v>
      </c>
      <c r="E385" s="66">
        <v>140869503</v>
      </c>
      <c r="F385" s="66">
        <v>140869503</v>
      </c>
      <c r="G385" s="66" t="s">
        <v>110</v>
      </c>
      <c r="H385" s="66" t="s">
        <v>265</v>
      </c>
      <c r="I385" s="66" t="s">
        <v>111</v>
      </c>
      <c r="J385" s="66" t="s">
        <v>99</v>
      </c>
      <c r="K385" s="66" t="s">
        <v>574</v>
      </c>
      <c r="L385" s="66" t="s">
        <v>575</v>
      </c>
      <c r="O385" s="69" t="s">
        <v>520</v>
      </c>
      <c r="P385" s="69">
        <v>1.73</v>
      </c>
      <c r="Q385" s="66" t="s">
        <v>59</v>
      </c>
      <c r="R385" s="66" t="s">
        <v>466</v>
      </c>
      <c r="S385" s="67">
        <v>193538.501307692</v>
      </c>
      <c r="T385" s="67">
        <f t="shared" si="5"/>
        <v>334821.60726230714</v>
      </c>
      <c r="U385" s="67">
        <v>1290256.67538462</v>
      </c>
      <c r="V385" s="68">
        <v>10</v>
      </c>
    </row>
    <row r="386" spans="2:22" x14ac:dyDescent="0.25">
      <c r="B386" s="66">
        <v>0</v>
      </c>
      <c r="C386" s="66">
        <v>118935821</v>
      </c>
      <c r="D386" s="66">
        <v>140845051</v>
      </c>
      <c r="E386" s="66">
        <v>140869503</v>
      </c>
      <c r="F386" s="66">
        <v>140869503</v>
      </c>
      <c r="G386" s="66" t="s">
        <v>110</v>
      </c>
      <c r="H386" s="66" t="s">
        <v>265</v>
      </c>
      <c r="I386" s="66" t="s">
        <v>111</v>
      </c>
      <c r="J386" s="66" t="s">
        <v>99</v>
      </c>
      <c r="K386" s="66" t="s">
        <v>574</v>
      </c>
      <c r="L386" s="66" t="s">
        <v>575</v>
      </c>
      <c r="O386" s="69" t="s">
        <v>520</v>
      </c>
      <c r="P386" s="69">
        <v>1.73</v>
      </c>
      <c r="Q386" s="66" t="s">
        <v>59</v>
      </c>
      <c r="R386" s="66" t="s">
        <v>467</v>
      </c>
      <c r="S386" s="67">
        <v>131719.63938461599</v>
      </c>
      <c r="T386" s="67">
        <f t="shared" si="5"/>
        <v>227874.97613538566</v>
      </c>
      <c r="U386" s="67">
        <v>658598.19692307699</v>
      </c>
      <c r="V386" s="68">
        <v>4</v>
      </c>
    </row>
    <row r="387" spans="2:22" x14ac:dyDescent="0.25">
      <c r="B387" s="66">
        <v>0</v>
      </c>
      <c r="C387" s="66">
        <v>118935821</v>
      </c>
      <c r="D387" s="66">
        <v>140845051</v>
      </c>
      <c r="E387" s="66">
        <v>140869503</v>
      </c>
      <c r="F387" s="66">
        <v>140869503</v>
      </c>
      <c r="G387" s="66" t="s">
        <v>110</v>
      </c>
      <c r="H387" s="66" t="s">
        <v>265</v>
      </c>
      <c r="I387" s="66" t="s">
        <v>111</v>
      </c>
      <c r="J387" s="66" t="s">
        <v>99</v>
      </c>
      <c r="K387" s="66" t="s">
        <v>574</v>
      </c>
      <c r="L387" s="66" t="s">
        <v>575</v>
      </c>
      <c r="O387" s="69" t="s">
        <v>520</v>
      </c>
      <c r="P387" s="69">
        <v>1.73</v>
      </c>
      <c r="Q387" s="66" t="s">
        <v>59</v>
      </c>
      <c r="R387" s="66" t="s">
        <v>468</v>
      </c>
      <c r="S387" s="67">
        <v>42802.419038461499</v>
      </c>
      <c r="T387" s="67">
        <f t="shared" ref="T387:T450" si="6">S387*P387</f>
        <v>74048.184936538397</v>
      </c>
      <c r="U387" s="67">
        <v>171209.676153846</v>
      </c>
      <c r="V387" s="68">
        <v>1</v>
      </c>
    </row>
    <row r="388" spans="2:22" x14ac:dyDescent="0.25">
      <c r="B388" s="66">
        <v>0</v>
      </c>
      <c r="C388" s="66">
        <v>118935821</v>
      </c>
      <c r="D388" s="66">
        <v>140845051</v>
      </c>
      <c r="E388" s="66">
        <v>140869503</v>
      </c>
      <c r="F388" s="66">
        <v>140869503</v>
      </c>
      <c r="G388" s="66" t="s">
        <v>110</v>
      </c>
      <c r="H388" s="66" t="s">
        <v>265</v>
      </c>
      <c r="I388" s="66" t="s">
        <v>111</v>
      </c>
      <c r="J388" s="66" t="s">
        <v>99</v>
      </c>
      <c r="K388" s="66" t="s">
        <v>574</v>
      </c>
      <c r="L388" s="66" t="s">
        <v>575</v>
      </c>
      <c r="O388" s="69" t="s">
        <v>520</v>
      </c>
      <c r="P388" s="69">
        <v>1.73</v>
      </c>
      <c r="Q388" s="66" t="s">
        <v>59</v>
      </c>
      <c r="R388" s="66" t="s">
        <v>469</v>
      </c>
      <c r="S388" s="67">
        <v>76543.236538461701</v>
      </c>
      <c r="T388" s="67">
        <f t="shared" si="6"/>
        <v>132419.79921153875</v>
      </c>
      <c r="U388" s="67">
        <v>218694.961538462</v>
      </c>
      <c r="V388" s="68">
        <v>1</v>
      </c>
    </row>
    <row r="389" spans="2:22" x14ac:dyDescent="0.25">
      <c r="B389" s="66">
        <v>0</v>
      </c>
      <c r="C389" s="66">
        <v>118935821</v>
      </c>
      <c r="D389" s="66">
        <v>140845051</v>
      </c>
      <c r="E389" s="66">
        <v>140869503</v>
      </c>
      <c r="F389" s="66">
        <v>140875616</v>
      </c>
      <c r="G389" s="66" t="s">
        <v>110</v>
      </c>
      <c r="H389" s="66" t="s">
        <v>265</v>
      </c>
      <c r="I389" s="66" t="s">
        <v>111</v>
      </c>
      <c r="J389" s="66" t="s">
        <v>99</v>
      </c>
      <c r="K389" s="66" t="s">
        <v>574</v>
      </c>
      <c r="L389" s="66" t="s">
        <v>575</v>
      </c>
      <c r="M389" s="66" t="s">
        <v>511</v>
      </c>
      <c r="N389" s="66" t="s">
        <v>512</v>
      </c>
      <c r="O389" s="69" t="s">
        <v>520</v>
      </c>
      <c r="P389" s="69">
        <v>1.73</v>
      </c>
      <c r="Q389" s="66" t="s">
        <v>59</v>
      </c>
      <c r="R389" s="66" t="s">
        <v>471</v>
      </c>
      <c r="S389" s="67">
        <v>19541.384000000198</v>
      </c>
      <c r="T389" s="67">
        <f t="shared" si="6"/>
        <v>33806.594320000346</v>
      </c>
      <c r="U389" s="67">
        <v>244267.3</v>
      </c>
      <c r="V389" s="68">
        <v>9</v>
      </c>
    </row>
    <row r="390" spans="2:22" x14ac:dyDescent="0.25">
      <c r="B390" s="66">
        <v>0</v>
      </c>
      <c r="C390" s="66">
        <v>118935821</v>
      </c>
      <c r="D390" s="66">
        <v>140845051</v>
      </c>
      <c r="E390" s="66">
        <v>140869503</v>
      </c>
      <c r="F390" s="66">
        <v>140875616</v>
      </c>
      <c r="G390" s="66" t="s">
        <v>110</v>
      </c>
      <c r="H390" s="66" t="s">
        <v>265</v>
      </c>
      <c r="I390" s="66" t="s">
        <v>111</v>
      </c>
      <c r="J390" s="66" t="s">
        <v>99</v>
      </c>
      <c r="K390" s="66" t="s">
        <v>574</v>
      </c>
      <c r="L390" s="66" t="s">
        <v>575</v>
      </c>
      <c r="M390" s="66" t="s">
        <v>511</v>
      </c>
      <c r="N390" s="66" t="s">
        <v>512</v>
      </c>
      <c r="O390" s="69" t="s">
        <v>520</v>
      </c>
      <c r="P390" s="69">
        <v>1.73</v>
      </c>
      <c r="Q390" s="66" t="s">
        <v>59</v>
      </c>
      <c r="R390" s="66" t="s">
        <v>475</v>
      </c>
      <c r="S390" s="67">
        <v>31433.899776923099</v>
      </c>
      <c r="T390" s="67">
        <f t="shared" si="6"/>
        <v>54380.646614076963</v>
      </c>
      <c r="U390" s="67">
        <v>349265.55307692301</v>
      </c>
      <c r="V390" s="68">
        <v>6</v>
      </c>
    </row>
    <row r="391" spans="2:22" x14ac:dyDescent="0.25">
      <c r="B391" s="66">
        <v>0</v>
      </c>
      <c r="C391" s="66">
        <v>118935821</v>
      </c>
      <c r="D391" s="66">
        <v>140845051</v>
      </c>
      <c r="E391" s="66">
        <v>140869503</v>
      </c>
      <c r="F391" s="66">
        <v>140875616</v>
      </c>
      <c r="G391" s="66" t="s">
        <v>110</v>
      </c>
      <c r="H391" s="66" t="s">
        <v>265</v>
      </c>
      <c r="I391" s="66" t="s">
        <v>111</v>
      </c>
      <c r="J391" s="66" t="s">
        <v>99</v>
      </c>
      <c r="K391" s="66" t="s">
        <v>574</v>
      </c>
      <c r="L391" s="66" t="s">
        <v>575</v>
      </c>
      <c r="M391" s="66" t="s">
        <v>511</v>
      </c>
      <c r="N391" s="66" t="s">
        <v>512</v>
      </c>
      <c r="O391" s="69" t="s">
        <v>520</v>
      </c>
      <c r="P391" s="69">
        <v>1.73</v>
      </c>
      <c r="Q391" s="66" t="s">
        <v>59</v>
      </c>
      <c r="R391" s="66" t="s">
        <v>465</v>
      </c>
      <c r="S391" s="67">
        <v>64313.646307692303</v>
      </c>
      <c r="T391" s="67">
        <f t="shared" si="6"/>
        <v>111262.60811230769</v>
      </c>
      <c r="U391" s="67">
        <v>643136.46307692304</v>
      </c>
      <c r="V391" s="68">
        <v>8</v>
      </c>
    </row>
    <row r="392" spans="2:22" x14ac:dyDescent="0.25">
      <c r="B392" s="66">
        <v>0</v>
      </c>
      <c r="C392" s="66">
        <v>118935821</v>
      </c>
      <c r="D392" s="66">
        <v>140845051</v>
      </c>
      <c r="E392" s="66">
        <v>140869503</v>
      </c>
      <c r="F392" s="66">
        <v>140875616</v>
      </c>
      <c r="G392" s="66" t="s">
        <v>110</v>
      </c>
      <c r="H392" s="66" t="s">
        <v>265</v>
      </c>
      <c r="I392" s="66" t="s">
        <v>111</v>
      </c>
      <c r="J392" s="66" t="s">
        <v>99</v>
      </c>
      <c r="K392" s="66" t="s">
        <v>574</v>
      </c>
      <c r="L392" s="66" t="s">
        <v>575</v>
      </c>
      <c r="M392" s="66" t="s">
        <v>511</v>
      </c>
      <c r="N392" s="66" t="s">
        <v>512</v>
      </c>
      <c r="O392" s="69" t="s">
        <v>520</v>
      </c>
      <c r="P392" s="69">
        <v>1.73</v>
      </c>
      <c r="Q392" s="66" t="s">
        <v>59</v>
      </c>
      <c r="R392" s="66" t="s">
        <v>476</v>
      </c>
      <c r="S392" s="67">
        <v>115398.113961539</v>
      </c>
      <c r="T392" s="67">
        <f t="shared" si="6"/>
        <v>199638.73715346245</v>
      </c>
      <c r="U392" s="67">
        <v>1153981.13961538</v>
      </c>
      <c r="V392" s="68">
        <v>11</v>
      </c>
    </row>
    <row r="393" spans="2:22" x14ac:dyDescent="0.25">
      <c r="B393" s="66">
        <v>0</v>
      </c>
      <c r="C393" s="66">
        <v>118935821</v>
      </c>
      <c r="D393" s="66">
        <v>140845051</v>
      </c>
      <c r="E393" s="66">
        <v>140869503</v>
      </c>
      <c r="F393" s="66">
        <v>140875616</v>
      </c>
      <c r="G393" s="66" t="s">
        <v>110</v>
      </c>
      <c r="H393" s="66" t="s">
        <v>265</v>
      </c>
      <c r="I393" s="66" t="s">
        <v>111</v>
      </c>
      <c r="J393" s="66" t="s">
        <v>99</v>
      </c>
      <c r="K393" s="66" t="s">
        <v>574</v>
      </c>
      <c r="L393" s="66" t="s">
        <v>575</v>
      </c>
      <c r="M393" s="66" t="s">
        <v>511</v>
      </c>
      <c r="N393" s="66" t="s">
        <v>512</v>
      </c>
      <c r="O393" s="69" t="s">
        <v>520</v>
      </c>
      <c r="P393" s="69">
        <v>1.73</v>
      </c>
      <c r="Q393" s="66" t="s">
        <v>59</v>
      </c>
      <c r="R393" s="66" t="s">
        <v>466</v>
      </c>
      <c r="S393" s="67">
        <v>168627.918923077</v>
      </c>
      <c r="T393" s="67">
        <f t="shared" si="6"/>
        <v>291726.29973692319</v>
      </c>
      <c r="U393" s="67">
        <v>1124186.12615385</v>
      </c>
      <c r="V393" s="68">
        <v>9</v>
      </c>
    </row>
    <row r="394" spans="2:22" x14ac:dyDescent="0.25">
      <c r="B394" s="66">
        <v>0</v>
      </c>
      <c r="C394" s="66">
        <v>118935821</v>
      </c>
      <c r="D394" s="66">
        <v>140845051</v>
      </c>
      <c r="E394" s="66">
        <v>140869503</v>
      </c>
      <c r="F394" s="66">
        <v>140875616</v>
      </c>
      <c r="G394" s="66" t="s">
        <v>110</v>
      </c>
      <c r="H394" s="66" t="s">
        <v>265</v>
      </c>
      <c r="I394" s="66" t="s">
        <v>111</v>
      </c>
      <c r="J394" s="66" t="s">
        <v>99</v>
      </c>
      <c r="K394" s="66" t="s">
        <v>574</v>
      </c>
      <c r="L394" s="66" t="s">
        <v>575</v>
      </c>
      <c r="M394" s="66" t="s">
        <v>511</v>
      </c>
      <c r="N394" s="66" t="s">
        <v>512</v>
      </c>
      <c r="O394" s="69" t="s">
        <v>520</v>
      </c>
      <c r="P394" s="69">
        <v>1.73</v>
      </c>
      <c r="Q394" s="66" t="s">
        <v>59</v>
      </c>
      <c r="R394" s="66" t="s">
        <v>467</v>
      </c>
      <c r="S394" s="67">
        <v>26723.07</v>
      </c>
      <c r="T394" s="67">
        <f t="shared" si="6"/>
        <v>46230.911099999998</v>
      </c>
      <c r="U394" s="67">
        <v>133615.35</v>
      </c>
      <c r="V394" s="68">
        <v>1</v>
      </c>
    </row>
    <row r="395" spans="2:22" x14ac:dyDescent="0.25">
      <c r="B395" s="66">
        <v>0</v>
      </c>
      <c r="C395" s="66">
        <v>118935821</v>
      </c>
      <c r="D395" s="66">
        <v>140845051</v>
      </c>
      <c r="E395" s="66">
        <v>140869503</v>
      </c>
      <c r="F395" s="66">
        <v>140875616</v>
      </c>
      <c r="G395" s="66" t="s">
        <v>110</v>
      </c>
      <c r="H395" s="66" t="s">
        <v>265</v>
      </c>
      <c r="I395" s="66" t="s">
        <v>111</v>
      </c>
      <c r="J395" s="66" t="s">
        <v>99</v>
      </c>
      <c r="K395" s="66" t="s">
        <v>574</v>
      </c>
      <c r="L395" s="66" t="s">
        <v>575</v>
      </c>
      <c r="M395" s="66" t="s">
        <v>511</v>
      </c>
      <c r="N395" s="66" t="s">
        <v>512</v>
      </c>
      <c r="O395" s="69" t="s">
        <v>520</v>
      </c>
      <c r="P395" s="69">
        <v>1.73</v>
      </c>
      <c r="Q395" s="66" t="s">
        <v>59</v>
      </c>
      <c r="R395" s="66" t="s">
        <v>468</v>
      </c>
      <c r="S395" s="67">
        <v>90570.682115384494</v>
      </c>
      <c r="T395" s="67">
        <f t="shared" si="6"/>
        <v>156687.28005961518</v>
      </c>
      <c r="U395" s="67">
        <v>362282.72846153798</v>
      </c>
      <c r="V395" s="68">
        <v>2</v>
      </c>
    </row>
    <row r="396" spans="2:22" x14ac:dyDescent="0.25">
      <c r="B396" s="66">
        <v>0</v>
      </c>
      <c r="C396" s="66">
        <v>118935821</v>
      </c>
      <c r="D396" s="66">
        <v>140845051</v>
      </c>
      <c r="E396" s="66">
        <v>140869503</v>
      </c>
      <c r="F396" s="66">
        <v>140881729</v>
      </c>
      <c r="G396" s="66" t="s">
        <v>110</v>
      </c>
      <c r="H396" s="66" t="s">
        <v>265</v>
      </c>
      <c r="I396" s="66" t="s">
        <v>111</v>
      </c>
      <c r="J396" s="66" t="s">
        <v>99</v>
      </c>
      <c r="K396" s="66" t="s">
        <v>574</v>
      </c>
      <c r="L396" s="66" t="s">
        <v>575</v>
      </c>
      <c r="M396" s="66" t="s">
        <v>332</v>
      </c>
      <c r="N396" s="66" t="s">
        <v>544</v>
      </c>
      <c r="O396" s="69" t="s">
        <v>520</v>
      </c>
      <c r="P396" s="69">
        <v>1.73</v>
      </c>
      <c r="Q396" s="66" t="s">
        <v>59</v>
      </c>
      <c r="R396" s="66" t="s">
        <v>471</v>
      </c>
      <c r="S396" s="67">
        <v>19118.640369230801</v>
      </c>
      <c r="T396" s="67">
        <f t="shared" si="6"/>
        <v>33075.247838769283</v>
      </c>
      <c r="U396" s="67">
        <v>238983.004615385</v>
      </c>
      <c r="V396" s="68">
        <v>5</v>
      </c>
    </row>
    <row r="397" spans="2:22" x14ac:dyDescent="0.25">
      <c r="B397" s="66">
        <v>0</v>
      </c>
      <c r="C397" s="66">
        <v>118935821</v>
      </c>
      <c r="D397" s="66">
        <v>140845051</v>
      </c>
      <c r="E397" s="66">
        <v>140869503</v>
      </c>
      <c r="F397" s="66">
        <v>140881729</v>
      </c>
      <c r="G397" s="66" t="s">
        <v>110</v>
      </c>
      <c r="H397" s="66" t="s">
        <v>265</v>
      </c>
      <c r="I397" s="66" t="s">
        <v>111</v>
      </c>
      <c r="J397" s="66" t="s">
        <v>99</v>
      </c>
      <c r="K397" s="66" t="s">
        <v>574</v>
      </c>
      <c r="L397" s="66" t="s">
        <v>575</v>
      </c>
      <c r="M397" s="66" t="s">
        <v>332</v>
      </c>
      <c r="N397" s="66" t="s">
        <v>544</v>
      </c>
      <c r="O397" s="69" t="s">
        <v>520</v>
      </c>
      <c r="P397" s="69">
        <v>1.73</v>
      </c>
      <c r="Q397" s="66" t="s">
        <v>59</v>
      </c>
      <c r="R397" s="66" t="s">
        <v>475</v>
      </c>
      <c r="S397" s="67">
        <v>45525.932376923098</v>
      </c>
      <c r="T397" s="67">
        <f t="shared" si="6"/>
        <v>78759.863012076952</v>
      </c>
      <c r="U397" s="67">
        <v>505843.69307692302</v>
      </c>
      <c r="V397" s="68">
        <v>8</v>
      </c>
    </row>
    <row r="398" spans="2:22" x14ac:dyDescent="0.25">
      <c r="B398" s="66">
        <v>0</v>
      </c>
      <c r="C398" s="66">
        <v>118935821</v>
      </c>
      <c r="D398" s="66">
        <v>140845051</v>
      </c>
      <c r="E398" s="66">
        <v>140869503</v>
      </c>
      <c r="F398" s="66">
        <v>140881729</v>
      </c>
      <c r="G398" s="66" t="s">
        <v>110</v>
      </c>
      <c r="H398" s="66" t="s">
        <v>265</v>
      </c>
      <c r="I398" s="66" t="s">
        <v>111</v>
      </c>
      <c r="J398" s="66" t="s">
        <v>99</v>
      </c>
      <c r="K398" s="66" t="s">
        <v>574</v>
      </c>
      <c r="L398" s="66" t="s">
        <v>575</v>
      </c>
      <c r="M398" s="66" t="s">
        <v>332</v>
      </c>
      <c r="N398" s="66" t="s">
        <v>544</v>
      </c>
      <c r="O398" s="69" t="s">
        <v>520</v>
      </c>
      <c r="P398" s="69">
        <v>1.73</v>
      </c>
      <c r="Q398" s="66" t="s">
        <v>59</v>
      </c>
      <c r="R398" s="66" t="s">
        <v>465</v>
      </c>
      <c r="S398" s="67">
        <v>88937.533384615293</v>
      </c>
      <c r="T398" s="67">
        <f t="shared" si="6"/>
        <v>153861.93275538445</v>
      </c>
      <c r="U398" s="67">
        <v>889375.33384615404</v>
      </c>
      <c r="V398" s="68">
        <v>9</v>
      </c>
    </row>
    <row r="399" spans="2:22" x14ac:dyDescent="0.25">
      <c r="B399" s="66">
        <v>0</v>
      </c>
      <c r="C399" s="66">
        <v>118935821</v>
      </c>
      <c r="D399" s="66">
        <v>140845051</v>
      </c>
      <c r="E399" s="66">
        <v>140869503</v>
      </c>
      <c r="F399" s="66">
        <v>140881729</v>
      </c>
      <c r="G399" s="66" t="s">
        <v>110</v>
      </c>
      <c r="H399" s="66" t="s">
        <v>265</v>
      </c>
      <c r="I399" s="66" t="s">
        <v>111</v>
      </c>
      <c r="J399" s="66" t="s">
        <v>99</v>
      </c>
      <c r="K399" s="66" t="s">
        <v>574</v>
      </c>
      <c r="L399" s="66" t="s">
        <v>575</v>
      </c>
      <c r="M399" s="66" t="s">
        <v>332</v>
      </c>
      <c r="N399" s="66" t="s">
        <v>544</v>
      </c>
      <c r="O399" s="69" t="s">
        <v>520</v>
      </c>
      <c r="P399" s="69">
        <v>1.73</v>
      </c>
      <c r="Q399" s="66" t="s">
        <v>59</v>
      </c>
      <c r="R399" s="66" t="s">
        <v>476</v>
      </c>
      <c r="S399" s="67">
        <v>319344.34361538402</v>
      </c>
      <c r="T399" s="67">
        <f t="shared" si="6"/>
        <v>552465.71445461432</v>
      </c>
      <c r="U399" s="67">
        <v>3193443.4361538501</v>
      </c>
      <c r="V399" s="68">
        <v>30</v>
      </c>
    </row>
    <row r="400" spans="2:22" x14ac:dyDescent="0.25">
      <c r="B400" s="66">
        <v>0</v>
      </c>
      <c r="C400" s="66">
        <v>118935821</v>
      </c>
      <c r="D400" s="66">
        <v>140845051</v>
      </c>
      <c r="E400" s="66">
        <v>140869503</v>
      </c>
      <c r="F400" s="66">
        <v>140881729</v>
      </c>
      <c r="G400" s="66" t="s">
        <v>110</v>
      </c>
      <c r="H400" s="66" t="s">
        <v>265</v>
      </c>
      <c r="I400" s="66" t="s">
        <v>111</v>
      </c>
      <c r="J400" s="66" t="s">
        <v>99</v>
      </c>
      <c r="K400" s="66" t="s">
        <v>574</v>
      </c>
      <c r="L400" s="66" t="s">
        <v>575</v>
      </c>
      <c r="M400" s="66" t="s">
        <v>332</v>
      </c>
      <c r="N400" s="66" t="s">
        <v>544</v>
      </c>
      <c r="O400" s="69" t="s">
        <v>520</v>
      </c>
      <c r="P400" s="69">
        <v>1.73</v>
      </c>
      <c r="Q400" s="66" t="s">
        <v>59</v>
      </c>
      <c r="R400" s="66" t="s">
        <v>466</v>
      </c>
      <c r="S400" s="67">
        <v>127561.244076923</v>
      </c>
      <c r="T400" s="67">
        <f t="shared" si="6"/>
        <v>220680.9522530768</v>
      </c>
      <c r="U400" s="67">
        <v>850408.293846154</v>
      </c>
      <c r="V400" s="68">
        <v>7</v>
      </c>
    </row>
    <row r="401" spans="2:22" x14ac:dyDescent="0.25">
      <c r="B401" s="66">
        <v>0</v>
      </c>
      <c r="C401" s="66">
        <v>118935821</v>
      </c>
      <c r="D401" s="66">
        <v>140845051</v>
      </c>
      <c r="E401" s="66">
        <v>140869503</v>
      </c>
      <c r="F401" s="66">
        <v>140881729</v>
      </c>
      <c r="G401" s="66" t="s">
        <v>110</v>
      </c>
      <c r="H401" s="66" t="s">
        <v>265</v>
      </c>
      <c r="I401" s="66" t="s">
        <v>111</v>
      </c>
      <c r="J401" s="66" t="s">
        <v>99</v>
      </c>
      <c r="K401" s="66" t="s">
        <v>574</v>
      </c>
      <c r="L401" s="66" t="s">
        <v>575</v>
      </c>
      <c r="M401" s="66" t="s">
        <v>332</v>
      </c>
      <c r="N401" s="66" t="s">
        <v>544</v>
      </c>
      <c r="O401" s="69" t="s">
        <v>520</v>
      </c>
      <c r="P401" s="69">
        <v>1.73</v>
      </c>
      <c r="Q401" s="66" t="s">
        <v>59</v>
      </c>
      <c r="R401" s="66" t="s">
        <v>467</v>
      </c>
      <c r="S401" s="67">
        <v>82656.420153846004</v>
      </c>
      <c r="T401" s="67">
        <f t="shared" si="6"/>
        <v>142995.6068661536</v>
      </c>
      <c r="U401" s="67">
        <v>413282.10076923098</v>
      </c>
      <c r="V401" s="68">
        <v>3</v>
      </c>
    </row>
    <row r="402" spans="2:22" x14ac:dyDescent="0.25">
      <c r="B402" s="66">
        <v>0</v>
      </c>
      <c r="C402" s="66">
        <v>118935821</v>
      </c>
      <c r="D402" s="66">
        <v>140845051</v>
      </c>
      <c r="E402" s="66">
        <v>140893955</v>
      </c>
      <c r="F402" s="66">
        <v>140893955</v>
      </c>
      <c r="G402" s="66" t="s">
        <v>110</v>
      </c>
      <c r="H402" s="66" t="s">
        <v>265</v>
      </c>
      <c r="I402" s="66" t="s">
        <v>111</v>
      </c>
      <c r="J402" s="66" t="s">
        <v>99</v>
      </c>
      <c r="K402" s="66" t="s">
        <v>576</v>
      </c>
      <c r="L402" s="66" t="s">
        <v>577</v>
      </c>
      <c r="O402" s="69" t="s">
        <v>520</v>
      </c>
      <c r="P402" s="69">
        <v>1.73</v>
      </c>
      <c r="Q402" s="66" t="s">
        <v>59</v>
      </c>
      <c r="R402" s="66" t="s">
        <v>476</v>
      </c>
      <c r="S402" s="67">
        <v>35659.423692307697</v>
      </c>
      <c r="T402" s="67">
        <f t="shared" si="6"/>
        <v>61690.802987692317</v>
      </c>
      <c r="U402" s="67">
        <v>356594.23692307703</v>
      </c>
      <c r="V402" s="68">
        <v>4</v>
      </c>
    </row>
    <row r="403" spans="2:22" x14ac:dyDescent="0.25">
      <c r="B403" s="66">
        <v>0</v>
      </c>
      <c r="C403" s="66">
        <v>118935821</v>
      </c>
      <c r="D403" s="66">
        <v>140845051</v>
      </c>
      <c r="E403" s="66">
        <v>140893955</v>
      </c>
      <c r="F403" s="66">
        <v>140893955</v>
      </c>
      <c r="G403" s="66" t="s">
        <v>110</v>
      </c>
      <c r="H403" s="66" t="s">
        <v>265</v>
      </c>
      <c r="I403" s="66" t="s">
        <v>111</v>
      </c>
      <c r="J403" s="66" t="s">
        <v>99</v>
      </c>
      <c r="K403" s="66" t="s">
        <v>576</v>
      </c>
      <c r="L403" s="66" t="s">
        <v>577</v>
      </c>
      <c r="O403" s="69" t="s">
        <v>520</v>
      </c>
      <c r="P403" s="69">
        <v>1.73</v>
      </c>
      <c r="Q403" s="66" t="s">
        <v>59</v>
      </c>
      <c r="R403" s="66" t="s">
        <v>466</v>
      </c>
      <c r="S403" s="67">
        <v>131713.612673077</v>
      </c>
      <c r="T403" s="67">
        <f t="shared" si="6"/>
        <v>227864.54992442322</v>
      </c>
      <c r="U403" s="67">
        <v>878090.75115384604</v>
      </c>
      <c r="V403" s="68">
        <v>7</v>
      </c>
    </row>
    <row r="404" spans="2:22" x14ac:dyDescent="0.25">
      <c r="B404" s="66">
        <v>0</v>
      </c>
      <c r="C404" s="66">
        <v>118935821</v>
      </c>
      <c r="D404" s="66">
        <v>140845051</v>
      </c>
      <c r="E404" s="66">
        <v>140893955</v>
      </c>
      <c r="F404" s="66">
        <v>140893955</v>
      </c>
      <c r="G404" s="66" t="s">
        <v>110</v>
      </c>
      <c r="H404" s="66" t="s">
        <v>265</v>
      </c>
      <c r="I404" s="66" t="s">
        <v>111</v>
      </c>
      <c r="J404" s="66" t="s">
        <v>99</v>
      </c>
      <c r="K404" s="66" t="s">
        <v>576</v>
      </c>
      <c r="L404" s="66" t="s">
        <v>577</v>
      </c>
      <c r="O404" s="69" t="s">
        <v>520</v>
      </c>
      <c r="P404" s="69">
        <v>1.73</v>
      </c>
      <c r="Q404" s="66" t="s">
        <v>59</v>
      </c>
      <c r="R404" s="66" t="s">
        <v>468</v>
      </c>
      <c r="S404" s="67">
        <v>47237.269038461498</v>
      </c>
      <c r="T404" s="67">
        <f t="shared" si="6"/>
        <v>81720.475436538385</v>
      </c>
      <c r="U404" s="67">
        <v>188949.07615384599</v>
      </c>
      <c r="V404" s="68">
        <v>1</v>
      </c>
    </row>
    <row r="405" spans="2:22" x14ac:dyDescent="0.25">
      <c r="B405" s="66">
        <v>0</v>
      </c>
      <c r="C405" s="66">
        <v>118935821</v>
      </c>
      <c r="D405" s="66">
        <v>140845051</v>
      </c>
      <c r="E405" s="66">
        <v>140893955</v>
      </c>
      <c r="F405" s="66">
        <v>140893955</v>
      </c>
      <c r="G405" s="66" t="s">
        <v>110</v>
      </c>
      <c r="H405" s="66" t="s">
        <v>265</v>
      </c>
      <c r="I405" s="66" t="s">
        <v>111</v>
      </c>
      <c r="J405" s="66" t="s">
        <v>99</v>
      </c>
      <c r="K405" s="66" t="s">
        <v>576</v>
      </c>
      <c r="L405" s="66" t="s">
        <v>577</v>
      </c>
      <c r="O405" s="69" t="s">
        <v>520</v>
      </c>
      <c r="P405" s="69">
        <v>1.73</v>
      </c>
      <c r="Q405" s="66" t="s">
        <v>59</v>
      </c>
      <c r="R405" s="66" t="s">
        <v>469</v>
      </c>
      <c r="S405" s="67">
        <v>76119.899423076902</v>
      </c>
      <c r="T405" s="67">
        <f t="shared" si="6"/>
        <v>131687.42600192304</v>
      </c>
      <c r="U405" s="67">
        <v>217485.426923077</v>
      </c>
      <c r="V405" s="68">
        <v>1</v>
      </c>
    </row>
    <row r="406" spans="2:22" x14ac:dyDescent="0.25">
      <c r="B406" s="66">
        <v>0</v>
      </c>
      <c r="C406" s="66">
        <v>118935821</v>
      </c>
      <c r="D406" s="66">
        <v>140845051</v>
      </c>
      <c r="E406" s="66">
        <v>140942860</v>
      </c>
      <c r="F406" s="66">
        <v>140942860</v>
      </c>
      <c r="G406" s="66" t="s">
        <v>110</v>
      </c>
      <c r="H406" s="66" t="s">
        <v>265</v>
      </c>
      <c r="I406" s="66" t="s">
        <v>111</v>
      </c>
      <c r="J406" s="66" t="s">
        <v>99</v>
      </c>
      <c r="K406" s="66" t="s">
        <v>540</v>
      </c>
      <c r="L406" s="66" t="s">
        <v>541</v>
      </c>
      <c r="O406" s="69" t="s">
        <v>520</v>
      </c>
      <c r="P406" s="69">
        <v>1.73</v>
      </c>
      <c r="Q406" s="66" t="s">
        <v>59</v>
      </c>
      <c r="R406" s="66" t="s">
        <v>474</v>
      </c>
      <c r="S406" s="67">
        <v>3170.1607846153902</v>
      </c>
      <c r="T406" s="67">
        <f t="shared" si="6"/>
        <v>5484.3781573846254</v>
      </c>
      <c r="U406" s="67">
        <v>52836.013076923096</v>
      </c>
      <c r="V406" s="68">
        <v>1</v>
      </c>
    </row>
    <row r="407" spans="2:22" x14ac:dyDescent="0.25">
      <c r="B407" s="66">
        <v>0</v>
      </c>
      <c r="C407" s="66">
        <v>118935821</v>
      </c>
      <c r="D407" s="66">
        <v>140845051</v>
      </c>
      <c r="E407" s="66">
        <v>140942860</v>
      </c>
      <c r="F407" s="66">
        <v>140942860</v>
      </c>
      <c r="G407" s="66" t="s">
        <v>110</v>
      </c>
      <c r="H407" s="66" t="s">
        <v>265</v>
      </c>
      <c r="I407" s="66" t="s">
        <v>111</v>
      </c>
      <c r="J407" s="66" t="s">
        <v>99</v>
      </c>
      <c r="K407" s="66" t="s">
        <v>540</v>
      </c>
      <c r="L407" s="66" t="s">
        <v>541</v>
      </c>
      <c r="O407" s="69" t="s">
        <v>520</v>
      </c>
      <c r="P407" s="69">
        <v>1.73</v>
      </c>
      <c r="Q407" s="66" t="s">
        <v>59</v>
      </c>
      <c r="R407" s="66" t="s">
        <v>475</v>
      </c>
      <c r="S407" s="67">
        <v>36239.287499999999</v>
      </c>
      <c r="T407" s="67">
        <f t="shared" si="6"/>
        <v>62693.967375</v>
      </c>
      <c r="U407" s="67">
        <v>402658.75</v>
      </c>
      <c r="V407" s="68">
        <v>6</v>
      </c>
    </row>
    <row r="408" spans="2:22" x14ac:dyDescent="0.25">
      <c r="B408" s="66">
        <v>0</v>
      </c>
      <c r="C408" s="66">
        <v>118935821</v>
      </c>
      <c r="D408" s="66">
        <v>140845051</v>
      </c>
      <c r="E408" s="66">
        <v>140942860</v>
      </c>
      <c r="F408" s="66">
        <v>140942860</v>
      </c>
      <c r="G408" s="66" t="s">
        <v>110</v>
      </c>
      <c r="H408" s="66" t="s">
        <v>265</v>
      </c>
      <c r="I408" s="66" t="s">
        <v>111</v>
      </c>
      <c r="J408" s="66" t="s">
        <v>99</v>
      </c>
      <c r="K408" s="66" t="s">
        <v>540</v>
      </c>
      <c r="L408" s="66" t="s">
        <v>541</v>
      </c>
      <c r="O408" s="69" t="s">
        <v>520</v>
      </c>
      <c r="P408" s="69">
        <v>1.73</v>
      </c>
      <c r="Q408" s="66" t="s">
        <v>59</v>
      </c>
      <c r="R408" s="66" t="s">
        <v>476</v>
      </c>
      <c r="S408" s="67">
        <v>101386.439461538</v>
      </c>
      <c r="T408" s="67">
        <f t="shared" si="6"/>
        <v>175398.54026846073</v>
      </c>
      <c r="U408" s="67">
        <v>1013864.39461538</v>
      </c>
      <c r="V408" s="68">
        <v>11</v>
      </c>
    </row>
    <row r="409" spans="2:22" x14ac:dyDescent="0.25">
      <c r="B409" s="66">
        <v>0</v>
      </c>
      <c r="C409" s="66">
        <v>118935821</v>
      </c>
      <c r="D409" s="66">
        <v>140845051</v>
      </c>
      <c r="E409" s="66">
        <v>140942860</v>
      </c>
      <c r="F409" s="66">
        <v>140942860</v>
      </c>
      <c r="G409" s="66" t="s">
        <v>110</v>
      </c>
      <c r="H409" s="66" t="s">
        <v>265</v>
      </c>
      <c r="I409" s="66" t="s">
        <v>111</v>
      </c>
      <c r="J409" s="66" t="s">
        <v>99</v>
      </c>
      <c r="K409" s="66" t="s">
        <v>540</v>
      </c>
      <c r="L409" s="66" t="s">
        <v>541</v>
      </c>
      <c r="O409" s="69" t="s">
        <v>520</v>
      </c>
      <c r="P409" s="69">
        <v>1.73</v>
      </c>
      <c r="Q409" s="66" t="s">
        <v>59</v>
      </c>
      <c r="R409" s="66" t="s">
        <v>466</v>
      </c>
      <c r="S409" s="67">
        <v>108090.89503846101</v>
      </c>
      <c r="T409" s="67">
        <f t="shared" si="6"/>
        <v>186997.24841653754</v>
      </c>
      <c r="U409" s="67">
        <v>720605.96692307701</v>
      </c>
      <c r="V409" s="68">
        <v>6</v>
      </c>
    </row>
    <row r="410" spans="2:22" x14ac:dyDescent="0.25">
      <c r="B410" s="66">
        <v>0</v>
      </c>
      <c r="C410" s="66">
        <v>118935821</v>
      </c>
      <c r="D410" s="66">
        <v>140845051</v>
      </c>
      <c r="E410" s="66">
        <v>140942860</v>
      </c>
      <c r="F410" s="66">
        <v>140942860</v>
      </c>
      <c r="G410" s="66" t="s">
        <v>110</v>
      </c>
      <c r="H410" s="66" t="s">
        <v>265</v>
      </c>
      <c r="I410" s="66" t="s">
        <v>111</v>
      </c>
      <c r="J410" s="66" t="s">
        <v>99</v>
      </c>
      <c r="K410" s="66" t="s">
        <v>540</v>
      </c>
      <c r="L410" s="66" t="s">
        <v>541</v>
      </c>
      <c r="O410" s="69" t="s">
        <v>520</v>
      </c>
      <c r="P410" s="69">
        <v>1.73</v>
      </c>
      <c r="Q410" s="66" t="s">
        <v>59</v>
      </c>
      <c r="R410" s="66" t="s">
        <v>467</v>
      </c>
      <c r="S410" s="67">
        <v>28842.8104615384</v>
      </c>
      <c r="T410" s="67">
        <f t="shared" si="6"/>
        <v>49898.062098461429</v>
      </c>
      <c r="U410" s="67">
        <v>144214.05230769201</v>
      </c>
      <c r="V410" s="68">
        <v>1</v>
      </c>
    </row>
    <row r="411" spans="2:22" x14ac:dyDescent="0.25">
      <c r="B411" s="66">
        <v>0</v>
      </c>
      <c r="C411" s="66">
        <v>118935821</v>
      </c>
      <c r="D411" s="66">
        <v>140845051</v>
      </c>
      <c r="E411" s="66">
        <v>140942860</v>
      </c>
      <c r="F411" s="66">
        <v>140942860</v>
      </c>
      <c r="G411" s="66" t="s">
        <v>110</v>
      </c>
      <c r="H411" s="66" t="s">
        <v>265</v>
      </c>
      <c r="I411" s="66" t="s">
        <v>111</v>
      </c>
      <c r="J411" s="66" t="s">
        <v>99</v>
      </c>
      <c r="K411" s="66" t="s">
        <v>540</v>
      </c>
      <c r="L411" s="66" t="s">
        <v>541</v>
      </c>
      <c r="O411" s="69" t="s">
        <v>520</v>
      </c>
      <c r="P411" s="69">
        <v>1.73</v>
      </c>
      <c r="Q411" s="66" t="s">
        <v>59</v>
      </c>
      <c r="R411" s="66" t="s">
        <v>468</v>
      </c>
      <c r="S411" s="67">
        <v>43050.494230769204</v>
      </c>
      <c r="T411" s="67">
        <f t="shared" si="6"/>
        <v>74477.355019230716</v>
      </c>
      <c r="U411" s="67">
        <v>172201.97692307699</v>
      </c>
      <c r="V411" s="68">
        <v>1</v>
      </c>
    </row>
    <row r="412" spans="2:22" x14ac:dyDescent="0.25">
      <c r="B412" s="66">
        <v>0</v>
      </c>
      <c r="C412" s="66">
        <v>118935821</v>
      </c>
      <c r="D412" s="66">
        <v>140845051</v>
      </c>
      <c r="E412" s="66">
        <v>141040669</v>
      </c>
      <c r="F412" s="66">
        <v>141040669</v>
      </c>
      <c r="G412" s="66" t="s">
        <v>110</v>
      </c>
      <c r="H412" s="66" t="s">
        <v>265</v>
      </c>
      <c r="I412" s="66" t="s">
        <v>111</v>
      </c>
      <c r="J412" s="66" t="s">
        <v>99</v>
      </c>
      <c r="K412" s="66" t="s">
        <v>529</v>
      </c>
      <c r="L412" s="66" t="s">
        <v>530</v>
      </c>
      <c r="O412" s="69" t="s">
        <v>520</v>
      </c>
      <c r="P412" s="69">
        <v>1.73</v>
      </c>
      <c r="Q412" s="66" t="s">
        <v>59</v>
      </c>
      <c r="R412" s="66" t="s">
        <v>475</v>
      </c>
      <c r="S412" s="67">
        <v>9441.3457384615303</v>
      </c>
      <c r="T412" s="67">
        <f t="shared" si="6"/>
        <v>16333.528127538448</v>
      </c>
      <c r="U412" s="67">
        <v>104903.841538462</v>
      </c>
      <c r="V412" s="68">
        <v>2</v>
      </c>
    </row>
    <row r="413" spans="2:22" x14ac:dyDescent="0.25">
      <c r="B413" s="66">
        <v>0</v>
      </c>
      <c r="C413" s="66">
        <v>118935821</v>
      </c>
      <c r="D413" s="66">
        <v>140845051</v>
      </c>
      <c r="E413" s="66">
        <v>141040669</v>
      </c>
      <c r="F413" s="66">
        <v>141040669</v>
      </c>
      <c r="G413" s="66" t="s">
        <v>110</v>
      </c>
      <c r="H413" s="66" t="s">
        <v>265</v>
      </c>
      <c r="I413" s="66" t="s">
        <v>111</v>
      </c>
      <c r="J413" s="66" t="s">
        <v>99</v>
      </c>
      <c r="K413" s="66" t="s">
        <v>529</v>
      </c>
      <c r="L413" s="66" t="s">
        <v>530</v>
      </c>
      <c r="O413" s="69" t="s">
        <v>520</v>
      </c>
      <c r="P413" s="69">
        <v>1.73</v>
      </c>
      <c r="Q413" s="66" t="s">
        <v>59</v>
      </c>
      <c r="R413" s="66" t="s">
        <v>465</v>
      </c>
      <c r="S413" s="67">
        <v>29937.680230769201</v>
      </c>
      <c r="T413" s="67">
        <f t="shared" si="6"/>
        <v>51792.186799230716</v>
      </c>
      <c r="U413" s="67">
        <v>299376.80230769201</v>
      </c>
      <c r="V413" s="68">
        <v>3</v>
      </c>
    </row>
    <row r="414" spans="2:22" x14ac:dyDescent="0.25">
      <c r="B414" s="66">
        <v>0</v>
      </c>
      <c r="C414" s="66">
        <v>118935821</v>
      </c>
      <c r="D414" s="66">
        <v>140845051</v>
      </c>
      <c r="E414" s="66">
        <v>141040669</v>
      </c>
      <c r="F414" s="66">
        <v>141040669</v>
      </c>
      <c r="G414" s="66" t="s">
        <v>110</v>
      </c>
      <c r="H414" s="66" t="s">
        <v>265</v>
      </c>
      <c r="I414" s="66" t="s">
        <v>111</v>
      </c>
      <c r="J414" s="66" t="s">
        <v>99</v>
      </c>
      <c r="K414" s="66" t="s">
        <v>529</v>
      </c>
      <c r="L414" s="66" t="s">
        <v>530</v>
      </c>
      <c r="O414" s="69" t="s">
        <v>520</v>
      </c>
      <c r="P414" s="69">
        <v>1.73</v>
      </c>
      <c r="Q414" s="66" t="s">
        <v>59</v>
      </c>
      <c r="R414" s="66" t="s">
        <v>476</v>
      </c>
      <c r="S414" s="67">
        <v>64602.3680384615</v>
      </c>
      <c r="T414" s="67">
        <f t="shared" si="6"/>
        <v>111762.09670653839</v>
      </c>
      <c r="U414" s="67">
        <v>646023.68038461497</v>
      </c>
      <c r="V414" s="68">
        <v>6</v>
      </c>
    </row>
    <row r="415" spans="2:22" x14ac:dyDescent="0.25">
      <c r="B415" s="66">
        <v>0</v>
      </c>
      <c r="C415" s="66">
        <v>118935821</v>
      </c>
      <c r="D415" s="66">
        <v>140845051</v>
      </c>
      <c r="E415" s="66">
        <v>141040669</v>
      </c>
      <c r="F415" s="66">
        <v>141040669</v>
      </c>
      <c r="G415" s="66" t="s">
        <v>110</v>
      </c>
      <c r="H415" s="66" t="s">
        <v>265</v>
      </c>
      <c r="I415" s="66" t="s">
        <v>111</v>
      </c>
      <c r="J415" s="66" t="s">
        <v>99</v>
      </c>
      <c r="K415" s="66" t="s">
        <v>529</v>
      </c>
      <c r="L415" s="66" t="s">
        <v>530</v>
      </c>
      <c r="O415" s="69" t="s">
        <v>520</v>
      </c>
      <c r="P415" s="69">
        <v>1.73</v>
      </c>
      <c r="Q415" s="66" t="s">
        <v>59</v>
      </c>
      <c r="R415" s="66" t="s">
        <v>466</v>
      </c>
      <c r="S415" s="67">
        <v>93667.525846154094</v>
      </c>
      <c r="T415" s="67">
        <f t="shared" si="6"/>
        <v>162044.81971384658</v>
      </c>
      <c r="U415" s="67">
        <v>624450.172307692</v>
      </c>
      <c r="V415" s="68">
        <v>5</v>
      </c>
    </row>
    <row r="416" spans="2:22" x14ac:dyDescent="0.25">
      <c r="B416" s="66">
        <v>0</v>
      </c>
      <c r="C416" s="66">
        <v>118935821</v>
      </c>
      <c r="D416" s="66">
        <v>140845051</v>
      </c>
      <c r="E416" s="66">
        <v>141040669</v>
      </c>
      <c r="F416" s="66">
        <v>141040669</v>
      </c>
      <c r="G416" s="66" t="s">
        <v>110</v>
      </c>
      <c r="H416" s="66" t="s">
        <v>265</v>
      </c>
      <c r="I416" s="66" t="s">
        <v>111</v>
      </c>
      <c r="J416" s="66" t="s">
        <v>99</v>
      </c>
      <c r="K416" s="66" t="s">
        <v>529</v>
      </c>
      <c r="L416" s="66" t="s">
        <v>530</v>
      </c>
      <c r="O416" s="69" t="s">
        <v>520</v>
      </c>
      <c r="P416" s="69">
        <v>1.73</v>
      </c>
      <c r="Q416" s="66" t="s">
        <v>59</v>
      </c>
      <c r="R416" s="66" t="s">
        <v>468</v>
      </c>
      <c r="S416" s="67">
        <v>168822.04192307699</v>
      </c>
      <c r="T416" s="67">
        <f t="shared" si="6"/>
        <v>292062.1325269232</v>
      </c>
      <c r="U416" s="67">
        <v>675288.16769230796</v>
      </c>
      <c r="V416" s="68">
        <v>4</v>
      </c>
    </row>
    <row r="417" spans="2:22" x14ac:dyDescent="0.25">
      <c r="B417" s="66">
        <v>0</v>
      </c>
      <c r="C417" s="66">
        <v>118935821</v>
      </c>
      <c r="D417" s="66">
        <v>140845051</v>
      </c>
      <c r="E417" s="66">
        <v>141627523</v>
      </c>
      <c r="F417" s="66">
        <v>141627523</v>
      </c>
      <c r="G417" s="66" t="s">
        <v>110</v>
      </c>
      <c r="H417" s="66" t="s">
        <v>265</v>
      </c>
      <c r="I417" s="66" t="s">
        <v>111</v>
      </c>
      <c r="J417" s="66" t="s">
        <v>99</v>
      </c>
      <c r="K417" s="66" t="s">
        <v>318</v>
      </c>
      <c r="L417" s="66" t="s">
        <v>510</v>
      </c>
      <c r="O417" s="69" t="s">
        <v>520</v>
      </c>
      <c r="P417" s="69">
        <v>1.73</v>
      </c>
      <c r="Q417" s="66" t="s">
        <v>59</v>
      </c>
      <c r="R417" s="66" t="s">
        <v>471</v>
      </c>
      <c r="S417" s="67">
        <v>2030.93938461538</v>
      </c>
      <c r="T417" s="67">
        <f t="shared" si="6"/>
        <v>3513.5251353846074</v>
      </c>
      <c r="U417" s="67">
        <v>25386.742307692301</v>
      </c>
      <c r="V417" s="68">
        <v>1</v>
      </c>
    </row>
    <row r="418" spans="2:22" x14ac:dyDescent="0.25">
      <c r="B418" s="66">
        <v>0</v>
      </c>
      <c r="C418" s="66">
        <v>118935821</v>
      </c>
      <c r="D418" s="66">
        <v>140845051</v>
      </c>
      <c r="E418" s="66">
        <v>141627523</v>
      </c>
      <c r="F418" s="66">
        <v>141627523</v>
      </c>
      <c r="G418" s="66" t="s">
        <v>110</v>
      </c>
      <c r="H418" s="66" t="s">
        <v>265</v>
      </c>
      <c r="I418" s="66" t="s">
        <v>111</v>
      </c>
      <c r="J418" s="66" t="s">
        <v>99</v>
      </c>
      <c r="K418" s="66" t="s">
        <v>318</v>
      </c>
      <c r="L418" s="66" t="s">
        <v>510</v>
      </c>
      <c r="O418" s="69" t="s">
        <v>520</v>
      </c>
      <c r="P418" s="69">
        <v>1.73</v>
      </c>
      <c r="Q418" s="66" t="s">
        <v>59</v>
      </c>
      <c r="R418" s="66" t="s">
        <v>475</v>
      </c>
      <c r="S418" s="67">
        <v>32462.363907692299</v>
      </c>
      <c r="T418" s="67">
        <f t="shared" si="6"/>
        <v>56159.889560307674</v>
      </c>
      <c r="U418" s="67">
        <v>360692.93230769201</v>
      </c>
      <c r="V418" s="68">
        <v>5</v>
      </c>
    </row>
    <row r="419" spans="2:22" x14ac:dyDescent="0.25">
      <c r="B419" s="66">
        <v>0</v>
      </c>
      <c r="C419" s="66">
        <v>118935821</v>
      </c>
      <c r="D419" s="66">
        <v>140845051</v>
      </c>
      <c r="E419" s="66">
        <v>141627523</v>
      </c>
      <c r="F419" s="66">
        <v>141627523</v>
      </c>
      <c r="G419" s="66" t="s">
        <v>110</v>
      </c>
      <c r="H419" s="66" t="s">
        <v>265</v>
      </c>
      <c r="I419" s="66" t="s">
        <v>111</v>
      </c>
      <c r="J419" s="66" t="s">
        <v>99</v>
      </c>
      <c r="K419" s="66" t="s">
        <v>318</v>
      </c>
      <c r="L419" s="66" t="s">
        <v>510</v>
      </c>
      <c r="O419" s="69" t="s">
        <v>520</v>
      </c>
      <c r="P419" s="69">
        <v>1.73</v>
      </c>
      <c r="Q419" s="66" t="s">
        <v>59</v>
      </c>
      <c r="R419" s="66" t="s">
        <v>465</v>
      </c>
      <c r="S419" s="67">
        <v>65307.434999999998</v>
      </c>
      <c r="T419" s="67">
        <f t="shared" si="6"/>
        <v>112981.86254999999</v>
      </c>
      <c r="U419" s="67">
        <v>653074.35</v>
      </c>
      <c r="V419" s="68">
        <v>8</v>
      </c>
    </row>
    <row r="420" spans="2:22" x14ac:dyDescent="0.25">
      <c r="B420" s="66">
        <v>0</v>
      </c>
      <c r="C420" s="66">
        <v>118935821</v>
      </c>
      <c r="D420" s="66">
        <v>140845051</v>
      </c>
      <c r="E420" s="66">
        <v>141627523</v>
      </c>
      <c r="F420" s="66">
        <v>141627523</v>
      </c>
      <c r="G420" s="66" t="s">
        <v>110</v>
      </c>
      <c r="H420" s="66" t="s">
        <v>265</v>
      </c>
      <c r="I420" s="66" t="s">
        <v>111</v>
      </c>
      <c r="J420" s="66" t="s">
        <v>99</v>
      </c>
      <c r="K420" s="66" t="s">
        <v>318</v>
      </c>
      <c r="L420" s="66" t="s">
        <v>510</v>
      </c>
      <c r="O420" s="69" t="s">
        <v>520</v>
      </c>
      <c r="P420" s="69">
        <v>1.73</v>
      </c>
      <c r="Q420" s="66" t="s">
        <v>59</v>
      </c>
      <c r="R420" s="66" t="s">
        <v>476</v>
      </c>
      <c r="S420" s="67">
        <v>56458.033538461503</v>
      </c>
      <c r="T420" s="67">
        <f t="shared" si="6"/>
        <v>97672.398021538393</v>
      </c>
      <c r="U420" s="67">
        <v>564580.335384615</v>
      </c>
      <c r="V420" s="68">
        <v>6</v>
      </c>
    </row>
    <row r="421" spans="2:22" x14ac:dyDescent="0.25">
      <c r="B421" s="66">
        <v>0</v>
      </c>
      <c r="C421" s="66">
        <v>118935821</v>
      </c>
      <c r="D421" s="66">
        <v>140845051</v>
      </c>
      <c r="E421" s="66">
        <v>141627523</v>
      </c>
      <c r="F421" s="66">
        <v>141627523</v>
      </c>
      <c r="G421" s="66" t="s">
        <v>110</v>
      </c>
      <c r="H421" s="66" t="s">
        <v>265</v>
      </c>
      <c r="I421" s="66" t="s">
        <v>111</v>
      </c>
      <c r="J421" s="66" t="s">
        <v>99</v>
      </c>
      <c r="K421" s="66" t="s">
        <v>318</v>
      </c>
      <c r="L421" s="66" t="s">
        <v>510</v>
      </c>
      <c r="O421" s="69" t="s">
        <v>520</v>
      </c>
      <c r="P421" s="69">
        <v>1.73</v>
      </c>
      <c r="Q421" s="66" t="s">
        <v>59</v>
      </c>
      <c r="R421" s="66" t="s">
        <v>466</v>
      </c>
      <c r="S421" s="67">
        <v>96040.8008076923</v>
      </c>
      <c r="T421" s="67">
        <f t="shared" si="6"/>
        <v>166150.58539730767</v>
      </c>
      <c r="U421" s="67">
        <v>640272.00538461504</v>
      </c>
      <c r="V421" s="68">
        <v>5</v>
      </c>
    </row>
    <row r="422" spans="2:22" x14ac:dyDescent="0.25">
      <c r="B422" s="66">
        <v>0</v>
      </c>
      <c r="C422" s="66">
        <v>118935821</v>
      </c>
      <c r="D422" s="66">
        <v>140845051</v>
      </c>
      <c r="E422" s="66">
        <v>141627523</v>
      </c>
      <c r="F422" s="66">
        <v>141627523</v>
      </c>
      <c r="G422" s="66" t="s">
        <v>110</v>
      </c>
      <c r="H422" s="66" t="s">
        <v>265</v>
      </c>
      <c r="I422" s="66" t="s">
        <v>111</v>
      </c>
      <c r="J422" s="66" t="s">
        <v>99</v>
      </c>
      <c r="K422" s="66" t="s">
        <v>318</v>
      </c>
      <c r="L422" s="66" t="s">
        <v>510</v>
      </c>
      <c r="O422" s="69" t="s">
        <v>520</v>
      </c>
      <c r="P422" s="69">
        <v>1.73</v>
      </c>
      <c r="Q422" s="66" t="s">
        <v>59</v>
      </c>
      <c r="R422" s="66" t="s">
        <v>467</v>
      </c>
      <c r="S422" s="67">
        <v>93020.758769230801</v>
      </c>
      <c r="T422" s="67">
        <f t="shared" si="6"/>
        <v>160925.91267076929</v>
      </c>
      <c r="U422" s="67">
        <v>465103.793846154</v>
      </c>
      <c r="V422" s="68">
        <v>3</v>
      </c>
    </row>
    <row r="423" spans="2:22" x14ac:dyDescent="0.25">
      <c r="B423" s="66">
        <v>0</v>
      </c>
      <c r="C423" s="66">
        <v>118935821</v>
      </c>
      <c r="D423" s="66">
        <v>140845051</v>
      </c>
      <c r="E423" s="66">
        <v>141627523</v>
      </c>
      <c r="F423" s="66">
        <v>141627523</v>
      </c>
      <c r="G423" s="66" t="s">
        <v>110</v>
      </c>
      <c r="H423" s="66" t="s">
        <v>265</v>
      </c>
      <c r="I423" s="66" t="s">
        <v>111</v>
      </c>
      <c r="J423" s="66" t="s">
        <v>99</v>
      </c>
      <c r="K423" s="66" t="s">
        <v>318</v>
      </c>
      <c r="L423" s="66" t="s">
        <v>510</v>
      </c>
      <c r="O423" s="69" t="s">
        <v>520</v>
      </c>
      <c r="P423" s="69">
        <v>1.73</v>
      </c>
      <c r="Q423" s="66" t="s">
        <v>59</v>
      </c>
      <c r="R423" s="66" t="s">
        <v>468</v>
      </c>
      <c r="S423" s="67">
        <v>47961.551730769301</v>
      </c>
      <c r="T423" s="67">
        <f t="shared" si="6"/>
        <v>82973.484494230885</v>
      </c>
      <c r="U423" s="67">
        <v>191846.206923077</v>
      </c>
      <c r="V423" s="68">
        <v>1</v>
      </c>
    </row>
    <row r="424" spans="2:22" x14ac:dyDescent="0.25">
      <c r="B424" s="66">
        <v>0</v>
      </c>
      <c r="C424" s="66">
        <v>118935821</v>
      </c>
      <c r="D424" s="66">
        <v>140845051</v>
      </c>
      <c r="E424" s="66">
        <v>190923291</v>
      </c>
      <c r="F424" s="66">
        <v>190923291</v>
      </c>
      <c r="G424" s="66" t="s">
        <v>110</v>
      </c>
      <c r="H424" s="66" t="s">
        <v>265</v>
      </c>
      <c r="I424" s="66" t="s">
        <v>111</v>
      </c>
      <c r="J424" s="66" t="s">
        <v>99</v>
      </c>
      <c r="K424" s="66" t="s">
        <v>127</v>
      </c>
      <c r="L424" s="66" t="s">
        <v>321</v>
      </c>
      <c r="O424" s="69" t="s">
        <v>520</v>
      </c>
      <c r="P424" s="69">
        <v>1.73</v>
      </c>
      <c r="Q424" s="66" t="s">
        <v>59</v>
      </c>
      <c r="R424" s="66" t="s">
        <v>474</v>
      </c>
      <c r="S424" s="67">
        <v>2516.34</v>
      </c>
      <c r="T424" s="67">
        <f t="shared" si="6"/>
        <v>4353.2682000000004</v>
      </c>
      <c r="U424" s="67">
        <v>41939</v>
      </c>
      <c r="V424" s="68">
        <v>1</v>
      </c>
    </row>
    <row r="425" spans="2:22" x14ac:dyDescent="0.25">
      <c r="B425" s="66">
        <v>0</v>
      </c>
      <c r="C425" s="66">
        <v>118935821</v>
      </c>
      <c r="D425" s="66">
        <v>140845051</v>
      </c>
      <c r="E425" s="66">
        <v>190923291</v>
      </c>
      <c r="F425" s="66">
        <v>190923291</v>
      </c>
      <c r="G425" s="66" t="s">
        <v>110</v>
      </c>
      <c r="H425" s="66" t="s">
        <v>265</v>
      </c>
      <c r="I425" s="66" t="s">
        <v>111</v>
      </c>
      <c r="J425" s="66" t="s">
        <v>99</v>
      </c>
      <c r="K425" s="66" t="s">
        <v>127</v>
      </c>
      <c r="L425" s="66" t="s">
        <v>321</v>
      </c>
      <c r="O425" s="69" t="s">
        <v>520</v>
      </c>
      <c r="P425" s="69">
        <v>1.73</v>
      </c>
      <c r="Q425" s="66" t="s">
        <v>59</v>
      </c>
      <c r="R425" s="66" t="s">
        <v>471</v>
      </c>
      <c r="S425" s="67">
        <v>9373.2161230769107</v>
      </c>
      <c r="T425" s="67">
        <f t="shared" si="6"/>
        <v>16215.663892923056</v>
      </c>
      <c r="U425" s="67">
        <v>117165.201538462</v>
      </c>
      <c r="V425" s="68">
        <v>2</v>
      </c>
    </row>
    <row r="426" spans="2:22" x14ac:dyDescent="0.25">
      <c r="B426" s="66">
        <v>0</v>
      </c>
      <c r="C426" s="66">
        <v>118935821</v>
      </c>
      <c r="D426" s="66">
        <v>140845051</v>
      </c>
      <c r="E426" s="66">
        <v>190923291</v>
      </c>
      <c r="F426" s="66">
        <v>190923291</v>
      </c>
      <c r="G426" s="66" t="s">
        <v>110</v>
      </c>
      <c r="H426" s="66" t="s">
        <v>265</v>
      </c>
      <c r="I426" s="66" t="s">
        <v>111</v>
      </c>
      <c r="J426" s="66" t="s">
        <v>99</v>
      </c>
      <c r="K426" s="66" t="s">
        <v>127</v>
      </c>
      <c r="L426" s="66" t="s">
        <v>321</v>
      </c>
      <c r="O426" s="69" t="s">
        <v>520</v>
      </c>
      <c r="P426" s="69">
        <v>1.73</v>
      </c>
      <c r="Q426" s="66" t="s">
        <v>59</v>
      </c>
      <c r="R426" s="66" t="s">
        <v>475</v>
      </c>
      <c r="S426" s="67">
        <v>63094.925111538403</v>
      </c>
      <c r="T426" s="67">
        <f t="shared" si="6"/>
        <v>109154.22044296144</v>
      </c>
      <c r="U426" s="67">
        <v>701054.72346153797</v>
      </c>
      <c r="V426" s="68">
        <v>9</v>
      </c>
    </row>
    <row r="427" spans="2:22" x14ac:dyDescent="0.25">
      <c r="B427" s="66">
        <v>0</v>
      </c>
      <c r="C427" s="66">
        <v>118935821</v>
      </c>
      <c r="D427" s="66">
        <v>140845051</v>
      </c>
      <c r="E427" s="66">
        <v>190923291</v>
      </c>
      <c r="F427" s="66">
        <v>190923291</v>
      </c>
      <c r="G427" s="66" t="s">
        <v>110</v>
      </c>
      <c r="H427" s="66" t="s">
        <v>265</v>
      </c>
      <c r="I427" s="66" t="s">
        <v>111</v>
      </c>
      <c r="J427" s="66" t="s">
        <v>99</v>
      </c>
      <c r="K427" s="66" t="s">
        <v>127</v>
      </c>
      <c r="L427" s="66" t="s">
        <v>321</v>
      </c>
      <c r="O427" s="69" t="s">
        <v>520</v>
      </c>
      <c r="P427" s="69">
        <v>1.73</v>
      </c>
      <c r="Q427" s="66" t="s">
        <v>59</v>
      </c>
      <c r="R427" s="66" t="s">
        <v>465</v>
      </c>
      <c r="S427" s="67">
        <v>34329.846884615399</v>
      </c>
      <c r="T427" s="67">
        <f t="shared" si="6"/>
        <v>59390.635110384639</v>
      </c>
      <c r="U427" s="67">
        <v>343298.46884615399</v>
      </c>
      <c r="V427" s="68">
        <v>4</v>
      </c>
    </row>
    <row r="428" spans="2:22" x14ac:dyDescent="0.25">
      <c r="B428" s="66">
        <v>0</v>
      </c>
      <c r="C428" s="66">
        <v>118935821</v>
      </c>
      <c r="D428" s="66">
        <v>140845051</v>
      </c>
      <c r="E428" s="66">
        <v>190923291</v>
      </c>
      <c r="F428" s="66">
        <v>190923291</v>
      </c>
      <c r="G428" s="66" t="s">
        <v>110</v>
      </c>
      <c r="H428" s="66" t="s">
        <v>265</v>
      </c>
      <c r="I428" s="66" t="s">
        <v>111</v>
      </c>
      <c r="J428" s="66" t="s">
        <v>99</v>
      </c>
      <c r="K428" s="66" t="s">
        <v>127</v>
      </c>
      <c r="L428" s="66" t="s">
        <v>321</v>
      </c>
      <c r="O428" s="69" t="s">
        <v>520</v>
      </c>
      <c r="P428" s="69">
        <v>1.73</v>
      </c>
      <c r="Q428" s="66" t="s">
        <v>59</v>
      </c>
      <c r="R428" s="66" t="s">
        <v>476</v>
      </c>
      <c r="S428" s="67">
        <v>85622.702461538298</v>
      </c>
      <c r="T428" s="67">
        <f t="shared" si="6"/>
        <v>148127.27525846125</v>
      </c>
      <c r="U428" s="67">
        <v>856227.02461538499</v>
      </c>
      <c r="V428" s="68">
        <v>9</v>
      </c>
    </row>
    <row r="429" spans="2:22" x14ac:dyDescent="0.25">
      <c r="B429" s="66">
        <v>0</v>
      </c>
      <c r="C429" s="66">
        <v>118935821</v>
      </c>
      <c r="D429" s="66">
        <v>140845051</v>
      </c>
      <c r="E429" s="66">
        <v>190923291</v>
      </c>
      <c r="F429" s="66">
        <v>190923291</v>
      </c>
      <c r="G429" s="66" t="s">
        <v>110</v>
      </c>
      <c r="H429" s="66" t="s">
        <v>265</v>
      </c>
      <c r="I429" s="66" t="s">
        <v>111</v>
      </c>
      <c r="J429" s="66" t="s">
        <v>99</v>
      </c>
      <c r="K429" s="66" t="s">
        <v>127</v>
      </c>
      <c r="L429" s="66" t="s">
        <v>321</v>
      </c>
      <c r="O429" s="69" t="s">
        <v>520</v>
      </c>
      <c r="P429" s="69">
        <v>1.73</v>
      </c>
      <c r="Q429" s="66" t="s">
        <v>59</v>
      </c>
      <c r="R429" s="66" t="s">
        <v>466</v>
      </c>
      <c r="S429" s="67">
        <v>97910.373403845893</v>
      </c>
      <c r="T429" s="67">
        <f t="shared" si="6"/>
        <v>169384.9459886534</v>
      </c>
      <c r="U429" s="67">
        <v>652735.82269230799</v>
      </c>
      <c r="V429" s="68">
        <v>5</v>
      </c>
    </row>
    <row r="430" spans="2:22" x14ac:dyDescent="0.25">
      <c r="B430" s="66">
        <v>0</v>
      </c>
      <c r="C430" s="66">
        <v>118935821</v>
      </c>
      <c r="D430" s="66">
        <v>140845051</v>
      </c>
      <c r="E430" s="66">
        <v>190923291</v>
      </c>
      <c r="F430" s="66">
        <v>190923291</v>
      </c>
      <c r="G430" s="66" t="s">
        <v>110</v>
      </c>
      <c r="H430" s="66" t="s">
        <v>265</v>
      </c>
      <c r="I430" s="66" t="s">
        <v>111</v>
      </c>
      <c r="J430" s="66" t="s">
        <v>99</v>
      </c>
      <c r="K430" s="66" t="s">
        <v>127</v>
      </c>
      <c r="L430" s="66" t="s">
        <v>321</v>
      </c>
      <c r="O430" s="69" t="s">
        <v>520</v>
      </c>
      <c r="P430" s="69">
        <v>1.73</v>
      </c>
      <c r="Q430" s="66" t="s">
        <v>59</v>
      </c>
      <c r="R430" s="66" t="s">
        <v>467</v>
      </c>
      <c r="S430" s="67">
        <v>92838.301461538504</v>
      </c>
      <c r="T430" s="67">
        <f t="shared" si="6"/>
        <v>160610.26152846162</v>
      </c>
      <c r="U430" s="67">
        <v>464191.50730769202</v>
      </c>
      <c r="V430" s="68">
        <v>4</v>
      </c>
    </row>
    <row r="431" spans="2:22" x14ac:dyDescent="0.25">
      <c r="B431" s="66">
        <v>0</v>
      </c>
      <c r="C431" s="66">
        <v>118935821</v>
      </c>
      <c r="D431" s="66">
        <v>140845051</v>
      </c>
      <c r="E431" s="66">
        <v>190923291</v>
      </c>
      <c r="F431" s="66">
        <v>190923291</v>
      </c>
      <c r="G431" s="66" t="s">
        <v>110</v>
      </c>
      <c r="H431" s="66" t="s">
        <v>265</v>
      </c>
      <c r="I431" s="66" t="s">
        <v>111</v>
      </c>
      <c r="J431" s="66" t="s">
        <v>99</v>
      </c>
      <c r="K431" s="66" t="s">
        <v>127</v>
      </c>
      <c r="L431" s="66" t="s">
        <v>321</v>
      </c>
      <c r="O431" s="69" t="s">
        <v>520</v>
      </c>
      <c r="P431" s="69">
        <v>1.73</v>
      </c>
      <c r="Q431" s="66" t="s">
        <v>59</v>
      </c>
      <c r="R431" s="66" t="s">
        <v>469</v>
      </c>
      <c r="S431" s="67">
        <v>77663.928461538293</v>
      </c>
      <c r="T431" s="67">
        <f t="shared" si="6"/>
        <v>134358.59623846124</v>
      </c>
      <c r="U431" s="67">
        <v>221896.938461538</v>
      </c>
      <c r="V431" s="68">
        <v>1</v>
      </c>
    </row>
    <row r="432" spans="2:22" x14ac:dyDescent="0.25">
      <c r="B432" s="66">
        <v>0</v>
      </c>
      <c r="C432" s="66">
        <v>118935821</v>
      </c>
      <c r="D432" s="66">
        <v>140845051</v>
      </c>
      <c r="E432" s="66">
        <v>190923291</v>
      </c>
      <c r="F432" s="66">
        <v>194053181</v>
      </c>
      <c r="G432" s="66" t="s">
        <v>110</v>
      </c>
      <c r="H432" s="66" t="s">
        <v>265</v>
      </c>
      <c r="I432" s="66" t="s">
        <v>111</v>
      </c>
      <c r="J432" s="66" t="s">
        <v>99</v>
      </c>
      <c r="K432" s="66" t="s">
        <v>127</v>
      </c>
      <c r="L432" s="66" t="s">
        <v>321</v>
      </c>
      <c r="M432" s="66" t="s">
        <v>319</v>
      </c>
      <c r="N432" s="66" t="s">
        <v>320</v>
      </c>
      <c r="O432" s="69" t="s">
        <v>520</v>
      </c>
      <c r="P432" s="69">
        <v>1.73</v>
      </c>
      <c r="Q432" s="66" t="s">
        <v>59</v>
      </c>
      <c r="R432" s="66" t="s">
        <v>476</v>
      </c>
      <c r="S432" s="67">
        <v>22217.176576923099</v>
      </c>
      <c r="T432" s="67">
        <f t="shared" si="6"/>
        <v>38435.715478076963</v>
      </c>
      <c r="U432" s="67">
        <v>222171.76576923099</v>
      </c>
      <c r="V432" s="68">
        <v>2</v>
      </c>
    </row>
    <row r="433" spans="2:22" x14ac:dyDescent="0.25">
      <c r="B433" s="66">
        <v>0</v>
      </c>
      <c r="C433" s="66">
        <v>118935821</v>
      </c>
      <c r="D433" s="66">
        <v>140845051</v>
      </c>
      <c r="E433" s="66">
        <v>190923291</v>
      </c>
      <c r="F433" s="66">
        <v>194053181</v>
      </c>
      <c r="G433" s="66" t="s">
        <v>110</v>
      </c>
      <c r="H433" s="66" t="s">
        <v>265</v>
      </c>
      <c r="I433" s="66" t="s">
        <v>111</v>
      </c>
      <c r="J433" s="66" t="s">
        <v>99</v>
      </c>
      <c r="K433" s="66" t="s">
        <v>127</v>
      </c>
      <c r="L433" s="66" t="s">
        <v>321</v>
      </c>
      <c r="M433" s="66" t="s">
        <v>319</v>
      </c>
      <c r="N433" s="66" t="s">
        <v>320</v>
      </c>
      <c r="O433" s="69" t="s">
        <v>520</v>
      </c>
      <c r="P433" s="69">
        <v>1.73</v>
      </c>
      <c r="Q433" s="66" t="s">
        <v>59</v>
      </c>
      <c r="R433" s="66" t="s">
        <v>466</v>
      </c>
      <c r="S433" s="67">
        <v>27273.4365</v>
      </c>
      <c r="T433" s="67">
        <f t="shared" si="6"/>
        <v>47183.045144999996</v>
      </c>
      <c r="U433" s="67">
        <v>181822.91</v>
      </c>
      <c r="V433" s="68">
        <v>2</v>
      </c>
    </row>
    <row r="434" spans="2:22" x14ac:dyDescent="0.25">
      <c r="B434" s="66">
        <v>0</v>
      </c>
      <c r="C434" s="66">
        <v>118935821</v>
      </c>
      <c r="D434" s="66">
        <v>140845051</v>
      </c>
      <c r="E434" s="66">
        <v>190923291</v>
      </c>
      <c r="F434" s="66">
        <v>194053181</v>
      </c>
      <c r="G434" s="66" t="s">
        <v>110</v>
      </c>
      <c r="H434" s="66" t="s">
        <v>265</v>
      </c>
      <c r="I434" s="66" t="s">
        <v>111</v>
      </c>
      <c r="J434" s="66" t="s">
        <v>99</v>
      </c>
      <c r="K434" s="66" t="s">
        <v>127</v>
      </c>
      <c r="L434" s="66" t="s">
        <v>321</v>
      </c>
      <c r="M434" s="66" t="s">
        <v>319</v>
      </c>
      <c r="N434" s="66" t="s">
        <v>320</v>
      </c>
      <c r="O434" s="69" t="s">
        <v>520</v>
      </c>
      <c r="P434" s="69">
        <v>1.73</v>
      </c>
      <c r="Q434" s="66" t="s">
        <v>59</v>
      </c>
      <c r="R434" s="66" t="s">
        <v>467</v>
      </c>
      <c r="S434" s="67">
        <v>32056.883230769199</v>
      </c>
      <c r="T434" s="67">
        <f t="shared" si="6"/>
        <v>55458.407989230713</v>
      </c>
      <c r="U434" s="67">
        <v>160284.41615384599</v>
      </c>
      <c r="V434" s="68">
        <v>1</v>
      </c>
    </row>
    <row r="435" spans="2:22" x14ac:dyDescent="0.25">
      <c r="B435" s="66">
        <v>0</v>
      </c>
      <c r="C435" s="66">
        <v>118935821</v>
      </c>
      <c r="D435" s="66">
        <v>140845051</v>
      </c>
      <c r="E435" s="66">
        <v>190923291</v>
      </c>
      <c r="F435" s="66">
        <v>194053181</v>
      </c>
      <c r="G435" s="66" t="s">
        <v>110</v>
      </c>
      <c r="H435" s="66" t="s">
        <v>265</v>
      </c>
      <c r="I435" s="66" t="s">
        <v>111</v>
      </c>
      <c r="J435" s="66" t="s">
        <v>99</v>
      </c>
      <c r="K435" s="66" t="s">
        <v>127</v>
      </c>
      <c r="L435" s="66" t="s">
        <v>321</v>
      </c>
      <c r="M435" s="66" t="s">
        <v>319</v>
      </c>
      <c r="N435" s="66" t="s">
        <v>320</v>
      </c>
      <c r="O435" s="69" t="s">
        <v>520</v>
      </c>
      <c r="P435" s="69">
        <v>1.73</v>
      </c>
      <c r="Q435" s="66" t="s">
        <v>59</v>
      </c>
      <c r="R435" s="66" t="s">
        <v>468</v>
      </c>
      <c r="S435" s="67">
        <v>39531.487500000003</v>
      </c>
      <c r="T435" s="67">
        <f t="shared" si="6"/>
        <v>68389.473375000001</v>
      </c>
      <c r="U435" s="67">
        <v>158125.95000000001</v>
      </c>
      <c r="V435" s="68">
        <v>1</v>
      </c>
    </row>
    <row r="436" spans="2:22" x14ac:dyDescent="0.25">
      <c r="B436" s="66">
        <v>0</v>
      </c>
      <c r="C436" s="66">
        <v>118935821</v>
      </c>
      <c r="D436" s="66">
        <v>140845051</v>
      </c>
      <c r="E436" s="66">
        <v>190923291</v>
      </c>
      <c r="F436" s="66">
        <v>197183071</v>
      </c>
      <c r="G436" s="66" t="s">
        <v>110</v>
      </c>
      <c r="H436" s="66" t="s">
        <v>265</v>
      </c>
      <c r="I436" s="66" t="s">
        <v>111</v>
      </c>
      <c r="J436" s="66" t="s">
        <v>99</v>
      </c>
      <c r="K436" s="66" t="s">
        <v>127</v>
      </c>
      <c r="L436" s="66" t="s">
        <v>321</v>
      </c>
      <c r="M436" s="66" t="s">
        <v>322</v>
      </c>
      <c r="N436" s="66" t="s">
        <v>323</v>
      </c>
      <c r="O436" s="69" t="s">
        <v>520</v>
      </c>
      <c r="P436" s="69">
        <v>1.73</v>
      </c>
      <c r="Q436" s="66" t="s">
        <v>59</v>
      </c>
      <c r="R436" s="66" t="s">
        <v>471</v>
      </c>
      <c r="S436" s="67">
        <v>12194.9669538461</v>
      </c>
      <c r="T436" s="67">
        <f t="shared" si="6"/>
        <v>21097.292830153754</v>
      </c>
      <c r="U436" s="67">
        <v>152437.086923077</v>
      </c>
      <c r="V436" s="68">
        <v>3</v>
      </c>
    </row>
    <row r="437" spans="2:22" x14ac:dyDescent="0.25">
      <c r="B437" s="66">
        <v>0</v>
      </c>
      <c r="C437" s="66">
        <v>118935821</v>
      </c>
      <c r="D437" s="66">
        <v>140845051</v>
      </c>
      <c r="E437" s="66">
        <v>190923291</v>
      </c>
      <c r="F437" s="66">
        <v>197183071</v>
      </c>
      <c r="G437" s="66" t="s">
        <v>110</v>
      </c>
      <c r="H437" s="66" t="s">
        <v>265</v>
      </c>
      <c r="I437" s="66" t="s">
        <v>111</v>
      </c>
      <c r="J437" s="66" t="s">
        <v>99</v>
      </c>
      <c r="K437" s="66" t="s">
        <v>127</v>
      </c>
      <c r="L437" s="66" t="s">
        <v>321</v>
      </c>
      <c r="M437" s="66" t="s">
        <v>322</v>
      </c>
      <c r="N437" s="66" t="s">
        <v>323</v>
      </c>
      <c r="O437" s="69" t="s">
        <v>520</v>
      </c>
      <c r="P437" s="69">
        <v>1.73</v>
      </c>
      <c r="Q437" s="66" t="s">
        <v>59</v>
      </c>
      <c r="R437" s="66" t="s">
        <v>475</v>
      </c>
      <c r="S437" s="67">
        <v>36043.852984615398</v>
      </c>
      <c r="T437" s="67">
        <f t="shared" si="6"/>
        <v>62355.86566338464</v>
      </c>
      <c r="U437" s="67">
        <v>400487.25538461498</v>
      </c>
      <c r="V437" s="68">
        <v>6</v>
      </c>
    </row>
    <row r="438" spans="2:22" x14ac:dyDescent="0.25">
      <c r="B438" s="66">
        <v>0</v>
      </c>
      <c r="C438" s="66">
        <v>118935821</v>
      </c>
      <c r="D438" s="66">
        <v>140845051</v>
      </c>
      <c r="E438" s="66">
        <v>190923291</v>
      </c>
      <c r="F438" s="66">
        <v>197183071</v>
      </c>
      <c r="G438" s="66" t="s">
        <v>110</v>
      </c>
      <c r="H438" s="66" t="s">
        <v>265</v>
      </c>
      <c r="I438" s="66" t="s">
        <v>111</v>
      </c>
      <c r="J438" s="66" t="s">
        <v>99</v>
      </c>
      <c r="K438" s="66" t="s">
        <v>127</v>
      </c>
      <c r="L438" s="66" t="s">
        <v>321</v>
      </c>
      <c r="M438" s="66" t="s">
        <v>322</v>
      </c>
      <c r="N438" s="66" t="s">
        <v>323</v>
      </c>
      <c r="O438" s="69" t="s">
        <v>520</v>
      </c>
      <c r="P438" s="69">
        <v>1.73</v>
      </c>
      <c r="Q438" s="66" t="s">
        <v>59</v>
      </c>
      <c r="R438" s="66" t="s">
        <v>465</v>
      </c>
      <c r="S438" s="67">
        <v>108258.169692308</v>
      </c>
      <c r="T438" s="67">
        <f t="shared" si="6"/>
        <v>187286.63356769283</v>
      </c>
      <c r="U438" s="67">
        <v>1082581.6969230799</v>
      </c>
      <c r="V438" s="68">
        <v>12</v>
      </c>
    </row>
    <row r="439" spans="2:22" x14ac:dyDescent="0.25">
      <c r="B439" s="66">
        <v>0</v>
      </c>
      <c r="C439" s="66">
        <v>118935821</v>
      </c>
      <c r="D439" s="66">
        <v>140845051</v>
      </c>
      <c r="E439" s="66">
        <v>190923291</v>
      </c>
      <c r="F439" s="66">
        <v>197183071</v>
      </c>
      <c r="G439" s="66" t="s">
        <v>110</v>
      </c>
      <c r="H439" s="66" t="s">
        <v>265</v>
      </c>
      <c r="I439" s="66" t="s">
        <v>111</v>
      </c>
      <c r="J439" s="66" t="s">
        <v>99</v>
      </c>
      <c r="K439" s="66" t="s">
        <v>127</v>
      </c>
      <c r="L439" s="66" t="s">
        <v>321</v>
      </c>
      <c r="M439" s="66" t="s">
        <v>322</v>
      </c>
      <c r="N439" s="66" t="s">
        <v>323</v>
      </c>
      <c r="O439" s="69" t="s">
        <v>520</v>
      </c>
      <c r="P439" s="69">
        <v>1.73</v>
      </c>
      <c r="Q439" s="66" t="s">
        <v>59</v>
      </c>
      <c r="R439" s="66" t="s">
        <v>476</v>
      </c>
      <c r="S439" s="67">
        <v>267853.90526923101</v>
      </c>
      <c r="T439" s="67">
        <f t="shared" si="6"/>
        <v>463387.25611576962</v>
      </c>
      <c r="U439" s="67">
        <v>2678539.05269231</v>
      </c>
      <c r="V439" s="68">
        <v>25</v>
      </c>
    </row>
    <row r="440" spans="2:22" x14ac:dyDescent="0.25">
      <c r="B440" s="66">
        <v>0</v>
      </c>
      <c r="C440" s="66">
        <v>118935821</v>
      </c>
      <c r="D440" s="66">
        <v>140845051</v>
      </c>
      <c r="E440" s="66">
        <v>190923291</v>
      </c>
      <c r="F440" s="66">
        <v>197183071</v>
      </c>
      <c r="G440" s="66" t="s">
        <v>110</v>
      </c>
      <c r="H440" s="66" t="s">
        <v>265</v>
      </c>
      <c r="I440" s="66" t="s">
        <v>111</v>
      </c>
      <c r="J440" s="66" t="s">
        <v>99</v>
      </c>
      <c r="K440" s="66" t="s">
        <v>127</v>
      </c>
      <c r="L440" s="66" t="s">
        <v>321</v>
      </c>
      <c r="M440" s="66" t="s">
        <v>322</v>
      </c>
      <c r="N440" s="66" t="s">
        <v>323</v>
      </c>
      <c r="O440" s="69" t="s">
        <v>520</v>
      </c>
      <c r="P440" s="69">
        <v>1.73</v>
      </c>
      <c r="Q440" s="66" t="s">
        <v>59</v>
      </c>
      <c r="R440" s="66" t="s">
        <v>466</v>
      </c>
      <c r="S440" s="67">
        <v>693118.58209615399</v>
      </c>
      <c r="T440" s="67">
        <f t="shared" si="6"/>
        <v>1199095.1470263463</v>
      </c>
      <c r="U440" s="67">
        <v>4620790.5473076897</v>
      </c>
      <c r="V440" s="68">
        <v>37</v>
      </c>
    </row>
    <row r="441" spans="2:22" x14ac:dyDescent="0.25">
      <c r="B441" s="66">
        <v>0</v>
      </c>
      <c r="C441" s="66">
        <v>118935821</v>
      </c>
      <c r="D441" s="66">
        <v>140845051</v>
      </c>
      <c r="E441" s="66">
        <v>190923291</v>
      </c>
      <c r="F441" s="66">
        <v>197183071</v>
      </c>
      <c r="G441" s="66" t="s">
        <v>110</v>
      </c>
      <c r="H441" s="66" t="s">
        <v>265</v>
      </c>
      <c r="I441" s="66" t="s">
        <v>111</v>
      </c>
      <c r="J441" s="66" t="s">
        <v>99</v>
      </c>
      <c r="K441" s="66" t="s">
        <v>127</v>
      </c>
      <c r="L441" s="66" t="s">
        <v>321</v>
      </c>
      <c r="M441" s="66" t="s">
        <v>322</v>
      </c>
      <c r="N441" s="66" t="s">
        <v>323</v>
      </c>
      <c r="O441" s="69" t="s">
        <v>520</v>
      </c>
      <c r="P441" s="69">
        <v>1.73</v>
      </c>
      <c r="Q441" s="66" t="s">
        <v>59</v>
      </c>
      <c r="R441" s="66" t="s">
        <v>467</v>
      </c>
      <c r="S441" s="67">
        <v>209116.18730769199</v>
      </c>
      <c r="T441" s="67">
        <f t="shared" si="6"/>
        <v>361771.00404230715</v>
      </c>
      <c r="U441" s="67">
        <v>1045580.93653846</v>
      </c>
      <c r="V441" s="68">
        <v>7</v>
      </c>
    </row>
    <row r="442" spans="2:22" x14ac:dyDescent="0.25">
      <c r="B442" s="66">
        <v>0</v>
      </c>
      <c r="C442" s="66">
        <v>118935821</v>
      </c>
      <c r="D442" s="66">
        <v>140845051</v>
      </c>
      <c r="E442" s="66">
        <v>190923291</v>
      </c>
      <c r="F442" s="66">
        <v>197183071</v>
      </c>
      <c r="G442" s="66" t="s">
        <v>110</v>
      </c>
      <c r="H442" s="66" t="s">
        <v>265</v>
      </c>
      <c r="I442" s="66" t="s">
        <v>111</v>
      </c>
      <c r="J442" s="66" t="s">
        <v>99</v>
      </c>
      <c r="K442" s="66" t="s">
        <v>127</v>
      </c>
      <c r="L442" s="66" t="s">
        <v>321</v>
      </c>
      <c r="M442" s="66" t="s">
        <v>322</v>
      </c>
      <c r="N442" s="66" t="s">
        <v>323</v>
      </c>
      <c r="O442" s="69" t="s">
        <v>520</v>
      </c>
      <c r="P442" s="69">
        <v>1.73</v>
      </c>
      <c r="Q442" s="66" t="s">
        <v>59</v>
      </c>
      <c r="R442" s="66" t="s">
        <v>468</v>
      </c>
      <c r="S442" s="67">
        <v>43551.110384615502</v>
      </c>
      <c r="T442" s="67">
        <f t="shared" si="6"/>
        <v>75343.420965384823</v>
      </c>
      <c r="U442" s="67">
        <v>174204.44153846201</v>
      </c>
      <c r="V442" s="68">
        <v>1</v>
      </c>
    </row>
    <row r="443" spans="2:22" x14ac:dyDescent="0.25">
      <c r="B443" s="66">
        <v>0</v>
      </c>
      <c r="C443" s="66">
        <v>118935821</v>
      </c>
      <c r="D443" s="66">
        <v>140845051</v>
      </c>
      <c r="E443" s="66">
        <v>190923291</v>
      </c>
      <c r="F443" s="66">
        <v>200312961</v>
      </c>
      <c r="G443" s="66" t="s">
        <v>110</v>
      </c>
      <c r="H443" s="66" t="s">
        <v>265</v>
      </c>
      <c r="I443" s="66" t="s">
        <v>111</v>
      </c>
      <c r="J443" s="66" t="s">
        <v>99</v>
      </c>
      <c r="K443" s="66" t="s">
        <v>127</v>
      </c>
      <c r="L443" s="66" t="s">
        <v>321</v>
      </c>
      <c r="M443" s="66" t="s">
        <v>324</v>
      </c>
      <c r="N443" s="66" t="s">
        <v>325</v>
      </c>
      <c r="O443" s="69" t="s">
        <v>520</v>
      </c>
      <c r="P443" s="69">
        <v>1.73</v>
      </c>
      <c r="Q443" s="66" t="s">
        <v>59</v>
      </c>
      <c r="R443" s="66" t="s">
        <v>473</v>
      </c>
      <c r="S443" s="67">
        <v>13249.9930384615</v>
      </c>
      <c r="T443" s="67">
        <f t="shared" si="6"/>
        <v>22922.487956538396</v>
      </c>
      <c r="U443" s="67">
        <v>264999.86076923099</v>
      </c>
      <c r="V443" s="68">
        <v>5</v>
      </c>
    </row>
    <row r="444" spans="2:22" x14ac:dyDescent="0.25">
      <c r="B444" s="66">
        <v>0</v>
      </c>
      <c r="C444" s="66">
        <v>118935821</v>
      </c>
      <c r="D444" s="66">
        <v>140845051</v>
      </c>
      <c r="E444" s="66">
        <v>190923291</v>
      </c>
      <c r="F444" s="66">
        <v>200312961</v>
      </c>
      <c r="G444" s="66" t="s">
        <v>110</v>
      </c>
      <c r="H444" s="66" t="s">
        <v>265</v>
      </c>
      <c r="I444" s="66" t="s">
        <v>111</v>
      </c>
      <c r="J444" s="66" t="s">
        <v>99</v>
      </c>
      <c r="K444" s="66" t="s">
        <v>127</v>
      </c>
      <c r="L444" s="66" t="s">
        <v>321</v>
      </c>
      <c r="M444" s="66" t="s">
        <v>324</v>
      </c>
      <c r="N444" s="66" t="s">
        <v>325</v>
      </c>
      <c r="O444" s="69" t="s">
        <v>520</v>
      </c>
      <c r="P444" s="69">
        <v>1.73</v>
      </c>
      <c r="Q444" s="66" t="s">
        <v>59</v>
      </c>
      <c r="R444" s="66" t="s">
        <v>474</v>
      </c>
      <c r="S444" s="67">
        <v>28087.725761538401</v>
      </c>
      <c r="T444" s="67">
        <f t="shared" si="6"/>
        <v>48591.765567461429</v>
      </c>
      <c r="U444" s="67">
        <v>468128.762692308</v>
      </c>
      <c r="V444" s="68">
        <v>9</v>
      </c>
    </row>
    <row r="445" spans="2:22" x14ac:dyDescent="0.25">
      <c r="B445" s="66">
        <v>0</v>
      </c>
      <c r="C445" s="66">
        <v>118935821</v>
      </c>
      <c r="D445" s="66">
        <v>140845051</v>
      </c>
      <c r="E445" s="66">
        <v>190923291</v>
      </c>
      <c r="F445" s="66">
        <v>200312961</v>
      </c>
      <c r="G445" s="66" t="s">
        <v>110</v>
      </c>
      <c r="H445" s="66" t="s">
        <v>265</v>
      </c>
      <c r="I445" s="66" t="s">
        <v>111</v>
      </c>
      <c r="J445" s="66" t="s">
        <v>99</v>
      </c>
      <c r="K445" s="66" t="s">
        <v>127</v>
      </c>
      <c r="L445" s="66" t="s">
        <v>321</v>
      </c>
      <c r="M445" s="66" t="s">
        <v>324</v>
      </c>
      <c r="N445" s="66" t="s">
        <v>325</v>
      </c>
      <c r="O445" s="69" t="s">
        <v>520</v>
      </c>
      <c r="P445" s="69">
        <v>1.73</v>
      </c>
      <c r="Q445" s="66" t="s">
        <v>59</v>
      </c>
      <c r="R445" s="66" t="s">
        <v>471</v>
      </c>
      <c r="S445" s="67">
        <v>17099.598399999999</v>
      </c>
      <c r="T445" s="67">
        <f t="shared" si="6"/>
        <v>29582.305231999999</v>
      </c>
      <c r="U445" s="67">
        <v>213744.98</v>
      </c>
      <c r="V445" s="68">
        <v>3</v>
      </c>
    </row>
    <row r="446" spans="2:22" x14ac:dyDescent="0.25">
      <c r="B446" s="66">
        <v>0</v>
      </c>
      <c r="C446" s="66">
        <v>118935821</v>
      </c>
      <c r="D446" s="66">
        <v>140845051</v>
      </c>
      <c r="E446" s="66">
        <v>190923291</v>
      </c>
      <c r="F446" s="66">
        <v>200312961</v>
      </c>
      <c r="G446" s="66" t="s">
        <v>110</v>
      </c>
      <c r="H446" s="66" t="s">
        <v>265</v>
      </c>
      <c r="I446" s="66" t="s">
        <v>111</v>
      </c>
      <c r="J446" s="66" t="s">
        <v>99</v>
      </c>
      <c r="K446" s="66" t="s">
        <v>127</v>
      </c>
      <c r="L446" s="66" t="s">
        <v>321</v>
      </c>
      <c r="M446" s="66" t="s">
        <v>324</v>
      </c>
      <c r="N446" s="66" t="s">
        <v>325</v>
      </c>
      <c r="O446" s="69" t="s">
        <v>520</v>
      </c>
      <c r="P446" s="69">
        <v>1.73</v>
      </c>
      <c r="Q446" s="66" t="s">
        <v>59</v>
      </c>
      <c r="R446" s="66" t="s">
        <v>475</v>
      </c>
      <c r="S446" s="67">
        <v>67603.842103846197</v>
      </c>
      <c r="T446" s="67">
        <f t="shared" si="6"/>
        <v>116954.64683965391</v>
      </c>
      <c r="U446" s="67">
        <v>751153.80115384597</v>
      </c>
      <c r="V446" s="68">
        <v>10</v>
      </c>
    </row>
    <row r="447" spans="2:22" x14ac:dyDescent="0.25">
      <c r="B447" s="66">
        <v>0</v>
      </c>
      <c r="C447" s="66">
        <v>118935821</v>
      </c>
      <c r="D447" s="66">
        <v>140845051</v>
      </c>
      <c r="E447" s="66">
        <v>190923291</v>
      </c>
      <c r="F447" s="66">
        <v>200312961</v>
      </c>
      <c r="G447" s="66" t="s">
        <v>110</v>
      </c>
      <c r="H447" s="66" t="s">
        <v>265</v>
      </c>
      <c r="I447" s="66" t="s">
        <v>111</v>
      </c>
      <c r="J447" s="66" t="s">
        <v>99</v>
      </c>
      <c r="K447" s="66" t="s">
        <v>127</v>
      </c>
      <c r="L447" s="66" t="s">
        <v>321</v>
      </c>
      <c r="M447" s="66" t="s">
        <v>324</v>
      </c>
      <c r="N447" s="66" t="s">
        <v>325</v>
      </c>
      <c r="O447" s="69" t="s">
        <v>520</v>
      </c>
      <c r="P447" s="69">
        <v>1.73</v>
      </c>
      <c r="Q447" s="66" t="s">
        <v>59</v>
      </c>
      <c r="R447" s="66" t="s">
        <v>465</v>
      </c>
      <c r="S447" s="67">
        <v>31082.4436153846</v>
      </c>
      <c r="T447" s="67">
        <f t="shared" si="6"/>
        <v>53772.627454615358</v>
      </c>
      <c r="U447" s="67">
        <v>310824.43615384598</v>
      </c>
      <c r="V447" s="68">
        <v>3</v>
      </c>
    </row>
    <row r="448" spans="2:22" x14ac:dyDescent="0.25">
      <c r="B448" s="66">
        <v>0</v>
      </c>
      <c r="C448" s="66">
        <v>118935821</v>
      </c>
      <c r="D448" s="66">
        <v>140845051</v>
      </c>
      <c r="E448" s="66">
        <v>190923291</v>
      </c>
      <c r="F448" s="66">
        <v>200312961</v>
      </c>
      <c r="G448" s="66" t="s">
        <v>110</v>
      </c>
      <c r="H448" s="66" t="s">
        <v>265</v>
      </c>
      <c r="I448" s="66" t="s">
        <v>111</v>
      </c>
      <c r="J448" s="66" t="s">
        <v>99</v>
      </c>
      <c r="K448" s="66" t="s">
        <v>127</v>
      </c>
      <c r="L448" s="66" t="s">
        <v>321</v>
      </c>
      <c r="M448" s="66" t="s">
        <v>324</v>
      </c>
      <c r="N448" s="66" t="s">
        <v>325</v>
      </c>
      <c r="O448" s="69" t="s">
        <v>520</v>
      </c>
      <c r="P448" s="69">
        <v>1.73</v>
      </c>
      <c r="Q448" s="66" t="s">
        <v>59</v>
      </c>
      <c r="R448" s="66" t="s">
        <v>476</v>
      </c>
      <c r="S448" s="67">
        <v>20583.8459230769</v>
      </c>
      <c r="T448" s="67">
        <f t="shared" si="6"/>
        <v>35610.053446923041</v>
      </c>
      <c r="U448" s="67">
        <v>205838.45923076899</v>
      </c>
      <c r="V448" s="68">
        <v>2</v>
      </c>
    </row>
    <row r="449" spans="2:22" x14ac:dyDescent="0.25">
      <c r="B449" s="66">
        <v>0</v>
      </c>
      <c r="C449" s="66">
        <v>118935821</v>
      </c>
      <c r="D449" s="66">
        <v>140845051</v>
      </c>
      <c r="E449" s="66">
        <v>190923291</v>
      </c>
      <c r="F449" s="66">
        <v>200312961</v>
      </c>
      <c r="G449" s="66" t="s">
        <v>110</v>
      </c>
      <c r="H449" s="66" t="s">
        <v>265</v>
      </c>
      <c r="I449" s="66" t="s">
        <v>111</v>
      </c>
      <c r="J449" s="66" t="s">
        <v>99</v>
      </c>
      <c r="K449" s="66" t="s">
        <v>127</v>
      </c>
      <c r="L449" s="66" t="s">
        <v>321</v>
      </c>
      <c r="M449" s="66" t="s">
        <v>324</v>
      </c>
      <c r="N449" s="66" t="s">
        <v>325</v>
      </c>
      <c r="O449" s="69" t="s">
        <v>520</v>
      </c>
      <c r="P449" s="69">
        <v>1.73</v>
      </c>
      <c r="Q449" s="66" t="s">
        <v>59</v>
      </c>
      <c r="R449" s="66" t="s">
        <v>466</v>
      </c>
      <c r="S449" s="67">
        <v>50725.4332499999</v>
      </c>
      <c r="T449" s="67">
        <f t="shared" si="6"/>
        <v>87754.999522499827</v>
      </c>
      <c r="U449" s="67">
        <v>338169.55499999999</v>
      </c>
      <c r="V449" s="68">
        <v>3</v>
      </c>
    </row>
    <row r="450" spans="2:22" x14ac:dyDescent="0.25">
      <c r="B450" s="66">
        <v>0</v>
      </c>
      <c r="C450" s="66">
        <v>118935821</v>
      </c>
      <c r="D450" s="66">
        <v>140845051</v>
      </c>
      <c r="E450" s="66">
        <v>190923291</v>
      </c>
      <c r="F450" s="66">
        <v>200312961</v>
      </c>
      <c r="G450" s="66" t="s">
        <v>110</v>
      </c>
      <c r="H450" s="66" t="s">
        <v>265</v>
      </c>
      <c r="I450" s="66" t="s">
        <v>111</v>
      </c>
      <c r="J450" s="66" t="s">
        <v>99</v>
      </c>
      <c r="K450" s="66" t="s">
        <v>127</v>
      </c>
      <c r="L450" s="66" t="s">
        <v>321</v>
      </c>
      <c r="M450" s="66" t="s">
        <v>324</v>
      </c>
      <c r="N450" s="66" t="s">
        <v>325</v>
      </c>
      <c r="O450" s="69" t="s">
        <v>520</v>
      </c>
      <c r="P450" s="69">
        <v>1.73</v>
      </c>
      <c r="Q450" s="66" t="s">
        <v>59</v>
      </c>
      <c r="R450" s="66" t="s">
        <v>467</v>
      </c>
      <c r="S450" s="67">
        <v>25184.061384615401</v>
      </c>
      <c r="T450" s="67">
        <f t="shared" si="6"/>
        <v>43568.426195384644</v>
      </c>
      <c r="U450" s="67">
        <v>125920.30692307701</v>
      </c>
      <c r="V450" s="68">
        <v>1</v>
      </c>
    </row>
    <row r="451" spans="2:22" x14ac:dyDescent="0.25">
      <c r="B451" s="66">
        <v>0</v>
      </c>
      <c r="C451" s="66">
        <v>118935821</v>
      </c>
      <c r="D451" s="66">
        <v>140845051</v>
      </c>
      <c r="E451" s="66">
        <v>190923291</v>
      </c>
      <c r="F451" s="66">
        <v>200312961</v>
      </c>
      <c r="G451" s="66" t="s">
        <v>110</v>
      </c>
      <c r="H451" s="66" t="s">
        <v>265</v>
      </c>
      <c r="I451" s="66" t="s">
        <v>111</v>
      </c>
      <c r="J451" s="66" t="s">
        <v>99</v>
      </c>
      <c r="K451" s="66" t="s">
        <v>127</v>
      </c>
      <c r="L451" s="66" t="s">
        <v>321</v>
      </c>
      <c r="M451" s="66" t="s">
        <v>324</v>
      </c>
      <c r="N451" s="66" t="s">
        <v>325</v>
      </c>
      <c r="O451" s="69" t="s">
        <v>520</v>
      </c>
      <c r="P451" s="69">
        <v>1.73</v>
      </c>
      <c r="Q451" s="66" t="s">
        <v>59</v>
      </c>
      <c r="R451" s="66" t="s">
        <v>468</v>
      </c>
      <c r="S451" s="67">
        <v>42638.825576923002</v>
      </c>
      <c r="T451" s="67">
        <f t="shared" ref="T451:T514" si="7">S451*P451</f>
        <v>73765.168248076792</v>
      </c>
      <c r="U451" s="67">
        <v>170555.30230769201</v>
      </c>
      <c r="V451" s="68">
        <v>1</v>
      </c>
    </row>
    <row r="452" spans="2:22" x14ac:dyDescent="0.25">
      <c r="B452" s="66">
        <v>0</v>
      </c>
      <c r="C452" s="66">
        <v>118935821</v>
      </c>
      <c r="D452" s="66">
        <v>140845051</v>
      </c>
      <c r="E452" s="66">
        <v>241001531</v>
      </c>
      <c r="F452" s="66">
        <v>241001531</v>
      </c>
      <c r="G452" s="66" t="s">
        <v>110</v>
      </c>
      <c r="H452" s="66" t="s">
        <v>265</v>
      </c>
      <c r="I452" s="66" t="s">
        <v>111</v>
      </c>
      <c r="J452" s="66" t="s">
        <v>99</v>
      </c>
      <c r="K452" s="66" t="s">
        <v>129</v>
      </c>
      <c r="L452" s="66" t="s">
        <v>52</v>
      </c>
      <c r="O452" s="69" t="s">
        <v>520</v>
      </c>
      <c r="P452" s="69">
        <v>1.73</v>
      </c>
      <c r="Q452" s="66" t="s">
        <v>59</v>
      </c>
      <c r="R452" s="66" t="s">
        <v>466</v>
      </c>
      <c r="S452" s="67">
        <v>16616.836038461599</v>
      </c>
      <c r="T452" s="67">
        <f t="shared" si="7"/>
        <v>28747.126346538567</v>
      </c>
      <c r="U452" s="67">
        <v>110778.906923077</v>
      </c>
      <c r="V452" s="68">
        <v>1</v>
      </c>
    </row>
    <row r="453" spans="2:22" x14ac:dyDescent="0.25">
      <c r="B453" s="66">
        <v>0</v>
      </c>
      <c r="C453" s="66">
        <v>118935821</v>
      </c>
      <c r="D453" s="66">
        <v>140845051</v>
      </c>
      <c r="E453" s="66">
        <v>241001531</v>
      </c>
      <c r="F453" s="66">
        <v>241001531</v>
      </c>
      <c r="G453" s="66" t="s">
        <v>110</v>
      </c>
      <c r="H453" s="66" t="s">
        <v>265</v>
      </c>
      <c r="I453" s="66" t="s">
        <v>111</v>
      </c>
      <c r="J453" s="66" t="s">
        <v>99</v>
      </c>
      <c r="K453" s="66" t="s">
        <v>129</v>
      </c>
      <c r="L453" s="66" t="s">
        <v>52</v>
      </c>
      <c r="O453" s="69" t="s">
        <v>520</v>
      </c>
      <c r="P453" s="69">
        <v>1.73</v>
      </c>
      <c r="Q453" s="66" t="s">
        <v>59</v>
      </c>
      <c r="R453" s="66" t="s">
        <v>467</v>
      </c>
      <c r="S453" s="67">
        <v>27167.135384615402</v>
      </c>
      <c r="T453" s="67">
        <f t="shared" si="7"/>
        <v>46999.144215384644</v>
      </c>
      <c r="U453" s="67">
        <v>135835.676923077</v>
      </c>
      <c r="V453" s="68">
        <v>1</v>
      </c>
    </row>
    <row r="454" spans="2:22" x14ac:dyDescent="0.25">
      <c r="B454" s="66">
        <v>0</v>
      </c>
      <c r="C454" s="66">
        <v>118935821</v>
      </c>
      <c r="D454" s="66">
        <v>140845051</v>
      </c>
      <c r="E454" s="66">
        <v>241001531</v>
      </c>
      <c r="F454" s="66">
        <v>241001531</v>
      </c>
      <c r="G454" s="66" t="s">
        <v>110</v>
      </c>
      <c r="H454" s="66" t="s">
        <v>265</v>
      </c>
      <c r="I454" s="66" t="s">
        <v>111</v>
      </c>
      <c r="J454" s="66" t="s">
        <v>99</v>
      </c>
      <c r="K454" s="66" t="s">
        <v>129</v>
      </c>
      <c r="L454" s="66" t="s">
        <v>52</v>
      </c>
      <c r="O454" s="69" t="s">
        <v>520</v>
      </c>
      <c r="P454" s="69">
        <v>1.73</v>
      </c>
      <c r="Q454" s="66" t="s">
        <v>59</v>
      </c>
      <c r="R454" s="66" t="s">
        <v>469</v>
      </c>
      <c r="S454" s="67">
        <v>76543.236538461701</v>
      </c>
      <c r="T454" s="67">
        <f t="shared" si="7"/>
        <v>132419.79921153875</v>
      </c>
      <c r="U454" s="67">
        <v>218694.961538462</v>
      </c>
      <c r="V454" s="68">
        <v>1</v>
      </c>
    </row>
    <row r="455" spans="2:22" x14ac:dyDescent="0.25">
      <c r="B455" s="66">
        <v>0</v>
      </c>
      <c r="C455" s="66">
        <v>118935821</v>
      </c>
      <c r="D455" s="66">
        <v>140845051</v>
      </c>
      <c r="E455" s="66">
        <v>241001531</v>
      </c>
      <c r="F455" s="66">
        <v>253521091</v>
      </c>
      <c r="G455" s="66" t="s">
        <v>110</v>
      </c>
      <c r="H455" s="66" t="s">
        <v>265</v>
      </c>
      <c r="I455" s="66" t="s">
        <v>111</v>
      </c>
      <c r="J455" s="66" t="s">
        <v>99</v>
      </c>
      <c r="K455" s="66" t="s">
        <v>129</v>
      </c>
      <c r="L455" s="66" t="s">
        <v>52</v>
      </c>
      <c r="M455" s="66" t="s">
        <v>333</v>
      </c>
      <c r="N455" s="66" t="s">
        <v>579</v>
      </c>
      <c r="O455" s="69" t="s">
        <v>520</v>
      </c>
      <c r="P455" s="69">
        <v>1.73</v>
      </c>
      <c r="Q455" s="66" t="s">
        <v>59</v>
      </c>
      <c r="R455" s="66" t="s">
        <v>471</v>
      </c>
      <c r="S455" s="67">
        <v>32685.429738461498</v>
      </c>
      <c r="T455" s="67">
        <f t="shared" si="7"/>
        <v>56545.793447538388</v>
      </c>
      <c r="U455" s="67">
        <v>408567.87173076899</v>
      </c>
      <c r="V455" s="68">
        <v>9</v>
      </c>
    </row>
    <row r="456" spans="2:22" x14ac:dyDescent="0.25">
      <c r="B456" s="66">
        <v>0</v>
      </c>
      <c r="C456" s="66">
        <v>118935821</v>
      </c>
      <c r="D456" s="66">
        <v>140845051</v>
      </c>
      <c r="E456" s="66">
        <v>241001531</v>
      </c>
      <c r="F456" s="66">
        <v>253521091</v>
      </c>
      <c r="G456" s="66" t="s">
        <v>110</v>
      </c>
      <c r="H456" s="66" t="s">
        <v>265</v>
      </c>
      <c r="I456" s="66" t="s">
        <v>111</v>
      </c>
      <c r="J456" s="66" t="s">
        <v>99</v>
      </c>
      <c r="K456" s="66" t="s">
        <v>129</v>
      </c>
      <c r="L456" s="66" t="s">
        <v>52</v>
      </c>
      <c r="M456" s="66" t="s">
        <v>333</v>
      </c>
      <c r="N456" s="66" t="s">
        <v>579</v>
      </c>
      <c r="O456" s="69" t="s">
        <v>520</v>
      </c>
      <c r="P456" s="69">
        <v>1.73</v>
      </c>
      <c r="Q456" s="66" t="s">
        <v>59</v>
      </c>
      <c r="R456" s="66" t="s">
        <v>475</v>
      </c>
      <c r="S456" s="67">
        <v>60440.709253846202</v>
      </c>
      <c r="T456" s="67">
        <f t="shared" si="7"/>
        <v>104562.42700915392</v>
      </c>
      <c r="U456" s="67">
        <v>671563.43615384598</v>
      </c>
      <c r="V456" s="68">
        <v>10</v>
      </c>
    </row>
    <row r="457" spans="2:22" x14ac:dyDescent="0.25">
      <c r="B457" s="66">
        <v>0</v>
      </c>
      <c r="C457" s="66">
        <v>118935821</v>
      </c>
      <c r="D457" s="66">
        <v>140845051</v>
      </c>
      <c r="E457" s="66">
        <v>241001531</v>
      </c>
      <c r="F457" s="66">
        <v>253521091</v>
      </c>
      <c r="G457" s="66" t="s">
        <v>110</v>
      </c>
      <c r="H457" s="66" t="s">
        <v>265</v>
      </c>
      <c r="I457" s="66" t="s">
        <v>111</v>
      </c>
      <c r="J457" s="66" t="s">
        <v>99</v>
      </c>
      <c r="K457" s="66" t="s">
        <v>129</v>
      </c>
      <c r="L457" s="66" t="s">
        <v>52</v>
      </c>
      <c r="M457" s="66" t="s">
        <v>333</v>
      </c>
      <c r="N457" s="66" t="s">
        <v>579</v>
      </c>
      <c r="O457" s="69" t="s">
        <v>520</v>
      </c>
      <c r="P457" s="69">
        <v>1.73</v>
      </c>
      <c r="Q457" s="66" t="s">
        <v>59</v>
      </c>
      <c r="R457" s="66" t="s">
        <v>465</v>
      </c>
      <c r="S457" s="67">
        <v>152130.83080769199</v>
      </c>
      <c r="T457" s="67">
        <f t="shared" si="7"/>
        <v>263186.33729730715</v>
      </c>
      <c r="U457" s="67">
        <v>1521308.30807692</v>
      </c>
      <c r="V457" s="68">
        <v>16</v>
      </c>
    </row>
    <row r="458" spans="2:22" x14ac:dyDescent="0.25">
      <c r="B458" s="66">
        <v>0</v>
      </c>
      <c r="C458" s="66">
        <v>118935821</v>
      </c>
      <c r="D458" s="66">
        <v>140845051</v>
      </c>
      <c r="E458" s="66">
        <v>241001531</v>
      </c>
      <c r="F458" s="66">
        <v>253521091</v>
      </c>
      <c r="G458" s="66" t="s">
        <v>110</v>
      </c>
      <c r="H458" s="66" t="s">
        <v>265</v>
      </c>
      <c r="I458" s="66" t="s">
        <v>111</v>
      </c>
      <c r="J458" s="66" t="s">
        <v>99</v>
      </c>
      <c r="K458" s="66" t="s">
        <v>129</v>
      </c>
      <c r="L458" s="66" t="s">
        <v>52</v>
      </c>
      <c r="M458" s="66" t="s">
        <v>333</v>
      </c>
      <c r="N458" s="66" t="s">
        <v>579</v>
      </c>
      <c r="O458" s="69" t="s">
        <v>520</v>
      </c>
      <c r="P458" s="69">
        <v>1.73</v>
      </c>
      <c r="Q458" s="66" t="s">
        <v>59</v>
      </c>
      <c r="R458" s="66" t="s">
        <v>476</v>
      </c>
      <c r="S458" s="67">
        <v>449163.649911538</v>
      </c>
      <c r="T458" s="67">
        <f t="shared" si="7"/>
        <v>777053.11434696068</v>
      </c>
      <c r="U458" s="67">
        <v>4491636.4991153805</v>
      </c>
      <c r="V458" s="68">
        <v>42</v>
      </c>
    </row>
    <row r="459" spans="2:22" x14ac:dyDescent="0.25">
      <c r="B459" s="66">
        <v>0</v>
      </c>
      <c r="C459" s="66">
        <v>118935821</v>
      </c>
      <c r="D459" s="66">
        <v>140845051</v>
      </c>
      <c r="E459" s="66">
        <v>241001531</v>
      </c>
      <c r="F459" s="66">
        <v>253521091</v>
      </c>
      <c r="G459" s="66" t="s">
        <v>110</v>
      </c>
      <c r="H459" s="66" t="s">
        <v>265</v>
      </c>
      <c r="I459" s="66" t="s">
        <v>111</v>
      </c>
      <c r="J459" s="66" t="s">
        <v>99</v>
      </c>
      <c r="K459" s="66" t="s">
        <v>129</v>
      </c>
      <c r="L459" s="66" t="s">
        <v>52</v>
      </c>
      <c r="M459" s="66" t="s">
        <v>333</v>
      </c>
      <c r="N459" s="66" t="s">
        <v>579</v>
      </c>
      <c r="O459" s="69" t="s">
        <v>520</v>
      </c>
      <c r="P459" s="69">
        <v>1.73</v>
      </c>
      <c r="Q459" s="66" t="s">
        <v>59</v>
      </c>
      <c r="R459" s="66" t="s">
        <v>466</v>
      </c>
      <c r="S459" s="67">
        <v>367661.31426923099</v>
      </c>
      <c r="T459" s="67">
        <f t="shared" si="7"/>
        <v>636054.07368576957</v>
      </c>
      <c r="U459" s="67">
        <v>2451075.42846154</v>
      </c>
      <c r="V459" s="68">
        <v>19</v>
      </c>
    </row>
    <row r="460" spans="2:22" x14ac:dyDescent="0.25">
      <c r="B460" s="66">
        <v>0</v>
      </c>
      <c r="C460" s="66">
        <v>118935821</v>
      </c>
      <c r="D460" s="66">
        <v>140845051</v>
      </c>
      <c r="E460" s="66">
        <v>241001531</v>
      </c>
      <c r="F460" s="66">
        <v>253521091</v>
      </c>
      <c r="G460" s="66" t="s">
        <v>110</v>
      </c>
      <c r="H460" s="66" t="s">
        <v>265</v>
      </c>
      <c r="I460" s="66" t="s">
        <v>111</v>
      </c>
      <c r="J460" s="66" t="s">
        <v>99</v>
      </c>
      <c r="K460" s="66" t="s">
        <v>129</v>
      </c>
      <c r="L460" s="66" t="s">
        <v>52</v>
      </c>
      <c r="M460" s="66" t="s">
        <v>333</v>
      </c>
      <c r="N460" s="66" t="s">
        <v>579</v>
      </c>
      <c r="O460" s="69" t="s">
        <v>520</v>
      </c>
      <c r="P460" s="69">
        <v>1.73</v>
      </c>
      <c r="Q460" s="66" t="s">
        <v>59</v>
      </c>
      <c r="R460" s="66" t="s">
        <v>467</v>
      </c>
      <c r="S460" s="67">
        <v>155918.40907692301</v>
      </c>
      <c r="T460" s="67">
        <f t="shared" si="7"/>
        <v>269738.84770307678</v>
      </c>
      <c r="U460" s="67">
        <v>779592.04538461496</v>
      </c>
      <c r="V460" s="68">
        <v>5</v>
      </c>
    </row>
    <row r="461" spans="2:22" x14ac:dyDescent="0.25">
      <c r="B461" s="66">
        <v>0</v>
      </c>
      <c r="C461" s="66">
        <v>118935821</v>
      </c>
      <c r="D461" s="66">
        <v>140845051</v>
      </c>
      <c r="E461" s="66">
        <v>241001531</v>
      </c>
      <c r="F461" s="66">
        <v>253521091</v>
      </c>
      <c r="G461" s="66" t="s">
        <v>110</v>
      </c>
      <c r="H461" s="66" t="s">
        <v>265</v>
      </c>
      <c r="I461" s="66" t="s">
        <v>111</v>
      </c>
      <c r="J461" s="66" t="s">
        <v>99</v>
      </c>
      <c r="K461" s="66" t="s">
        <v>129</v>
      </c>
      <c r="L461" s="66" t="s">
        <v>52</v>
      </c>
      <c r="M461" s="66" t="s">
        <v>333</v>
      </c>
      <c r="N461" s="66" t="s">
        <v>579</v>
      </c>
      <c r="O461" s="69" t="s">
        <v>520</v>
      </c>
      <c r="P461" s="69">
        <v>1.73</v>
      </c>
      <c r="Q461" s="66" t="s">
        <v>59</v>
      </c>
      <c r="R461" s="66" t="s">
        <v>468</v>
      </c>
      <c r="S461" s="67">
        <v>41903.840384615498</v>
      </c>
      <c r="T461" s="67">
        <f t="shared" si="7"/>
        <v>72493.643865384816</v>
      </c>
      <c r="U461" s="67">
        <v>167615.36153846199</v>
      </c>
      <c r="V461" s="68">
        <v>1</v>
      </c>
    </row>
    <row r="462" spans="2:22" x14ac:dyDescent="0.25">
      <c r="B462" s="66">
        <v>0</v>
      </c>
      <c r="C462" s="66">
        <v>118935821</v>
      </c>
      <c r="D462" s="66">
        <v>140845051</v>
      </c>
      <c r="E462" s="66">
        <v>241001531</v>
      </c>
      <c r="F462" s="66">
        <v>262910761</v>
      </c>
      <c r="G462" s="66" t="s">
        <v>110</v>
      </c>
      <c r="H462" s="66" t="s">
        <v>265</v>
      </c>
      <c r="I462" s="66" t="s">
        <v>111</v>
      </c>
      <c r="J462" s="66" t="s">
        <v>99</v>
      </c>
      <c r="K462" s="66" t="s">
        <v>129</v>
      </c>
      <c r="L462" s="66" t="s">
        <v>52</v>
      </c>
      <c r="M462" s="66" t="s">
        <v>334</v>
      </c>
      <c r="N462" s="66" t="s">
        <v>578</v>
      </c>
      <c r="O462" s="69" t="s">
        <v>520</v>
      </c>
      <c r="P462" s="69">
        <v>1.73</v>
      </c>
      <c r="Q462" s="66" t="s">
        <v>59</v>
      </c>
      <c r="R462" s="66" t="s">
        <v>471</v>
      </c>
      <c r="S462" s="67">
        <v>11805.9142769231</v>
      </c>
      <c r="T462" s="67">
        <f t="shared" si="7"/>
        <v>20424.231699076965</v>
      </c>
      <c r="U462" s="67">
        <v>147573.92846153799</v>
      </c>
      <c r="V462" s="68">
        <v>3</v>
      </c>
    </row>
    <row r="463" spans="2:22" x14ac:dyDescent="0.25">
      <c r="B463" s="66">
        <v>0</v>
      </c>
      <c r="C463" s="66">
        <v>118935821</v>
      </c>
      <c r="D463" s="66">
        <v>140845051</v>
      </c>
      <c r="E463" s="66">
        <v>241001531</v>
      </c>
      <c r="F463" s="66">
        <v>262910761</v>
      </c>
      <c r="G463" s="66" t="s">
        <v>110</v>
      </c>
      <c r="H463" s="66" t="s">
        <v>265</v>
      </c>
      <c r="I463" s="66" t="s">
        <v>111</v>
      </c>
      <c r="J463" s="66" t="s">
        <v>99</v>
      </c>
      <c r="K463" s="66" t="s">
        <v>129</v>
      </c>
      <c r="L463" s="66" t="s">
        <v>52</v>
      </c>
      <c r="M463" s="66" t="s">
        <v>334</v>
      </c>
      <c r="N463" s="66" t="s">
        <v>578</v>
      </c>
      <c r="O463" s="69" t="s">
        <v>520</v>
      </c>
      <c r="P463" s="69">
        <v>1.73</v>
      </c>
      <c r="Q463" s="66" t="s">
        <v>59</v>
      </c>
      <c r="R463" s="66" t="s">
        <v>475</v>
      </c>
      <c r="S463" s="67">
        <v>39412.434738461503</v>
      </c>
      <c r="T463" s="67">
        <f t="shared" si="7"/>
        <v>68183.512097538405</v>
      </c>
      <c r="U463" s="67">
        <v>437915.94153846201</v>
      </c>
      <c r="V463" s="68">
        <v>6</v>
      </c>
    </row>
    <row r="464" spans="2:22" x14ac:dyDescent="0.25">
      <c r="B464" s="66">
        <v>0</v>
      </c>
      <c r="C464" s="66">
        <v>118935821</v>
      </c>
      <c r="D464" s="66">
        <v>140845051</v>
      </c>
      <c r="E464" s="66">
        <v>241001531</v>
      </c>
      <c r="F464" s="66">
        <v>262910761</v>
      </c>
      <c r="G464" s="66" t="s">
        <v>110</v>
      </c>
      <c r="H464" s="66" t="s">
        <v>265</v>
      </c>
      <c r="I464" s="66" t="s">
        <v>111</v>
      </c>
      <c r="J464" s="66" t="s">
        <v>99</v>
      </c>
      <c r="K464" s="66" t="s">
        <v>129</v>
      </c>
      <c r="L464" s="66" t="s">
        <v>52</v>
      </c>
      <c r="M464" s="66" t="s">
        <v>334</v>
      </c>
      <c r="N464" s="66" t="s">
        <v>578</v>
      </c>
      <c r="O464" s="69" t="s">
        <v>520</v>
      </c>
      <c r="P464" s="69">
        <v>1.73</v>
      </c>
      <c r="Q464" s="66" t="s">
        <v>59</v>
      </c>
      <c r="R464" s="66" t="s">
        <v>465</v>
      </c>
      <c r="S464" s="67">
        <v>170915.46275384599</v>
      </c>
      <c r="T464" s="67">
        <f t="shared" si="7"/>
        <v>295683.75056415354</v>
      </c>
      <c r="U464" s="67">
        <v>1709154.6275384601</v>
      </c>
      <c r="V464" s="68">
        <v>17</v>
      </c>
    </row>
    <row r="465" spans="2:22" x14ac:dyDescent="0.25">
      <c r="B465" s="66">
        <v>0</v>
      </c>
      <c r="C465" s="66">
        <v>118935821</v>
      </c>
      <c r="D465" s="66">
        <v>140845051</v>
      </c>
      <c r="E465" s="66">
        <v>241001531</v>
      </c>
      <c r="F465" s="66">
        <v>262910761</v>
      </c>
      <c r="G465" s="66" t="s">
        <v>110</v>
      </c>
      <c r="H465" s="66" t="s">
        <v>265</v>
      </c>
      <c r="I465" s="66" t="s">
        <v>111</v>
      </c>
      <c r="J465" s="66" t="s">
        <v>99</v>
      </c>
      <c r="K465" s="66" t="s">
        <v>129</v>
      </c>
      <c r="L465" s="66" t="s">
        <v>52</v>
      </c>
      <c r="M465" s="66" t="s">
        <v>334</v>
      </c>
      <c r="N465" s="66" t="s">
        <v>578</v>
      </c>
      <c r="O465" s="69" t="s">
        <v>520</v>
      </c>
      <c r="P465" s="69">
        <v>1.73</v>
      </c>
      <c r="Q465" s="66" t="s">
        <v>59</v>
      </c>
      <c r="R465" s="66" t="s">
        <v>476</v>
      </c>
      <c r="S465" s="67">
        <v>345548.717153846</v>
      </c>
      <c r="T465" s="67">
        <f t="shared" si="7"/>
        <v>597799.2806761536</v>
      </c>
      <c r="U465" s="67">
        <v>3455487.1715384601</v>
      </c>
      <c r="V465" s="68">
        <v>35</v>
      </c>
    </row>
    <row r="466" spans="2:22" x14ac:dyDescent="0.25">
      <c r="B466" s="66">
        <v>0</v>
      </c>
      <c r="C466" s="66">
        <v>118935821</v>
      </c>
      <c r="D466" s="66">
        <v>140845051</v>
      </c>
      <c r="E466" s="66">
        <v>241001531</v>
      </c>
      <c r="F466" s="66">
        <v>262910761</v>
      </c>
      <c r="G466" s="66" t="s">
        <v>110</v>
      </c>
      <c r="H466" s="66" t="s">
        <v>265</v>
      </c>
      <c r="I466" s="66" t="s">
        <v>111</v>
      </c>
      <c r="J466" s="66" t="s">
        <v>99</v>
      </c>
      <c r="K466" s="66" t="s">
        <v>129</v>
      </c>
      <c r="L466" s="66" t="s">
        <v>52</v>
      </c>
      <c r="M466" s="66" t="s">
        <v>334</v>
      </c>
      <c r="N466" s="66" t="s">
        <v>578</v>
      </c>
      <c r="O466" s="69" t="s">
        <v>520</v>
      </c>
      <c r="P466" s="69">
        <v>1.73</v>
      </c>
      <c r="Q466" s="66" t="s">
        <v>59</v>
      </c>
      <c r="R466" s="66" t="s">
        <v>466</v>
      </c>
      <c r="S466" s="67">
        <v>298695.758307693</v>
      </c>
      <c r="T466" s="67">
        <f t="shared" si="7"/>
        <v>516743.66187230888</v>
      </c>
      <c r="U466" s="67">
        <v>1991305.0553846201</v>
      </c>
      <c r="V466" s="68">
        <v>16</v>
      </c>
    </row>
    <row r="467" spans="2:22" x14ac:dyDescent="0.25">
      <c r="B467" s="66">
        <v>0</v>
      </c>
      <c r="C467" s="66">
        <v>118935821</v>
      </c>
      <c r="D467" s="66">
        <v>140845051</v>
      </c>
      <c r="E467" s="66">
        <v>241001531</v>
      </c>
      <c r="F467" s="66">
        <v>262910761</v>
      </c>
      <c r="G467" s="66" t="s">
        <v>110</v>
      </c>
      <c r="H467" s="66" t="s">
        <v>265</v>
      </c>
      <c r="I467" s="66" t="s">
        <v>111</v>
      </c>
      <c r="J467" s="66" t="s">
        <v>99</v>
      </c>
      <c r="K467" s="66" t="s">
        <v>129</v>
      </c>
      <c r="L467" s="66" t="s">
        <v>52</v>
      </c>
      <c r="M467" s="66" t="s">
        <v>334</v>
      </c>
      <c r="N467" s="66" t="s">
        <v>578</v>
      </c>
      <c r="O467" s="69" t="s">
        <v>520</v>
      </c>
      <c r="P467" s="69">
        <v>1.73</v>
      </c>
      <c r="Q467" s="66" t="s">
        <v>59</v>
      </c>
      <c r="R467" s="66" t="s">
        <v>467</v>
      </c>
      <c r="S467" s="67">
        <v>134223.83292307699</v>
      </c>
      <c r="T467" s="67">
        <f t="shared" si="7"/>
        <v>232207.23095692319</v>
      </c>
      <c r="U467" s="67">
        <v>671119.164615385</v>
      </c>
      <c r="V467" s="68">
        <v>6</v>
      </c>
    </row>
    <row r="468" spans="2:22" x14ac:dyDescent="0.25">
      <c r="B468" s="66">
        <v>0</v>
      </c>
      <c r="C468" s="66">
        <v>118935821</v>
      </c>
      <c r="D468" s="66">
        <v>140845051</v>
      </c>
      <c r="E468" s="66">
        <v>241001531</v>
      </c>
      <c r="F468" s="66">
        <v>262910761</v>
      </c>
      <c r="G468" s="66" t="s">
        <v>110</v>
      </c>
      <c r="H468" s="66" t="s">
        <v>265</v>
      </c>
      <c r="I468" s="66" t="s">
        <v>111</v>
      </c>
      <c r="J468" s="66" t="s">
        <v>99</v>
      </c>
      <c r="K468" s="66" t="s">
        <v>129</v>
      </c>
      <c r="L468" s="66" t="s">
        <v>52</v>
      </c>
      <c r="M468" s="66" t="s">
        <v>334</v>
      </c>
      <c r="N468" s="66" t="s">
        <v>578</v>
      </c>
      <c r="O468" s="69" t="s">
        <v>520</v>
      </c>
      <c r="P468" s="69">
        <v>1.73</v>
      </c>
      <c r="Q468" s="66" t="s">
        <v>59</v>
      </c>
      <c r="R468" s="66" t="s">
        <v>468</v>
      </c>
      <c r="S468" s="67">
        <v>45265.394038461498</v>
      </c>
      <c r="T468" s="67">
        <f t="shared" si="7"/>
        <v>78309.131686538385</v>
      </c>
      <c r="U468" s="67">
        <v>181061.57615384599</v>
      </c>
      <c r="V468" s="68">
        <v>1</v>
      </c>
    </row>
    <row r="469" spans="2:22" x14ac:dyDescent="0.25">
      <c r="B469" s="66">
        <v>0</v>
      </c>
      <c r="C469" s="66">
        <v>118935821</v>
      </c>
      <c r="D469" s="66">
        <v>309859111</v>
      </c>
      <c r="E469" s="66">
        <v>309859111</v>
      </c>
      <c r="F469" s="66">
        <v>309859111</v>
      </c>
      <c r="G469" s="66" t="s">
        <v>110</v>
      </c>
      <c r="H469" s="66" t="s">
        <v>265</v>
      </c>
      <c r="I469" s="66" t="s">
        <v>112</v>
      </c>
      <c r="J469" s="66" t="s">
        <v>100</v>
      </c>
      <c r="O469" s="69" t="s">
        <v>520</v>
      </c>
      <c r="P469" s="69">
        <v>1.73</v>
      </c>
      <c r="Q469" s="66" t="s">
        <v>59</v>
      </c>
      <c r="R469" s="66" t="s">
        <v>471</v>
      </c>
      <c r="S469" s="67">
        <v>3899.53458461538</v>
      </c>
      <c r="T469" s="67">
        <f t="shared" si="7"/>
        <v>6746.1948313846078</v>
      </c>
      <c r="U469" s="67">
        <v>48744.182307692303</v>
      </c>
      <c r="V469" s="68">
        <v>2</v>
      </c>
    </row>
    <row r="470" spans="2:22" x14ac:dyDescent="0.25">
      <c r="B470" s="66">
        <v>0</v>
      </c>
      <c r="C470" s="66">
        <v>118935821</v>
      </c>
      <c r="D470" s="66">
        <v>309859111</v>
      </c>
      <c r="E470" s="66">
        <v>309859111</v>
      </c>
      <c r="F470" s="66">
        <v>309859111</v>
      </c>
      <c r="G470" s="66" t="s">
        <v>110</v>
      </c>
      <c r="H470" s="66" t="s">
        <v>265</v>
      </c>
      <c r="I470" s="66" t="s">
        <v>112</v>
      </c>
      <c r="J470" s="66" t="s">
        <v>100</v>
      </c>
      <c r="O470" s="69" t="s">
        <v>520</v>
      </c>
      <c r="P470" s="69">
        <v>1.73</v>
      </c>
      <c r="Q470" s="66" t="s">
        <v>59</v>
      </c>
      <c r="R470" s="66" t="s">
        <v>467</v>
      </c>
      <c r="S470" s="67">
        <v>15134.29</v>
      </c>
      <c r="T470" s="67">
        <f t="shared" si="7"/>
        <v>26182.3217</v>
      </c>
      <c r="U470" s="67">
        <v>75671.45</v>
      </c>
      <c r="V470" s="68">
        <v>1</v>
      </c>
    </row>
    <row r="471" spans="2:22" x14ac:dyDescent="0.25">
      <c r="B471" s="66">
        <v>0</v>
      </c>
      <c r="C471" s="66">
        <v>118935821</v>
      </c>
      <c r="D471" s="66">
        <v>309859111</v>
      </c>
      <c r="E471" s="66">
        <v>309859111</v>
      </c>
      <c r="F471" s="66">
        <v>309859111</v>
      </c>
      <c r="G471" s="66" t="s">
        <v>110</v>
      </c>
      <c r="H471" s="66" t="s">
        <v>265</v>
      </c>
      <c r="I471" s="66" t="s">
        <v>112</v>
      </c>
      <c r="J471" s="66" t="s">
        <v>100</v>
      </c>
      <c r="O471" s="69" t="s">
        <v>520</v>
      </c>
      <c r="P471" s="69">
        <v>1.73</v>
      </c>
      <c r="Q471" s="66" t="s">
        <v>59</v>
      </c>
      <c r="R471" s="66" t="s">
        <v>468</v>
      </c>
      <c r="S471" s="67">
        <v>41139.448846153799</v>
      </c>
      <c r="T471" s="67">
        <f t="shared" si="7"/>
        <v>71171.246503846065</v>
      </c>
      <c r="U471" s="67">
        <v>164557.79538461499</v>
      </c>
      <c r="V471" s="68">
        <v>1</v>
      </c>
    </row>
    <row r="472" spans="2:22" x14ac:dyDescent="0.25">
      <c r="B472" s="66">
        <v>0</v>
      </c>
      <c r="C472" s="66">
        <v>118935821</v>
      </c>
      <c r="D472" s="66">
        <v>309859111</v>
      </c>
      <c r="E472" s="66">
        <v>309859111</v>
      </c>
      <c r="F472" s="66">
        <v>309859111</v>
      </c>
      <c r="G472" s="66" t="s">
        <v>110</v>
      </c>
      <c r="H472" s="66" t="s">
        <v>265</v>
      </c>
      <c r="I472" s="66" t="s">
        <v>112</v>
      </c>
      <c r="J472" s="66" t="s">
        <v>100</v>
      </c>
      <c r="O472" s="69" t="s">
        <v>520</v>
      </c>
      <c r="P472" s="69">
        <v>1.73</v>
      </c>
      <c r="Q472" s="66" t="s">
        <v>59</v>
      </c>
      <c r="R472" s="66" t="s">
        <v>480</v>
      </c>
      <c r="S472" s="67">
        <v>253555.798115385</v>
      </c>
      <c r="T472" s="67">
        <f t="shared" si="7"/>
        <v>438651.53073961602</v>
      </c>
      <c r="U472" s="67">
        <v>467653.89846153802</v>
      </c>
      <c r="V472" s="68">
        <v>2</v>
      </c>
    </row>
    <row r="473" spans="2:22" x14ac:dyDescent="0.25">
      <c r="B473" s="66">
        <v>0</v>
      </c>
      <c r="C473" s="66">
        <v>118935821</v>
      </c>
      <c r="D473" s="66">
        <v>309859111</v>
      </c>
      <c r="E473" s="66">
        <v>310902407</v>
      </c>
      <c r="F473" s="66">
        <v>310902407</v>
      </c>
      <c r="G473" s="66" t="s">
        <v>110</v>
      </c>
      <c r="H473" s="66" t="s">
        <v>265</v>
      </c>
      <c r="I473" s="66" t="s">
        <v>112</v>
      </c>
      <c r="J473" s="66" t="s">
        <v>100</v>
      </c>
      <c r="K473" s="66" t="s">
        <v>339</v>
      </c>
      <c r="L473" s="66" t="s">
        <v>340</v>
      </c>
      <c r="O473" s="69" t="s">
        <v>520</v>
      </c>
      <c r="P473" s="69">
        <v>1.73</v>
      </c>
      <c r="Q473" s="66" t="s">
        <v>59</v>
      </c>
      <c r="R473" s="66" t="s">
        <v>475</v>
      </c>
      <c r="S473" s="67">
        <v>7989.5999423076901</v>
      </c>
      <c r="T473" s="67">
        <f t="shared" si="7"/>
        <v>13822.007900192304</v>
      </c>
      <c r="U473" s="67">
        <v>88773.332692307697</v>
      </c>
      <c r="V473" s="68">
        <v>1</v>
      </c>
    </row>
    <row r="474" spans="2:22" x14ac:dyDescent="0.25">
      <c r="B474" s="66">
        <v>0</v>
      </c>
      <c r="C474" s="66">
        <v>118935821</v>
      </c>
      <c r="D474" s="66">
        <v>309859111</v>
      </c>
      <c r="E474" s="66">
        <v>310902407</v>
      </c>
      <c r="F474" s="66">
        <v>310902407</v>
      </c>
      <c r="G474" s="66" t="s">
        <v>110</v>
      </c>
      <c r="H474" s="66" t="s">
        <v>265</v>
      </c>
      <c r="I474" s="66" t="s">
        <v>112</v>
      </c>
      <c r="J474" s="66" t="s">
        <v>100</v>
      </c>
      <c r="K474" s="66" t="s">
        <v>339</v>
      </c>
      <c r="L474" s="66" t="s">
        <v>340</v>
      </c>
      <c r="O474" s="69" t="s">
        <v>520</v>
      </c>
      <c r="P474" s="69">
        <v>1.73</v>
      </c>
      <c r="Q474" s="66" t="s">
        <v>59</v>
      </c>
      <c r="R474" s="66" t="s">
        <v>465</v>
      </c>
      <c r="S474" s="67">
        <v>18384.1322</v>
      </c>
      <c r="T474" s="67">
        <f t="shared" si="7"/>
        <v>31804.548706000001</v>
      </c>
      <c r="U474" s="67">
        <v>183841.32199999999</v>
      </c>
      <c r="V474" s="68">
        <v>3</v>
      </c>
    </row>
    <row r="475" spans="2:22" x14ac:dyDescent="0.25">
      <c r="B475" s="66">
        <v>0</v>
      </c>
      <c r="C475" s="66">
        <v>118935821</v>
      </c>
      <c r="D475" s="66">
        <v>309859111</v>
      </c>
      <c r="E475" s="66">
        <v>310902407</v>
      </c>
      <c r="F475" s="66">
        <v>310902407</v>
      </c>
      <c r="G475" s="66" t="s">
        <v>110</v>
      </c>
      <c r="H475" s="66" t="s">
        <v>265</v>
      </c>
      <c r="I475" s="66" t="s">
        <v>112</v>
      </c>
      <c r="J475" s="66" t="s">
        <v>100</v>
      </c>
      <c r="K475" s="66" t="s">
        <v>339</v>
      </c>
      <c r="L475" s="66" t="s">
        <v>340</v>
      </c>
      <c r="O475" s="69" t="s">
        <v>520</v>
      </c>
      <c r="P475" s="69">
        <v>1.73</v>
      </c>
      <c r="Q475" s="66" t="s">
        <v>59</v>
      </c>
      <c r="R475" s="66" t="s">
        <v>476</v>
      </c>
      <c r="S475" s="67">
        <v>58446.4369615385</v>
      </c>
      <c r="T475" s="67">
        <f t="shared" si="7"/>
        <v>101112.3359434616</v>
      </c>
      <c r="U475" s="67">
        <v>584464.36961538496</v>
      </c>
      <c r="V475" s="68">
        <v>5</v>
      </c>
    </row>
    <row r="476" spans="2:22" x14ac:dyDescent="0.25">
      <c r="B476" s="66">
        <v>0</v>
      </c>
      <c r="C476" s="66">
        <v>118935821</v>
      </c>
      <c r="D476" s="66">
        <v>309859111</v>
      </c>
      <c r="E476" s="66">
        <v>310902407</v>
      </c>
      <c r="F476" s="66">
        <v>310902407</v>
      </c>
      <c r="G476" s="66" t="s">
        <v>110</v>
      </c>
      <c r="H476" s="66" t="s">
        <v>265</v>
      </c>
      <c r="I476" s="66" t="s">
        <v>112</v>
      </c>
      <c r="J476" s="66" t="s">
        <v>100</v>
      </c>
      <c r="K476" s="66" t="s">
        <v>339</v>
      </c>
      <c r="L476" s="66" t="s">
        <v>340</v>
      </c>
      <c r="O476" s="69" t="s">
        <v>520</v>
      </c>
      <c r="P476" s="69">
        <v>1.73</v>
      </c>
      <c r="Q476" s="66" t="s">
        <v>59</v>
      </c>
      <c r="R476" s="66" t="s">
        <v>468</v>
      </c>
      <c r="S476" s="67">
        <v>76265.096153845996</v>
      </c>
      <c r="T476" s="67">
        <f t="shared" si="7"/>
        <v>131938.61634615358</v>
      </c>
      <c r="U476" s="67">
        <v>305060.38461538497</v>
      </c>
      <c r="V476" s="68">
        <v>2</v>
      </c>
    </row>
    <row r="477" spans="2:22" x14ac:dyDescent="0.25">
      <c r="B477" s="66">
        <v>0</v>
      </c>
      <c r="C477" s="66">
        <v>118935821</v>
      </c>
      <c r="D477" s="66">
        <v>309859111</v>
      </c>
      <c r="E477" s="66">
        <v>310902407</v>
      </c>
      <c r="F477" s="66">
        <v>311945703</v>
      </c>
      <c r="G477" s="66" t="s">
        <v>110</v>
      </c>
      <c r="H477" s="66" t="s">
        <v>265</v>
      </c>
      <c r="I477" s="66" t="s">
        <v>112</v>
      </c>
      <c r="J477" s="66" t="s">
        <v>100</v>
      </c>
      <c r="K477" s="66" t="s">
        <v>339</v>
      </c>
      <c r="L477" s="66" t="s">
        <v>340</v>
      </c>
      <c r="M477" s="66" t="s">
        <v>337</v>
      </c>
      <c r="N477" s="66" t="s">
        <v>338</v>
      </c>
      <c r="O477" s="69" t="s">
        <v>520</v>
      </c>
      <c r="P477" s="69">
        <v>1.73</v>
      </c>
      <c r="Q477" s="66" t="s">
        <v>59</v>
      </c>
      <c r="R477" s="66" t="s">
        <v>474</v>
      </c>
      <c r="S477" s="67">
        <v>12321.571684615399</v>
      </c>
      <c r="T477" s="67">
        <f t="shared" si="7"/>
        <v>21316.31901438464</v>
      </c>
      <c r="U477" s="67">
        <v>205359.52807692299</v>
      </c>
      <c r="V477" s="68">
        <v>4</v>
      </c>
    </row>
    <row r="478" spans="2:22" x14ac:dyDescent="0.25">
      <c r="B478" s="66">
        <v>0</v>
      </c>
      <c r="C478" s="66">
        <v>118935821</v>
      </c>
      <c r="D478" s="66">
        <v>309859111</v>
      </c>
      <c r="E478" s="66">
        <v>310902407</v>
      </c>
      <c r="F478" s="66">
        <v>311945703</v>
      </c>
      <c r="G478" s="66" t="s">
        <v>110</v>
      </c>
      <c r="H478" s="66" t="s">
        <v>265</v>
      </c>
      <c r="I478" s="66" t="s">
        <v>112</v>
      </c>
      <c r="J478" s="66" t="s">
        <v>100</v>
      </c>
      <c r="K478" s="66" t="s">
        <v>339</v>
      </c>
      <c r="L478" s="66" t="s">
        <v>340</v>
      </c>
      <c r="M478" s="66" t="s">
        <v>337</v>
      </c>
      <c r="N478" s="66" t="s">
        <v>338</v>
      </c>
      <c r="O478" s="69" t="s">
        <v>520</v>
      </c>
      <c r="P478" s="69">
        <v>1.73</v>
      </c>
      <c r="Q478" s="66" t="s">
        <v>59</v>
      </c>
      <c r="R478" s="66" t="s">
        <v>476</v>
      </c>
      <c r="S478" s="67">
        <v>10125.416846153799</v>
      </c>
      <c r="T478" s="67">
        <f t="shared" si="7"/>
        <v>17516.971143846073</v>
      </c>
      <c r="U478" s="67">
        <v>101254.16846153801</v>
      </c>
      <c r="V478" s="68">
        <v>1</v>
      </c>
    </row>
    <row r="479" spans="2:22" x14ac:dyDescent="0.25">
      <c r="B479" s="66">
        <v>0</v>
      </c>
      <c r="C479" s="66">
        <v>118935821</v>
      </c>
      <c r="D479" s="66">
        <v>309859111</v>
      </c>
      <c r="E479" s="66">
        <v>325508561</v>
      </c>
      <c r="F479" s="66">
        <v>328638451</v>
      </c>
      <c r="G479" s="66" t="s">
        <v>110</v>
      </c>
      <c r="H479" s="66" t="s">
        <v>265</v>
      </c>
      <c r="I479" s="66" t="s">
        <v>112</v>
      </c>
      <c r="J479" s="66" t="s">
        <v>100</v>
      </c>
      <c r="K479" s="66" t="s">
        <v>132</v>
      </c>
      <c r="L479" s="66" t="s">
        <v>70</v>
      </c>
      <c r="M479" s="66" t="s">
        <v>335</v>
      </c>
      <c r="N479" s="66" t="s">
        <v>336</v>
      </c>
      <c r="O479" s="69" t="s">
        <v>520</v>
      </c>
      <c r="P479" s="69">
        <v>1.73</v>
      </c>
      <c r="Q479" s="66" t="s">
        <v>59</v>
      </c>
      <c r="R479" s="66" t="s">
        <v>473</v>
      </c>
      <c r="S479" s="67">
        <v>2009.24384615384</v>
      </c>
      <c r="T479" s="67">
        <f t="shared" si="7"/>
        <v>3475.9918538461429</v>
      </c>
      <c r="U479" s="67">
        <v>40184.876923076903</v>
      </c>
      <c r="V479" s="68">
        <v>1</v>
      </c>
    </row>
    <row r="480" spans="2:22" x14ac:dyDescent="0.25">
      <c r="B480" s="66">
        <v>0</v>
      </c>
      <c r="C480" s="66">
        <v>118935821</v>
      </c>
      <c r="D480" s="66">
        <v>309859111</v>
      </c>
      <c r="E480" s="66">
        <v>325508561</v>
      </c>
      <c r="F480" s="66">
        <v>328638451</v>
      </c>
      <c r="G480" s="66" t="s">
        <v>110</v>
      </c>
      <c r="H480" s="66" t="s">
        <v>265</v>
      </c>
      <c r="I480" s="66" t="s">
        <v>112</v>
      </c>
      <c r="J480" s="66" t="s">
        <v>100</v>
      </c>
      <c r="K480" s="66" t="s">
        <v>132</v>
      </c>
      <c r="L480" s="66" t="s">
        <v>70</v>
      </c>
      <c r="M480" s="66" t="s">
        <v>335</v>
      </c>
      <c r="N480" s="66" t="s">
        <v>336</v>
      </c>
      <c r="O480" s="69" t="s">
        <v>520</v>
      </c>
      <c r="P480" s="69">
        <v>1.73</v>
      </c>
      <c r="Q480" s="66" t="s">
        <v>59</v>
      </c>
      <c r="R480" s="66" t="s">
        <v>474</v>
      </c>
      <c r="S480" s="67">
        <v>6825.1451769230798</v>
      </c>
      <c r="T480" s="67">
        <f t="shared" si="7"/>
        <v>11807.501156076927</v>
      </c>
      <c r="U480" s="67">
        <v>113752.41961538501</v>
      </c>
      <c r="V480" s="68">
        <v>2</v>
      </c>
    </row>
    <row r="481" spans="2:22" x14ac:dyDescent="0.25">
      <c r="B481" s="66">
        <v>0</v>
      </c>
      <c r="C481" s="66">
        <v>118935821</v>
      </c>
      <c r="D481" s="66">
        <v>309859111</v>
      </c>
      <c r="E481" s="66">
        <v>325508561</v>
      </c>
      <c r="F481" s="66">
        <v>328638451</v>
      </c>
      <c r="G481" s="66" t="s">
        <v>110</v>
      </c>
      <c r="H481" s="66" t="s">
        <v>265</v>
      </c>
      <c r="I481" s="66" t="s">
        <v>112</v>
      </c>
      <c r="J481" s="66" t="s">
        <v>100</v>
      </c>
      <c r="K481" s="66" t="s">
        <v>132</v>
      </c>
      <c r="L481" s="66" t="s">
        <v>70</v>
      </c>
      <c r="M481" s="66" t="s">
        <v>335</v>
      </c>
      <c r="N481" s="66" t="s">
        <v>336</v>
      </c>
      <c r="O481" s="69" t="s">
        <v>520</v>
      </c>
      <c r="P481" s="69">
        <v>1.73</v>
      </c>
      <c r="Q481" s="66" t="s">
        <v>59</v>
      </c>
      <c r="R481" s="66" t="s">
        <v>471</v>
      </c>
      <c r="S481" s="67">
        <v>35685.417723077</v>
      </c>
      <c r="T481" s="67">
        <f t="shared" si="7"/>
        <v>61735.772660923212</v>
      </c>
      <c r="U481" s="67">
        <v>446067.72153846198</v>
      </c>
      <c r="V481" s="68">
        <v>8</v>
      </c>
    </row>
    <row r="482" spans="2:22" x14ac:dyDescent="0.25">
      <c r="B482" s="66">
        <v>0</v>
      </c>
      <c r="C482" s="66">
        <v>118935821</v>
      </c>
      <c r="D482" s="66">
        <v>309859111</v>
      </c>
      <c r="E482" s="66">
        <v>325508561</v>
      </c>
      <c r="F482" s="66">
        <v>328638451</v>
      </c>
      <c r="G482" s="66" t="s">
        <v>110</v>
      </c>
      <c r="H482" s="66" t="s">
        <v>265</v>
      </c>
      <c r="I482" s="66" t="s">
        <v>112</v>
      </c>
      <c r="J482" s="66" t="s">
        <v>100</v>
      </c>
      <c r="K482" s="66" t="s">
        <v>132</v>
      </c>
      <c r="L482" s="66" t="s">
        <v>70</v>
      </c>
      <c r="M482" s="66" t="s">
        <v>335</v>
      </c>
      <c r="N482" s="66" t="s">
        <v>336</v>
      </c>
      <c r="O482" s="69" t="s">
        <v>520</v>
      </c>
      <c r="P482" s="69">
        <v>1.73</v>
      </c>
      <c r="Q482" s="66" t="s">
        <v>59</v>
      </c>
      <c r="R482" s="66" t="s">
        <v>475</v>
      </c>
      <c r="S482" s="67">
        <v>13994.4731538461</v>
      </c>
      <c r="T482" s="67">
        <f t="shared" si="7"/>
        <v>24210.438556153753</v>
      </c>
      <c r="U482" s="67">
        <v>155494.146153846</v>
      </c>
      <c r="V482" s="68">
        <v>2</v>
      </c>
    </row>
    <row r="483" spans="2:22" x14ac:dyDescent="0.25">
      <c r="B483" s="66">
        <v>0</v>
      </c>
      <c r="C483" s="66">
        <v>118935821</v>
      </c>
      <c r="D483" s="66">
        <v>309859111</v>
      </c>
      <c r="E483" s="66">
        <v>325508561</v>
      </c>
      <c r="F483" s="66">
        <v>328638451</v>
      </c>
      <c r="G483" s="66" t="s">
        <v>110</v>
      </c>
      <c r="H483" s="66" t="s">
        <v>265</v>
      </c>
      <c r="I483" s="66" t="s">
        <v>112</v>
      </c>
      <c r="J483" s="66" t="s">
        <v>100</v>
      </c>
      <c r="K483" s="66" t="s">
        <v>132</v>
      </c>
      <c r="L483" s="66" t="s">
        <v>70</v>
      </c>
      <c r="M483" s="66" t="s">
        <v>335</v>
      </c>
      <c r="N483" s="66" t="s">
        <v>336</v>
      </c>
      <c r="O483" s="69" t="s">
        <v>520</v>
      </c>
      <c r="P483" s="69">
        <v>1.73</v>
      </c>
      <c r="Q483" s="66" t="s">
        <v>59</v>
      </c>
      <c r="R483" s="66" t="s">
        <v>465</v>
      </c>
      <c r="S483" s="67">
        <v>34642.859730769298</v>
      </c>
      <c r="T483" s="67">
        <f t="shared" si="7"/>
        <v>59932.147334230882</v>
      </c>
      <c r="U483" s="67">
        <v>346428.59730769199</v>
      </c>
      <c r="V483" s="68">
        <v>4</v>
      </c>
    </row>
    <row r="484" spans="2:22" x14ac:dyDescent="0.25">
      <c r="B484" s="66">
        <v>0</v>
      </c>
      <c r="C484" s="66">
        <v>118935821</v>
      </c>
      <c r="D484" s="66">
        <v>309859111</v>
      </c>
      <c r="E484" s="66">
        <v>325508561</v>
      </c>
      <c r="F484" s="66">
        <v>328638451</v>
      </c>
      <c r="G484" s="66" t="s">
        <v>110</v>
      </c>
      <c r="H484" s="66" t="s">
        <v>265</v>
      </c>
      <c r="I484" s="66" t="s">
        <v>112</v>
      </c>
      <c r="J484" s="66" t="s">
        <v>100</v>
      </c>
      <c r="K484" s="66" t="s">
        <v>132</v>
      </c>
      <c r="L484" s="66" t="s">
        <v>70</v>
      </c>
      <c r="M484" s="66" t="s">
        <v>335</v>
      </c>
      <c r="N484" s="66" t="s">
        <v>336</v>
      </c>
      <c r="O484" s="69" t="s">
        <v>520</v>
      </c>
      <c r="P484" s="69">
        <v>1.73</v>
      </c>
      <c r="Q484" s="66" t="s">
        <v>59</v>
      </c>
      <c r="R484" s="66" t="s">
        <v>476</v>
      </c>
      <c r="S484" s="67">
        <v>98479.256730769295</v>
      </c>
      <c r="T484" s="67">
        <f t="shared" si="7"/>
        <v>170369.11414423087</v>
      </c>
      <c r="U484" s="67">
        <v>984792.56730769202</v>
      </c>
      <c r="V484" s="68">
        <v>9</v>
      </c>
    </row>
    <row r="485" spans="2:22" x14ac:dyDescent="0.25">
      <c r="B485" s="66">
        <v>0</v>
      </c>
      <c r="C485" s="66">
        <v>118935821</v>
      </c>
      <c r="D485" s="66">
        <v>309859111</v>
      </c>
      <c r="E485" s="66">
        <v>325508561</v>
      </c>
      <c r="F485" s="66">
        <v>328638451</v>
      </c>
      <c r="G485" s="66" t="s">
        <v>110</v>
      </c>
      <c r="H485" s="66" t="s">
        <v>265</v>
      </c>
      <c r="I485" s="66" t="s">
        <v>112</v>
      </c>
      <c r="J485" s="66" t="s">
        <v>100</v>
      </c>
      <c r="K485" s="66" t="s">
        <v>132</v>
      </c>
      <c r="L485" s="66" t="s">
        <v>70</v>
      </c>
      <c r="M485" s="66" t="s">
        <v>335</v>
      </c>
      <c r="N485" s="66" t="s">
        <v>336</v>
      </c>
      <c r="O485" s="69" t="s">
        <v>520</v>
      </c>
      <c r="P485" s="69">
        <v>1.73</v>
      </c>
      <c r="Q485" s="66" t="s">
        <v>59</v>
      </c>
      <c r="R485" s="66" t="s">
        <v>467</v>
      </c>
      <c r="S485" s="67">
        <v>25413.05</v>
      </c>
      <c r="T485" s="67">
        <f t="shared" si="7"/>
        <v>43964.576499999996</v>
      </c>
      <c r="U485" s="67">
        <v>127065.25</v>
      </c>
      <c r="V485" s="68">
        <v>1</v>
      </c>
    </row>
    <row r="486" spans="2:22" x14ac:dyDescent="0.25">
      <c r="B486" s="66">
        <v>0</v>
      </c>
      <c r="C486" s="66">
        <v>118935821</v>
      </c>
      <c r="D486" s="66">
        <v>309859111</v>
      </c>
      <c r="E486" s="66">
        <v>325508561</v>
      </c>
      <c r="F486" s="66">
        <v>328638451</v>
      </c>
      <c r="G486" s="66" t="s">
        <v>110</v>
      </c>
      <c r="H486" s="66" t="s">
        <v>265</v>
      </c>
      <c r="I486" s="66" t="s">
        <v>112</v>
      </c>
      <c r="J486" s="66" t="s">
        <v>100</v>
      </c>
      <c r="K486" s="66" t="s">
        <v>132</v>
      </c>
      <c r="L486" s="66" t="s">
        <v>70</v>
      </c>
      <c r="M486" s="66" t="s">
        <v>335</v>
      </c>
      <c r="N486" s="66" t="s">
        <v>336</v>
      </c>
      <c r="O486" s="69" t="s">
        <v>520</v>
      </c>
      <c r="P486" s="69">
        <v>1.73</v>
      </c>
      <c r="Q486" s="66" t="s">
        <v>59</v>
      </c>
      <c r="R486" s="66" t="s">
        <v>478</v>
      </c>
      <c r="S486" s="67">
        <v>60694.820538461398</v>
      </c>
      <c r="T486" s="67">
        <f t="shared" si="7"/>
        <v>105002.03953153822</v>
      </c>
      <c r="U486" s="67">
        <v>202316.068461538</v>
      </c>
      <c r="V486" s="68">
        <v>1</v>
      </c>
    </row>
    <row r="487" spans="2:22" x14ac:dyDescent="0.25">
      <c r="B487" s="66">
        <v>0</v>
      </c>
      <c r="C487" s="66">
        <v>118935821</v>
      </c>
      <c r="D487" s="66">
        <v>309859111</v>
      </c>
      <c r="E487" s="66">
        <v>331768341</v>
      </c>
      <c r="F487" s="66">
        <v>331768341</v>
      </c>
      <c r="G487" s="66" t="s">
        <v>110</v>
      </c>
      <c r="H487" s="66" t="s">
        <v>265</v>
      </c>
      <c r="I487" s="66" t="s">
        <v>112</v>
      </c>
      <c r="J487" s="66" t="s">
        <v>100</v>
      </c>
      <c r="K487" s="66" t="s">
        <v>22</v>
      </c>
      <c r="L487" s="66" t="s">
        <v>71</v>
      </c>
      <c r="O487" s="69" t="s">
        <v>520</v>
      </c>
      <c r="P487" s="69">
        <v>1.73</v>
      </c>
      <c r="Q487" s="66" t="s">
        <v>59</v>
      </c>
      <c r="R487" s="66" t="s">
        <v>476</v>
      </c>
      <c r="S487" s="67">
        <v>4423.0733846153798</v>
      </c>
      <c r="T487" s="67">
        <f t="shared" si="7"/>
        <v>7651.9169553846068</v>
      </c>
      <c r="U487" s="67">
        <v>44230.733846153802</v>
      </c>
      <c r="V487" s="68">
        <v>1</v>
      </c>
    </row>
    <row r="488" spans="2:22" x14ac:dyDescent="0.25">
      <c r="B488" s="66">
        <v>0</v>
      </c>
      <c r="C488" s="66">
        <v>118935821</v>
      </c>
      <c r="D488" s="66">
        <v>309859111</v>
      </c>
      <c r="E488" s="66">
        <v>331768341</v>
      </c>
      <c r="F488" s="66">
        <v>331768341</v>
      </c>
      <c r="G488" s="66" t="s">
        <v>110</v>
      </c>
      <c r="H488" s="66" t="s">
        <v>265</v>
      </c>
      <c r="I488" s="66" t="s">
        <v>112</v>
      </c>
      <c r="J488" s="66" t="s">
        <v>100</v>
      </c>
      <c r="K488" s="66" t="s">
        <v>22</v>
      </c>
      <c r="L488" s="66" t="s">
        <v>71</v>
      </c>
      <c r="O488" s="69" t="s">
        <v>520</v>
      </c>
      <c r="P488" s="69">
        <v>1.73</v>
      </c>
      <c r="Q488" s="66" t="s">
        <v>59</v>
      </c>
      <c r="R488" s="66" t="s">
        <v>466</v>
      </c>
      <c r="S488" s="67">
        <v>33414.957461538397</v>
      </c>
      <c r="T488" s="67">
        <f t="shared" si="7"/>
        <v>57807.876408461423</v>
      </c>
      <c r="U488" s="67">
        <v>222766.383076923</v>
      </c>
      <c r="V488" s="68">
        <v>2</v>
      </c>
    </row>
    <row r="489" spans="2:22" x14ac:dyDescent="0.25">
      <c r="B489" s="66">
        <v>0</v>
      </c>
      <c r="C489" s="66">
        <v>118935821</v>
      </c>
      <c r="D489" s="66">
        <v>309859111</v>
      </c>
      <c r="E489" s="66">
        <v>331768341</v>
      </c>
      <c r="F489" s="66">
        <v>331768341</v>
      </c>
      <c r="G489" s="66" t="s">
        <v>110</v>
      </c>
      <c r="H489" s="66" t="s">
        <v>265</v>
      </c>
      <c r="I489" s="66" t="s">
        <v>112</v>
      </c>
      <c r="J489" s="66" t="s">
        <v>100</v>
      </c>
      <c r="K489" s="66" t="s">
        <v>22</v>
      </c>
      <c r="L489" s="66" t="s">
        <v>71</v>
      </c>
      <c r="O489" s="69" t="s">
        <v>520</v>
      </c>
      <c r="P489" s="69">
        <v>1.73</v>
      </c>
      <c r="Q489" s="66" t="s">
        <v>59</v>
      </c>
      <c r="R489" s="66" t="s">
        <v>478</v>
      </c>
      <c r="S489" s="67">
        <v>53792.330076923099</v>
      </c>
      <c r="T489" s="67">
        <f t="shared" si="7"/>
        <v>93060.731033076954</v>
      </c>
      <c r="U489" s="67">
        <v>179307.766923077</v>
      </c>
      <c r="V489" s="68">
        <v>1</v>
      </c>
    </row>
    <row r="490" spans="2:22" x14ac:dyDescent="0.25">
      <c r="B490" s="66">
        <v>0</v>
      </c>
      <c r="C490" s="66">
        <v>118935821</v>
      </c>
      <c r="D490" s="66">
        <v>309859111</v>
      </c>
      <c r="E490" s="66">
        <v>347417791</v>
      </c>
      <c r="F490" s="66">
        <v>347417791</v>
      </c>
      <c r="G490" s="66" t="s">
        <v>110</v>
      </c>
      <c r="H490" s="66" t="s">
        <v>265</v>
      </c>
      <c r="I490" s="66" t="s">
        <v>112</v>
      </c>
      <c r="J490" s="66" t="s">
        <v>100</v>
      </c>
      <c r="K490" s="66" t="s">
        <v>23</v>
      </c>
      <c r="L490" s="66" t="s">
        <v>252</v>
      </c>
      <c r="O490" s="69" t="s">
        <v>520</v>
      </c>
      <c r="P490" s="69">
        <v>1.73</v>
      </c>
      <c r="Q490" s="66" t="s">
        <v>59</v>
      </c>
      <c r="R490" s="66" t="s">
        <v>474</v>
      </c>
      <c r="S490" s="67">
        <v>3281.3803384615398</v>
      </c>
      <c r="T490" s="67">
        <f t="shared" si="7"/>
        <v>5676.7879855384635</v>
      </c>
      <c r="U490" s="67">
        <v>54689.672307692301</v>
      </c>
      <c r="V490" s="68">
        <v>1</v>
      </c>
    </row>
    <row r="491" spans="2:22" x14ac:dyDescent="0.25">
      <c r="B491" s="66">
        <v>0</v>
      </c>
      <c r="C491" s="66">
        <v>118935821</v>
      </c>
      <c r="D491" s="66">
        <v>309859111</v>
      </c>
      <c r="E491" s="66">
        <v>347417791</v>
      </c>
      <c r="F491" s="66">
        <v>347417791</v>
      </c>
      <c r="G491" s="66" t="s">
        <v>110</v>
      </c>
      <c r="H491" s="66" t="s">
        <v>265</v>
      </c>
      <c r="I491" s="66" t="s">
        <v>112</v>
      </c>
      <c r="J491" s="66" t="s">
        <v>100</v>
      </c>
      <c r="K491" s="66" t="s">
        <v>23</v>
      </c>
      <c r="L491" s="66" t="s">
        <v>252</v>
      </c>
      <c r="O491" s="69" t="s">
        <v>520</v>
      </c>
      <c r="P491" s="69">
        <v>1.73</v>
      </c>
      <c r="Q491" s="66" t="s">
        <v>59</v>
      </c>
      <c r="R491" s="66" t="s">
        <v>471</v>
      </c>
      <c r="S491" s="67">
        <v>3489.2349538461499</v>
      </c>
      <c r="T491" s="67">
        <f t="shared" si="7"/>
        <v>6036.3764701538394</v>
      </c>
      <c r="U491" s="67">
        <v>43615.436923076901</v>
      </c>
      <c r="V491" s="68">
        <v>1</v>
      </c>
    </row>
    <row r="492" spans="2:22" x14ac:dyDescent="0.25">
      <c r="B492" s="66">
        <v>0</v>
      </c>
      <c r="C492" s="66">
        <v>118935821</v>
      </c>
      <c r="D492" s="66">
        <v>309859111</v>
      </c>
      <c r="E492" s="66">
        <v>347417791</v>
      </c>
      <c r="F492" s="66">
        <v>347417791</v>
      </c>
      <c r="G492" s="66" t="s">
        <v>110</v>
      </c>
      <c r="H492" s="66" t="s">
        <v>265</v>
      </c>
      <c r="I492" s="66" t="s">
        <v>112</v>
      </c>
      <c r="J492" s="66" t="s">
        <v>100</v>
      </c>
      <c r="K492" s="66" t="s">
        <v>23</v>
      </c>
      <c r="L492" s="66" t="s">
        <v>252</v>
      </c>
      <c r="O492" s="69" t="s">
        <v>520</v>
      </c>
      <c r="P492" s="69">
        <v>1.73</v>
      </c>
      <c r="Q492" s="66" t="s">
        <v>59</v>
      </c>
      <c r="R492" s="66" t="s">
        <v>465</v>
      </c>
      <c r="S492" s="67">
        <v>38320.8633076923</v>
      </c>
      <c r="T492" s="67">
        <f t="shared" si="7"/>
        <v>66295.093522307681</v>
      </c>
      <c r="U492" s="67">
        <v>383208.63307692303</v>
      </c>
      <c r="V492" s="68">
        <v>4</v>
      </c>
    </row>
    <row r="493" spans="2:22" x14ac:dyDescent="0.25">
      <c r="B493" s="66">
        <v>0</v>
      </c>
      <c r="C493" s="66">
        <v>118935821</v>
      </c>
      <c r="D493" s="66">
        <v>309859111</v>
      </c>
      <c r="E493" s="66">
        <v>347417791</v>
      </c>
      <c r="F493" s="66">
        <v>347417791</v>
      </c>
      <c r="G493" s="66" t="s">
        <v>110</v>
      </c>
      <c r="H493" s="66" t="s">
        <v>265</v>
      </c>
      <c r="I493" s="66" t="s">
        <v>112</v>
      </c>
      <c r="J493" s="66" t="s">
        <v>100</v>
      </c>
      <c r="K493" s="66" t="s">
        <v>23</v>
      </c>
      <c r="L493" s="66" t="s">
        <v>252</v>
      </c>
      <c r="O493" s="69" t="s">
        <v>520</v>
      </c>
      <c r="P493" s="69">
        <v>1.73</v>
      </c>
      <c r="Q493" s="66" t="s">
        <v>59</v>
      </c>
      <c r="R493" s="66" t="s">
        <v>467</v>
      </c>
      <c r="S493" s="67">
        <v>31722.4015384616</v>
      </c>
      <c r="T493" s="67">
        <f t="shared" si="7"/>
        <v>54879.754661538565</v>
      </c>
      <c r="U493" s="67">
        <v>158612.00769230799</v>
      </c>
      <c r="V493" s="68">
        <v>1</v>
      </c>
    </row>
    <row r="494" spans="2:22" x14ac:dyDescent="0.25">
      <c r="B494" s="66">
        <v>0</v>
      </c>
      <c r="C494" s="66">
        <v>118935821</v>
      </c>
      <c r="D494" s="66">
        <v>309859111</v>
      </c>
      <c r="E494" s="66">
        <v>347417791</v>
      </c>
      <c r="F494" s="66">
        <v>347417791</v>
      </c>
      <c r="G494" s="66" t="s">
        <v>110</v>
      </c>
      <c r="H494" s="66" t="s">
        <v>265</v>
      </c>
      <c r="I494" s="66" t="s">
        <v>112</v>
      </c>
      <c r="J494" s="66" t="s">
        <v>100</v>
      </c>
      <c r="K494" s="66" t="s">
        <v>23</v>
      </c>
      <c r="L494" s="66" t="s">
        <v>252</v>
      </c>
      <c r="O494" s="69" t="s">
        <v>520</v>
      </c>
      <c r="P494" s="69">
        <v>1.73</v>
      </c>
      <c r="Q494" s="66" t="s">
        <v>59</v>
      </c>
      <c r="R494" s="66" t="s">
        <v>468</v>
      </c>
      <c r="S494" s="67">
        <v>39358.157596153796</v>
      </c>
      <c r="T494" s="67">
        <f t="shared" si="7"/>
        <v>68089.612641346073</v>
      </c>
      <c r="U494" s="67">
        <v>157432.63038461501</v>
      </c>
      <c r="V494" s="68">
        <v>1</v>
      </c>
    </row>
    <row r="495" spans="2:22" x14ac:dyDescent="0.25">
      <c r="B495" s="66">
        <v>0</v>
      </c>
      <c r="C495" s="66">
        <v>118935821</v>
      </c>
      <c r="D495" s="66">
        <v>309859111</v>
      </c>
      <c r="E495" s="66">
        <v>347417791</v>
      </c>
      <c r="F495" s="66">
        <v>347417791</v>
      </c>
      <c r="G495" s="66" t="s">
        <v>110</v>
      </c>
      <c r="H495" s="66" t="s">
        <v>265</v>
      </c>
      <c r="I495" s="66" t="s">
        <v>112</v>
      </c>
      <c r="J495" s="66" t="s">
        <v>100</v>
      </c>
      <c r="K495" s="66" t="s">
        <v>23</v>
      </c>
      <c r="L495" s="66" t="s">
        <v>252</v>
      </c>
      <c r="O495" s="69" t="s">
        <v>520</v>
      </c>
      <c r="P495" s="69">
        <v>1.73</v>
      </c>
      <c r="Q495" s="66" t="s">
        <v>59</v>
      </c>
      <c r="R495" s="66" t="s">
        <v>478</v>
      </c>
      <c r="S495" s="67">
        <v>61617.805153846202</v>
      </c>
      <c r="T495" s="67">
        <f t="shared" si="7"/>
        <v>106598.80291615393</v>
      </c>
      <c r="U495" s="67">
        <v>205392.68384615399</v>
      </c>
      <c r="V495" s="68">
        <v>1</v>
      </c>
    </row>
    <row r="496" spans="2:22" x14ac:dyDescent="0.25">
      <c r="B496" s="66">
        <v>0</v>
      </c>
      <c r="C496" s="66">
        <v>118935821</v>
      </c>
      <c r="D496" s="66">
        <v>309859111</v>
      </c>
      <c r="E496" s="66">
        <v>347417791</v>
      </c>
      <c r="F496" s="66">
        <v>348200263</v>
      </c>
      <c r="G496" s="66" t="s">
        <v>110</v>
      </c>
      <c r="H496" s="66" t="s">
        <v>265</v>
      </c>
      <c r="I496" s="66" t="s">
        <v>112</v>
      </c>
      <c r="J496" s="66" t="s">
        <v>100</v>
      </c>
      <c r="K496" s="66" t="s">
        <v>23</v>
      </c>
      <c r="L496" s="66" t="s">
        <v>252</v>
      </c>
      <c r="M496" s="66" t="s">
        <v>411</v>
      </c>
      <c r="N496" s="66" t="s">
        <v>412</v>
      </c>
      <c r="O496" s="69" t="s">
        <v>520</v>
      </c>
      <c r="P496" s="69">
        <v>1.73</v>
      </c>
      <c r="Q496" s="66" t="s">
        <v>59</v>
      </c>
      <c r="R496" s="66" t="s">
        <v>474</v>
      </c>
      <c r="S496" s="67">
        <v>3354.6135692307698</v>
      </c>
      <c r="T496" s="67">
        <f t="shared" si="7"/>
        <v>5803.4814747692317</v>
      </c>
      <c r="U496" s="67">
        <v>55910.226153846197</v>
      </c>
      <c r="V496" s="68">
        <v>1</v>
      </c>
    </row>
    <row r="497" spans="2:22" x14ac:dyDescent="0.25">
      <c r="B497" s="66">
        <v>0</v>
      </c>
      <c r="C497" s="66">
        <v>118935821</v>
      </c>
      <c r="D497" s="66">
        <v>309859111</v>
      </c>
      <c r="E497" s="66">
        <v>347417791</v>
      </c>
      <c r="F497" s="66">
        <v>348200263</v>
      </c>
      <c r="G497" s="66" t="s">
        <v>110</v>
      </c>
      <c r="H497" s="66" t="s">
        <v>265</v>
      </c>
      <c r="I497" s="66" t="s">
        <v>112</v>
      </c>
      <c r="J497" s="66" t="s">
        <v>100</v>
      </c>
      <c r="K497" s="66" t="s">
        <v>23</v>
      </c>
      <c r="L497" s="66" t="s">
        <v>252</v>
      </c>
      <c r="M497" s="66" t="s">
        <v>411</v>
      </c>
      <c r="N497" s="66" t="s">
        <v>412</v>
      </c>
      <c r="O497" s="69" t="s">
        <v>520</v>
      </c>
      <c r="P497" s="69">
        <v>1.73</v>
      </c>
      <c r="Q497" s="66" t="s">
        <v>59</v>
      </c>
      <c r="R497" s="66" t="s">
        <v>465</v>
      </c>
      <c r="S497" s="67">
        <v>15683.7193846154</v>
      </c>
      <c r="T497" s="67">
        <f t="shared" si="7"/>
        <v>27132.834535384642</v>
      </c>
      <c r="U497" s="67">
        <v>156837.193846154</v>
      </c>
      <c r="V497" s="68">
        <v>2</v>
      </c>
    </row>
    <row r="498" spans="2:22" x14ac:dyDescent="0.25">
      <c r="B498" s="66">
        <v>0</v>
      </c>
      <c r="C498" s="66">
        <v>118935821</v>
      </c>
      <c r="D498" s="66">
        <v>309859111</v>
      </c>
      <c r="E498" s="66">
        <v>347417791</v>
      </c>
      <c r="F498" s="66">
        <v>348200263</v>
      </c>
      <c r="G498" s="66" t="s">
        <v>110</v>
      </c>
      <c r="H498" s="66" t="s">
        <v>265</v>
      </c>
      <c r="I498" s="66" t="s">
        <v>112</v>
      </c>
      <c r="J498" s="66" t="s">
        <v>100</v>
      </c>
      <c r="K498" s="66" t="s">
        <v>23</v>
      </c>
      <c r="L498" s="66" t="s">
        <v>252</v>
      </c>
      <c r="M498" s="66" t="s">
        <v>411</v>
      </c>
      <c r="N498" s="66" t="s">
        <v>412</v>
      </c>
      <c r="O498" s="69" t="s">
        <v>520</v>
      </c>
      <c r="P498" s="69">
        <v>1.73</v>
      </c>
      <c r="Q498" s="66" t="s">
        <v>59</v>
      </c>
      <c r="R498" s="66" t="s">
        <v>467</v>
      </c>
      <c r="S498" s="67">
        <v>30280.080923076999</v>
      </c>
      <c r="T498" s="67">
        <f t="shared" si="7"/>
        <v>52384.539996923209</v>
      </c>
      <c r="U498" s="67">
        <v>151400.40461538499</v>
      </c>
      <c r="V498" s="68">
        <v>2</v>
      </c>
    </row>
    <row r="499" spans="2:22" x14ac:dyDescent="0.25">
      <c r="B499" s="66">
        <v>0</v>
      </c>
      <c r="C499" s="66">
        <v>118935821</v>
      </c>
      <c r="D499" s="66">
        <v>309859111</v>
      </c>
      <c r="E499" s="66">
        <v>347417791</v>
      </c>
      <c r="F499" s="66">
        <v>348982736</v>
      </c>
      <c r="G499" s="66" t="s">
        <v>110</v>
      </c>
      <c r="H499" s="66" t="s">
        <v>265</v>
      </c>
      <c r="I499" s="66" t="s">
        <v>112</v>
      </c>
      <c r="J499" s="66" t="s">
        <v>100</v>
      </c>
      <c r="K499" s="66" t="s">
        <v>23</v>
      </c>
      <c r="L499" s="66" t="s">
        <v>252</v>
      </c>
      <c r="M499" s="66" t="s">
        <v>413</v>
      </c>
      <c r="N499" s="66" t="s">
        <v>414</v>
      </c>
      <c r="O499" s="69" t="s">
        <v>520</v>
      </c>
      <c r="P499" s="69">
        <v>1.73</v>
      </c>
      <c r="Q499" s="66" t="s">
        <v>59</v>
      </c>
      <c r="R499" s="66" t="s">
        <v>474</v>
      </c>
      <c r="S499" s="67">
        <v>6896.3486307692301</v>
      </c>
      <c r="T499" s="67">
        <f t="shared" si="7"/>
        <v>11930.683131230768</v>
      </c>
      <c r="U499" s="67">
        <v>114939.14384615399</v>
      </c>
      <c r="V499" s="68">
        <v>3</v>
      </c>
    </row>
    <row r="500" spans="2:22" x14ac:dyDescent="0.25">
      <c r="B500" s="66">
        <v>0</v>
      </c>
      <c r="C500" s="66">
        <v>118935821</v>
      </c>
      <c r="D500" s="66">
        <v>309859111</v>
      </c>
      <c r="E500" s="66">
        <v>347417791</v>
      </c>
      <c r="F500" s="66">
        <v>348982736</v>
      </c>
      <c r="G500" s="66" t="s">
        <v>110</v>
      </c>
      <c r="H500" s="66" t="s">
        <v>265</v>
      </c>
      <c r="I500" s="66" t="s">
        <v>112</v>
      </c>
      <c r="J500" s="66" t="s">
        <v>100</v>
      </c>
      <c r="K500" s="66" t="s">
        <v>23</v>
      </c>
      <c r="L500" s="66" t="s">
        <v>252</v>
      </c>
      <c r="M500" s="66" t="s">
        <v>413</v>
      </c>
      <c r="N500" s="66" t="s">
        <v>414</v>
      </c>
      <c r="O500" s="69" t="s">
        <v>520</v>
      </c>
      <c r="P500" s="69">
        <v>1.73</v>
      </c>
      <c r="Q500" s="66" t="s">
        <v>59</v>
      </c>
      <c r="R500" s="66" t="s">
        <v>471</v>
      </c>
      <c r="S500" s="67">
        <v>14791.4828923077</v>
      </c>
      <c r="T500" s="67">
        <f t="shared" si="7"/>
        <v>25589.26540369232</v>
      </c>
      <c r="U500" s="67">
        <v>184893.53615384601</v>
      </c>
      <c r="V500" s="68">
        <v>3</v>
      </c>
    </row>
    <row r="501" spans="2:22" x14ac:dyDescent="0.25">
      <c r="B501" s="66">
        <v>0</v>
      </c>
      <c r="C501" s="66">
        <v>118935821</v>
      </c>
      <c r="D501" s="66">
        <v>309859111</v>
      </c>
      <c r="E501" s="66">
        <v>347417791</v>
      </c>
      <c r="F501" s="66">
        <v>348982736</v>
      </c>
      <c r="G501" s="66" t="s">
        <v>110</v>
      </c>
      <c r="H501" s="66" t="s">
        <v>265</v>
      </c>
      <c r="I501" s="66" t="s">
        <v>112</v>
      </c>
      <c r="J501" s="66" t="s">
        <v>100</v>
      </c>
      <c r="K501" s="66" t="s">
        <v>23</v>
      </c>
      <c r="L501" s="66" t="s">
        <v>252</v>
      </c>
      <c r="M501" s="66" t="s">
        <v>413</v>
      </c>
      <c r="N501" s="66" t="s">
        <v>414</v>
      </c>
      <c r="O501" s="69" t="s">
        <v>520</v>
      </c>
      <c r="P501" s="69">
        <v>1.73</v>
      </c>
      <c r="Q501" s="66" t="s">
        <v>59</v>
      </c>
      <c r="R501" s="66" t="s">
        <v>465</v>
      </c>
      <c r="S501" s="67">
        <v>7864.3854230769202</v>
      </c>
      <c r="T501" s="67">
        <f t="shared" si="7"/>
        <v>13605.386781923073</v>
      </c>
      <c r="U501" s="67">
        <v>78643.854230769197</v>
      </c>
      <c r="V501" s="68">
        <v>1</v>
      </c>
    </row>
    <row r="502" spans="2:22" x14ac:dyDescent="0.25">
      <c r="B502" s="66">
        <v>0</v>
      </c>
      <c r="C502" s="66">
        <v>118935821</v>
      </c>
      <c r="D502" s="66">
        <v>309859111</v>
      </c>
      <c r="E502" s="66">
        <v>347417791</v>
      </c>
      <c r="F502" s="66">
        <v>348982736</v>
      </c>
      <c r="G502" s="66" t="s">
        <v>110</v>
      </c>
      <c r="H502" s="66" t="s">
        <v>265</v>
      </c>
      <c r="I502" s="66" t="s">
        <v>112</v>
      </c>
      <c r="J502" s="66" t="s">
        <v>100</v>
      </c>
      <c r="K502" s="66" t="s">
        <v>23</v>
      </c>
      <c r="L502" s="66" t="s">
        <v>252</v>
      </c>
      <c r="M502" s="66" t="s">
        <v>413</v>
      </c>
      <c r="N502" s="66" t="s">
        <v>414</v>
      </c>
      <c r="O502" s="69" t="s">
        <v>520</v>
      </c>
      <c r="P502" s="69">
        <v>1.73</v>
      </c>
      <c r="Q502" s="66" t="s">
        <v>59</v>
      </c>
      <c r="R502" s="66" t="s">
        <v>476</v>
      </c>
      <c r="S502" s="67">
        <v>10259.4295384615</v>
      </c>
      <c r="T502" s="67">
        <f t="shared" si="7"/>
        <v>17748.813101538395</v>
      </c>
      <c r="U502" s="67">
        <v>102594.295384615</v>
      </c>
      <c r="V502" s="68">
        <v>1</v>
      </c>
    </row>
    <row r="503" spans="2:22" x14ac:dyDescent="0.25">
      <c r="B503" s="66">
        <v>0</v>
      </c>
      <c r="C503" s="66">
        <v>118935821</v>
      </c>
      <c r="D503" s="66">
        <v>309859111</v>
      </c>
      <c r="E503" s="66">
        <v>347417791</v>
      </c>
      <c r="F503" s="66">
        <v>348982736</v>
      </c>
      <c r="G503" s="66" t="s">
        <v>110</v>
      </c>
      <c r="H503" s="66" t="s">
        <v>265</v>
      </c>
      <c r="I503" s="66" t="s">
        <v>112</v>
      </c>
      <c r="J503" s="66" t="s">
        <v>100</v>
      </c>
      <c r="K503" s="66" t="s">
        <v>23</v>
      </c>
      <c r="L503" s="66" t="s">
        <v>252</v>
      </c>
      <c r="M503" s="66" t="s">
        <v>413</v>
      </c>
      <c r="N503" s="66" t="s">
        <v>414</v>
      </c>
      <c r="O503" s="69" t="s">
        <v>520</v>
      </c>
      <c r="P503" s="69">
        <v>1.73</v>
      </c>
      <c r="Q503" s="66" t="s">
        <v>59</v>
      </c>
      <c r="R503" s="66" t="s">
        <v>467</v>
      </c>
      <c r="S503" s="67">
        <v>29502.536538461602</v>
      </c>
      <c r="T503" s="67">
        <f t="shared" si="7"/>
        <v>51039.388211538571</v>
      </c>
      <c r="U503" s="67">
        <v>147512.68269230801</v>
      </c>
      <c r="V503" s="68">
        <v>1</v>
      </c>
    </row>
    <row r="504" spans="2:22" x14ac:dyDescent="0.25">
      <c r="B504" s="66">
        <v>0</v>
      </c>
      <c r="C504" s="66">
        <v>118935821</v>
      </c>
      <c r="D504" s="66">
        <v>309859111</v>
      </c>
      <c r="E504" s="66">
        <v>347417791</v>
      </c>
      <c r="F504" s="66">
        <v>350547681</v>
      </c>
      <c r="G504" s="66" t="s">
        <v>110</v>
      </c>
      <c r="H504" s="66" t="s">
        <v>265</v>
      </c>
      <c r="I504" s="66" t="s">
        <v>112</v>
      </c>
      <c r="J504" s="66" t="s">
        <v>100</v>
      </c>
      <c r="K504" s="66" t="s">
        <v>23</v>
      </c>
      <c r="L504" s="66" t="s">
        <v>252</v>
      </c>
      <c r="M504" s="66" t="s">
        <v>341</v>
      </c>
      <c r="N504" s="66" t="s">
        <v>342</v>
      </c>
      <c r="O504" s="69" t="s">
        <v>520</v>
      </c>
      <c r="P504" s="69">
        <v>1.73</v>
      </c>
      <c r="Q504" s="66" t="s">
        <v>59</v>
      </c>
      <c r="R504" s="66" t="s">
        <v>473</v>
      </c>
      <c r="S504" s="67">
        <v>698.56126923076999</v>
      </c>
      <c r="T504" s="67">
        <f t="shared" si="7"/>
        <v>1208.5109957692321</v>
      </c>
      <c r="U504" s="67">
        <v>13971.2253846154</v>
      </c>
      <c r="V504" s="68">
        <v>1</v>
      </c>
    </row>
    <row r="505" spans="2:22" x14ac:dyDescent="0.25">
      <c r="B505" s="66">
        <v>0</v>
      </c>
      <c r="C505" s="66">
        <v>118935821</v>
      </c>
      <c r="D505" s="66">
        <v>309859111</v>
      </c>
      <c r="E505" s="66">
        <v>347417791</v>
      </c>
      <c r="F505" s="66">
        <v>350547681</v>
      </c>
      <c r="G505" s="66" t="s">
        <v>110</v>
      </c>
      <c r="H505" s="66" t="s">
        <v>265</v>
      </c>
      <c r="I505" s="66" t="s">
        <v>112</v>
      </c>
      <c r="J505" s="66" t="s">
        <v>100</v>
      </c>
      <c r="K505" s="66" t="s">
        <v>23</v>
      </c>
      <c r="L505" s="66" t="s">
        <v>252</v>
      </c>
      <c r="M505" s="66" t="s">
        <v>341</v>
      </c>
      <c r="N505" s="66" t="s">
        <v>342</v>
      </c>
      <c r="O505" s="69" t="s">
        <v>520</v>
      </c>
      <c r="P505" s="69">
        <v>1.73</v>
      </c>
      <c r="Q505" s="66" t="s">
        <v>59</v>
      </c>
      <c r="R505" s="66" t="s">
        <v>465</v>
      </c>
      <c r="S505" s="67">
        <v>8295.2701923076893</v>
      </c>
      <c r="T505" s="67">
        <f t="shared" si="7"/>
        <v>14350.817432692302</v>
      </c>
      <c r="U505" s="67">
        <v>82952.701923076893</v>
      </c>
      <c r="V505" s="68">
        <v>1</v>
      </c>
    </row>
    <row r="506" spans="2:22" x14ac:dyDescent="0.25">
      <c r="B506" s="66">
        <v>0</v>
      </c>
      <c r="C506" s="66">
        <v>118935821</v>
      </c>
      <c r="D506" s="66">
        <v>309859111</v>
      </c>
      <c r="E506" s="66">
        <v>347417791</v>
      </c>
      <c r="F506" s="66">
        <v>350547681</v>
      </c>
      <c r="G506" s="66" t="s">
        <v>110</v>
      </c>
      <c r="H506" s="66" t="s">
        <v>265</v>
      </c>
      <c r="I506" s="66" t="s">
        <v>112</v>
      </c>
      <c r="J506" s="66" t="s">
        <v>100</v>
      </c>
      <c r="K506" s="66" t="s">
        <v>23</v>
      </c>
      <c r="L506" s="66" t="s">
        <v>252</v>
      </c>
      <c r="M506" s="66" t="s">
        <v>341</v>
      </c>
      <c r="N506" s="66" t="s">
        <v>342</v>
      </c>
      <c r="O506" s="69" t="s">
        <v>520</v>
      </c>
      <c r="P506" s="69">
        <v>1.73</v>
      </c>
      <c r="Q506" s="66" t="s">
        <v>59</v>
      </c>
      <c r="R506" s="66" t="s">
        <v>467</v>
      </c>
      <c r="S506" s="67">
        <v>29873.9351538462</v>
      </c>
      <c r="T506" s="67">
        <f t="shared" si="7"/>
        <v>51681.907816153922</v>
      </c>
      <c r="U506" s="67">
        <v>149369.67576923099</v>
      </c>
      <c r="V506" s="68">
        <v>1</v>
      </c>
    </row>
    <row r="507" spans="2:22" x14ac:dyDescent="0.25">
      <c r="B507" s="66">
        <v>0</v>
      </c>
      <c r="C507" s="66">
        <v>118935821</v>
      </c>
      <c r="D507" s="66">
        <v>309859111</v>
      </c>
      <c r="E507" s="66">
        <v>347417791</v>
      </c>
      <c r="F507" s="66">
        <v>356807461</v>
      </c>
      <c r="G507" s="66" t="s">
        <v>110</v>
      </c>
      <c r="H507" s="66" t="s">
        <v>265</v>
      </c>
      <c r="I507" s="66" t="s">
        <v>112</v>
      </c>
      <c r="J507" s="66" t="s">
        <v>100</v>
      </c>
      <c r="K507" s="66" t="s">
        <v>23</v>
      </c>
      <c r="L507" s="66" t="s">
        <v>252</v>
      </c>
      <c r="M507" s="66" t="s">
        <v>343</v>
      </c>
      <c r="N507" s="66" t="s">
        <v>344</v>
      </c>
      <c r="O507" s="69" t="s">
        <v>520</v>
      </c>
      <c r="P507" s="69">
        <v>1.73</v>
      </c>
      <c r="Q507" s="66" t="s">
        <v>59</v>
      </c>
      <c r="R507" s="66" t="s">
        <v>474</v>
      </c>
      <c r="S507" s="67">
        <v>3300.3400153846101</v>
      </c>
      <c r="T507" s="67">
        <f t="shared" si="7"/>
        <v>5709.5882266153758</v>
      </c>
      <c r="U507" s="67">
        <v>55005.666923076897</v>
      </c>
      <c r="V507" s="68">
        <v>1</v>
      </c>
    </row>
    <row r="508" spans="2:22" x14ac:dyDescent="0.25">
      <c r="B508" s="66">
        <v>0</v>
      </c>
      <c r="C508" s="66">
        <v>118935821</v>
      </c>
      <c r="D508" s="66">
        <v>309859111</v>
      </c>
      <c r="E508" s="66">
        <v>347417791</v>
      </c>
      <c r="F508" s="66">
        <v>356807461</v>
      </c>
      <c r="G508" s="66" t="s">
        <v>110</v>
      </c>
      <c r="H508" s="66" t="s">
        <v>265</v>
      </c>
      <c r="I508" s="66" t="s">
        <v>112</v>
      </c>
      <c r="J508" s="66" t="s">
        <v>100</v>
      </c>
      <c r="K508" s="66" t="s">
        <v>23</v>
      </c>
      <c r="L508" s="66" t="s">
        <v>252</v>
      </c>
      <c r="M508" s="66" t="s">
        <v>343</v>
      </c>
      <c r="N508" s="66" t="s">
        <v>344</v>
      </c>
      <c r="O508" s="69" t="s">
        <v>520</v>
      </c>
      <c r="P508" s="69">
        <v>1.73</v>
      </c>
      <c r="Q508" s="66" t="s">
        <v>59</v>
      </c>
      <c r="R508" s="66" t="s">
        <v>465</v>
      </c>
      <c r="S508" s="67">
        <v>15969.3131923077</v>
      </c>
      <c r="T508" s="67">
        <f t="shared" si="7"/>
        <v>27626.91182269232</v>
      </c>
      <c r="U508" s="67">
        <v>159693.13192307699</v>
      </c>
      <c r="V508" s="68">
        <v>2</v>
      </c>
    </row>
    <row r="509" spans="2:22" x14ac:dyDescent="0.25">
      <c r="B509" s="66">
        <v>0</v>
      </c>
      <c r="C509" s="66">
        <v>118935821</v>
      </c>
      <c r="D509" s="66">
        <v>309859111</v>
      </c>
      <c r="E509" s="66">
        <v>347417791</v>
      </c>
      <c r="F509" s="66">
        <v>356807461</v>
      </c>
      <c r="G509" s="66" t="s">
        <v>110</v>
      </c>
      <c r="H509" s="66" t="s">
        <v>265</v>
      </c>
      <c r="I509" s="66" t="s">
        <v>112</v>
      </c>
      <c r="J509" s="66" t="s">
        <v>100</v>
      </c>
      <c r="K509" s="66" t="s">
        <v>23</v>
      </c>
      <c r="L509" s="66" t="s">
        <v>252</v>
      </c>
      <c r="M509" s="66" t="s">
        <v>343</v>
      </c>
      <c r="N509" s="66" t="s">
        <v>344</v>
      </c>
      <c r="O509" s="69" t="s">
        <v>520</v>
      </c>
      <c r="P509" s="69">
        <v>1.73</v>
      </c>
      <c r="Q509" s="66" t="s">
        <v>59</v>
      </c>
      <c r="R509" s="66" t="s">
        <v>476</v>
      </c>
      <c r="S509" s="67">
        <v>19272.357923076899</v>
      </c>
      <c r="T509" s="67">
        <f t="shared" si="7"/>
        <v>33341.179206923036</v>
      </c>
      <c r="U509" s="67">
        <v>192723.57923076901</v>
      </c>
      <c r="V509" s="68">
        <v>2</v>
      </c>
    </row>
    <row r="510" spans="2:22" x14ac:dyDescent="0.25">
      <c r="B510" s="66">
        <v>0</v>
      </c>
      <c r="C510" s="66">
        <v>118935821</v>
      </c>
      <c r="D510" s="66">
        <v>309859111</v>
      </c>
      <c r="E510" s="66">
        <v>347417791</v>
      </c>
      <c r="F510" s="66">
        <v>356807461</v>
      </c>
      <c r="G510" s="66" t="s">
        <v>110</v>
      </c>
      <c r="H510" s="66" t="s">
        <v>265</v>
      </c>
      <c r="I510" s="66" t="s">
        <v>112</v>
      </c>
      <c r="J510" s="66" t="s">
        <v>100</v>
      </c>
      <c r="K510" s="66" t="s">
        <v>23</v>
      </c>
      <c r="L510" s="66" t="s">
        <v>252</v>
      </c>
      <c r="M510" s="66" t="s">
        <v>343</v>
      </c>
      <c r="N510" s="66" t="s">
        <v>344</v>
      </c>
      <c r="O510" s="69" t="s">
        <v>520</v>
      </c>
      <c r="P510" s="69">
        <v>1.73</v>
      </c>
      <c r="Q510" s="66" t="s">
        <v>59</v>
      </c>
      <c r="R510" s="66" t="s">
        <v>467</v>
      </c>
      <c r="S510" s="67">
        <v>30747.390230769201</v>
      </c>
      <c r="T510" s="67">
        <f t="shared" si="7"/>
        <v>53192.985099230718</v>
      </c>
      <c r="U510" s="67">
        <v>153736.95115384599</v>
      </c>
      <c r="V510" s="68">
        <v>1</v>
      </c>
    </row>
    <row r="511" spans="2:22" x14ac:dyDescent="0.25">
      <c r="B511" s="66">
        <v>0</v>
      </c>
      <c r="C511" s="66">
        <v>118935821</v>
      </c>
      <c r="D511" s="66">
        <v>309859111</v>
      </c>
      <c r="E511" s="66">
        <v>347417791</v>
      </c>
      <c r="F511" s="66">
        <v>359937351</v>
      </c>
      <c r="G511" s="66" t="s">
        <v>110</v>
      </c>
      <c r="H511" s="66" t="s">
        <v>265</v>
      </c>
      <c r="I511" s="66" t="s">
        <v>112</v>
      </c>
      <c r="J511" s="66" t="s">
        <v>100</v>
      </c>
      <c r="K511" s="66" t="s">
        <v>23</v>
      </c>
      <c r="L511" s="66" t="s">
        <v>252</v>
      </c>
      <c r="M511" s="66" t="s">
        <v>345</v>
      </c>
      <c r="N511" s="66" t="s">
        <v>346</v>
      </c>
      <c r="O511" s="69" t="s">
        <v>520</v>
      </c>
      <c r="P511" s="69">
        <v>1.73</v>
      </c>
      <c r="Q511" s="66" t="s">
        <v>59</v>
      </c>
      <c r="R511" s="66" t="s">
        <v>474</v>
      </c>
      <c r="S511" s="67">
        <v>3317.98730769231</v>
      </c>
      <c r="T511" s="67">
        <f t="shared" si="7"/>
        <v>5740.1180423076958</v>
      </c>
      <c r="U511" s="67">
        <v>55299.788461538497</v>
      </c>
      <c r="V511" s="68">
        <v>1</v>
      </c>
    </row>
    <row r="512" spans="2:22" x14ac:dyDescent="0.25">
      <c r="B512" s="66">
        <v>0</v>
      </c>
      <c r="C512" s="66">
        <v>118935821</v>
      </c>
      <c r="D512" s="66">
        <v>309859111</v>
      </c>
      <c r="E512" s="66">
        <v>347417791</v>
      </c>
      <c r="F512" s="66">
        <v>359937351</v>
      </c>
      <c r="G512" s="66" t="s">
        <v>110</v>
      </c>
      <c r="H512" s="66" t="s">
        <v>265</v>
      </c>
      <c r="I512" s="66" t="s">
        <v>112</v>
      </c>
      <c r="J512" s="66" t="s">
        <v>100</v>
      </c>
      <c r="K512" s="66" t="s">
        <v>23</v>
      </c>
      <c r="L512" s="66" t="s">
        <v>252</v>
      </c>
      <c r="M512" s="66" t="s">
        <v>345</v>
      </c>
      <c r="N512" s="66" t="s">
        <v>346</v>
      </c>
      <c r="O512" s="69" t="s">
        <v>520</v>
      </c>
      <c r="P512" s="69">
        <v>1.73</v>
      </c>
      <c r="Q512" s="66" t="s">
        <v>59</v>
      </c>
      <c r="R512" s="66" t="s">
        <v>465</v>
      </c>
      <c r="S512" s="67">
        <v>18668.538423076901</v>
      </c>
      <c r="T512" s="67">
        <f t="shared" si="7"/>
        <v>32296.571471923038</v>
      </c>
      <c r="U512" s="67">
        <v>186685.38423076901</v>
      </c>
      <c r="V512" s="68">
        <v>2</v>
      </c>
    </row>
    <row r="513" spans="2:22" x14ac:dyDescent="0.25">
      <c r="B513" s="66">
        <v>0</v>
      </c>
      <c r="C513" s="66">
        <v>118935821</v>
      </c>
      <c r="D513" s="66">
        <v>309859111</v>
      </c>
      <c r="E513" s="66">
        <v>347417791</v>
      </c>
      <c r="F513" s="66">
        <v>359937351</v>
      </c>
      <c r="G513" s="66" t="s">
        <v>110</v>
      </c>
      <c r="H513" s="66" t="s">
        <v>265</v>
      </c>
      <c r="I513" s="66" t="s">
        <v>112</v>
      </c>
      <c r="J513" s="66" t="s">
        <v>100</v>
      </c>
      <c r="K513" s="66" t="s">
        <v>23</v>
      </c>
      <c r="L513" s="66" t="s">
        <v>252</v>
      </c>
      <c r="M513" s="66" t="s">
        <v>345</v>
      </c>
      <c r="N513" s="66" t="s">
        <v>346</v>
      </c>
      <c r="O513" s="69" t="s">
        <v>520</v>
      </c>
      <c r="P513" s="69">
        <v>1.73</v>
      </c>
      <c r="Q513" s="66" t="s">
        <v>59</v>
      </c>
      <c r="R513" s="66" t="s">
        <v>476</v>
      </c>
      <c r="S513" s="67">
        <v>11360.1054615385</v>
      </c>
      <c r="T513" s="67">
        <f t="shared" si="7"/>
        <v>19652.982448461604</v>
      </c>
      <c r="U513" s="67">
        <v>113601.054615385</v>
      </c>
      <c r="V513" s="68">
        <v>1</v>
      </c>
    </row>
    <row r="514" spans="2:22" x14ac:dyDescent="0.25">
      <c r="B514" s="66">
        <v>0</v>
      </c>
      <c r="C514" s="66">
        <v>118935821</v>
      </c>
      <c r="D514" s="66">
        <v>309859111</v>
      </c>
      <c r="E514" s="66">
        <v>347417791</v>
      </c>
      <c r="F514" s="66">
        <v>359937351</v>
      </c>
      <c r="G514" s="66" t="s">
        <v>110</v>
      </c>
      <c r="H514" s="66" t="s">
        <v>265</v>
      </c>
      <c r="I514" s="66" t="s">
        <v>112</v>
      </c>
      <c r="J514" s="66" t="s">
        <v>100</v>
      </c>
      <c r="K514" s="66" t="s">
        <v>23</v>
      </c>
      <c r="L514" s="66" t="s">
        <v>252</v>
      </c>
      <c r="M514" s="66" t="s">
        <v>345</v>
      </c>
      <c r="N514" s="66" t="s">
        <v>346</v>
      </c>
      <c r="O514" s="69" t="s">
        <v>520</v>
      </c>
      <c r="P514" s="69">
        <v>1.73</v>
      </c>
      <c r="Q514" s="66" t="s">
        <v>59</v>
      </c>
      <c r="R514" s="66" t="s">
        <v>467</v>
      </c>
      <c r="S514" s="67">
        <v>29520.470307692402</v>
      </c>
      <c r="T514" s="67">
        <f t="shared" si="7"/>
        <v>51070.413632307856</v>
      </c>
      <c r="U514" s="67">
        <v>147602.35153846201</v>
      </c>
      <c r="V514" s="68">
        <v>1</v>
      </c>
    </row>
    <row r="515" spans="2:22" x14ac:dyDescent="0.25">
      <c r="B515" s="66">
        <v>0</v>
      </c>
      <c r="C515" s="66">
        <v>118935821</v>
      </c>
      <c r="D515" s="66">
        <v>309859111</v>
      </c>
      <c r="E515" s="66">
        <v>347417791</v>
      </c>
      <c r="F515" s="66">
        <v>363067241</v>
      </c>
      <c r="G515" s="66" t="s">
        <v>110</v>
      </c>
      <c r="H515" s="66" t="s">
        <v>265</v>
      </c>
      <c r="I515" s="66" t="s">
        <v>112</v>
      </c>
      <c r="J515" s="66" t="s">
        <v>100</v>
      </c>
      <c r="K515" s="66" t="s">
        <v>23</v>
      </c>
      <c r="L515" s="66" t="s">
        <v>252</v>
      </c>
      <c r="M515" s="66" t="s">
        <v>347</v>
      </c>
      <c r="N515" s="66" t="s">
        <v>348</v>
      </c>
      <c r="O515" s="69" t="s">
        <v>520</v>
      </c>
      <c r="P515" s="69">
        <v>1.73</v>
      </c>
      <c r="Q515" s="66" t="s">
        <v>59</v>
      </c>
      <c r="R515" s="66" t="s">
        <v>474</v>
      </c>
      <c r="S515" s="67">
        <v>3186.6012000000001</v>
      </c>
      <c r="T515" s="67">
        <f t="shared" ref="T515:T578" si="8">S515*P515</f>
        <v>5512.820076</v>
      </c>
      <c r="U515" s="67">
        <v>53110.02</v>
      </c>
      <c r="V515" s="68">
        <v>1</v>
      </c>
    </row>
    <row r="516" spans="2:22" x14ac:dyDescent="0.25">
      <c r="B516" s="66">
        <v>0</v>
      </c>
      <c r="C516" s="66">
        <v>118935821</v>
      </c>
      <c r="D516" s="66">
        <v>309859111</v>
      </c>
      <c r="E516" s="66">
        <v>347417791</v>
      </c>
      <c r="F516" s="66">
        <v>363067241</v>
      </c>
      <c r="G516" s="66" t="s">
        <v>110</v>
      </c>
      <c r="H516" s="66" t="s">
        <v>265</v>
      </c>
      <c r="I516" s="66" t="s">
        <v>112</v>
      </c>
      <c r="J516" s="66" t="s">
        <v>100</v>
      </c>
      <c r="K516" s="66" t="s">
        <v>23</v>
      </c>
      <c r="L516" s="66" t="s">
        <v>252</v>
      </c>
      <c r="M516" s="66" t="s">
        <v>347</v>
      </c>
      <c r="N516" s="66" t="s">
        <v>348</v>
      </c>
      <c r="O516" s="69" t="s">
        <v>520</v>
      </c>
      <c r="P516" s="69">
        <v>1.73</v>
      </c>
      <c r="Q516" s="66" t="s">
        <v>59</v>
      </c>
      <c r="R516" s="66" t="s">
        <v>471</v>
      </c>
      <c r="S516" s="67">
        <v>4905.8752615384601</v>
      </c>
      <c r="T516" s="67">
        <f t="shared" si="8"/>
        <v>8487.1642024615358</v>
      </c>
      <c r="U516" s="67">
        <v>61323.440769230801</v>
      </c>
      <c r="V516" s="68">
        <v>1</v>
      </c>
    </row>
    <row r="517" spans="2:22" x14ac:dyDescent="0.25">
      <c r="B517" s="66">
        <v>0</v>
      </c>
      <c r="C517" s="66">
        <v>118935821</v>
      </c>
      <c r="D517" s="66">
        <v>309859111</v>
      </c>
      <c r="E517" s="66">
        <v>347417791</v>
      </c>
      <c r="F517" s="66">
        <v>363067241</v>
      </c>
      <c r="G517" s="66" t="s">
        <v>110</v>
      </c>
      <c r="H517" s="66" t="s">
        <v>265</v>
      </c>
      <c r="I517" s="66" t="s">
        <v>112</v>
      </c>
      <c r="J517" s="66" t="s">
        <v>100</v>
      </c>
      <c r="K517" s="66" t="s">
        <v>23</v>
      </c>
      <c r="L517" s="66" t="s">
        <v>252</v>
      </c>
      <c r="M517" s="66" t="s">
        <v>347</v>
      </c>
      <c r="N517" s="66" t="s">
        <v>348</v>
      </c>
      <c r="O517" s="69" t="s">
        <v>520</v>
      </c>
      <c r="P517" s="69">
        <v>1.73</v>
      </c>
      <c r="Q517" s="66" t="s">
        <v>59</v>
      </c>
      <c r="R517" s="66" t="s">
        <v>465</v>
      </c>
      <c r="S517" s="67">
        <v>20895.287961538401</v>
      </c>
      <c r="T517" s="67">
        <f t="shared" si="8"/>
        <v>36148.848173461432</v>
      </c>
      <c r="U517" s="67">
        <v>208952.879615385</v>
      </c>
      <c r="V517" s="68">
        <v>3</v>
      </c>
    </row>
    <row r="518" spans="2:22" x14ac:dyDescent="0.25">
      <c r="B518" s="66">
        <v>0</v>
      </c>
      <c r="C518" s="66">
        <v>118935821</v>
      </c>
      <c r="D518" s="66">
        <v>309859111</v>
      </c>
      <c r="E518" s="66">
        <v>347417791</v>
      </c>
      <c r="F518" s="66">
        <v>363067241</v>
      </c>
      <c r="G518" s="66" t="s">
        <v>110</v>
      </c>
      <c r="H518" s="66" t="s">
        <v>265</v>
      </c>
      <c r="I518" s="66" t="s">
        <v>112</v>
      </c>
      <c r="J518" s="66" t="s">
        <v>100</v>
      </c>
      <c r="K518" s="66" t="s">
        <v>23</v>
      </c>
      <c r="L518" s="66" t="s">
        <v>252</v>
      </c>
      <c r="M518" s="66" t="s">
        <v>347</v>
      </c>
      <c r="N518" s="66" t="s">
        <v>348</v>
      </c>
      <c r="O518" s="69" t="s">
        <v>520</v>
      </c>
      <c r="P518" s="69">
        <v>1.73</v>
      </c>
      <c r="Q518" s="66" t="s">
        <v>59</v>
      </c>
      <c r="R518" s="66" t="s">
        <v>467</v>
      </c>
      <c r="S518" s="67">
        <v>28984.409230769201</v>
      </c>
      <c r="T518" s="67">
        <f t="shared" si="8"/>
        <v>50143.027969230716</v>
      </c>
      <c r="U518" s="67">
        <v>144922.04615384599</v>
      </c>
      <c r="V518" s="68">
        <v>1</v>
      </c>
    </row>
    <row r="519" spans="2:22" x14ac:dyDescent="0.25">
      <c r="B519" s="66">
        <v>0</v>
      </c>
      <c r="C519" s="66">
        <v>118935821</v>
      </c>
      <c r="D519" s="66">
        <v>309859111</v>
      </c>
      <c r="E519" s="66">
        <v>347417791</v>
      </c>
      <c r="F519" s="66">
        <v>366197131</v>
      </c>
      <c r="G519" s="66" t="s">
        <v>110</v>
      </c>
      <c r="H519" s="66" t="s">
        <v>265</v>
      </c>
      <c r="I519" s="66" t="s">
        <v>112</v>
      </c>
      <c r="J519" s="66" t="s">
        <v>100</v>
      </c>
      <c r="K519" s="66" t="s">
        <v>23</v>
      </c>
      <c r="L519" s="66" t="s">
        <v>252</v>
      </c>
      <c r="M519" s="66" t="s">
        <v>349</v>
      </c>
      <c r="N519" s="66" t="s">
        <v>350</v>
      </c>
      <c r="O519" s="69" t="s">
        <v>520</v>
      </c>
      <c r="P519" s="69">
        <v>1.73</v>
      </c>
      <c r="Q519" s="66" t="s">
        <v>59</v>
      </c>
      <c r="R519" s="66" t="s">
        <v>474</v>
      </c>
      <c r="S519" s="67">
        <v>3408.864</v>
      </c>
      <c r="T519" s="67">
        <f t="shared" si="8"/>
        <v>5897.3347199999998</v>
      </c>
      <c r="U519" s="67">
        <v>56814.400000000001</v>
      </c>
      <c r="V519" s="68">
        <v>1</v>
      </c>
    </row>
    <row r="520" spans="2:22" x14ac:dyDescent="0.25">
      <c r="B520" s="66">
        <v>0</v>
      </c>
      <c r="C520" s="66">
        <v>118935821</v>
      </c>
      <c r="D520" s="66">
        <v>309859111</v>
      </c>
      <c r="E520" s="66">
        <v>347417791</v>
      </c>
      <c r="F520" s="66">
        <v>366197131</v>
      </c>
      <c r="G520" s="66" t="s">
        <v>110</v>
      </c>
      <c r="H520" s="66" t="s">
        <v>265</v>
      </c>
      <c r="I520" s="66" t="s">
        <v>112</v>
      </c>
      <c r="J520" s="66" t="s">
        <v>100</v>
      </c>
      <c r="K520" s="66" t="s">
        <v>23</v>
      </c>
      <c r="L520" s="66" t="s">
        <v>252</v>
      </c>
      <c r="M520" s="66" t="s">
        <v>349</v>
      </c>
      <c r="N520" s="66" t="s">
        <v>350</v>
      </c>
      <c r="O520" s="69" t="s">
        <v>520</v>
      </c>
      <c r="P520" s="69">
        <v>1.73</v>
      </c>
      <c r="Q520" s="66" t="s">
        <v>59</v>
      </c>
      <c r="R520" s="66" t="s">
        <v>471</v>
      </c>
      <c r="S520" s="67">
        <v>4902.4562461538499</v>
      </c>
      <c r="T520" s="67">
        <f t="shared" si="8"/>
        <v>8481.2493058461605</v>
      </c>
      <c r="U520" s="67">
        <v>61280.703076923099</v>
      </c>
      <c r="V520" s="68">
        <v>1</v>
      </c>
    </row>
    <row r="521" spans="2:22" x14ac:dyDescent="0.25">
      <c r="B521" s="66">
        <v>0</v>
      </c>
      <c r="C521" s="66">
        <v>118935821</v>
      </c>
      <c r="D521" s="66">
        <v>309859111</v>
      </c>
      <c r="E521" s="66">
        <v>347417791</v>
      </c>
      <c r="F521" s="66">
        <v>366197131</v>
      </c>
      <c r="G521" s="66" t="s">
        <v>110</v>
      </c>
      <c r="H521" s="66" t="s">
        <v>265</v>
      </c>
      <c r="I521" s="66" t="s">
        <v>112</v>
      </c>
      <c r="J521" s="66" t="s">
        <v>100</v>
      </c>
      <c r="K521" s="66" t="s">
        <v>23</v>
      </c>
      <c r="L521" s="66" t="s">
        <v>252</v>
      </c>
      <c r="M521" s="66" t="s">
        <v>349</v>
      </c>
      <c r="N521" s="66" t="s">
        <v>350</v>
      </c>
      <c r="O521" s="69" t="s">
        <v>520</v>
      </c>
      <c r="P521" s="69">
        <v>1.73</v>
      </c>
      <c r="Q521" s="66" t="s">
        <v>59</v>
      </c>
      <c r="R521" s="66" t="s">
        <v>465</v>
      </c>
      <c r="S521" s="67">
        <v>35118.270230769202</v>
      </c>
      <c r="T521" s="67">
        <f t="shared" si="8"/>
        <v>60754.607499230719</v>
      </c>
      <c r="U521" s="67">
        <v>351182.70230769197</v>
      </c>
      <c r="V521" s="68">
        <v>4</v>
      </c>
    </row>
    <row r="522" spans="2:22" x14ac:dyDescent="0.25">
      <c r="B522" s="66">
        <v>0</v>
      </c>
      <c r="C522" s="66">
        <v>118935821</v>
      </c>
      <c r="D522" s="66">
        <v>309859111</v>
      </c>
      <c r="E522" s="66">
        <v>347417791</v>
      </c>
      <c r="F522" s="66">
        <v>366197131</v>
      </c>
      <c r="G522" s="66" t="s">
        <v>110</v>
      </c>
      <c r="H522" s="66" t="s">
        <v>265</v>
      </c>
      <c r="I522" s="66" t="s">
        <v>112</v>
      </c>
      <c r="J522" s="66" t="s">
        <v>100</v>
      </c>
      <c r="K522" s="66" t="s">
        <v>23</v>
      </c>
      <c r="L522" s="66" t="s">
        <v>252</v>
      </c>
      <c r="M522" s="66" t="s">
        <v>349</v>
      </c>
      <c r="N522" s="66" t="s">
        <v>350</v>
      </c>
      <c r="O522" s="69" t="s">
        <v>520</v>
      </c>
      <c r="P522" s="69">
        <v>1.73</v>
      </c>
      <c r="Q522" s="66" t="s">
        <v>59</v>
      </c>
      <c r="R522" s="66" t="s">
        <v>476</v>
      </c>
      <c r="S522" s="67">
        <v>10229.834999999999</v>
      </c>
      <c r="T522" s="67">
        <f t="shared" si="8"/>
        <v>17697.614549999998</v>
      </c>
      <c r="U522" s="67">
        <v>102298.35</v>
      </c>
      <c r="V522" s="68">
        <v>1</v>
      </c>
    </row>
    <row r="523" spans="2:22" x14ac:dyDescent="0.25">
      <c r="B523" s="66">
        <v>0</v>
      </c>
      <c r="C523" s="66">
        <v>118935821</v>
      </c>
      <c r="D523" s="66">
        <v>309859111</v>
      </c>
      <c r="E523" s="66">
        <v>347417791</v>
      </c>
      <c r="F523" s="66">
        <v>366197131</v>
      </c>
      <c r="G523" s="66" t="s">
        <v>110</v>
      </c>
      <c r="H523" s="66" t="s">
        <v>265</v>
      </c>
      <c r="I523" s="66" t="s">
        <v>112</v>
      </c>
      <c r="J523" s="66" t="s">
        <v>100</v>
      </c>
      <c r="K523" s="66" t="s">
        <v>23</v>
      </c>
      <c r="L523" s="66" t="s">
        <v>252</v>
      </c>
      <c r="M523" s="66" t="s">
        <v>349</v>
      </c>
      <c r="N523" s="66" t="s">
        <v>350</v>
      </c>
      <c r="O523" s="69" t="s">
        <v>520</v>
      </c>
      <c r="P523" s="69">
        <v>1.73</v>
      </c>
      <c r="Q523" s="66" t="s">
        <v>59</v>
      </c>
      <c r="R523" s="66" t="s">
        <v>466</v>
      </c>
      <c r="S523" s="67">
        <v>20941.159442307799</v>
      </c>
      <c r="T523" s="67">
        <f t="shared" si="8"/>
        <v>36228.205835192493</v>
      </c>
      <c r="U523" s="67">
        <v>139607.729615385</v>
      </c>
      <c r="V523" s="68">
        <v>1</v>
      </c>
    </row>
    <row r="524" spans="2:22" x14ac:dyDescent="0.25">
      <c r="B524" s="66">
        <v>0</v>
      </c>
      <c r="C524" s="66">
        <v>118935821</v>
      </c>
      <c r="D524" s="66">
        <v>309859111</v>
      </c>
      <c r="E524" s="66">
        <v>347417791</v>
      </c>
      <c r="F524" s="66">
        <v>366197131</v>
      </c>
      <c r="G524" s="66" t="s">
        <v>110</v>
      </c>
      <c r="H524" s="66" t="s">
        <v>265</v>
      </c>
      <c r="I524" s="66" t="s">
        <v>112</v>
      </c>
      <c r="J524" s="66" t="s">
        <v>100</v>
      </c>
      <c r="K524" s="66" t="s">
        <v>23</v>
      </c>
      <c r="L524" s="66" t="s">
        <v>252</v>
      </c>
      <c r="M524" s="66" t="s">
        <v>349</v>
      </c>
      <c r="N524" s="66" t="s">
        <v>350</v>
      </c>
      <c r="O524" s="69" t="s">
        <v>520</v>
      </c>
      <c r="P524" s="69">
        <v>1.73</v>
      </c>
      <c r="Q524" s="66" t="s">
        <v>59</v>
      </c>
      <c r="R524" s="66" t="s">
        <v>467</v>
      </c>
      <c r="S524" s="67">
        <v>47020.21</v>
      </c>
      <c r="T524" s="67">
        <f t="shared" si="8"/>
        <v>81344.963300000003</v>
      </c>
      <c r="U524" s="67">
        <v>235101.05</v>
      </c>
      <c r="V524" s="68">
        <v>2</v>
      </c>
    </row>
    <row r="525" spans="2:22" x14ac:dyDescent="0.25">
      <c r="B525" s="66">
        <v>0</v>
      </c>
      <c r="C525" s="66">
        <v>118935821</v>
      </c>
      <c r="D525" s="66">
        <v>309859111</v>
      </c>
      <c r="E525" s="66">
        <v>378716691</v>
      </c>
      <c r="F525" s="66">
        <v>378716691</v>
      </c>
      <c r="G525" s="66" t="s">
        <v>110</v>
      </c>
      <c r="H525" s="66" t="s">
        <v>265</v>
      </c>
      <c r="I525" s="66" t="s">
        <v>112</v>
      </c>
      <c r="J525" s="66" t="s">
        <v>100</v>
      </c>
      <c r="K525" s="66" t="s">
        <v>24</v>
      </c>
      <c r="L525" s="66" t="s">
        <v>380</v>
      </c>
      <c r="O525" s="69" t="s">
        <v>520</v>
      </c>
      <c r="P525" s="69">
        <v>1.73</v>
      </c>
      <c r="Q525" s="66" t="s">
        <v>59</v>
      </c>
      <c r="R525" s="66" t="s">
        <v>474</v>
      </c>
      <c r="S525" s="67">
        <v>3395.8145538461499</v>
      </c>
      <c r="T525" s="67">
        <f t="shared" si="8"/>
        <v>5874.7591781538395</v>
      </c>
      <c r="U525" s="67">
        <v>56596.909230769197</v>
      </c>
      <c r="V525" s="68">
        <v>1</v>
      </c>
    </row>
    <row r="526" spans="2:22" x14ac:dyDescent="0.25">
      <c r="B526" s="66">
        <v>0</v>
      </c>
      <c r="C526" s="66">
        <v>118935821</v>
      </c>
      <c r="D526" s="66">
        <v>309859111</v>
      </c>
      <c r="E526" s="66">
        <v>378716691</v>
      </c>
      <c r="F526" s="66">
        <v>378716691</v>
      </c>
      <c r="G526" s="66" t="s">
        <v>110</v>
      </c>
      <c r="H526" s="66" t="s">
        <v>265</v>
      </c>
      <c r="I526" s="66" t="s">
        <v>112</v>
      </c>
      <c r="J526" s="66" t="s">
        <v>100</v>
      </c>
      <c r="K526" s="66" t="s">
        <v>24</v>
      </c>
      <c r="L526" s="66" t="s">
        <v>380</v>
      </c>
      <c r="O526" s="69" t="s">
        <v>520</v>
      </c>
      <c r="P526" s="69">
        <v>1.73</v>
      </c>
      <c r="Q526" s="66" t="s">
        <v>59</v>
      </c>
      <c r="R526" s="66" t="s">
        <v>465</v>
      </c>
      <c r="S526" s="67">
        <v>9727.1660769230803</v>
      </c>
      <c r="T526" s="67">
        <f t="shared" si="8"/>
        <v>16827.997313076929</v>
      </c>
      <c r="U526" s="67">
        <v>97271.660769230803</v>
      </c>
      <c r="V526" s="68">
        <v>1</v>
      </c>
    </row>
    <row r="527" spans="2:22" x14ac:dyDescent="0.25">
      <c r="B527" s="66">
        <v>0</v>
      </c>
      <c r="C527" s="66">
        <v>118935821</v>
      </c>
      <c r="D527" s="66">
        <v>309859111</v>
      </c>
      <c r="E527" s="66">
        <v>378716691</v>
      </c>
      <c r="F527" s="66">
        <v>378716691</v>
      </c>
      <c r="G527" s="66" t="s">
        <v>110</v>
      </c>
      <c r="H527" s="66" t="s">
        <v>265</v>
      </c>
      <c r="I527" s="66" t="s">
        <v>112</v>
      </c>
      <c r="J527" s="66" t="s">
        <v>100</v>
      </c>
      <c r="K527" s="66" t="s">
        <v>24</v>
      </c>
      <c r="L527" s="66" t="s">
        <v>380</v>
      </c>
      <c r="O527" s="69" t="s">
        <v>520</v>
      </c>
      <c r="P527" s="69">
        <v>1.73</v>
      </c>
      <c r="Q527" s="66" t="s">
        <v>59</v>
      </c>
      <c r="R527" s="66" t="s">
        <v>466</v>
      </c>
      <c r="S527" s="67">
        <v>16810.085192307801</v>
      </c>
      <c r="T527" s="67">
        <f t="shared" si="8"/>
        <v>29081.447382692495</v>
      </c>
      <c r="U527" s="67">
        <v>112067.23461538499</v>
      </c>
      <c r="V527" s="68">
        <v>1</v>
      </c>
    </row>
    <row r="528" spans="2:22" x14ac:dyDescent="0.25">
      <c r="B528" s="66">
        <v>0</v>
      </c>
      <c r="C528" s="66">
        <v>118935821</v>
      </c>
      <c r="D528" s="66">
        <v>309859111</v>
      </c>
      <c r="E528" s="66">
        <v>378716691</v>
      </c>
      <c r="F528" s="66">
        <v>378716691</v>
      </c>
      <c r="G528" s="66" t="s">
        <v>110</v>
      </c>
      <c r="H528" s="66" t="s">
        <v>265</v>
      </c>
      <c r="I528" s="66" t="s">
        <v>112</v>
      </c>
      <c r="J528" s="66" t="s">
        <v>100</v>
      </c>
      <c r="K528" s="66" t="s">
        <v>24</v>
      </c>
      <c r="L528" s="66" t="s">
        <v>380</v>
      </c>
      <c r="O528" s="69" t="s">
        <v>520</v>
      </c>
      <c r="P528" s="69">
        <v>1.73</v>
      </c>
      <c r="Q528" s="66" t="s">
        <v>59</v>
      </c>
      <c r="R528" s="66" t="s">
        <v>478</v>
      </c>
      <c r="S528" s="67">
        <v>71227.778192307596</v>
      </c>
      <c r="T528" s="67">
        <f t="shared" si="8"/>
        <v>123224.05627269213</v>
      </c>
      <c r="U528" s="67">
        <v>237425.92730769201</v>
      </c>
      <c r="V528" s="68">
        <v>1</v>
      </c>
    </row>
    <row r="529" spans="2:22" x14ac:dyDescent="0.25">
      <c r="B529" s="66">
        <v>0</v>
      </c>
      <c r="C529" s="66">
        <v>118935821</v>
      </c>
      <c r="D529" s="66">
        <v>309859111</v>
      </c>
      <c r="E529" s="66">
        <v>378716691</v>
      </c>
      <c r="F529" s="66">
        <v>378716691</v>
      </c>
      <c r="G529" s="66" t="s">
        <v>110</v>
      </c>
      <c r="H529" s="66" t="s">
        <v>265</v>
      </c>
      <c r="I529" s="66" t="s">
        <v>112</v>
      </c>
      <c r="J529" s="66" t="s">
        <v>100</v>
      </c>
      <c r="K529" s="66" t="s">
        <v>24</v>
      </c>
      <c r="L529" s="66" t="s">
        <v>380</v>
      </c>
      <c r="O529" s="69" t="s">
        <v>520</v>
      </c>
      <c r="P529" s="69">
        <v>1.73</v>
      </c>
      <c r="Q529" s="66" t="s">
        <v>59</v>
      </c>
      <c r="R529" s="66" t="s">
        <v>479</v>
      </c>
      <c r="S529" s="67">
        <v>99719.081846154004</v>
      </c>
      <c r="T529" s="67">
        <f t="shared" si="8"/>
        <v>172514.01159384643</v>
      </c>
      <c r="U529" s="67">
        <v>249297.70461538501</v>
      </c>
      <c r="V529" s="68">
        <v>1</v>
      </c>
    </row>
    <row r="530" spans="2:22" x14ac:dyDescent="0.25">
      <c r="B530" s="66">
        <v>0</v>
      </c>
      <c r="C530" s="66">
        <v>118935821</v>
      </c>
      <c r="D530" s="66">
        <v>309859111</v>
      </c>
      <c r="E530" s="66">
        <v>378716691</v>
      </c>
      <c r="F530" s="66">
        <v>665101626</v>
      </c>
      <c r="G530" s="66" t="s">
        <v>110</v>
      </c>
      <c r="H530" s="66" t="s">
        <v>265</v>
      </c>
      <c r="I530" s="66" t="s">
        <v>112</v>
      </c>
      <c r="J530" s="66" t="s">
        <v>100</v>
      </c>
      <c r="K530" s="66" t="s">
        <v>24</v>
      </c>
      <c r="L530" s="66" t="s">
        <v>380</v>
      </c>
      <c r="M530" s="66" t="s">
        <v>562</v>
      </c>
      <c r="N530" s="66" t="s">
        <v>563</v>
      </c>
      <c r="O530" s="69" t="s">
        <v>520</v>
      </c>
      <c r="P530" s="69">
        <v>1.73</v>
      </c>
      <c r="Q530" s="66" t="s">
        <v>59</v>
      </c>
      <c r="R530" s="66" t="s">
        <v>474</v>
      </c>
      <c r="S530" s="67">
        <v>8606.3981769230795</v>
      </c>
      <c r="T530" s="67">
        <f t="shared" si="8"/>
        <v>14889.068846076927</v>
      </c>
      <c r="U530" s="67">
        <v>143439.96961538499</v>
      </c>
      <c r="V530" s="68">
        <v>3</v>
      </c>
    </row>
    <row r="531" spans="2:22" x14ac:dyDescent="0.25">
      <c r="B531" s="66">
        <v>0</v>
      </c>
      <c r="C531" s="66">
        <v>118935821</v>
      </c>
      <c r="D531" s="66">
        <v>309859111</v>
      </c>
      <c r="E531" s="66">
        <v>378716691</v>
      </c>
      <c r="F531" s="66">
        <v>665101626</v>
      </c>
      <c r="G531" s="66" t="s">
        <v>110</v>
      </c>
      <c r="H531" s="66" t="s">
        <v>265</v>
      </c>
      <c r="I531" s="66" t="s">
        <v>112</v>
      </c>
      <c r="J531" s="66" t="s">
        <v>100</v>
      </c>
      <c r="K531" s="66" t="s">
        <v>24</v>
      </c>
      <c r="L531" s="66" t="s">
        <v>380</v>
      </c>
      <c r="M531" s="66" t="s">
        <v>562</v>
      </c>
      <c r="N531" s="66" t="s">
        <v>563</v>
      </c>
      <c r="O531" s="69" t="s">
        <v>520</v>
      </c>
      <c r="P531" s="69">
        <v>1.73</v>
      </c>
      <c r="Q531" s="66" t="s">
        <v>59</v>
      </c>
      <c r="R531" s="66" t="s">
        <v>471</v>
      </c>
      <c r="S531" s="67">
        <v>10477.8434461539</v>
      </c>
      <c r="T531" s="67">
        <f t="shared" si="8"/>
        <v>18126.669161846246</v>
      </c>
      <c r="U531" s="67">
        <v>130973.043076923</v>
      </c>
      <c r="V531" s="68">
        <v>2</v>
      </c>
    </row>
    <row r="532" spans="2:22" x14ac:dyDescent="0.25">
      <c r="B532" s="66">
        <v>0</v>
      </c>
      <c r="C532" s="66">
        <v>118935821</v>
      </c>
      <c r="D532" s="66">
        <v>309859111</v>
      </c>
      <c r="E532" s="66">
        <v>378716691</v>
      </c>
      <c r="F532" s="66">
        <v>665101626</v>
      </c>
      <c r="G532" s="66" t="s">
        <v>110</v>
      </c>
      <c r="H532" s="66" t="s">
        <v>265</v>
      </c>
      <c r="I532" s="66" t="s">
        <v>112</v>
      </c>
      <c r="J532" s="66" t="s">
        <v>100</v>
      </c>
      <c r="K532" s="66" t="s">
        <v>24</v>
      </c>
      <c r="L532" s="66" t="s">
        <v>380</v>
      </c>
      <c r="M532" s="66" t="s">
        <v>562</v>
      </c>
      <c r="N532" s="66" t="s">
        <v>563</v>
      </c>
      <c r="O532" s="69" t="s">
        <v>520</v>
      </c>
      <c r="P532" s="69">
        <v>1.73</v>
      </c>
      <c r="Q532" s="66" t="s">
        <v>59</v>
      </c>
      <c r="R532" s="66" t="s">
        <v>465</v>
      </c>
      <c r="S532" s="67">
        <v>24247.862461538502</v>
      </c>
      <c r="T532" s="67">
        <f t="shared" si="8"/>
        <v>41948.80205846161</v>
      </c>
      <c r="U532" s="67">
        <v>242478.62461538499</v>
      </c>
      <c r="V532" s="68">
        <v>3</v>
      </c>
    </row>
    <row r="533" spans="2:22" x14ac:dyDescent="0.25">
      <c r="B533" s="66">
        <v>0</v>
      </c>
      <c r="C533" s="66">
        <v>118935821</v>
      </c>
      <c r="D533" s="66">
        <v>309859111</v>
      </c>
      <c r="E533" s="66">
        <v>378716691</v>
      </c>
      <c r="F533" s="66">
        <v>665101626</v>
      </c>
      <c r="G533" s="66" t="s">
        <v>110</v>
      </c>
      <c r="H533" s="66" t="s">
        <v>265</v>
      </c>
      <c r="I533" s="66" t="s">
        <v>112</v>
      </c>
      <c r="J533" s="66" t="s">
        <v>100</v>
      </c>
      <c r="K533" s="66" t="s">
        <v>24</v>
      </c>
      <c r="L533" s="66" t="s">
        <v>380</v>
      </c>
      <c r="M533" s="66" t="s">
        <v>562</v>
      </c>
      <c r="N533" s="66" t="s">
        <v>563</v>
      </c>
      <c r="O533" s="69" t="s">
        <v>520</v>
      </c>
      <c r="P533" s="69">
        <v>1.73</v>
      </c>
      <c r="Q533" s="66" t="s">
        <v>59</v>
      </c>
      <c r="R533" s="66" t="s">
        <v>476</v>
      </c>
      <c r="S533" s="67">
        <v>20402.658384615399</v>
      </c>
      <c r="T533" s="67">
        <f t="shared" si="8"/>
        <v>35296.59900538464</v>
      </c>
      <c r="U533" s="67">
        <v>204026.58384615401</v>
      </c>
      <c r="V533" s="68">
        <v>2</v>
      </c>
    </row>
    <row r="534" spans="2:22" x14ac:dyDescent="0.25">
      <c r="B534" s="66">
        <v>0</v>
      </c>
      <c r="C534" s="66">
        <v>118935821</v>
      </c>
      <c r="D534" s="66">
        <v>309859111</v>
      </c>
      <c r="E534" s="66">
        <v>378716691</v>
      </c>
      <c r="F534" s="66">
        <v>665101626</v>
      </c>
      <c r="G534" s="66" t="s">
        <v>110</v>
      </c>
      <c r="H534" s="66" t="s">
        <v>265</v>
      </c>
      <c r="I534" s="66" t="s">
        <v>112</v>
      </c>
      <c r="J534" s="66" t="s">
        <v>100</v>
      </c>
      <c r="K534" s="66" t="s">
        <v>24</v>
      </c>
      <c r="L534" s="66" t="s">
        <v>380</v>
      </c>
      <c r="M534" s="66" t="s">
        <v>562</v>
      </c>
      <c r="N534" s="66" t="s">
        <v>563</v>
      </c>
      <c r="O534" s="69" t="s">
        <v>520</v>
      </c>
      <c r="P534" s="69">
        <v>1.73</v>
      </c>
      <c r="Q534" s="66" t="s">
        <v>59</v>
      </c>
      <c r="R534" s="66" t="s">
        <v>467</v>
      </c>
      <c r="S534" s="67">
        <v>23821.006615384598</v>
      </c>
      <c r="T534" s="67">
        <f t="shared" si="8"/>
        <v>41210.341444615355</v>
      </c>
      <c r="U534" s="67">
        <v>119105.03307692301</v>
      </c>
      <c r="V534" s="68">
        <v>1</v>
      </c>
    </row>
    <row r="535" spans="2:22" x14ac:dyDescent="0.25">
      <c r="B535" s="66">
        <v>0</v>
      </c>
      <c r="C535" s="66">
        <v>118935821</v>
      </c>
      <c r="D535" s="66">
        <v>309859111</v>
      </c>
      <c r="E535" s="66">
        <v>378716691</v>
      </c>
      <c r="F535" s="66">
        <v>665101626</v>
      </c>
      <c r="G535" s="66" t="s">
        <v>110</v>
      </c>
      <c r="H535" s="66" t="s">
        <v>265</v>
      </c>
      <c r="I535" s="66" t="s">
        <v>112</v>
      </c>
      <c r="J535" s="66" t="s">
        <v>100</v>
      </c>
      <c r="K535" s="66" t="s">
        <v>24</v>
      </c>
      <c r="L535" s="66" t="s">
        <v>380</v>
      </c>
      <c r="M535" s="66" t="s">
        <v>562</v>
      </c>
      <c r="N535" s="66" t="s">
        <v>563</v>
      </c>
      <c r="O535" s="69" t="s">
        <v>520</v>
      </c>
      <c r="P535" s="69">
        <v>1.73</v>
      </c>
      <c r="Q535" s="66" t="s">
        <v>59</v>
      </c>
      <c r="R535" s="66" t="s">
        <v>468</v>
      </c>
      <c r="S535" s="67">
        <v>41389.439230769203</v>
      </c>
      <c r="T535" s="67">
        <f t="shared" si="8"/>
        <v>71603.729869230723</v>
      </c>
      <c r="U535" s="67">
        <v>165557.75692307699</v>
      </c>
      <c r="V535" s="68">
        <v>1</v>
      </c>
    </row>
    <row r="536" spans="2:22" x14ac:dyDescent="0.25">
      <c r="B536" s="66">
        <v>0</v>
      </c>
      <c r="C536" s="66">
        <v>118935821</v>
      </c>
      <c r="D536" s="66">
        <v>309859111</v>
      </c>
      <c r="E536" s="66">
        <v>378716691</v>
      </c>
      <c r="F536" s="66">
        <v>951486561</v>
      </c>
      <c r="G536" s="66" t="s">
        <v>110</v>
      </c>
      <c r="H536" s="66" t="s">
        <v>265</v>
      </c>
      <c r="I536" s="66" t="s">
        <v>112</v>
      </c>
      <c r="J536" s="66" t="s">
        <v>100</v>
      </c>
      <c r="K536" s="66" t="s">
        <v>24</v>
      </c>
      <c r="L536" s="66" t="s">
        <v>380</v>
      </c>
      <c r="M536" s="66" t="s">
        <v>564</v>
      </c>
      <c r="N536" s="66" t="s">
        <v>565</v>
      </c>
      <c r="O536" s="69" t="s">
        <v>520</v>
      </c>
      <c r="P536" s="69">
        <v>1.73</v>
      </c>
      <c r="Q536" s="66" t="s">
        <v>59</v>
      </c>
      <c r="R536" s="66" t="s">
        <v>477</v>
      </c>
      <c r="S536" s="67">
        <v>4123.5263076923202</v>
      </c>
      <c r="T536" s="67">
        <f t="shared" si="8"/>
        <v>7133.7005123077142</v>
      </c>
      <c r="U536" s="67">
        <v>82470.526153846105</v>
      </c>
      <c r="V536" s="68">
        <v>2</v>
      </c>
    </row>
    <row r="537" spans="2:22" x14ac:dyDescent="0.25">
      <c r="B537" s="66">
        <v>0</v>
      </c>
      <c r="C537" s="66">
        <v>118935821</v>
      </c>
      <c r="D537" s="66">
        <v>309859111</v>
      </c>
      <c r="E537" s="66">
        <v>378716691</v>
      </c>
      <c r="F537" s="66">
        <v>951486561</v>
      </c>
      <c r="G537" s="66" t="s">
        <v>110</v>
      </c>
      <c r="H537" s="66" t="s">
        <v>265</v>
      </c>
      <c r="I537" s="66" t="s">
        <v>112</v>
      </c>
      <c r="J537" s="66" t="s">
        <v>100</v>
      </c>
      <c r="K537" s="66" t="s">
        <v>24</v>
      </c>
      <c r="L537" s="66" t="s">
        <v>380</v>
      </c>
      <c r="M537" s="66" t="s">
        <v>564</v>
      </c>
      <c r="N537" s="66" t="s">
        <v>565</v>
      </c>
      <c r="O537" s="69" t="s">
        <v>520</v>
      </c>
      <c r="P537" s="69">
        <v>1.73</v>
      </c>
      <c r="Q537" s="66" t="s">
        <v>59</v>
      </c>
      <c r="R537" s="66" t="s">
        <v>473</v>
      </c>
      <c r="S537" s="67">
        <v>4912.1472307692402</v>
      </c>
      <c r="T537" s="67">
        <f t="shared" si="8"/>
        <v>8498.0147092307852</v>
      </c>
      <c r="U537" s="67">
        <v>98242.944615384593</v>
      </c>
      <c r="V537" s="68">
        <v>2</v>
      </c>
    </row>
    <row r="538" spans="2:22" x14ac:dyDescent="0.25">
      <c r="B538" s="66">
        <v>0</v>
      </c>
      <c r="C538" s="66">
        <v>118935821</v>
      </c>
      <c r="D538" s="66">
        <v>309859111</v>
      </c>
      <c r="E538" s="66">
        <v>378716691</v>
      </c>
      <c r="F538" s="66">
        <v>951486561</v>
      </c>
      <c r="G538" s="66" t="s">
        <v>110</v>
      </c>
      <c r="H538" s="66" t="s">
        <v>265</v>
      </c>
      <c r="I538" s="66" t="s">
        <v>112</v>
      </c>
      <c r="J538" s="66" t="s">
        <v>100</v>
      </c>
      <c r="K538" s="66" t="s">
        <v>24</v>
      </c>
      <c r="L538" s="66" t="s">
        <v>380</v>
      </c>
      <c r="M538" s="66" t="s">
        <v>564</v>
      </c>
      <c r="N538" s="66" t="s">
        <v>565</v>
      </c>
      <c r="O538" s="69" t="s">
        <v>520</v>
      </c>
      <c r="P538" s="69">
        <v>1.73</v>
      </c>
      <c r="Q538" s="66" t="s">
        <v>59</v>
      </c>
      <c r="R538" s="66" t="s">
        <v>474</v>
      </c>
      <c r="S538" s="67">
        <v>10802.9158384615</v>
      </c>
      <c r="T538" s="67">
        <f t="shared" si="8"/>
        <v>18689.044400538394</v>
      </c>
      <c r="U538" s="67">
        <v>180048.59730769199</v>
      </c>
      <c r="V538" s="68">
        <v>3</v>
      </c>
    </row>
    <row r="539" spans="2:22" x14ac:dyDescent="0.25">
      <c r="B539" s="66">
        <v>0</v>
      </c>
      <c r="C539" s="66">
        <v>118935821</v>
      </c>
      <c r="D539" s="66">
        <v>309859111</v>
      </c>
      <c r="E539" s="66">
        <v>378716691</v>
      </c>
      <c r="F539" s="66">
        <v>951486561</v>
      </c>
      <c r="G539" s="66" t="s">
        <v>110</v>
      </c>
      <c r="H539" s="66" t="s">
        <v>265</v>
      </c>
      <c r="I539" s="66" t="s">
        <v>112</v>
      </c>
      <c r="J539" s="66" t="s">
        <v>100</v>
      </c>
      <c r="K539" s="66" t="s">
        <v>24</v>
      </c>
      <c r="L539" s="66" t="s">
        <v>380</v>
      </c>
      <c r="M539" s="66" t="s">
        <v>564</v>
      </c>
      <c r="N539" s="66" t="s">
        <v>565</v>
      </c>
      <c r="O539" s="69" t="s">
        <v>520</v>
      </c>
      <c r="P539" s="69">
        <v>1.73</v>
      </c>
      <c r="Q539" s="66" t="s">
        <v>59</v>
      </c>
      <c r="R539" s="66" t="s">
        <v>471</v>
      </c>
      <c r="S539" s="67">
        <v>5977.4793846153798</v>
      </c>
      <c r="T539" s="67">
        <f t="shared" si="8"/>
        <v>10341.039335384607</v>
      </c>
      <c r="U539" s="67">
        <v>74718.492307692301</v>
      </c>
      <c r="V539" s="68">
        <v>1</v>
      </c>
    </row>
    <row r="540" spans="2:22" x14ac:dyDescent="0.25">
      <c r="B540" s="66">
        <v>0</v>
      </c>
      <c r="C540" s="66">
        <v>118935821</v>
      </c>
      <c r="D540" s="66">
        <v>309859111</v>
      </c>
      <c r="E540" s="66">
        <v>378716691</v>
      </c>
      <c r="F540" s="66">
        <v>951486561</v>
      </c>
      <c r="G540" s="66" t="s">
        <v>110</v>
      </c>
      <c r="H540" s="66" t="s">
        <v>265</v>
      </c>
      <c r="I540" s="66" t="s">
        <v>112</v>
      </c>
      <c r="J540" s="66" t="s">
        <v>100</v>
      </c>
      <c r="K540" s="66" t="s">
        <v>24</v>
      </c>
      <c r="L540" s="66" t="s">
        <v>380</v>
      </c>
      <c r="M540" s="66" t="s">
        <v>564</v>
      </c>
      <c r="N540" s="66" t="s">
        <v>565</v>
      </c>
      <c r="O540" s="69" t="s">
        <v>520</v>
      </c>
      <c r="P540" s="69">
        <v>1.73</v>
      </c>
      <c r="Q540" s="66" t="s">
        <v>59</v>
      </c>
      <c r="R540" s="66" t="s">
        <v>465</v>
      </c>
      <c r="S540" s="67">
        <v>58123.383115384597</v>
      </c>
      <c r="T540" s="67">
        <f t="shared" si="8"/>
        <v>100553.45278961534</v>
      </c>
      <c r="U540" s="67">
        <v>581233.831153846</v>
      </c>
      <c r="V540" s="68">
        <v>7</v>
      </c>
    </row>
    <row r="541" spans="2:22" x14ac:dyDescent="0.25">
      <c r="B541" s="66">
        <v>0</v>
      </c>
      <c r="C541" s="66">
        <v>118935821</v>
      </c>
      <c r="D541" s="66">
        <v>309859111</v>
      </c>
      <c r="E541" s="66">
        <v>378716691</v>
      </c>
      <c r="F541" s="66">
        <v>951486561</v>
      </c>
      <c r="G541" s="66" t="s">
        <v>110</v>
      </c>
      <c r="H541" s="66" t="s">
        <v>265</v>
      </c>
      <c r="I541" s="66" t="s">
        <v>112</v>
      </c>
      <c r="J541" s="66" t="s">
        <v>100</v>
      </c>
      <c r="K541" s="66" t="s">
        <v>24</v>
      </c>
      <c r="L541" s="66" t="s">
        <v>380</v>
      </c>
      <c r="M541" s="66" t="s">
        <v>564</v>
      </c>
      <c r="N541" s="66" t="s">
        <v>565</v>
      </c>
      <c r="O541" s="69" t="s">
        <v>520</v>
      </c>
      <c r="P541" s="69">
        <v>1.73</v>
      </c>
      <c r="Q541" s="66" t="s">
        <v>59</v>
      </c>
      <c r="R541" s="66" t="s">
        <v>476</v>
      </c>
      <c r="S541" s="67">
        <v>21174.4213461539</v>
      </c>
      <c r="T541" s="67">
        <f t="shared" si="8"/>
        <v>36631.748928846246</v>
      </c>
      <c r="U541" s="67">
        <v>211744.21346153799</v>
      </c>
      <c r="V541" s="68">
        <v>2</v>
      </c>
    </row>
    <row r="542" spans="2:22" x14ac:dyDescent="0.25">
      <c r="B542" s="66">
        <v>0</v>
      </c>
      <c r="C542" s="66">
        <v>118935821</v>
      </c>
      <c r="D542" s="66">
        <v>309859111</v>
      </c>
      <c r="E542" s="66">
        <v>378716691</v>
      </c>
      <c r="F542" s="66">
        <v>951486561</v>
      </c>
      <c r="G542" s="66" t="s">
        <v>110</v>
      </c>
      <c r="H542" s="66" t="s">
        <v>265</v>
      </c>
      <c r="I542" s="66" t="s">
        <v>112</v>
      </c>
      <c r="J542" s="66" t="s">
        <v>100</v>
      </c>
      <c r="K542" s="66" t="s">
        <v>24</v>
      </c>
      <c r="L542" s="66" t="s">
        <v>380</v>
      </c>
      <c r="M542" s="66" t="s">
        <v>564</v>
      </c>
      <c r="N542" s="66" t="s">
        <v>565</v>
      </c>
      <c r="O542" s="69" t="s">
        <v>520</v>
      </c>
      <c r="P542" s="69">
        <v>1.73</v>
      </c>
      <c r="Q542" s="66" t="s">
        <v>59</v>
      </c>
      <c r="R542" s="66" t="s">
        <v>466</v>
      </c>
      <c r="S542" s="67">
        <v>20371.166423076898</v>
      </c>
      <c r="T542" s="67">
        <f t="shared" si="8"/>
        <v>35242.117911923036</v>
      </c>
      <c r="U542" s="67">
        <v>135807.776153846</v>
      </c>
      <c r="V542" s="68">
        <v>1</v>
      </c>
    </row>
    <row r="543" spans="2:22" x14ac:dyDescent="0.25">
      <c r="B543" s="66">
        <v>0</v>
      </c>
      <c r="C543" s="66">
        <v>118935821</v>
      </c>
      <c r="D543" s="66">
        <v>309859111</v>
      </c>
      <c r="E543" s="66">
        <v>378716691</v>
      </c>
      <c r="F543" s="66">
        <v>951486561</v>
      </c>
      <c r="G543" s="66" t="s">
        <v>110</v>
      </c>
      <c r="H543" s="66" t="s">
        <v>265</v>
      </c>
      <c r="I543" s="66" t="s">
        <v>112</v>
      </c>
      <c r="J543" s="66" t="s">
        <v>100</v>
      </c>
      <c r="K543" s="66" t="s">
        <v>24</v>
      </c>
      <c r="L543" s="66" t="s">
        <v>380</v>
      </c>
      <c r="M543" s="66" t="s">
        <v>564</v>
      </c>
      <c r="N543" s="66" t="s">
        <v>565</v>
      </c>
      <c r="O543" s="69" t="s">
        <v>520</v>
      </c>
      <c r="P543" s="69">
        <v>1.73</v>
      </c>
      <c r="Q543" s="66" t="s">
        <v>59</v>
      </c>
      <c r="R543" s="66" t="s">
        <v>467</v>
      </c>
      <c r="S543" s="67">
        <v>30003.056615384601</v>
      </c>
      <c r="T543" s="67">
        <f t="shared" si="8"/>
        <v>51905.28794461536</v>
      </c>
      <c r="U543" s="67">
        <v>150015.28307692299</v>
      </c>
      <c r="V543" s="68">
        <v>1</v>
      </c>
    </row>
    <row r="544" spans="2:22" x14ac:dyDescent="0.25">
      <c r="B544" s="66">
        <v>0</v>
      </c>
      <c r="C544" s="66">
        <v>118935821</v>
      </c>
      <c r="D544" s="66">
        <v>309859111</v>
      </c>
      <c r="E544" s="66">
        <v>378716691</v>
      </c>
      <c r="F544" s="66">
        <v>951486561</v>
      </c>
      <c r="G544" s="66" t="s">
        <v>110</v>
      </c>
      <c r="H544" s="66" t="s">
        <v>265</v>
      </c>
      <c r="I544" s="66" t="s">
        <v>112</v>
      </c>
      <c r="J544" s="66" t="s">
        <v>100</v>
      </c>
      <c r="K544" s="66" t="s">
        <v>24</v>
      </c>
      <c r="L544" s="66" t="s">
        <v>380</v>
      </c>
      <c r="M544" s="66" t="s">
        <v>564</v>
      </c>
      <c r="N544" s="66" t="s">
        <v>565</v>
      </c>
      <c r="O544" s="69" t="s">
        <v>520</v>
      </c>
      <c r="P544" s="69">
        <v>1.73</v>
      </c>
      <c r="Q544" s="66" t="s">
        <v>59</v>
      </c>
      <c r="R544" s="66" t="s">
        <v>468</v>
      </c>
      <c r="S544" s="67">
        <v>31731.559038461499</v>
      </c>
      <c r="T544" s="67">
        <f t="shared" si="8"/>
        <v>54895.597136538396</v>
      </c>
      <c r="U544" s="67">
        <v>126926.236153846</v>
      </c>
      <c r="V544" s="68">
        <v>1</v>
      </c>
    </row>
    <row r="545" spans="2:22" x14ac:dyDescent="0.25">
      <c r="B545" s="66">
        <v>0</v>
      </c>
      <c r="C545" s="66">
        <v>118935821</v>
      </c>
      <c r="D545" s="66">
        <v>309859111</v>
      </c>
      <c r="E545" s="66">
        <v>378716691</v>
      </c>
      <c r="F545" s="66">
        <v>951486561</v>
      </c>
      <c r="G545" s="66" t="s">
        <v>110</v>
      </c>
      <c r="H545" s="66" t="s">
        <v>265</v>
      </c>
      <c r="I545" s="66" t="s">
        <v>112</v>
      </c>
      <c r="J545" s="66" t="s">
        <v>100</v>
      </c>
      <c r="K545" s="66" t="s">
        <v>24</v>
      </c>
      <c r="L545" s="66" t="s">
        <v>380</v>
      </c>
      <c r="M545" s="66" t="s">
        <v>564</v>
      </c>
      <c r="N545" s="66" t="s">
        <v>565</v>
      </c>
      <c r="O545" s="69" t="s">
        <v>520</v>
      </c>
      <c r="P545" s="69">
        <v>1.73</v>
      </c>
      <c r="Q545" s="66" t="s">
        <v>59</v>
      </c>
      <c r="R545" s="66" t="s">
        <v>478</v>
      </c>
      <c r="S545" s="67">
        <v>51906.027000000002</v>
      </c>
      <c r="T545" s="67">
        <f t="shared" si="8"/>
        <v>89797.42671</v>
      </c>
      <c r="U545" s="67">
        <v>173020.09</v>
      </c>
      <c r="V545" s="68">
        <v>1</v>
      </c>
    </row>
    <row r="546" spans="2:22" x14ac:dyDescent="0.25">
      <c r="B546" s="66">
        <v>0</v>
      </c>
      <c r="C546" s="66">
        <v>1680750931</v>
      </c>
      <c r="D546" s="66">
        <v>1683880821</v>
      </c>
      <c r="E546" s="66">
        <v>1683880821</v>
      </c>
      <c r="F546" s="66">
        <v>1683880821</v>
      </c>
      <c r="G546" s="66" t="s">
        <v>19</v>
      </c>
      <c r="H546" s="66" t="s">
        <v>268</v>
      </c>
      <c r="I546" s="66" t="s">
        <v>20</v>
      </c>
      <c r="J546" s="66" t="s">
        <v>7</v>
      </c>
      <c r="O546" s="69" t="s">
        <v>520</v>
      </c>
      <c r="P546" s="69">
        <v>1.73</v>
      </c>
      <c r="Q546" s="66" t="s">
        <v>59</v>
      </c>
      <c r="R546" s="66" t="s">
        <v>471</v>
      </c>
      <c r="S546" s="67">
        <v>6072.8981538461503</v>
      </c>
      <c r="T546" s="67">
        <f t="shared" si="8"/>
        <v>10506.11380615384</v>
      </c>
      <c r="U546" s="67">
        <v>75911.226923076902</v>
      </c>
      <c r="V546" s="68">
        <v>1</v>
      </c>
    </row>
    <row r="547" spans="2:22" x14ac:dyDescent="0.25">
      <c r="B547" s="66">
        <v>0</v>
      </c>
      <c r="C547" s="66">
        <v>1680750931</v>
      </c>
      <c r="D547" s="66">
        <v>1683880821</v>
      </c>
      <c r="E547" s="66">
        <v>1683880821</v>
      </c>
      <c r="F547" s="66">
        <v>1683880821</v>
      </c>
      <c r="G547" s="66" t="s">
        <v>19</v>
      </c>
      <c r="H547" s="66" t="s">
        <v>268</v>
      </c>
      <c r="I547" s="66" t="s">
        <v>20</v>
      </c>
      <c r="J547" s="66" t="s">
        <v>7</v>
      </c>
      <c r="O547" s="69" t="s">
        <v>520</v>
      </c>
      <c r="P547" s="69">
        <v>1.73</v>
      </c>
      <c r="Q547" s="66" t="s">
        <v>59</v>
      </c>
      <c r="R547" s="66" t="s">
        <v>465</v>
      </c>
      <c r="S547" s="67">
        <v>9983.0683846153806</v>
      </c>
      <c r="T547" s="67">
        <f t="shared" si="8"/>
        <v>17270.708305384607</v>
      </c>
      <c r="U547" s="67">
        <v>99830.683846153799</v>
      </c>
      <c r="V547" s="68">
        <v>1</v>
      </c>
    </row>
    <row r="548" spans="2:22" x14ac:dyDescent="0.25">
      <c r="B548" s="66">
        <v>0</v>
      </c>
      <c r="C548" s="66">
        <v>1680750931</v>
      </c>
      <c r="D548" s="66">
        <v>1740218841</v>
      </c>
      <c r="E548" s="66">
        <v>1740218841</v>
      </c>
      <c r="F548" s="66">
        <v>1740218841</v>
      </c>
      <c r="G548" s="66" t="s">
        <v>19</v>
      </c>
      <c r="H548" s="66" t="s">
        <v>268</v>
      </c>
      <c r="I548" s="66" t="s">
        <v>102</v>
      </c>
      <c r="J548" s="66" t="s">
        <v>97</v>
      </c>
      <c r="O548" s="69" t="s">
        <v>520</v>
      </c>
      <c r="P548" s="69">
        <v>1.73</v>
      </c>
      <c r="Q548" s="66" t="s">
        <v>59</v>
      </c>
      <c r="R548" s="66" t="s">
        <v>471</v>
      </c>
      <c r="S548" s="67">
        <v>5435.848</v>
      </c>
      <c r="T548" s="67">
        <f t="shared" si="8"/>
        <v>9404.0170400000006</v>
      </c>
      <c r="U548" s="67">
        <v>67948.100000000006</v>
      </c>
      <c r="V548" s="68">
        <v>1</v>
      </c>
    </row>
    <row r="549" spans="2:22" x14ac:dyDescent="0.25">
      <c r="B549" s="66">
        <v>0</v>
      </c>
      <c r="C549" s="66">
        <v>1680750931</v>
      </c>
      <c r="D549" s="66">
        <v>1740218841</v>
      </c>
      <c r="E549" s="66">
        <v>1740218841</v>
      </c>
      <c r="F549" s="66">
        <v>1740218841</v>
      </c>
      <c r="G549" s="66" t="s">
        <v>19</v>
      </c>
      <c r="H549" s="66" t="s">
        <v>268</v>
      </c>
      <c r="I549" s="66" t="s">
        <v>102</v>
      </c>
      <c r="J549" s="66" t="s">
        <v>97</v>
      </c>
      <c r="O549" s="69" t="s">
        <v>520</v>
      </c>
      <c r="P549" s="69">
        <v>1.73</v>
      </c>
      <c r="Q549" s="66" t="s">
        <v>59</v>
      </c>
      <c r="R549" s="66" t="s">
        <v>475</v>
      </c>
      <c r="S549" s="67">
        <v>52534.140438461603</v>
      </c>
      <c r="T549" s="67">
        <f t="shared" si="8"/>
        <v>90884.062958538576</v>
      </c>
      <c r="U549" s="67">
        <v>583712.67153846205</v>
      </c>
      <c r="V549" s="68">
        <v>8</v>
      </c>
    </row>
    <row r="550" spans="2:22" x14ac:dyDescent="0.25">
      <c r="B550" s="66">
        <v>0</v>
      </c>
      <c r="C550" s="66">
        <v>1680750931</v>
      </c>
      <c r="D550" s="66">
        <v>1740218841</v>
      </c>
      <c r="E550" s="66">
        <v>1740218841</v>
      </c>
      <c r="F550" s="66">
        <v>1740218841</v>
      </c>
      <c r="G550" s="66" t="s">
        <v>19</v>
      </c>
      <c r="H550" s="66" t="s">
        <v>268</v>
      </c>
      <c r="I550" s="66" t="s">
        <v>102</v>
      </c>
      <c r="J550" s="66" t="s">
        <v>97</v>
      </c>
      <c r="O550" s="69" t="s">
        <v>520</v>
      </c>
      <c r="P550" s="69">
        <v>1.73</v>
      </c>
      <c r="Q550" s="66" t="s">
        <v>59</v>
      </c>
      <c r="R550" s="66" t="s">
        <v>465</v>
      </c>
      <c r="S550" s="67">
        <v>57657.308384615397</v>
      </c>
      <c r="T550" s="67">
        <f t="shared" si="8"/>
        <v>99747.143505384636</v>
      </c>
      <c r="U550" s="67">
        <v>576573.08384615404</v>
      </c>
      <c r="V550" s="68">
        <v>8</v>
      </c>
    </row>
    <row r="551" spans="2:22" x14ac:dyDescent="0.25">
      <c r="B551" s="66">
        <v>0</v>
      </c>
      <c r="C551" s="66">
        <v>1680750931</v>
      </c>
      <c r="D551" s="66">
        <v>1740218841</v>
      </c>
      <c r="E551" s="66">
        <v>1740218841</v>
      </c>
      <c r="F551" s="66">
        <v>1740218841</v>
      </c>
      <c r="G551" s="66" t="s">
        <v>19</v>
      </c>
      <c r="H551" s="66" t="s">
        <v>268</v>
      </c>
      <c r="I551" s="66" t="s">
        <v>102</v>
      </c>
      <c r="J551" s="66" t="s">
        <v>97</v>
      </c>
      <c r="O551" s="69" t="s">
        <v>520</v>
      </c>
      <c r="P551" s="69">
        <v>1.73</v>
      </c>
      <c r="Q551" s="66" t="s">
        <v>59</v>
      </c>
      <c r="R551" s="66" t="s">
        <v>466</v>
      </c>
      <c r="S551" s="67">
        <v>250224.52499999999</v>
      </c>
      <c r="T551" s="67">
        <f t="shared" si="8"/>
        <v>432888.42825</v>
      </c>
      <c r="U551" s="67">
        <v>1668163.5</v>
      </c>
      <c r="V551" s="68">
        <v>15</v>
      </c>
    </row>
    <row r="552" spans="2:22" x14ac:dyDescent="0.25">
      <c r="B552" s="66">
        <v>0</v>
      </c>
      <c r="C552" s="66">
        <v>1680750931</v>
      </c>
      <c r="D552" s="66">
        <v>1740218841</v>
      </c>
      <c r="E552" s="66">
        <v>1740218841</v>
      </c>
      <c r="F552" s="66">
        <v>1740218841</v>
      </c>
      <c r="G552" s="66" t="s">
        <v>19</v>
      </c>
      <c r="H552" s="66" t="s">
        <v>268</v>
      </c>
      <c r="I552" s="66" t="s">
        <v>102</v>
      </c>
      <c r="J552" s="66" t="s">
        <v>97</v>
      </c>
      <c r="O552" s="69" t="s">
        <v>520</v>
      </c>
      <c r="P552" s="69">
        <v>1.73</v>
      </c>
      <c r="Q552" s="66" t="s">
        <v>59</v>
      </c>
      <c r="R552" s="66" t="s">
        <v>467</v>
      </c>
      <c r="S552" s="67">
        <v>105185.023230769</v>
      </c>
      <c r="T552" s="67">
        <f t="shared" si="8"/>
        <v>181970.09018923037</v>
      </c>
      <c r="U552" s="67">
        <v>525925.11615384603</v>
      </c>
      <c r="V552" s="68">
        <v>4</v>
      </c>
    </row>
    <row r="553" spans="2:22" x14ac:dyDescent="0.25">
      <c r="B553" s="66">
        <v>0</v>
      </c>
      <c r="C553" s="66">
        <v>1680750931</v>
      </c>
      <c r="D553" s="66">
        <v>1740218841</v>
      </c>
      <c r="E553" s="66">
        <v>1740218841</v>
      </c>
      <c r="F553" s="66">
        <v>1740218841</v>
      </c>
      <c r="G553" s="66" t="s">
        <v>19</v>
      </c>
      <c r="H553" s="66" t="s">
        <v>268</v>
      </c>
      <c r="I553" s="66" t="s">
        <v>102</v>
      </c>
      <c r="J553" s="66" t="s">
        <v>97</v>
      </c>
      <c r="O553" s="69" t="s">
        <v>520</v>
      </c>
      <c r="P553" s="69">
        <v>1.73</v>
      </c>
      <c r="Q553" s="66" t="s">
        <v>59</v>
      </c>
      <c r="R553" s="66" t="s">
        <v>468</v>
      </c>
      <c r="S553" s="67">
        <v>242755.27865384601</v>
      </c>
      <c r="T553" s="67">
        <f t="shared" si="8"/>
        <v>419966.63207115361</v>
      </c>
      <c r="U553" s="67">
        <v>971021.11461538402</v>
      </c>
      <c r="V553" s="68">
        <v>6</v>
      </c>
    </row>
    <row r="554" spans="2:22" x14ac:dyDescent="0.25">
      <c r="B554" s="66">
        <v>0</v>
      </c>
      <c r="C554" s="66">
        <v>1680750931</v>
      </c>
      <c r="D554" s="66">
        <v>1740218841</v>
      </c>
      <c r="E554" s="66">
        <v>1740218841</v>
      </c>
      <c r="F554" s="66">
        <v>1740218841</v>
      </c>
      <c r="G554" s="66" t="s">
        <v>19</v>
      </c>
      <c r="H554" s="66" t="s">
        <v>268</v>
      </c>
      <c r="I554" s="66" t="s">
        <v>102</v>
      </c>
      <c r="J554" s="66" t="s">
        <v>97</v>
      </c>
      <c r="O554" s="69" t="s">
        <v>520</v>
      </c>
      <c r="P554" s="69">
        <v>1.73</v>
      </c>
      <c r="Q554" s="66" t="s">
        <v>59</v>
      </c>
      <c r="R554" s="66" t="s">
        <v>479</v>
      </c>
      <c r="S554" s="67">
        <v>134647.767692308</v>
      </c>
      <c r="T554" s="67">
        <f t="shared" si="8"/>
        <v>232940.63810769282</v>
      </c>
      <c r="U554" s="67">
        <v>299217.26153846201</v>
      </c>
      <c r="V554" s="68">
        <v>1</v>
      </c>
    </row>
    <row r="555" spans="2:22" x14ac:dyDescent="0.25">
      <c r="B555" s="66">
        <v>0</v>
      </c>
      <c r="C555" s="66">
        <v>1680750931</v>
      </c>
      <c r="D555" s="66">
        <v>1743348731</v>
      </c>
      <c r="E555" s="66">
        <v>1743348731</v>
      </c>
      <c r="F555" s="66">
        <v>1743348731</v>
      </c>
      <c r="G555" s="66" t="s">
        <v>19</v>
      </c>
      <c r="H555" s="66" t="s">
        <v>268</v>
      </c>
      <c r="I555" s="66" t="s">
        <v>103</v>
      </c>
      <c r="J555" s="66" t="s">
        <v>98</v>
      </c>
      <c r="O555" s="69" t="s">
        <v>520</v>
      </c>
      <c r="P555" s="69">
        <v>1.73</v>
      </c>
      <c r="Q555" s="66" t="s">
        <v>59</v>
      </c>
      <c r="R555" s="66" t="s">
        <v>475</v>
      </c>
      <c r="S555" s="67">
        <v>5850</v>
      </c>
      <c r="T555" s="67">
        <f t="shared" si="8"/>
        <v>10120.5</v>
      </c>
      <c r="U555" s="67">
        <v>65000</v>
      </c>
      <c r="V555" s="68">
        <v>1</v>
      </c>
    </row>
    <row r="556" spans="2:22" x14ac:dyDescent="0.25">
      <c r="B556" s="66">
        <v>0</v>
      </c>
      <c r="C556" s="66">
        <v>1680750931</v>
      </c>
      <c r="D556" s="66">
        <v>1743348731</v>
      </c>
      <c r="E556" s="66">
        <v>1743348731</v>
      </c>
      <c r="F556" s="66">
        <v>1743348731</v>
      </c>
      <c r="G556" s="66" t="s">
        <v>19</v>
      </c>
      <c r="H556" s="66" t="s">
        <v>268</v>
      </c>
      <c r="I556" s="66" t="s">
        <v>103</v>
      </c>
      <c r="J556" s="66" t="s">
        <v>98</v>
      </c>
      <c r="O556" s="69" t="s">
        <v>520</v>
      </c>
      <c r="P556" s="69">
        <v>1.73</v>
      </c>
      <c r="Q556" s="66" t="s">
        <v>59</v>
      </c>
      <c r="R556" s="66" t="s">
        <v>466</v>
      </c>
      <c r="S556" s="67">
        <v>8423.0690769230696</v>
      </c>
      <c r="T556" s="67">
        <f t="shared" si="8"/>
        <v>14571.909503076909</v>
      </c>
      <c r="U556" s="67">
        <v>56153.7938461538</v>
      </c>
      <c r="V556" s="68">
        <v>1</v>
      </c>
    </row>
    <row r="557" spans="2:22" x14ac:dyDescent="0.25">
      <c r="B557" s="66">
        <v>0</v>
      </c>
      <c r="C557" s="66">
        <v>1680750931</v>
      </c>
      <c r="D557" s="66">
        <v>1743348731</v>
      </c>
      <c r="E557" s="66">
        <v>1743348731</v>
      </c>
      <c r="F557" s="66">
        <v>1743348731</v>
      </c>
      <c r="G557" s="66" t="s">
        <v>19</v>
      </c>
      <c r="H557" s="66" t="s">
        <v>268</v>
      </c>
      <c r="I557" s="66" t="s">
        <v>103</v>
      </c>
      <c r="J557" s="66" t="s">
        <v>98</v>
      </c>
      <c r="O557" s="69" t="s">
        <v>520</v>
      </c>
      <c r="P557" s="69">
        <v>1.73</v>
      </c>
      <c r="Q557" s="66" t="s">
        <v>59</v>
      </c>
      <c r="R557" s="66" t="s">
        <v>468</v>
      </c>
      <c r="S557" s="67">
        <v>34063.715384615498</v>
      </c>
      <c r="T557" s="67">
        <f t="shared" si="8"/>
        <v>58930.227615384814</v>
      </c>
      <c r="U557" s="67">
        <v>136254.86153846199</v>
      </c>
      <c r="V557" s="68">
        <v>1</v>
      </c>
    </row>
    <row r="558" spans="2:22" x14ac:dyDescent="0.25">
      <c r="B558" s="66">
        <v>0</v>
      </c>
      <c r="C558" s="66">
        <v>1680750931</v>
      </c>
      <c r="D558" s="66">
        <v>1743348731</v>
      </c>
      <c r="E558" s="66">
        <v>1743348731</v>
      </c>
      <c r="F558" s="66">
        <v>1743348731</v>
      </c>
      <c r="G558" s="66" t="s">
        <v>19</v>
      </c>
      <c r="H558" s="66" t="s">
        <v>268</v>
      </c>
      <c r="I558" s="66" t="s">
        <v>103</v>
      </c>
      <c r="J558" s="66" t="s">
        <v>98</v>
      </c>
      <c r="O558" s="69" t="s">
        <v>520</v>
      </c>
      <c r="P558" s="69">
        <v>1.73</v>
      </c>
      <c r="Q558" s="66" t="s">
        <v>59</v>
      </c>
      <c r="R558" s="66" t="s">
        <v>469</v>
      </c>
      <c r="S558" s="67">
        <v>87185.768115384795</v>
      </c>
      <c r="T558" s="67">
        <f t="shared" si="8"/>
        <v>150831.3788396157</v>
      </c>
      <c r="U558" s="67">
        <v>249102.194615385</v>
      </c>
      <c r="V558" s="68">
        <v>1</v>
      </c>
    </row>
    <row r="559" spans="2:22" x14ac:dyDescent="0.25">
      <c r="B559" s="66">
        <v>0</v>
      </c>
      <c r="C559" s="66">
        <v>1680750931</v>
      </c>
      <c r="D559" s="66">
        <v>1743348731</v>
      </c>
      <c r="E559" s="66">
        <v>1743374813</v>
      </c>
      <c r="F559" s="66">
        <v>1743374813</v>
      </c>
      <c r="G559" s="66" t="s">
        <v>19</v>
      </c>
      <c r="H559" s="66" t="s">
        <v>268</v>
      </c>
      <c r="I559" s="66" t="s">
        <v>103</v>
      </c>
      <c r="J559" s="66" t="s">
        <v>98</v>
      </c>
      <c r="K559" s="66" t="s">
        <v>163</v>
      </c>
      <c r="L559" s="66" t="s">
        <v>145</v>
      </c>
      <c r="O559" s="69" t="s">
        <v>520</v>
      </c>
      <c r="P559" s="69">
        <v>1.73</v>
      </c>
      <c r="Q559" s="66" t="s">
        <v>59</v>
      </c>
      <c r="R559" s="66" t="s">
        <v>474</v>
      </c>
      <c r="S559" s="67">
        <v>3440.9586461538502</v>
      </c>
      <c r="T559" s="67">
        <f t="shared" si="8"/>
        <v>5952.8584578461605</v>
      </c>
      <c r="U559" s="67">
        <v>57349.310769230797</v>
      </c>
      <c r="V559" s="68">
        <v>1</v>
      </c>
    </row>
    <row r="560" spans="2:22" x14ac:dyDescent="0.25">
      <c r="B560" s="66">
        <v>0</v>
      </c>
      <c r="C560" s="66">
        <v>1680750931</v>
      </c>
      <c r="D560" s="66">
        <v>1743348731</v>
      </c>
      <c r="E560" s="66">
        <v>1743374813</v>
      </c>
      <c r="F560" s="66">
        <v>1743374813</v>
      </c>
      <c r="G560" s="66" t="s">
        <v>19</v>
      </c>
      <c r="H560" s="66" t="s">
        <v>268</v>
      </c>
      <c r="I560" s="66" t="s">
        <v>103</v>
      </c>
      <c r="J560" s="66" t="s">
        <v>98</v>
      </c>
      <c r="K560" s="66" t="s">
        <v>163</v>
      </c>
      <c r="L560" s="66" t="s">
        <v>145</v>
      </c>
      <c r="O560" s="69" t="s">
        <v>520</v>
      </c>
      <c r="P560" s="69">
        <v>1.73</v>
      </c>
      <c r="Q560" s="66" t="s">
        <v>59</v>
      </c>
      <c r="R560" s="66" t="s">
        <v>475</v>
      </c>
      <c r="S560" s="67">
        <v>12963.0726</v>
      </c>
      <c r="T560" s="67">
        <f t="shared" si="8"/>
        <v>22426.115598</v>
      </c>
      <c r="U560" s="67">
        <v>144034.14000000001</v>
      </c>
      <c r="V560" s="68">
        <v>2</v>
      </c>
    </row>
    <row r="561" spans="2:22" x14ac:dyDescent="0.25">
      <c r="B561" s="66">
        <v>0</v>
      </c>
      <c r="C561" s="66">
        <v>1680750931</v>
      </c>
      <c r="D561" s="66">
        <v>1743348731</v>
      </c>
      <c r="E561" s="66">
        <v>1743374813</v>
      </c>
      <c r="F561" s="66">
        <v>1743374813</v>
      </c>
      <c r="G561" s="66" t="s">
        <v>19</v>
      </c>
      <c r="H561" s="66" t="s">
        <v>268</v>
      </c>
      <c r="I561" s="66" t="s">
        <v>103</v>
      </c>
      <c r="J561" s="66" t="s">
        <v>98</v>
      </c>
      <c r="K561" s="66" t="s">
        <v>163</v>
      </c>
      <c r="L561" s="66" t="s">
        <v>145</v>
      </c>
      <c r="O561" s="69" t="s">
        <v>520</v>
      </c>
      <c r="P561" s="69">
        <v>1.73</v>
      </c>
      <c r="Q561" s="66" t="s">
        <v>59</v>
      </c>
      <c r="R561" s="66" t="s">
        <v>465</v>
      </c>
      <c r="S561" s="67">
        <v>18479.1078076923</v>
      </c>
      <c r="T561" s="67">
        <f t="shared" si="8"/>
        <v>31968.856507307679</v>
      </c>
      <c r="U561" s="67">
        <v>184791.078076923</v>
      </c>
      <c r="V561" s="68">
        <v>2</v>
      </c>
    </row>
    <row r="562" spans="2:22" x14ac:dyDescent="0.25">
      <c r="B562" s="66">
        <v>0</v>
      </c>
      <c r="C562" s="66">
        <v>1680750931</v>
      </c>
      <c r="D562" s="66">
        <v>1743348731</v>
      </c>
      <c r="E562" s="66">
        <v>1743374813</v>
      </c>
      <c r="F562" s="66">
        <v>1743374813</v>
      </c>
      <c r="G562" s="66" t="s">
        <v>19</v>
      </c>
      <c r="H562" s="66" t="s">
        <v>268</v>
      </c>
      <c r="I562" s="66" t="s">
        <v>103</v>
      </c>
      <c r="J562" s="66" t="s">
        <v>98</v>
      </c>
      <c r="K562" s="66" t="s">
        <v>163</v>
      </c>
      <c r="L562" s="66" t="s">
        <v>145</v>
      </c>
      <c r="O562" s="69" t="s">
        <v>520</v>
      </c>
      <c r="P562" s="69">
        <v>1.73</v>
      </c>
      <c r="Q562" s="66" t="s">
        <v>59</v>
      </c>
      <c r="R562" s="66" t="s">
        <v>476</v>
      </c>
      <c r="S562" s="67">
        <v>39769.742307692199</v>
      </c>
      <c r="T562" s="67">
        <f t="shared" si="8"/>
        <v>68801.654192307498</v>
      </c>
      <c r="U562" s="67">
        <v>397697.42307692301</v>
      </c>
      <c r="V562" s="68">
        <v>4</v>
      </c>
    </row>
    <row r="563" spans="2:22" x14ac:dyDescent="0.25">
      <c r="B563" s="66">
        <v>0</v>
      </c>
      <c r="C563" s="66">
        <v>1680750931</v>
      </c>
      <c r="D563" s="66">
        <v>1743348731</v>
      </c>
      <c r="E563" s="66">
        <v>1743374813</v>
      </c>
      <c r="F563" s="66">
        <v>1743374813</v>
      </c>
      <c r="G563" s="66" t="s">
        <v>19</v>
      </c>
      <c r="H563" s="66" t="s">
        <v>268</v>
      </c>
      <c r="I563" s="66" t="s">
        <v>103</v>
      </c>
      <c r="J563" s="66" t="s">
        <v>98</v>
      </c>
      <c r="K563" s="66" t="s">
        <v>163</v>
      </c>
      <c r="L563" s="66" t="s">
        <v>145</v>
      </c>
      <c r="O563" s="69" t="s">
        <v>520</v>
      </c>
      <c r="P563" s="69">
        <v>1.73</v>
      </c>
      <c r="Q563" s="66" t="s">
        <v>59</v>
      </c>
      <c r="R563" s="66" t="s">
        <v>466</v>
      </c>
      <c r="S563" s="67">
        <v>89579.671500000099</v>
      </c>
      <c r="T563" s="67">
        <f t="shared" si="8"/>
        <v>154972.83169500018</v>
      </c>
      <c r="U563" s="67">
        <v>597197.81000000006</v>
      </c>
      <c r="V563" s="68">
        <v>5</v>
      </c>
    </row>
    <row r="564" spans="2:22" x14ac:dyDescent="0.25">
      <c r="B564" s="66">
        <v>0</v>
      </c>
      <c r="C564" s="66">
        <v>1680750931</v>
      </c>
      <c r="D564" s="66">
        <v>1743348731</v>
      </c>
      <c r="E564" s="66">
        <v>1743374813</v>
      </c>
      <c r="F564" s="66">
        <v>1743374813</v>
      </c>
      <c r="G564" s="66" t="s">
        <v>19</v>
      </c>
      <c r="H564" s="66" t="s">
        <v>268</v>
      </c>
      <c r="I564" s="66" t="s">
        <v>103</v>
      </c>
      <c r="J564" s="66" t="s">
        <v>98</v>
      </c>
      <c r="K564" s="66" t="s">
        <v>163</v>
      </c>
      <c r="L564" s="66" t="s">
        <v>145</v>
      </c>
      <c r="O564" s="69" t="s">
        <v>520</v>
      </c>
      <c r="P564" s="69">
        <v>1.73</v>
      </c>
      <c r="Q564" s="66" t="s">
        <v>59</v>
      </c>
      <c r="R564" s="66" t="s">
        <v>467</v>
      </c>
      <c r="S564" s="67">
        <v>27755.108</v>
      </c>
      <c r="T564" s="67">
        <f t="shared" si="8"/>
        <v>48016.336839999996</v>
      </c>
      <c r="U564" s="67">
        <v>138775.54</v>
      </c>
      <c r="V564" s="68">
        <v>1</v>
      </c>
    </row>
    <row r="565" spans="2:22" x14ac:dyDescent="0.25">
      <c r="B565" s="66">
        <v>0</v>
      </c>
      <c r="C565" s="66">
        <v>1680750931</v>
      </c>
      <c r="D565" s="66">
        <v>1743348731</v>
      </c>
      <c r="E565" s="66">
        <v>1743374813</v>
      </c>
      <c r="F565" s="66">
        <v>1743374813</v>
      </c>
      <c r="G565" s="66" t="s">
        <v>19</v>
      </c>
      <c r="H565" s="66" t="s">
        <v>268</v>
      </c>
      <c r="I565" s="66" t="s">
        <v>103</v>
      </c>
      <c r="J565" s="66" t="s">
        <v>98</v>
      </c>
      <c r="K565" s="66" t="s">
        <v>163</v>
      </c>
      <c r="L565" s="66" t="s">
        <v>145</v>
      </c>
      <c r="O565" s="69" t="s">
        <v>520</v>
      </c>
      <c r="P565" s="69">
        <v>1.73</v>
      </c>
      <c r="Q565" s="66" t="s">
        <v>59</v>
      </c>
      <c r="R565" s="66" t="s">
        <v>468</v>
      </c>
      <c r="S565" s="67">
        <v>153807.34625</v>
      </c>
      <c r="T565" s="67">
        <f t="shared" si="8"/>
        <v>266086.70901250001</v>
      </c>
      <c r="U565" s="67">
        <v>615229.38500000001</v>
      </c>
      <c r="V565" s="68">
        <v>4</v>
      </c>
    </row>
    <row r="566" spans="2:22" x14ac:dyDescent="0.25">
      <c r="B566" s="66">
        <v>0</v>
      </c>
      <c r="C566" s="66">
        <v>1680750931</v>
      </c>
      <c r="D566" s="66">
        <v>1743348731</v>
      </c>
      <c r="E566" s="66">
        <v>1743374813</v>
      </c>
      <c r="F566" s="66">
        <v>1743374813</v>
      </c>
      <c r="G566" s="66" t="s">
        <v>19</v>
      </c>
      <c r="H566" s="66" t="s">
        <v>268</v>
      </c>
      <c r="I566" s="66" t="s">
        <v>103</v>
      </c>
      <c r="J566" s="66" t="s">
        <v>98</v>
      </c>
      <c r="K566" s="66" t="s">
        <v>163</v>
      </c>
      <c r="L566" s="66" t="s">
        <v>145</v>
      </c>
      <c r="O566" s="69" t="s">
        <v>520</v>
      </c>
      <c r="P566" s="69">
        <v>1.73</v>
      </c>
      <c r="Q566" s="66" t="s">
        <v>59</v>
      </c>
      <c r="R566" s="66" t="s">
        <v>478</v>
      </c>
      <c r="S566" s="67">
        <v>62382.128769230701</v>
      </c>
      <c r="T566" s="67">
        <f t="shared" si="8"/>
        <v>107921.08277076911</v>
      </c>
      <c r="U566" s="67">
        <v>207940.42923076899</v>
      </c>
      <c r="V566" s="68">
        <v>1</v>
      </c>
    </row>
    <row r="567" spans="2:22" x14ac:dyDescent="0.25">
      <c r="B567" s="66">
        <v>0</v>
      </c>
      <c r="C567" s="66">
        <v>1680750931</v>
      </c>
      <c r="D567" s="66">
        <v>1743348731</v>
      </c>
      <c r="E567" s="66">
        <v>1743374813</v>
      </c>
      <c r="F567" s="66">
        <v>1743374813</v>
      </c>
      <c r="G567" s="66" t="s">
        <v>19</v>
      </c>
      <c r="H567" s="66" t="s">
        <v>268</v>
      </c>
      <c r="I567" s="66" t="s">
        <v>103</v>
      </c>
      <c r="J567" s="66" t="s">
        <v>98</v>
      </c>
      <c r="K567" s="66" t="s">
        <v>163</v>
      </c>
      <c r="L567" s="66" t="s">
        <v>145</v>
      </c>
      <c r="O567" s="69" t="s">
        <v>520</v>
      </c>
      <c r="P567" s="69">
        <v>1.73</v>
      </c>
      <c r="Q567" s="66" t="s">
        <v>59</v>
      </c>
      <c r="R567" s="66" t="s">
        <v>469</v>
      </c>
      <c r="S567" s="67">
        <v>83112.840057692199</v>
      </c>
      <c r="T567" s="67">
        <f t="shared" si="8"/>
        <v>143785.21329980751</v>
      </c>
      <c r="U567" s="67">
        <v>237465.25730769199</v>
      </c>
      <c r="V567" s="68">
        <v>1</v>
      </c>
    </row>
    <row r="568" spans="2:22" x14ac:dyDescent="0.25">
      <c r="B568" s="66">
        <v>0</v>
      </c>
      <c r="C568" s="66">
        <v>1680750931</v>
      </c>
      <c r="D568" s="66">
        <v>1743348731</v>
      </c>
      <c r="E568" s="66">
        <v>1743374813</v>
      </c>
      <c r="F568" s="66">
        <v>1743400895</v>
      </c>
      <c r="G568" s="66" t="s">
        <v>19</v>
      </c>
      <c r="H568" s="66" t="s">
        <v>268</v>
      </c>
      <c r="I568" s="66" t="s">
        <v>103</v>
      </c>
      <c r="J568" s="66" t="s">
        <v>98</v>
      </c>
      <c r="K568" s="66" t="s">
        <v>163</v>
      </c>
      <c r="L568" s="66" t="s">
        <v>145</v>
      </c>
      <c r="M568" s="66" t="s">
        <v>187</v>
      </c>
      <c r="N568" s="66" t="s">
        <v>188</v>
      </c>
      <c r="O568" s="69" t="s">
        <v>520</v>
      </c>
      <c r="P568" s="69">
        <v>1.73</v>
      </c>
      <c r="Q568" s="66" t="s">
        <v>59</v>
      </c>
      <c r="R568" s="66" t="s">
        <v>466</v>
      </c>
      <c r="S568" s="67">
        <v>37839.335307692403</v>
      </c>
      <c r="T568" s="67">
        <f t="shared" si="8"/>
        <v>65462.050082307855</v>
      </c>
      <c r="U568" s="67">
        <v>252262.23538461499</v>
      </c>
      <c r="V568" s="68">
        <v>2</v>
      </c>
    </row>
    <row r="569" spans="2:22" x14ac:dyDescent="0.25">
      <c r="B569" s="66">
        <v>0</v>
      </c>
      <c r="C569" s="66">
        <v>1680750931</v>
      </c>
      <c r="D569" s="66">
        <v>1743348731</v>
      </c>
      <c r="E569" s="66">
        <v>1743374813</v>
      </c>
      <c r="F569" s="66">
        <v>1743426977</v>
      </c>
      <c r="G569" s="66" t="s">
        <v>19</v>
      </c>
      <c r="H569" s="66" t="s">
        <v>268</v>
      </c>
      <c r="I569" s="66" t="s">
        <v>103</v>
      </c>
      <c r="J569" s="66" t="s">
        <v>98</v>
      </c>
      <c r="K569" s="66" t="s">
        <v>163</v>
      </c>
      <c r="L569" s="66" t="s">
        <v>145</v>
      </c>
      <c r="M569" s="66" t="s">
        <v>189</v>
      </c>
      <c r="N569" s="66" t="s">
        <v>190</v>
      </c>
      <c r="O569" s="69" t="s">
        <v>520</v>
      </c>
      <c r="P569" s="69">
        <v>1.73</v>
      </c>
      <c r="Q569" s="66" t="s">
        <v>59</v>
      </c>
      <c r="R569" s="66" t="s">
        <v>475</v>
      </c>
      <c r="S569" s="67">
        <v>7908.6527999999998</v>
      </c>
      <c r="T569" s="67">
        <f t="shared" si="8"/>
        <v>13681.969343999999</v>
      </c>
      <c r="U569" s="67">
        <v>87873.919999999998</v>
      </c>
      <c r="V569" s="68">
        <v>1</v>
      </c>
    </row>
    <row r="570" spans="2:22" x14ac:dyDescent="0.25">
      <c r="B570" s="66">
        <v>0</v>
      </c>
      <c r="C570" s="66">
        <v>1680750931</v>
      </c>
      <c r="D570" s="66">
        <v>1743348731</v>
      </c>
      <c r="E570" s="66">
        <v>1743374813</v>
      </c>
      <c r="F570" s="66">
        <v>1743426977</v>
      </c>
      <c r="G570" s="66" t="s">
        <v>19</v>
      </c>
      <c r="H570" s="66" t="s">
        <v>268</v>
      </c>
      <c r="I570" s="66" t="s">
        <v>103</v>
      </c>
      <c r="J570" s="66" t="s">
        <v>98</v>
      </c>
      <c r="K570" s="66" t="s">
        <v>163</v>
      </c>
      <c r="L570" s="66" t="s">
        <v>145</v>
      </c>
      <c r="M570" s="66" t="s">
        <v>189</v>
      </c>
      <c r="N570" s="66" t="s">
        <v>190</v>
      </c>
      <c r="O570" s="69" t="s">
        <v>520</v>
      </c>
      <c r="P570" s="69">
        <v>1.73</v>
      </c>
      <c r="Q570" s="66" t="s">
        <v>59</v>
      </c>
      <c r="R570" s="66" t="s">
        <v>466</v>
      </c>
      <c r="S570" s="67">
        <v>52750.802884615303</v>
      </c>
      <c r="T570" s="67">
        <f t="shared" si="8"/>
        <v>91258.888990384468</v>
      </c>
      <c r="U570" s="67">
        <v>351672.01923076902</v>
      </c>
      <c r="V570" s="68">
        <v>3</v>
      </c>
    </row>
    <row r="571" spans="2:22" x14ac:dyDescent="0.25">
      <c r="B571" s="66">
        <v>0</v>
      </c>
      <c r="C571" s="66">
        <v>1680750931</v>
      </c>
      <c r="D571" s="66">
        <v>1743348731</v>
      </c>
      <c r="E571" s="66">
        <v>1743374813</v>
      </c>
      <c r="F571" s="66">
        <v>1743426977</v>
      </c>
      <c r="G571" s="66" t="s">
        <v>19</v>
      </c>
      <c r="H571" s="66" t="s">
        <v>268</v>
      </c>
      <c r="I571" s="66" t="s">
        <v>103</v>
      </c>
      <c r="J571" s="66" t="s">
        <v>98</v>
      </c>
      <c r="K571" s="66" t="s">
        <v>163</v>
      </c>
      <c r="L571" s="66" t="s">
        <v>145</v>
      </c>
      <c r="M571" s="66" t="s">
        <v>189</v>
      </c>
      <c r="N571" s="66" t="s">
        <v>190</v>
      </c>
      <c r="O571" s="69" t="s">
        <v>520</v>
      </c>
      <c r="P571" s="69">
        <v>1.73</v>
      </c>
      <c r="Q571" s="66" t="s">
        <v>60</v>
      </c>
      <c r="R571" s="66" t="s">
        <v>476</v>
      </c>
      <c r="S571" s="67">
        <v>10002.5239615385</v>
      </c>
      <c r="T571" s="67">
        <f t="shared" si="8"/>
        <v>17304.366453461604</v>
      </c>
      <c r="U571" s="67">
        <v>100025.239615385</v>
      </c>
      <c r="V571" s="68">
        <v>1</v>
      </c>
    </row>
    <row r="572" spans="2:22" x14ac:dyDescent="0.25">
      <c r="B572" s="66">
        <v>0</v>
      </c>
      <c r="C572" s="66">
        <v>1680750931</v>
      </c>
      <c r="D572" s="66">
        <v>1743348731</v>
      </c>
      <c r="E572" s="66">
        <v>1743374813</v>
      </c>
      <c r="F572" s="66">
        <v>1743426977</v>
      </c>
      <c r="G572" s="66" t="s">
        <v>19</v>
      </c>
      <c r="H572" s="66" t="s">
        <v>268</v>
      </c>
      <c r="I572" s="66" t="s">
        <v>103</v>
      </c>
      <c r="J572" s="66" t="s">
        <v>98</v>
      </c>
      <c r="K572" s="66" t="s">
        <v>163</v>
      </c>
      <c r="L572" s="66" t="s">
        <v>145</v>
      </c>
      <c r="M572" s="66" t="s">
        <v>189</v>
      </c>
      <c r="N572" s="66" t="s">
        <v>190</v>
      </c>
      <c r="O572" s="69" t="s">
        <v>520</v>
      </c>
      <c r="P572" s="69">
        <v>1.73</v>
      </c>
      <c r="Q572" s="66" t="s">
        <v>61</v>
      </c>
      <c r="R572" s="66" t="s">
        <v>465</v>
      </c>
      <c r="S572" s="67">
        <v>19232.4137692308</v>
      </c>
      <c r="T572" s="67">
        <f t="shared" si="8"/>
        <v>33272.075820769285</v>
      </c>
      <c r="U572" s="67">
        <v>192324.137692308</v>
      </c>
      <c r="V572" s="68">
        <v>2</v>
      </c>
    </row>
    <row r="573" spans="2:22" x14ac:dyDescent="0.25">
      <c r="B573" s="66">
        <v>0</v>
      </c>
      <c r="C573" s="66">
        <v>1680750931</v>
      </c>
      <c r="D573" s="66">
        <v>1743348731</v>
      </c>
      <c r="E573" s="66">
        <v>1743374813</v>
      </c>
      <c r="F573" s="66">
        <v>1743426977</v>
      </c>
      <c r="G573" s="66" t="s">
        <v>19</v>
      </c>
      <c r="H573" s="66" t="s">
        <v>268</v>
      </c>
      <c r="I573" s="66" t="s">
        <v>103</v>
      </c>
      <c r="J573" s="66" t="s">
        <v>98</v>
      </c>
      <c r="K573" s="66" t="s">
        <v>163</v>
      </c>
      <c r="L573" s="66" t="s">
        <v>145</v>
      </c>
      <c r="M573" s="66" t="s">
        <v>189</v>
      </c>
      <c r="N573" s="66" t="s">
        <v>190</v>
      </c>
      <c r="O573" s="69" t="s">
        <v>520</v>
      </c>
      <c r="P573" s="69">
        <v>1.73</v>
      </c>
      <c r="Q573" s="66" t="s">
        <v>61</v>
      </c>
      <c r="R573" s="66" t="s">
        <v>476</v>
      </c>
      <c r="S573" s="67">
        <v>15163.695538461499</v>
      </c>
      <c r="T573" s="67">
        <f t="shared" si="8"/>
        <v>26233.193281538395</v>
      </c>
      <c r="U573" s="67">
        <v>151636.95538461499</v>
      </c>
      <c r="V573" s="68">
        <v>2</v>
      </c>
    </row>
    <row r="574" spans="2:22" x14ac:dyDescent="0.25">
      <c r="B574" s="66">
        <v>0</v>
      </c>
      <c r="C574" s="66">
        <v>1680750931</v>
      </c>
      <c r="D574" s="66">
        <v>1743348731</v>
      </c>
      <c r="E574" s="66">
        <v>1743374813</v>
      </c>
      <c r="F574" s="66">
        <v>1743426977</v>
      </c>
      <c r="G574" s="66" t="s">
        <v>19</v>
      </c>
      <c r="H574" s="66" t="s">
        <v>268</v>
      </c>
      <c r="I574" s="66" t="s">
        <v>103</v>
      </c>
      <c r="J574" s="66" t="s">
        <v>98</v>
      </c>
      <c r="K574" s="66" t="s">
        <v>163</v>
      </c>
      <c r="L574" s="66" t="s">
        <v>145</v>
      </c>
      <c r="M574" s="66" t="s">
        <v>189</v>
      </c>
      <c r="N574" s="66" t="s">
        <v>190</v>
      </c>
      <c r="O574" s="69" t="s">
        <v>520</v>
      </c>
      <c r="P574" s="69">
        <v>1.73</v>
      </c>
      <c r="Q574" s="66" t="s">
        <v>62</v>
      </c>
      <c r="R574" s="66" t="s">
        <v>476</v>
      </c>
      <c r="S574" s="67">
        <v>12451.592307692301</v>
      </c>
      <c r="T574" s="67">
        <f t="shared" si="8"/>
        <v>21541.254692307681</v>
      </c>
      <c r="U574" s="67">
        <v>124515.92307692301</v>
      </c>
      <c r="V574" s="68">
        <v>1</v>
      </c>
    </row>
    <row r="575" spans="2:22" x14ac:dyDescent="0.25">
      <c r="B575" s="66">
        <v>0</v>
      </c>
      <c r="C575" s="66">
        <v>1680750931</v>
      </c>
      <c r="D575" s="66">
        <v>1743348731</v>
      </c>
      <c r="E575" s="66">
        <v>1743374813</v>
      </c>
      <c r="F575" s="66">
        <v>1743426977</v>
      </c>
      <c r="G575" s="66" t="s">
        <v>19</v>
      </c>
      <c r="H575" s="66" t="s">
        <v>268</v>
      </c>
      <c r="I575" s="66" t="s">
        <v>103</v>
      </c>
      <c r="J575" s="66" t="s">
        <v>98</v>
      </c>
      <c r="K575" s="66" t="s">
        <v>163</v>
      </c>
      <c r="L575" s="66" t="s">
        <v>145</v>
      </c>
      <c r="M575" s="66" t="s">
        <v>189</v>
      </c>
      <c r="N575" s="66" t="s">
        <v>190</v>
      </c>
      <c r="O575" s="69" t="s">
        <v>520</v>
      </c>
      <c r="P575" s="69">
        <v>1.73</v>
      </c>
      <c r="Q575" s="66" t="s">
        <v>62</v>
      </c>
      <c r="R575" s="66" t="s">
        <v>466</v>
      </c>
      <c r="S575" s="67">
        <v>19485.069865384601</v>
      </c>
      <c r="T575" s="67">
        <f t="shared" si="8"/>
        <v>33709.170867115361</v>
      </c>
      <c r="U575" s="67">
        <v>129900.465769231</v>
      </c>
      <c r="V575" s="68">
        <v>1</v>
      </c>
    </row>
    <row r="576" spans="2:22" x14ac:dyDescent="0.25">
      <c r="B576" s="66">
        <v>0</v>
      </c>
      <c r="C576" s="66">
        <v>1680750931</v>
      </c>
      <c r="D576" s="66">
        <v>1743348731</v>
      </c>
      <c r="E576" s="66">
        <v>1743374813</v>
      </c>
      <c r="F576" s="66">
        <v>1743426977</v>
      </c>
      <c r="G576" s="66" t="s">
        <v>19</v>
      </c>
      <c r="H576" s="66" t="s">
        <v>268</v>
      </c>
      <c r="I576" s="66" t="s">
        <v>103</v>
      </c>
      <c r="J576" s="66" t="s">
        <v>98</v>
      </c>
      <c r="K576" s="66" t="s">
        <v>163</v>
      </c>
      <c r="L576" s="66" t="s">
        <v>145</v>
      </c>
      <c r="M576" s="66" t="s">
        <v>189</v>
      </c>
      <c r="N576" s="66" t="s">
        <v>190</v>
      </c>
      <c r="O576" s="69" t="s">
        <v>520</v>
      </c>
      <c r="P576" s="69">
        <v>1.73</v>
      </c>
      <c r="Q576" s="66" t="s">
        <v>63</v>
      </c>
      <c r="R576" s="66" t="s">
        <v>476</v>
      </c>
      <c r="S576" s="67">
        <v>20809.760230769301</v>
      </c>
      <c r="T576" s="67">
        <f t="shared" si="8"/>
        <v>36000.885199230892</v>
      </c>
      <c r="U576" s="67">
        <v>208097.602307692</v>
      </c>
      <c r="V576" s="68">
        <v>2</v>
      </c>
    </row>
    <row r="577" spans="2:22" x14ac:dyDescent="0.25">
      <c r="B577" s="66">
        <v>0</v>
      </c>
      <c r="C577" s="66">
        <v>1680750931</v>
      </c>
      <c r="D577" s="66">
        <v>1743348731</v>
      </c>
      <c r="E577" s="66">
        <v>1743374813</v>
      </c>
      <c r="F577" s="66">
        <v>1743426977</v>
      </c>
      <c r="G577" s="66" t="s">
        <v>19</v>
      </c>
      <c r="H577" s="66" t="s">
        <v>268</v>
      </c>
      <c r="I577" s="66" t="s">
        <v>103</v>
      </c>
      <c r="J577" s="66" t="s">
        <v>98</v>
      </c>
      <c r="K577" s="66" t="s">
        <v>163</v>
      </c>
      <c r="L577" s="66" t="s">
        <v>145</v>
      </c>
      <c r="M577" s="66" t="s">
        <v>189</v>
      </c>
      <c r="N577" s="66" t="s">
        <v>190</v>
      </c>
      <c r="O577" s="69" t="s">
        <v>520</v>
      </c>
      <c r="P577" s="69">
        <v>1.73</v>
      </c>
      <c r="Q577" s="66" t="s">
        <v>63</v>
      </c>
      <c r="R577" s="66" t="s">
        <v>466</v>
      </c>
      <c r="S577" s="67">
        <v>19058.060711538401</v>
      </c>
      <c r="T577" s="67">
        <f t="shared" si="8"/>
        <v>32970.445030961433</v>
      </c>
      <c r="U577" s="67">
        <v>127053.73807692299</v>
      </c>
      <c r="V577" s="68">
        <v>1</v>
      </c>
    </row>
    <row r="578" spans="2:22" x14ac:dyDescent="0.25">
      <c r="B578" s="66">
        <v>0</v>
      </c>
      <c r="C578" s="66">
        <v>1680750931</v>
      </c>
      <c r="D578" s="66">
        <v>1743348731</v>
      </c>
      <c r="E578" s="66">
        <v>1743374813</v>
      </c>
      <c r="F578" s="66">
        <v>1743426977</v>
      </c>
      <c r="G578" s="66" t="s">
        <v>19</v>
      </c>
      <c r="H578" s="66" t="s">
        <v>268</v>
      </c>
      <c r="I578" s="66" t="s">
        <v>103</v>
      </c>
      <c r="J578" s="66" t="s">
        <v>98</v>
      </c>
      <c r="K578" s="66" t="s">
        <v>163</v>
      </c>
      <c r="L578" s="66" t="s">
        <v>145</v>
      </c>
      <c r="M578" s="66" t="s">
        <v>189</v>
      </c>
      <c r="N578" s="66" t="s">
        <v>190</v>
      </c>
      <c r="O578" s="69" t="s">
        <v>520</v>
      </c>
      <c r="P578" s="69">
        <v>1.73</v>
      </c>
      <c r="Q578" s="66" t="s">
        <v>64</v>
      </c>
      <c r="R578" s="66" t="s">
        <v>475</v>
      </c>
      <c r="S578" s="67">
        <v>7129.6843153846103</v>
      </c>
      <c r="T578" s="67">
        <f t="shared" si="8"/>
        <v>12334.353865615376</v>
      </c>
      <c r="U578" s="67">
        <v>79218.714615384597</v>
      </c>
      <c r="V578" s="68">
        <v>1</v>
      </c>
    </row>
    <row r="579" spans="2:22" x14ac:dyDescent="0.25">
      <c r="B579" s="66">
        <v>0</v>
      </c>
      <c r="C579" s="66">
        <v>1680750931</v>
      </c>
      <c r="D579" s="66">
        <v>1743348731</v>
      </c>
      <c r="E579" s="66">
        <v>1743374813</v>
      </c>
      <c r="F579" s="66">
        <v>1743426977</v>
      </c>
      <c r="G579" s="66" t="s">
        <v>19</v>
      </c>
      <c r="H579" s="66" t="s">
        <v>268</v>
      </c>
      <c r="I579" s="66" t="s">
        <v>103</v>
      </c>
      <c r="J579" s="66" t="s">
        <v>98</v>
      </c>
      <c r="K579" s="66" t="s">
        <v>163</v>
      </c>
      <c r="L579" s="66" t="s">
        <v>145</v>
      </c>
      <c r="M579" s="66" t="s">
        <v>189</v>
      </c>
      <c r="N579" s="66" t="s">
        <v>190</v>
      </c>
      <c r="O579" s="69" t="s">
        <v>520</v>
      </c>
      <c r="P579" s="69">
        <v>1.73</v>
      </c>
      <c r="Q579" s="66" t="s">
        <v>64</v>
      </c>
      <c r="R579" s="66" t="s">
        <v>465</v>
      </c>
      <c r="S579" s="67">
        <v>17429.664000000001</v>
      </c>
      <c r="T579" s="67">
        <f t="shared" ref="T579:T642" si="9">S579*P579</f>
        <v>30153.318719999999</v>
      </c>
      <c r="U579" s="67">
        <v>174296.64</v>
      </c>
      <c r="V579" s="68">
        <v>2</v>
      </c>
    </row>
    <row r="580" spans="2:22" x14ac:dyDescent="0.25">
      <c r="B580" s="66">
        <v>0</v>
      </c>
      <c r="C580" s="66">
        <v>1680750931</v>
      </c>
      <c r="D580" s="66">
        <v>1743348731</v>
      </c>
      <c r="E580" s="66">
        <v>1743374813</v>
      </c>
      <c r="F580" s="66">
        <v>1743426977</v>
      </c>
      <c r="G580" s="66" t="s">
        <v>19</v>
      </c>
      <c r="H580" s="66" t="s">
        <v>268</v>
      </c>
      <c r="I580" s="66" t="s">
        <v>103</v>
      </c>
      <c r="J580" s="66" t="s">
        <v>98</v>
      </c>
      <c r="K580" s="66" t="s">
        <v>163</v>
      </c>
      <c r="L580" s="66" t="s">
        <v>145</v>
      </c>
      <c r="M580" s="66" t="s">
        <v>189</v>
      </c>
      <c r="N580" s="66" t="s">
        <v>190</v>
      </c>
      <c r="O580" s="69" t="s">
        <v>520</v>
      </c>
      <c r="P580" s="69">
        <v>1.73</v>
      </c>
      <c r="Q580" s="66" t="s">
        <v>64</v>
      </c>
      <c r="R580" s="66" t="s">
        <v>466</v>
      </c>
      <c r="S580" s="67">
        <v>18853.821230769299</v>
      </c>
      <c r="T580" s="67">
        <f t="shared" si="9"/>
        <v>32617.110729230888</v>
      </c>
      <c r="U580" s="67">
        <v>125692.141538462</v>
      </c>
      <c r="V580" s="68">
        <v>1</v>
      </c>
    </row>
    <row r="581" spans="2:22" x14ac:dyDescent="0.25">
      <c r="B581" s="66">
        <v>0</v>
      </c>
      <c r="C581" s="66">
        <v>1680750931</v>
      </c>
      <c r="D581" s="66">
        <v>1743348731</v>
      </c>
      <c r="E581" s="66">
        <v>1743374813</v>
      </c>
      <c r="F581" s="66">
        <v>1743426977</v>
      </c>
      <c r="G581" s="66" t="s">
        <v>19</v>
      </c>
      <c r="H581" s="66" t="s">
        <v>268</v>
      </c>
      <c r="I581" s="66" t="s">
        <v>103</v>
      </c>
      <c r="J581" s="66" t="s">
        <v>98</v>
      </c>
      <c r="K581" s="66" t="s">
        <v>163</v>
      </c>
      <c r="L581" s="66" t="s">
        <v>145</v>
      </c>
      <c r="M581" s="66" t="s">
        <v>189</v>
      </c>
      <c r="N581" s="66" t="s">
        <v>190</v>
      </c>
      <c r="O581" s="69" t="s">
        <v>520</v>
      </c>
      <c r="P581" s="69">
        <v>1.73</v>
      </c>
      <c r="Q581" s="66" t="s">
        <v>66</v>
      </c>
      <c r="R581" s="66" t="s">
        <v>465</v>
      </c>
      <c r="S581" s="67">
        <v>18553.523000000001</v>
      </c>
      <c r="T581" s="67">
        <f t="shared" si="9"/>
        <v>32097.594790000003</v>
      </c>
      <c r="U581" s="67">
        <v>185535.23</v>
      </c>
      <c r="V581" s="68">
        <v>2</v>
      </c>
    </row>
    <row r="582" spans="2:22" x14ac:dyDescent="0.25">
      <c r="B582" s="66">
        <v>0</v>
      </c>
      <c r="C582" s="66">
        <v>1680750931</v>
      </c>
      <c r="D582" s="66">
        <v>1743348731</v>
      </c>
      <c r="E582" s="66">
        <v>1743374813</v>
      </c>
      <c r="F582" s="66">
        <v>1743426977</v>
      </c>
      <c r="G582" s="66" t="s">
        <v>19</v>
      </c>
      <c r="H582" s="66" t="s">
        <v>268</v>
      </c>
      <c r="I582" s="66" t="s">
        <v>103</v>
      </c>
      <c r="J582" s="66" t="s">
        <v>98</v>
      </c>
      <c r="K582" s="66" t="s">
        <v>163</v>
      </c>
      <c r="L582" s="66" t="s">
        <v>145</v>
      </c>
      <c r="M582" s="66" t="s">
        <v>189</v>
      </c>
      <c r="N582" s="66" t="s">
        <v>190</v>
      </c>
      <c r="O582" s="69" t="s">
        <v>520</v>
      </c>
      <c r="P582" s="69">
        <v>1.73</v>
      </c>
      <c r="Q582" s="66" t="s">
        <v>66</v>
      </c>
      <c r="R582" s="66" t="s">
        <v>476</v>
      </c>
      <c r="S582" s="67">
        <v>21363.7363846154</v>
      </c>
      <c r="T582" s="67">
        <f t="shared" si="9"/>
        <v>36959.263945384642</v>
      </c>
      <c r="U582" s="67">
        <v>213637.36384615401</v>
      </c>
      <c r="V582" s="68">
        <v>2</v>
      </c>
    </row>
    <row r="583" spans="2:22" x14ac:dyDescent="0.25">
      <c r="B583" s="66">
        <v>0</v>
      </c>
      <c r="C583" s="66">
        <v>1680750931</v>
      </c>
      <c r="D583" s="66">
        <v>1743348731</v>
      </c>
      <c r="E583" s="66">
        <v>1743374813</v>
      </c>
      <c r="F583" s="66">
        <v>1743426977</v>
      </c>
      <c r="G583" s="66" t="s">
        <v>19</v>
      </c>
      <c r="H583" s="66" t="s">
        <v>268</v>
      </c>
      <c r="I583" s="66" t="s">
        <v>103</v>
      </c>
      <c r="J583" s="66" t="s">
        <v>98</v>
      </c>
      <c r="K583" s="66" t="s">
        <v>163</v>
      </c>
      <c r="L583" s="66" t="s">
        <v>145</v>
      </c>
      <c r="M583" s="66" t="s">
        <v>189</v>
      </c>
      <c r="N583" s="66" t="s">
        <v>190</v>
      </c>
      <c r="O583" s="69" t="s">
        <v>520</v>
      </c>
      <c r="P583" s="69">
        <v>1.73</v>
      </c>
      <c r="Q583" s="66" t="s">
        <v>66</v>
      </c>
      <c r="R583" s="66" t="s">
        <v>466</v>
      </c>
      <c r="S583" s="67">
        <v>18518.642884615401</v>
      </c>
      <c r="T583" s="67">
        <f t="shared" si="9"/>
        <v>32037.252190384643</v>
      </c>
      <c r="U583" s="67">
        <v>123457.61923076901</v>
      </c>
      <c r="V583" s="68">
        <v>1</v>
      </c>
    </row>
    <row r="584" spans="2:22" x14ac:dyDescent="0.25">
      <c r="B584" s="66">
        <v>0</v>
      </c>
      <c r="C584" s="66">
        <v>1680750931</v>
      </c>
      <c r="D584" s="66">
        <v>1743348731</v>
      </c>
      <c r="E584" s="66">
        <v>1743374813</v>
      </c>
      <c r="F584" s="66">
        <v>1743426977</v>
      </c>
      <c r="G584" s="66" t="s">
        <v>19</v>
      </c>
      <c r="H584" s="66" t="s">
        <v>268</v>
      </c>
      <c r="I584" s="66" t="s">
        <v>103</v>
      </c>
      <c r="J584" s="66" t="s">
        <v>98</v>
      </c>
      <c r="K584" s="66" t="s">
        <v>163</v>
      </c>
      <c r="L584" s="66" t="s">
        <v>145</v>
      </c>
      <c r="M584" s="66" t="s">
        <v>189</v>
      </c>
      <c r="N584" s="66" t="s">
        <v>190</v>
      </c>
      <c r="O584" s="69" t="s">
        <v>520</v>
      </c>
      <c r="P584" s="69">
        <v>1.73</v>
      </c>
      <c r="Q584" s="66" t="s">
        <v>84</v>
      </c>
      <c r="R584" s="66" t="s">
        <v>465</v>
      </c>
      <c r="S584" s="67">
        <v>11873.383384615399</v>
      </c>
      <c r="T584" s="67">
        <f t="shared" si="9"/>
        <v>20540.95325538464</v>
      </c>
      <c r="U584" s="67">
        <v>118733.833846154</v>
      </c>
      <c r="V584" s="68">
        <v>1</v>
      </c>
    </row>
    <row r="585" spans="2:22" x14ac:dyDescent="0.25">
      <c r="B585" s="66">
        <v>0</v>
      </c>
      <c r="C585" s="66">
        <v>1680750931</v>
      </c>
      <c r="D585" s="66">
        <v>1743348731</v>
      </c>
      <c r="E585" s="66">
        <v>1743374813</v>
      </c>
      <c r="F585" s="66">
        <v>1743426977</v>
      </c>
      <c r="G585" s="66" t="s">
        <v>19</v>
      </c>
      <c r="H585" s="66" t="s">
        <v>268</v>
      </c>
      <c r="I585" s="66" t="s">
        <v>103</v>
      </c>
      <c r="J585" s="66" t="s">
        <v>98</v>
      </c>
      <c r="K585" s="66" t="s">
        <v>163</v>
      </c>
      <c r="L585" s="66" t="s">
        <v>145</v>
      </c>
      <c r="M585" s="66" t="s">
        <v>189</v>
      </c>
      <c r="N585" s="66" t="s">
        <v>190</v>
      </c>
      <c r="O585" s="69" t="s">
        <v>520</v>
      </c>
      <c r="P585" s="69">
        <v>1.73</v>
      </c>
      <c r="Q585" s="66" t="s">
        <v>84</v>
      </c>
      <c r="R585" s="66" t="s">
        <v>476</v>
      </c>
      <c r="S585" s="67">
        <v>21519.7523461538</v>
      </c>
      <c r="T585" s="67">
        <f t="shared" si="9"/>
        <v>37229.171558846072</v>
      </c>
      <c r="U585" s="67">
        <v>215197.52346153799</v>
      </c>
      <c r="V585" s="68">
        <v>2</v>
      </c>
    </row>
    <row r="586" spans="2:22" x14ac:dyDescent="0.25">
      <c r="B586" s="66">
        <v>0</v>
      </c>
      <c r="C586" s="66">
        <v>1680750931</v>
      </c>
      <c r="D586" s="66">
        <v>1743348731</v>
      </c>
      <c r="E586" s="66">
        <v>1743374813</v>
      </c>
      <c r="F586" s="66">
        <v>1743453059</v>
      </c>
      <c r="G586" s="66" t="s">
        <v>19</v>
      </c>
      <c r="H586" s="66" t="s">
        <v>268</v>
      </c>
      <c r="I586" s="66" t="s">
        <v>103</v>
      </c>
      <c r="J586" s="66" t="s">
        <v>98</v>
      </c>
      <c r="K586" s="66" t="s">
        <v>163</v>
      </c>
      <c r="L586" s="66" t="s">
        <v>145</v>
      </c>
      <c r="M586" s="66" t="s">
        <v>191</v>
      </c>
      <c r="N586" s="66" t="s">
        <v>356</v>
      </c>
      <c r="O586" s="69" t="s">
        <v>520</v>
      </c>
      <c r="P586" s="69">
        <v>1.73</v>
      </c>
      <c r="Q586" s="66" t="s">
        <v>59</v>
      </c>
      <c r="R586" s="66" t="s">
        <v>475</v>
      </c>
      <c r="S586" s="67">
        <v>13129.3593692308</v>
      </c>
      <c r="T586" s="67">
        <f t="shared" si="9"/>
        <v>22713.791708769284</v>
      </c>
      <c r="U586" s="67">
        <v>145881.77076923099</v>
      </c>
      <c r="V586" s="68">
        <v>2</v>
      </c>
    </row>
    <row r="587" spans="2:22" x14ac:dyDescent="0.25">
      <c r="B587" s="66">
        <v>0</v>
      </c>
      <c r="C587" s="66">
        <v>1680750931</v>
      </c>
      <c r="D587" s="66">
        <v>1743348731</v>
      </c>
      <c r="E587" s="66">
        <v>1743374813</v>
      </c>
      <c r="F587" s="66">
        <v>1743453059</v>
      </c>
      <c r="G587" s="66" t="s">
        <v>19</v>
      </c>
      <c r="H587" s="66" t="s">
        <v>268</v>
      </c>
      <c r="I587" s="66" t="s">
        <v>103</v>
      </c>
      <c r="J587" s="66" t="s">
        <v>98</v>
      </c>
      <c r="K587" s="66" t="s">
        <v>163</v>
      </c>
      <c r="L587" s="66" t="s">
        <v>145</v>
      </c>
      <c r="M587" s="66" t="s">
        <v>191</v>
      </c>
      <c r="N587" s="66" t="s">
        <v>356</v>
      </c>
      <c r="O587" s="69" t="s">
        <v>520</v>
      </c>
      <c r="P587" s="69">
        <v>1.73</v>
      </c>
      <c r="Q587" s="66" t="s">
        <v>59</v>
      </c>
      <c r="R587" s="66" t="s">
        <v>465</v>
      </c>
      <c r="S587" s="67">
        <v>8776.6359230769194</v>
      </c>
      <c r="T587" s="67">
        <f t="shared" si="9"/>
        <v>15183.58014692307</v>
      </c>
      <c r="U587" s="67">
        <v>87766.359230769202</v>
      </c>
      <c r="V587" s="68">
        <v>1</v>
      </c>
    </row>
    <row r="588" spans="2:22" x14ac:dyDescent="0.25">
      <c r="B588" s="66">
        <v>0</v>
      </c>
      <c r="C588" s="66">
        <v>1680750931</v>
      </c>
      <c r="D588" s="66">
        <v>1743348731</v>
      </c>
      <c r="E588" s="66">
        <v>1743374813</v>
      </c>
      <c r="F588" s="66">
        <v>1743453059</v>
      </c>
      <c r="G588" s="66" t="s">
        <v>19</v>
      </c>
      <c r="H588" s="66" t="s">
        <v>268</v>
      </c>
      <c r="I588" s="66" t="s">
        <v>103</v>
      </c>
      <c r="J588" s="66" t="s">
        <v>98</v>
      </c>
      <c r="K588" s="66" t="s">
        <v>163</v>
      </c>
      <c r="L588" s="66" t="s">
        <v>145</v>
      </c>
      <c r="M588" s="66" t="s">
        <v>191</v>
      </c>
      <c r="N588" s="66" t="s">
        <v>356</v>
      </c>
      <c r="O588" s="69" t="s">
        <v>520</v>
      </c>
      <c r="P588" s="69">
        <v>1.73</v>
      </c>
      <c r="Q588" s="66" t="s">
        <v>59</v>
      </c>
      <c r="R588" s="66" t="s">
        <v>476</v>
      </c>
      <c r="S588" s="67">
        <v>60694.8867307693</v>
      </c>
      <c r="T588" s="67">
        <f t="shared" si="9"/>
        <v>105002.15404423089</v>
      </c>
      <c r="U588" s="67">
        <v>606948.86730769195</v>
      </c>
      <c r="V588" s="68">
        <v>6</v>
      </c>
    </row>
    <row r="589" spans="2:22" x14ac:dyDescent="0.25">
      <c r="B589" s="66">
        <v>0</v>
      </c>
      <c r="C589" s="66">
        <v>1680750931</v>
      </c>
      <c r="D589" s="66">
        <v>1743348731</v>
      </c>
      <c r="E589" s="66">
        <v>1743374813</v>
      </c>
      <c r="F589" s="66">
        <v>1743453059</v>
      </c>
      <c r="G589" s="66" t="s">
        <v>19</v>
      </c>
      <c r="H589" s="66" t="s">
        <v>268</v>
      </c>
      <c r="I589" s="66" t="s">
        <v>103</v>
      </c>
      <c r="J589" s="66" t="s">
        <v>98</v>
      </c>
      <c r="K589" s="66" t="s">
        <v>163</v>
      </c>
      <c r="L589" s="66" t="s">
        <v>145</v>
      </c>
      <c r="M589" s="66" t="s">
        <v>191</v>
      </c>
      <c r="N589" s="66" t="s">
        <v>356</v>
      </c>
      <c r="O589" s="69" t="s">
        <v>520</v>
      </c>
      <c r="P589" s="69">
        <v>1.73</v>
      </c>
      <c r="Q589" s="66" t="s">
        <v>59</v>
      </c>
      <c r="R589" s="66" t="s">
        <v>468</v>
      </c>
      <c r="S589" s="67">
        <v>36888.005576923002</v>
      </c>
      <c r="T589" s="67">
        <f t="shared" si="9"/>
        <v>63816.249648076795</v>
      </c>
      <c r="U589" s="67">
        <v>147552.02230769201</v>
      </c>
      <c r="V589" s="68">
        <v>1</v>
      </c>
    </row>
    <row r="590" spans="2:22" x14ac:dyDescent="0.25">
      <c r="B590" s="66">
        <v>0</v>
      </c>
      <c r="C590" s="66">
        <v>1680750931</v>
      </c>
      <c r="D590" s="66">
        <v>1743348731</v>
      </c>
      <c r="E590" s="66">
        <v>1743479143</v>
      </c>
      <c r="F590" s="66">
        <v>1743479143</v>
      </c>
      <c r="G590" s="66" t="s">
        <v>19</v>
      </c>
      <c r="H590" s="66" t="s">
        <v>268</v>
      </c>
      <c r="I590" s="66" t="s">
        <v>103</v>
      </c>
      <c r="J590" s="66" t="s">
        <v>98</v>
      </c>
      <c r="K590" s="66" t="s">
        <v>17</v>
      </c>
      <c r="L590" s="66" t="s">
        <v>441</v>
      </c>
      <c r="O590" s="69" t="s">
        <v>520</v>
      </c>
      <c r="P590" s="69">
        <v>1.73</v>
      </c>
      <c r="Q590" s="66" t="s">
        <v>59</v>
      </c>
      <c r="R590" s="66" t="s">
        <v>471</v>
      </c>
      <c r="S590" s="67">
        <v>4705.0943384615402</v>
      </c>
      <c r="T590" s="67">
        <f t="shared" si="9"/>
        <v>8139.8132055384649</v>
      </c>
      <c r="U590" s="67">
        <v>58813.679230769201</v>
      </c>
      <c r="V590" s="68">
        <v>2</v>
      </c>
    </row>
    <row r="591" spans="2:22" x14ac:dyDescent="0.25">
      <c r="B591" s="66">
        <v>0</v>
      </c>
      <c r="C591" s="66">
        <v>1680750931</v>
      </c>
      <c r="D591" s="66">
        <v>1743348731</v>
      </c>
      <c r="E591" s="66">
        <v>1743479143</v>
      </c>
      <c r="F591" s="66">
        <v>1743479143</v>
      </c>
      <c r="G591" s="66" t="s">
        <v>19</v>
      </c>
      <c r="H591" s="66" t="s">
        <v>268</v>
      </c>
      <c r="I591" s="66" t="s">
        <v>103</v>
      </c>
      <c r="J591" s="66" t="s">
        <v>98</v>
      </c>
      <c r="K591" s="66" t="s">
        <v>17</v>
      </c>
      <c r="L591" s="66" t="s">
        <v>441</v>
      </c>
      <c r="O591" s="69" t="s">
        <v>520</v>
      </c>
      <c r="P591" s="69">
        <v>1.73</v>
      </c>
      <c r="Q591" s="66" t="s">
        <v>59</v>
      </c>
      <c r="R591" s="66" t="s">
        <v>475</v>
      </c>
      <c r="S591" s="67">
        <v>33535.375546153897</v>
      </c>
      <c r="T591" s="67">
        <f t="shared" si="9"/>
        <v>58016.19969484624</v>
      </c>
      <c r="U591" s="67">
        <v>372615.28384615399</v>
      </c>
      <c r="V591" s="68">
        <v>6</v>
      </c>
    </row>
    <row r="592" spans="2:22" x14ac:dyDescent="0.25">
      <c r="B592" s="66">
        <v>0</v>
      </c>
      <c r="C592" s="66">
        <v>1680750931</v>
      </c>
      <c r="D592" s="66">
        <v>1743348731</v>
      </c>
      <c r="E592" s="66">
        <v>1743479143</v>
      </c>
      <c r="F592" s="66">
        <v>1743479143</v>
      </c>
      <c r="G592" s="66" t="s">
        <v>19</v>
      </c>
      <c r="H592" s="66" t="s">
        <v>268</v>
      </c>
      <c r="I592" s="66" t="s">
        <v>103</v>
      </c>
      <c r="J592" s="66" t="s">
        <v>98</v>
      </c>
      <c r="K592" s="66" t="s">
        <v>17</v>
      </c>
      <c r="L592" s="66" t="s">
        <v>441</v>
      </c>
      <c r="O592" s="69" t="s">
        <v>520</v>
      </c>
      <c r="P592" s="69">
        <v>1.73</v>
      </c>
      <c r="Q592" s="66" t="s">
        <v>59</v>
      </c>
      <c r="R592" s="66" t="s">
        <v>465</v>
      </c>
      <c r="S592" s="67">
        <v>67375.942999999999</v>
      </c>
      <c r="T592" s="67">
        <f t="shared" si="9"/>
        <v>116560.38139</v>
      </c>
      <c r="U592" s="67">
        <v>673759.43</v>
      </c>
      <c r="V592" s="68">
        <v>8</v>
      </c>
    </row>
    <row r="593" spans="2:22" x14ac:dyDescent="0.25">
      <c r="B593" s="66">
        <v>0</v>
      </c>
      <c r="C593" s="66">
        <v>1680750931</v>
      </c>
      <c r="D593" s="66">
        <v>1743348731</v>
      </c>
      <c r="E593" s="66">
        <v>1743479143</v>
      </c>
      <c r="F593" s="66">
        <v>1743479143</v>
      </c>
      <c r="G593" s="66" t="s">
        <v>19</v>
      </c>
      <c r="H593" s="66" t="s">
        <v>268</v>
      </c>
      <c r="I593" s="66" t="s">
        <v>103</v>
      </c>
      <c r="J593" s="66" t="s">
        <v>98</v>
      </c>
      <c r="K593" s="66" t="s">
        <v>17</v>
      </c>
      <c r="L593" s="66" t="s">
        <v>441</v>
      </c>
      <c r="O593" s="69" t="s">
        <v>520</v>
      </c>
      <c r="P593" s="69">
        <v>1.73</v>
      </c>
      <c r="Q593" s="66" t="s">
        <v>59</v>
      </c>
      <c r="R593" s="66" t="s">
        <v>476</v>
      </c>
      <c r="S593" s="67">
        <v>9205.7926538461506</v>
      </c>
      <c r="T593" s="67">
        <f t="shared" si="9"/>
        <v>15926.02129115384</v>
      </c>
      <c r="U593" s="67">
        <v>92057.926538461499</v>
      </c>
      <c r="V593" s="68">
        <v>1</v>
      </c>
    </row>
    <row r="594" spans="2:22" x14ac:dyDescent="0.25">
      <c r="B594" s="66">
        <v>0</v>
      </c>
      <c r="C594" s="66">
        <v>1680750931</v>
      </c>
      <c r="D594" s="66">
        <v>1743348731</v>
      </c>
      <c r="E594" s="66">
        <v>1743479143</v>
      </c>
      <c r="F594" s="66">
        <v>1743479143</v>
      </c>
      <c r="G594" s="66" t="s">
        <v>19</v>
      </c>
      <c r="H594" s="66" t="s">
        <v>268</v>
      </c>
      <c r="I594" s="66" t="s">
        <v>103</v>
      </c>
      <c r="J594" s="66" t="s">
        <v>98</v>
      </c>
      <c r="K594" s="66" t="s">
        <v>17</v>
      </c>
      <c r="L594" s="66" t="s">
        <v>441</v>
      </c>
      <c r="O594" s="69" t="s">
        <v>520</v>
      </c>
      <c r="P594" s="69">
        <v>1.73</v>
      </c>
      <c r="Q594" s="66" t="s">
        <v>59</v>
      </c>
      <c r="R594" s="66" t="s">
        <v>466</v>
      </c>
      <c r="S594" s="67">
        <v>65867.233961538397</v>
      </c>
      <c r="T594" s="67">
        <f t="shared" si="9"/>
        <v>113950.31475346143</v>
      </c>
      <c r="U594" s="67">
        <v>439114.89307692298</v>
      </c>
      <c r="V594" s="68">
        <v>4</v>
      </c>
    </row>
    <row r="595" spans="2:22" x14ac:dyDescent="0.25">
      <c r="B595" s="66">
        <v>0</v>
      </c>
      <c r="C595" s="66">
        <v>1680750931</v>
      </c>
      <c r="D595" s="66">
        <v>1743348731</v>
      </c>
      <c r="E595" s="66">
        <v>1743479143</v>
      </c>
      <c r="F595" s="66">
        <v>1743479143</v>
      </c>
      <c r="G595" s="66" t="s">
        <v>19</v>
      </c>
      <c r="H595" s="66" t="s">
        <v>268</v>
      </c>
      <c r="I595" s="66" t="s">
        <v>103</v>
      </c>
      <c r="J595" s="66" t="s">
        <v>98</v>
      </c>
      <c r="K595" s="66" t="s">
        <v>17</v>
      </c>
      <c r="L595" s="66" t="s">
        <v>441</v>
      </c>
      <c r="O595" s="69" t="s">
        <v>520</v>
      </c>
      <c r="P595" s="69">
        <v>1.73</v>
      </c>
      <c r="Q595" s="66" t="s">
        <v>59</v>
      </c>
      <c r="R595" s="66" t="s">
        <v>467</v>
      </c>
      <c r="S595" s="67">
        <v>205235.885461539</v>
      </c>
      <c r="T595" s="67">
        <f t="shared" si="9"/>
        <v>355058.08184846246</v>
      </c>
      <c r="U595" s="67">
        <v>1026179.42730769</v>
      </c>
      <c r="V595" s="68">
        <v>7</v>
      </c>
    </row>
    <row r="596" spans="2:22" x14ac:dyDescent="0.25">
      <c r="B596" s="66">
        <v>0</v>
      </c>
      <c r="C596" s="66">
        <v>1680750931</v>
      </c>
      <c r="D596" s="66">
        <v>1743348731</v>
      </c>
      <c r="E596" s="66">
        <v>1743479143</v>
      </c>
      <c r="F596" s="66">
        <v>1743479143</v>
      </c>
      <c r="G596" s="66" t="s">
        <v>19</v>
      </c>
      <c r="H596" s="66" t="s">
        <v>268</v>
      </c>
      <c r="I596" s="66" t="s">
        <v>103</v>
      </c>
      <c r="J596" s="66" t="s">
        <v>98</v>
      </c>
      <c r="K596" s="66" t="s">
        <v>17</v>
      </c>
      <c r="L596" s="66" t="s">
        <v>441</v>
      </c>
      <c r="O596" s="69" t="s">
        <v>520</v>
      </c>
      <c r="P596" s="69">
        <v>1.73</v>
      </c>
      <c r="Q596" s="66" t="s">
        <v>59</v>
      </c>
      <c r="R596" s="66" t="s">
        <v>468</v>
      </c>
      <c r="S596" s="67">
        <v>40764.486538461497</v>
      </c>
      <c r="T596" s="67">
        <f t="shared" si="9"/>
        <v>70522.561711538394</v>
      </c>
      <c r="U596" s="67">
        <v>163057.94615384599</v>
      </c>
      <c r="V596" s="68">
        <v>1</v>
      </c>
    </row>
    <row r="597" spans="2:22" x14ac:dyDescent="0.25">
      <c r="B597" s="66">
        <v>0</v>
      </c>
      <c r="C597" s="66">
        <v>1680750931</v>
      </c>
      <c r="D597" s="66">
        <v>1743348731</v>
      </c>
      <c r="E597" s="66">
        <v>1743479143</v>
      </c>
      <c r="F597" s="66">
        <v>1743479143</v>
      </c>
      <c r="G597" s="66" t="s">
        <v>19</v>
      </c>
      <c r="H597" s="66" t="s">
        <v>268</v>
      </c>
      <c r="I597" s="66" t="s">
        <v>103</v>
      </c>
      <c r="J597" s="66" t="s">
        <v>98</v>
      </c>
      <c r="K597" s="66" t="s">
        <v>17</v>
      </c>
      <c r="L597" s="66" t="s">
        <v>441</v>
      </c>
      <c r="O597" s="69" t="s">
        <v>520</v>
      </c>
      <c r="P597" s="69">
        <v>1.73</v>
      </c>
      <c r="Q597" s="66" t="s">
        <v>59</v>
      </c>
      <c r="R597" s="66" t="s">
        <v>478</v>
      </c>
      <c r="S597" s="67">
        <v>58419.716307692397</v>
      </c>
      <c r="T597" s="67">
        <f t="shared" si="9"/>
        <v>101066.10921230784</v>
      </c>
      <c r="U597" s="67">
        <v>194732.387692308</v>
      </c>
      <c r="V597" s="68">
        <v>1</v>
      </c>
    </row>
    <row r="598" spans="2:22" x14ac:dyDescent="0.25">
      <c r="B598" s="66">
        <v>0</v>
      </c>
      <c r="C598" s="66">
        <v>1680750931</v>
      </c>
      <c r="D598" s="66">
        <v>1743348731</v>
      </c>
      <c r="E598" s="66">
        <v>1743479143</v>
      </c>
      <c r="F598" s="66">
        <v>1743479143</v>
      </c>
      <c r="G598" s="66" t="s">
        <v>19</v>
      </c>
      <c r="H598" s="66" t="s">
        <v>268</v>
      </c>
      <c r="I598" s="66" t="s">
        <v>103</v>
      </c>
      <c r="J598" s="66" t="s">
        <v>98</v>
      </c>
      <c r="K598" s="66" t="s">
        <v>17</v>
      </c>
      <c r="L598" s="66" t="s">
        <v>441</v>
      </c>
      <c r="O598" s="69" t="s">
        <v>520</v>
      </c>
      <c r="P598" s="69">
        <v>1.73</v>
      </c>
      <c r="Q598" s="66" t="s">
        <v>59</v>
      </c>
      <c r="R598" s="66" t="s">
        <v>469</v>
      </c>
      <c r="S598" s="67">
        <v>94023.984923076903</v>
      </c>
      <c r="T598" s="67">
        <f t="shared" si="9"/>
        <v>162661.49391692303</v>
      </c>
      <c r="U598" s="67">
        <v>268639.956923077</v>
      </c>
      <c r="V598" s="68">
        <v>1</v>
      </c>
    </row>
    <row r="599" spans="2:22" x14ac:dyDescent="0.25">
      <c r="B599" s="66">
        <v>0</v>
      </c>
      <c r="C599" s="66">
        <v>1680750931</v>
      </c>
      <c r="D599" s="66">
        <v>1743348731</v>
      </c>
      <c r="E599" s="66">
        <v>1743479143</v>
      </c>
      <c r="F599" s="66">
        <v>1743479143</v>
      </c>
      <c r="G599" s="66" t="s">
        <v>19</v>
      </c>
      <c r="H599" s="66" t="s">
        <v>268</v>
      </c>
      <c r="I599" s="66" t="s">
        <v>103</v>
      </c>
      <c r="J599" s="66" t="s">
        <v>98</v>
      </c>
      <c r="K599" s="66" t="s">
        <v>17</v>
      </c>
      <c r="L599" s="66" t="s">
        <v>441</v>
      </c>
      <c r="O599" s="69" t="s">
        <v>520</v>
      </c>
      <c r="P599" s="69">
        <v>1.73</v>
      </c>
      <c r="Q599" s="66" t="s">
        <v>66</v>
      </c>
      <c r="R599" s="66" t="s">
        <v>465</v>
      </c>
      <c r="S599" s="67">
        <v>7851.5942692307699</v>
      </c>
      <c r="T599" s="67">
        <f t="shared" si="9"/>
        <v>13583.258085769232</v>
      </c>
      <c r="U599" s="67">
        <v>78515.942692307697</v>
      </c>
      <c r="V599" s="68">
        <v>1</v>
      </c>
    </row>
    <row r="600" spans="2:22" x14ac:dyDescent="0.25">
      <c r="B600" s="66">
        <v>0</v>
      </c>
      <c r="C600" s="66">
        <v>1680750931</v>
      </c>
      <c r="D600" s="66">
        <v>1743348731</v>
      </c>
      <c r="E600" s="66">
        <v>1743479143</v>
      </c>
      <c r="F600" s="66">
        <v>1743609555</v>
      </c>
      <c r="G600" s="66" t="s">
        <v>19</v>
      </c>
      <c r="H600" s="66" t="s">
        <v>268</v>
      </c>
      <c r="I600" s="66" t="s">
        <v>103</v>
      </c>
      <c r="J600" s="66" t="s">
        <v>98</v>
      </c>
      <c r="K600" s="66" t="s">
        <v>17</v>
      </c>
      <c r="L600" s="66" t="s">
        <v>441</v>
      </c>
      <c r="M600" s="66" t="s">
        <v>316</v>
      </c>
      <c r="N600" s="66" t="s">
        <v>397</v>
      </c>
      <c r="O600" s="69" t="s">
        <v>520</v>
      </c>
      <c r="P600" s="69">
        <v>1.73</v>
      </c>
      <c r="Q600" s="66" t="s">
        <v>59</v>
      </c>
      <c r="R600" s="66" t="s">
        <v>471</v>
      </c>
      <c r="S600" s="67">
        <v>5229.6968615384603</v>
      </c>
      <c r="T600" s="67">
        <f t="shared" si="9"/>
        <v>9047.375570461536</v>
      </c>
      <c r="U600" s="67">
        <v>65371.210769230798</v>
      </c>
      <c r="V600" s="68">
        <v>1</v>
      </c>
    </row>
    <row r="601" spans="2:22" x14ac:dyDescent="0.25">
      <c r="B601" s="66">
        <v>0</v>
      </c>
      <c r="C601" s="66">
        <v>1680750931</v>
      </c>
      <c r="D601" s="66">
        <v>1743348731</v>
      </c>
      <c r="E601" s="66">
        <v>1743479143</v>
      </c>
      <c r="F601" s="66">
        <v>1743609555</v>
      </c>
      <c r="G601" s="66" t="s">
        <v>19</v>
      </c>
      <c r="H601" s="66" t="s">
        <v>268</v>
      </c>
      <c r="I601" s="66" t="s">
        <v>103</v>
      </c>
      <c r="J601" s="66" t="s">
        <v>98</v>
      </c>
      <c r="K601" s="66" t="s">
        <v>17</v>
      </c>
      <c r="L601" s="66" t="s">
        <v>441</v>
      </c>
      <c r="M601" s="66" t="s">
        <v>316</v>
      </c>
      <c r="N601" s="66" t="s">
        <v>397</v>
      </c>
      <c r="O601" s="69" t="s">
        <v>520</v>
      </c>
      <c r="P601" s="69">
        <v>1.73</v>
      </c>
      <c r="Q601" s="66" t="s">
        <v>59</v>
      </c>
      <c r="R601" s="66" t="s">
        <v>475</v>
      </c>
      <c r="S601" s="67">
        <v>60401.619103846198</v>
      </c>
      <c r="T601" s="67">
        <f t="shared" si="9"/>
        <v>104494.80104965392</v>
      </c>
      <c r="U601" s="67">
        <v>671129.10115384602</v>
      </c>
      <c r="V601" s="68">
        <v>9</v>
      </c>
    </row>
    <row r="602" spans="2:22" x14ac:dyDescent="0.25">
      <c r="B602" s="66">
        <v>0</v>
      </c>
      <c r="C602" s="66">
        <v>1680750931</v>
      </c>
      <c r="D602" s="66">
        <v>1743348731</v>
      </c>
      <c r="E602" s="66">
        <v>1743479143</v>
      </c>
      <c r="F602" s="66">
        <v>1743609555</v>
      </c>
      <c r="G602" s="66" t="s">
        <v>19</v>
      </c>
      <c r="H602" s="66" t="s">
        <v>268</v>
      </c>
      <c r="I602" s="66" t="s">
        <v>103</v>
      </c>
      <c r="J602" s="66" t="s">
        <v>98</v>
      </c>
      <c r="K602" s="66" t="s">
        <v>17</v>
      </c>
      <c r="L602" s="66" t="s">
        <v>441</v>
      </c>
      <c r="M602" s="66" t="s">
        <v>316</v>
      </c>
      <c r="N602" s="66" t="s">
        <v>397</v>
      </c>
      <c r="O602" s="69" t="s">
        <v>520</v>
      </c>
      <c r="P602" s="69">
        <v>1.73</v>
      </c>
      <c r="Q602" s="66" t="s">
        <v>59</v>
      </c>
      <c r="R602" s="66" t="s">
        <v>465</v>
      </c>
      <c r="S602" s="67">
        <v>73917.049615384603</v>
      </c>
      <c r="T602" s="67">
        <f t="shared" si="9"/>
        <v>127876.49583461536</v>
      </c>
      <c r="U602" s="67">
        <v>739170.49615384603</v>
      </c>
      <c r="V602" s="68">
        <v>8</v>
      </c>
    </row>
    <row r="603" spans="2:22" x14ac:dyDescent="0.25">
      <c r="B603" s="66">
        <v>0</v>
      </c>
      <c r="C603" s="66">
        <v>1680750931</v>
      </c>
      <c r="D603" s="66">
        <v>1743348731</v>
      </c>
      <c r="E603" s="66">
        <v>1743479143</v>
      </c>
      <c r="F603" s="66">
        <v>1743609555</v>
      </c>
      <c r="G603" s="66" t="s">
        <v>19</v>
      </c>
      <c r="H603" s="66" t="s">
        <v>268</v>
      </c>
      <c r="I603" s="66" t="s">
        <v>103</v>
      </c>
      <c r="J603" s="66" t="s">
        <v>98</v>
      </c>
      <c r="K603" s="66" t="s">
        <v>17</v>
      </c>
      <c r="L603" s="66" t="s">
        <v>441</v>
      </c>
      <c r="M603" s="66" t="s">
        <v>316</v>
      </c>
      <c r="N603" s="66" t="s">
        <v>397</v>
      </c>
      <c r="O603" s="69" t="s">
        <v>520</v>
      </c>
      <c r="P603" s="69">
        <v>1.73</v>
      </c>
      <c r="Q603" s="66" t="s">
        <v>59</v>
      </c>
      <c r="R603" s="66" t="s">
        <v>476</v>
      </c>
      <c r="S603" s="67">
        <v>199776.843346154</v>
      </c>
      <c r="T603" s="67">
        <f t="shared" si="9"/>
        <v>345613.93898884644</v>
      </c>
      <c r="U603" s="67">
        <v>1997768.4334615399</v>
      </c>
      <c r="V603" s="68">
        <v>19</v>
      </c>
    </row>
    <row r="604" spans="2:22" x14ac:dyDescent="0.25">
      <c r="B604" s="66">
        <v>0</v>
      </c>
      <c r="C604" s="66">
        <v>1680750931</v>
      </c>
      <c r="D604" s="66">
        <v>1743348731</v>
      </c>
      <c r="E604" s="66">
        <v>1743479143</v>
      </c>
      <c r="F604" s="66">
        <v>1743609555</v>
      </c>
      <c r="G604" s="66" t="s">
        <v>19</v>
      </c>
      <c r="H604" s="66" t="s">
        <v>268</v>
      </c>
      <c r="I604" s="66" t="s">
        <v>103</v>
      </c>
      <c r="J604" s="66" t="s">
        <v>98</v>
      </c>
      <c r="K604" s="66" t="s">
        <v>17</v>
      </c>
      <c r="L604" s="66" t="s">
        <v>441</v>
      </c>
      <c r="M604" s="66" t="s">
        <v>316</v>
      </c>
      <c r="N604" s="66" t="s">
        <v>397</v>
      </c>
      <c r="O604" s="69" t="s">
        <v>520</v>
      </c>
      <c r="P604" s="69">
        <v>1.73</v>
      </c>
      <c r="Q604" s="66" t="s">
        <v>59</v>
      </c>
      <c r="R604" s="66" t="s">
        <v>466</v>
      </c>
      <c r="S604" s="67">
        <v>423422.19398076902</v>
      </c>
      <c r="T604" s="67">
        <f t="shared" si="9"/>
        <v>732520.39558673045</v>
      </c>
      <c r="U604" s="67">
        <v>2822814.6265384601</v>
      </c>
      <c r="V604" s="68">
        <v>23</v>
      </c>
    </row>
    <row r="605" spans="2:22" x14ac:dyDescent="0.25">
      <c r="B605" s="66">
        <v>0</v>
      </c>
      <c r="C605" s="66">
        <v>1680750931</v>
      </c>
      <c r="D605" s="66">
        <v>1743348731</v>
      </c>
      <c r="E605" s="66">
        <v>1743479143</v>
      </c>
      <c r="F605" s="66">
        <v>1743609555</v>
      </c>
      <c r="G605" s="66" t="s">
        <v>19</v>
      </c>
      <c r="H605" s="66" t="s">
        <v>268</v>
      </c>
      <c r="I605" s="66" t="s">
        <v>103</v>
      </c>
      <c r="J605" s="66" t="s">
        <v>98</v>
      </c>
      <c r="K605" s="66" t="s">
        <v>17</v>
      </c>
      <c r="L605" s="66" t="s">
        <v>441</v>
      </c>
      <c r="M605" s="66" t="s">
        <v>316</v>
      </c>
      <c r="N605" s="66" t="s">
        <v>397</v>
      </c>
      <c r="O605" s="69" t="s">
        <v>520</v>
      </c>
      <c r="P605" s="69">
        <v>1.73</v>
      </c>
      <c r="Q605" s="66" t="s">
        <v>59</v>
      </c>
      <c r="R605" s="66" t="s">
        <v>467</v>
      </c>
      <c r="S605" s="67">
        <v>29914.391846153801</v>
      </c>
      <c r="T605" s="67">
        <f t="shared" si="9"/>
        <v>51751.897893846079</v>
      </c>
      <c r="U605" s="67">
        <v>149571.95923076899</v>
      </c>
      <c r="V605" s="68">
        <v>1</v>
      </c>
    </row>
    <row r="606" spans="2:22" x14ac:dyDescent="0.25">
      <c r="B606" s="66">
        <v>0</v>
      </c>
      <c r="C606" s="66">
        <v>1680750931</v>
      </c>
      <c r="D606" s="66">
        <v>1743348731</v>
      </c>
      <c r="E606" s="66">
        <v>1743479143</v>
      </c>
      <c r="F606" s="66">
        <v>1743609555</v>
      </c>
      <c r="G606" s="66" t="s">
        <v>19</v>
      </c>
      <c r="H606" s="66" t="s">
        <v>268</v>
      </c>
      <c r="I606" s="66" t="s">
        <v>103</v>
      </c>
      <c r="J606" s="66" t="s">
        <v>98</v>
      </c>
      <c r="K606" s="66" t="s">
        <v>17</v>
      </c>
      <c r="L606" s="66" t="s">
        <v>441</v>
      </c>
      <c r="M606" s="66" t="s">
        <v>316</v>
      </c>
      <c r="N606" s="66" t="s">
        <v>397</v>
      </c>
      <c r="O606" s="69" t="s">
        <v>520</v>
      </c>
      <c r="P606" s="69">
        <v>1.73</v>
      </c>
      <c r="Q606" s="66" t="s">
        <v>59</v>
      </c>
      <c r="R606" s="66" t="s">
        <v>468</v>
      </c>
      <c r="S606" s="67">
        <v>40982.387692307799</v>
      </c>
      <c r="T606" s="67">
        <f t="shared" si="9"/>
        <v>70899.530707692495</v>
      </c>
      <c r="U606" s="67">
        <v>163929.55076923099</v>
      </c>
      <c r="V606" s="68">
        <v>1</v>
      </c>
    </row>
    <row r="607" spans="2:22" x14ac:dyDescent="0.25">
      <c r="B607" s="66">
        <v>0</v>
      </c>
      <c r="C607" s="66">
        <v>1680750931</v>
      </c>
      <c r="D607" s="66">
        <v>1743348731</v>
      </c>
      <c r="E607" s="66">
        <v>1743479143</v>
      </c>
      <c r="F607" s="66">
        <v>1743870379</v>
      </c>
      <c r="G607" s="66" t="s">
        <v>19</v>
      </c>
      <c r="H607" s="66" t="s">
        <v>268</v>
      </c>
      <c r="I607" s="66" t="s">
        <v>103</v>
      </c>
      <c r="J607" s="66" t="s">
        <v>98</v>
      </c>
      <c r="K607" s="66" t="s">
        <v>17</v>
      </c>
      <c r="L607" s="66" t="s">
        <v>441</v>
      </c>
      <c r="M607" s="66" t="s">
        <v>317</v>
      </c>
      <c r="N607" s="66" t="s">
        <v>398</v>
      </c>
      <c r="O607" s="69" t="s">
        <v>520</v>
      </c>
      <c r="P607" s="69">
        <v>1.73</v>
      </c>
      <c r="Q607" s="66" t="s">
        <v>59</v>
      </c>
      <c r="R607" s="66" t="s">
        <v>475</v>
      </c>
      <c r="S607" s="67">
        <v>73997.112150000001</v>
      </c>
      <c r="T607" s="67">
        <f t="shared" si="9"/>
        <v>128015.0040195</v>
      </c>
      <c r="U607" s="67">
        <v>822190.13500000001</v>
      </c>
      <c r="V607" s="68">
        <v>14</v>
      </c>
    </row>
    <row r="608" spans="2:22" x14ac:dyDescent="0.25">
      <c r="B608" s="66">
        <v>0</v>
      </c>
      <c r="C608" s="66">
        <v>1680750931</v>
      </c>
      <c r="D608" s="66">
        <v>1743348731</v>
      </c>
      <c r="E608" s="66">
        <v>1743479143</v>
      </c>
      <c r="F608" s="66">
        <v>1743870379</v>
      </c>
      <c r="G608" s="66" t="s">
        <v>19</v>
      </c>
      <c r="H608" s="66" t="s">
        <v>268</v>
      </c>
      <c r="I608" s="66" t="s">
        <v>103</v>
      </c>
      <c r="J608" s="66" t="s">
        <v>98</v>
      </c>
      <c r="K608" s="66" t="s">
        <v>17</v>
      </c>
      <c r="L608" s="66" t="s">
        <v>441</v>
      </c>
      <c r="M608" s="66" t="s">
        <v>317</v>
      </c>
      <c r="N608" s="66" t="s">
        <v>398</v>
      </c>
      <c r="O608" s="69" t="s">
        <v>520</v>
      </c>
      <c r="P608" s="69">
        <v>1.73</v>
      </c>
      <c r="Q608" s="66" t="s">
        <v>59</v>
      </c>
      <c r="R608" s="66" t="s">
        <v>465</v>
      </c>
      <c r="S608" s="67">
        <v>73011.960615384596</v>
      </c>
      <c r="T608" s="67">
        <f t="shared" si="9"/>
        <v>126310.69186461535</v>
      </c>
      <c r="U608" s="67">
        <v>730119.60615384602</v>
      </c>
      <c r="V608" s="68">
        <v>9</v>
      </c>
    </row>
    <row r="609" spans="2:22" x14ac:dyDescent="0.25">
      <c r="B609" s="66">
        <v>0</v>
      </c>
      <c r="C609" s="66">
        <v>1680750931</v>
      </c>
      <c r="D609" s="66">
        <v>1743348731</v>
      </c>
      <c r="E609" s="66">
        <v>1743479143</v>
      </c>
      <c r="F609" s="66">
        <v>1743870379</v>
      </c>
      <c r="G609" s="66" t="s">
        <v>19</v>
      </c>
      <c r="H609" s="66" t="s">
        <v>268</v>
      </c>
      <c r="I609" s="66" t="s">
        <v>103</v>
      </c>
      <c r="J609" s="66" t="s">
        <v>98</v>
      </c>
      <c r="K609" s="66" t="s">
        <v>17</v>
      </c>
      <c r="L609" s="66" t="s">
        <v>441</v>
      </c>
      <c r="M609" s="66" t="s">
        <v>317</v>
      </c>
      <c r="N609" s="66" t="s">
        <v>398</v>
      </c>
      <c r="O609" s="69" t="s">
        <v>520</v>
      </c>
      <c r="P609" s="69">
        <v>1.73</v>
      </c>
      <c r="Q609" s="66" t="s">
        <v>59</v>
      </c>
      <c r="R609" s="66" t="s">
        <v>476</v>
      </c>
      <c r="S609" s="67">
        <v>177203.24761538499</v>
      </c>
      <c r="T609" s="67">
        <f t="shared" si="9"/>
        <v>306561.61837461602</v>
      </c>
      <c r="U609" s="67">
        <v>1772032.4761538501</v>
      </c>
      <c r="V609" s="68">
        <v>19</v>
      </c>
    </row>
    <row r="610" spans="2:22" x14ac:dyDescent="0.25">
      <c r="B610" s="66">
        <v>0</v>
      </c>
      <c r="C610" s="66">
        <v>1680750931</v>
      </c>
      <c r="D610" s="66">
        <v>1743348731</v>
      </c>
      <c r="E610" s="66">
        <v>1743479143</v>
      </c>
      <c r="F610" s="66">
        <v>1743870379</v>
      </c>
      <c r="G610" s="66" t="s">
        <v>19</v>
      </c>
      <c r="H610" s="66" t="s">
        <v>268</v>
      </c>
      <c r="I610" s="66" t="s">
        <v>103</v>
      </c>
      <c r="J610" s="66" t="s">
        <v>98</v>
      </c>
      <c r="K610" s="66" t="s">
        <v>17</v>
      </c>
      <c r="L610" s="66" t="s">
        <v>441</v>
      </c>
      <c r="M610" s="66" t="s">
        <v>317</v>
      </c>
      <c r="N610" s="66" t="s">
        <v>398</v>
      </c>
      <c r="O610" s="69" t="s">
        <v>520</v>
      </c>
      <c r="P610" s="69">
        <v>1.73</v>
      </c>
      <c r="Q610" s="66" t="s">
        <v>59</v>
      </c>
      <c r="R610" s="66" t="s">
        <v>466</v>
      </c>
      <c r="S610" s="67">
        <v>253607.2605</v>
      </c>
      <c r="T610" s="67">
        <f t="shared" si="9"/>
        <v>438740.560665</v>
      </c>
      <c r="U610" s="67">
        <v>1690715.07</v>
      </c>
      <c r="V610" s="68">
        <v>14</v>
      </c>
    </row>
    <row r="611" spans="2:22" x14ac:dyDescent="0.25">
      <c r="B611" s="66">
        <v>0</v>
      </c>
      <c r="C611" s="66">
        <v>1680750931</v>
      </c>
      <c r="D611" s="66">
        <v>1743348731</v>
      </c>
      <c r="E611" s="66">
        <v>1743479143</v>
      </c>
      <c r="F611" s="66">
        <v>1743870379</v>
      </c>
      <c r="G611" s="66" t="s">
        <v>19</v>
      </c>
      <c r="H611" s="66" t="s">
        <v>268</v>
      </c>
      <c r="I611" s="66" t="s">
        <v>103</v>
      </c>
      <c r="J611" s="66" t="s">
        <v>98</v>
      </c>
      <c r="K611" s="66" t="s">
        <v>17</v>
      </c>
      <c r="L611" s="66" t="s">
        <v>441</v>
      </c>
      <c r="M611" s="66" t="s">
        <v>317</v>
      </c>
      <c r="N611" s="66" t="s">
        <v>398</v>
      </c>
      <c r="O611" s="69" t="s">
        <v>520</v>
      </c>
      <c r="P611" s="69">
        <v>1.73</v>
      </c>
      <c r="Q611" s="66" t="s">
        <v>59</v>
      </c>
      <c r="R611" s="66" t="s">
        <v>467</v>
      </c>
      <c r="S611" s="67">
        <v>119257.24984615399</v>
      </c>
      <c r="T611" s="67">
        <f t="shared" si="9"/>
        <v>206315.04223384641</v>
      </c>
      <c r="U611" s="67">
        <v>596286.249230769</v>
      </c>
      <c r="V611" s="68">
        <v>4</v>
      </c>
    </row>
    <row r="612" spans="2:22" x14ac:dyDescent="0.25">
      <c r="B612" s="66">
        <v>0</v>
      </c>
      <c r="C612" s="66">
        <v>1680750931</v>
      </c>
      <c r="D612" s="66">
        <v>1743348731</v>
      </c>
      <c r="E612" s="66">
        <v>1743479143</v>
      </c>
      <c r="F612" s="66">
        <v>1743870379</v>
      </c>
      <c r="G612" s="66" t="s">
        <v>19</v>
      </c>
      <c r="H612" s="66" t="s">
        <v>268</v>
      </c>
      <c r="I612" s="66" t="s">
        <v>103</v>
      </c>
      <c r="J612" s="66" t="s">
        <v>98</v>
      </c>
      <c r="K612" s="66" t="s">
        <v>17</v>
      </c>
      <c r="L612" s="66" t="s">
        <v>441</v>
      </c>
      <c r="M612" s="66" t="s">
        <v>317</v>
      </c>
      <c r="N612" s="66" t="s">
        <v>398</v>
      </c>
      <c r="O612" s="69" t="s">
        <v>520</v>
      </c>
      <c r="P612" s="69">
        <v>1.73</v>
      </c>
      <c r="Q612" s="66" t="s">
        <v>59</v>
      </c>
      <c r="R612" s="66" t="s">
        <v>468</v>
      </c>
      <c r="S612" s="67">
        <v>45474.453269230798</v>
      </c>
      <c r="T612" s="67">
        <f t="shared" si="9"/>
        <v>78670.804155769278</v>
      </c>
      <c r="U612" s="67">
        <v>181897.81307692299</v>
      </c>
      <c r="V612" s="68">
        <v>1</v>
      </c>
    </row>
    <row r="613" spans="2:22" x14ac:dyDescent="0.25">
      <c r="B613" s="66">
        <v>0</v>
      </c>
      <c r="C613" s="66">
        <v>1680750931</v>
      </c>
      <c r="D613" s="66">
        <v>1743348731</v>
      </c>
      <c r="E613" s="66">
        <v>1744131203</v>
      </c>
      <c r="F613" s="66">
        <v>1744131203</v>
      </c>
      <c r="G613" s="66" t="s">
        <v>19</v>
      </c>
      <c r="H613" s="66" t="s">
        <v>268</v>
      </c>
      <c r="I613" s="66" t="s">
        <v>103</v>
      </c>
      <c r="J613" s="66" t="s">
        <v>98</v>
      </c>
      <c r="K613" s="66" t="s">
        <v>436</v>
      </c>
      <c r="L613" s="66" t="s">
        <v>680</v>
      </c>
      <c r="O613" s="69" t="s">
        <v>520</v>
      </c>
      <c r="P613" s="69">
        <v>1.73</v>
      </c>
      <c r="Q613" s="66" t="s">
        <v>59</v>
      </c>
      <c r="R613" s="66" t="s">
        <v>474</v>
      </c>
      <c r="S613" s="67">
        <v>3259.6158230769202</v>
      </c>
      <c r="T613" s="67">
        <f t="shared" si="9"/>
        <v>5639.1353739230717</v>
      </c>
      <c r="U613" s="67">
        <v>54326.9303846154</v>
      </c>
      <c r="V613" s="68">
        <v>1</v>
      </c>
    </row>
    <row r="614" spans="2:22" x14ac:dyDescent="0.25">
      <c r="B614" s="66">
        <v>0</v>
      </c>
      <c r="C614" s="66">
        <v>1680750931</v>
      </c>
      <c r="D614" s="66">
        <v>1743348731</v>
      </c>
      <c r="E614" s="66">
        <v>1744131203</v>
      </c>
      <c r="F614" s="66">
        <v>1744131203</v>
      </c>
      <c r="G614" s="66" t="s">
        <v>19</v>
      </c>
      <c r="H614" s="66" t="s">
        <v>268</v>
      </c>
      <c r="I614" s="66" t="s">
        <v>103</v>
      </c>
      <c r="J614" s="66" t="s">
        <v>98</v>
      </c>
      <c r="K614" s="66" t="s">
        <v>436</v>
      </c>
      <c r="L614" s="66" t="s">
        <v>680</v>
      </c>
      <c r="O614" s="69" t="s">
        <v>520</v>
      </c>
      <c r="P614" s="69">
        <v>1.73</v>
      </c>
      <c r="Q614" s="66" t="s">
        <v>59</v>
      </c>
      <c r="R614" s="66" t="s">
        <v>465</v>
      </c>
      <c r="S614" s="67">
        <v>26694.757538461501</v>
      </c>
      <c r="T614" s="67">
        <f t="shared" si="9"/>
        <v>46181.930541538393</v>
      </c>
      <c r="U614" s="67">
        <v>266947.57538461499</v>
      </c>
      <c r="V614" s="68">
        <v>3</v>
      </c>
    </row>
    <row r="615" spans="2:22" x14ac:dyDescent="0.25">
      <c r="B615" s="66">
        <v>0</v>
      </c>
      <c r="C615" s="66">
        <v>1680750931</v>
      </c>
      <c r="D615" s="66">
        <v>1743348731</v>
      </c>
      <c r="E615" s="66">
        <v>1744131203</v>
      </c>
      <c r="F615" s="66">
        <v>1744131203</v>
      </c>
      <c r="G615" s="66" t="s">
        <v>19</v>
      </c>
      <c r="H615" s="66" t="s">
        <v>268</v>
      </c>
      <c r="I615" s="66" t="s">
        <v>103</v>
      </c>
      <c r="J615" s="66" t="s">
        <v>98</v>
      </c>
      <c r="K615" s="66" t="s">
        <v>436</v>
      </c>
      <c r="L615" s="66" t="s">
        <v>680</v>
      </c>
      <c r="O615" s="69" t="s">
        <v>520</v>
      </c>
      <c r="P615" s="69">
        <v>1.73</v>
      </c>
      <c r="Q615" s="66" t="s">
        <v>59</v>
      </c>
      <c r="R615" s="66" t="s">
        <v>466</v>
      </c>
      <c r="S615" s="67">
        <v>23580.8698846154</v>
      </c>
      <c r="T615" s="67">
        <f t="shared" si="9"/>
        <v>40794.904900384645</v>
      </c>
      <c r="U615" s="67">
        <v>157205.79923076899</v>
      </c>
      <c r="V615" s="68">
        <v>1</v>
      </c>
    </row>
    <row r="616" spans="2:22" x14ac:dyDescent="0.25">
      <c r="B616" s="66">
        <v>0</v>
      </c>
      <c r="C616" s="66">
        <v>1680750931</v>
      </c>
      <c r="D616" s="66">
        <v>1743348731</v>
      </c>
      <c r="E616" s="66">
        <v>1744131203</v>
      </c>
      <c r="F616" s="66">
        <v>1744131203</v>
      </c>
      <c r="G616" s="66" t="s">
        <v>19</v>
      </c>
      <c r="H616" s="66" t="s">
        <v>268</v>
      </c>
      <c r="I616" s="66" t="s">
        <v>103</v>
      </c>
      <c r="J616" s="66" t="s">
        <v>98</v>
      </c>
      <c r="K616" s="66" t="s">
        <v>436</v>
      </c>
      <c r="L616" s="66" t="s">
        <v>680</v>
      </c>
      <c r="O616" s="69" t="s">
        <v>520</v>
      </c>
      <c r="P616" s="69">
        <v>1.73</v>
      </c>
      <c r="Q616" s="66" t="s">
        <v>59</v>
      </c>
      <c r="R616" s="66" t="s">
        <v>478</v>
      </c>
      <c r="S616" s="67">
        <v>58422.0860769231</v>
      </c>
      <c r="T616" s="67">
        <f t="shared" si="9"/>
        <v>101070.20891307696</v>
      </c>
      <c r="U616" s="67">
        <v>194740.28692307699</v>
      </c>
      <c r="V616" s="68">
        <v>1</v>
      </c>
    </row>
    <row r="617" spans="2:22" x14ac:dyDescent="0.25">
      <c r="B617" s="66">
        <v>0</v>
      </c>
      <c r="C617" s="66">
        <v>1680750931</v>
      </c>
      <c r="D617" s="66">
        <v>1743348731</v>
      </c>
      <c r="E617" s="66">
        <v>1744913676</v>
      </c>
      <c r="F617" s="66">
        <v>1744913676</v>
      </c>
      <c r="G617" s="66" t="s">
        <v>19</v>
      </c>
      <c r="H617" s="66" t="s">
        <v>268</v>
      </c>
      <c r="I617" s="66" t="s">
        <v>103</v>
      </c>
      <c r="J617" s="66" t="s">
        <v>98</v>
      </c>
      <c r="K617" s="66" t="s">
        <v>381</v>
      </c>
      <c r="L617" s="66" t="s">
        <v>382</v>
      </c>
      <c r="O617" s="69" t="s">
        <v>520</v>
      </c>
      <c r="P617" s="69">
        <v>1.73</v>
      </c>
      <c r="Q617" s="66" t="s">
        <v>59</v>
      </c>
      <c r="R617" s="66" t="s">
        <v>471</v>
      </c>
      <c r="S617" s="67">
        <v>11179.953323076899</v>
      </c>
      <c r="T617" s="67">
        <f t="shared" si="9"/>
        <v>19341.319248923035</v>
      </c>
      <c r="U617" s="67">
        <v>139749.41653846201</v>
      </c>
      <c r="V617" s="68">
        <v>2</v>
      </c>
    </row>
    <row r="618" spans="2:22" x14ac:dyDescent="0.25">
      <c r="B618" s="66">
        <v>0</v>
      </c>
      <c r="C618" s="66">
        <v>1680750931</v>
      </c>
      <c r="D618" s="66">
        <v>1743348731</v>
      </c>
      <c r="E618" s="66">
        <v>1744913676</v>
      </c>
      <c r="F618" s="66">
        <v>1744913676</v>
      </c>
      <c r="G618" s="66" t="s">
        <v>19</v>
      </c>
      <c r="H618" s="66" t="s">
        <v>268</v>
      </c>
      <c r="I618" s="66" t="s">
        <v>103</v>
      </c>
      <c r="J618" s="66" t="s">
        <v>98</v>
      </c>
      <c r="K618" s="66" t="s">
        <v>381</v>
      </c>
      <c r="L618" s="66" t="s">
        <v>382</v>
      </c>
      <c r="O618" s="69" t="s">
        <v>520</v>
      </c>
      <c r="P618" s="69">
        <v>1.73</v>
      </c>
      <c r="Q618" s="66" t="s">
        <v>59</v>
      </c>
      <c r="R618" s="66" t="s">
        <v>475</v>
      </c>
      <c r="S618" s="67">
        <v>15586.3213269231</v>
      </c>
      <c r="T618" s="67">
        <f t="shared" si="9"/>
        <v>26964.335895576962</v>
      </c>
      <c r="U618" s="67">
        <v>173181.34807692299</v>
      </c>
      <c r="V618" s="68">
        <v>2</v>
      </c>
    </row>
    <row r="619" spans="2:22" x14ac:dyDescent="0.25">
      <c r="B619" s="66">
        <v>0</v>
      </c>
      <c r="C619" s="66">
        <v>1680750931</v>
      </c>
      <c r="D619" s="66">
        <v>1743348731</v>
      </c>
      <c r="E619" s="66">
        <v>1744913676</v>
      </c>
      <c r="F619" s="66">
        <v>1744913676</v>
      </c>
      <c r="G619" s="66" t="s">
        <v>19</v>
      </c>
      <c r="H619" s="66" t="s">
        <v>268</v>
      </c>
      <c r="I619" s="66" t="s">
        <v>103</v>
      </c>
      <c r="J619" s="66" t="s">
        <v>98</v>
      </c>
      <c r="K619" s="66" t="s">
        <v>381</v>
      </c>
      <c r="L619" s="66" t="s">
        <v>382</v>
      </c>
      <c r="O619" s="69" t="s">
        <v>520</v>
      </c>
      <c r="P619" s="69">
        <v>1.73</v>
      </c>
      <c r="Q619" s="66" t="s">
        <v>59</v>
      </c>
      <c r="R619" s="66" t="s">
        <v>476</v>
      </c>
      <c r="S619" s="67">
        <v>8698.8517692307705</v>
      </c>
      <c r="T619" s="67">
        <f t="shared" si="9"/>
        <v>15049.013560769234</v>
      </c>
      <c r="U619" s="67">
        <v>86988.517692307694</v>
      </c>
      <c r="V619" s="68">
        <v>1</v>
      </c>
    </row>
    <row r="620" spans="2:22" x14ac:dyDescent="0.25">
      <c r="B620" s="66">
        <v>0</v>
      </c>
      <c r="C620" s="66">
        <v>1680750931</v>
      </c>
      <c r="D620" s="66">
        <v>1743348731</v>
      </c>
      <c r="E620" s="66">
        <v>1744913676</v>
      </c>
      <c r="F620" s="66">
        <v>1744913676</v>
      </c>
      <c r="G620" s="66" t="s">
        <v>19</v>
      </c>
      <c r="H620" s="66" t="s">
        <v>268</v>
      </c>
      <c r="I620" s="66" t="s">
        <v>103</v>
      </c>
      <c r="J620" s="66" t="s">
        <v>98</v>
      </c>
      <c r="K620" s="66" t="s">
        <v>381</v>
      </c>
      <c r="L620" s="66" t="s">
        <v>382</v>
      </c>
      <c r="O620" s="69" t="s">
        <v>520</v>
      </c>
      <c r="P620" s="69">
        <v>1.73</v>
      </c>
      <c r="Q620" s="66" t="s">
        <v>59</v>
      </c>
      <c r="R620" s="66" t="s">
        <v>466</v>
      </c>
      <c r="S620" s="67">
        <v>20730.994038461598</v>
      </c>
      <c r="T620" s="67">
        <f t="shared" si="9"/>
        <v>35864.619686538565</v>
      </c>
      <c r="U620" s="67">
        <v>138206.62692307701</v>
      </c>
      <c r="V620" s="68">
        <v>1</v>
      </c>
    </row>
    <row r="621" spans="2:22" x14ac:dyDescent="0.25">
      <c r="B621" s="66">
        <v>0</v>
      </c>
      <c r="C621" s="66">
        <v>1680750931</v>
      </c>
      <c r="D621" s="66">
        <v>1743348731</v>
      </c>
      <c r="E621" s="66">
        <v>1744913676</v>
      </c>
      <c r="F621" s="66">
        <v>1744913676</v>
      </c>
      <c r="G621" s="66" t="s">
        <v>19</v>
      </c>
      <c r="H621" s="66" t="s">
        <v>268</v>
      </c>
      <c r="I621" s="66" t="s">
        <v>103</v>
      </c>
      <c r="J621" s="66" t="s">
        <v>98</v>
      </c>
      <c r="K621" s="66" t="s">
        <v>381</v>
      </c>
      <c r="L621" s="66" t="s">
        <v>382</v>
      </c>
      <c r="O621" s="69" t="s">
        <v>520</v>
      </c>
      <c r="P621" s="69">
        <v>1.73</v>
      </c>
      <c r="Q621" s="66" t="s">
        <v>59</v>
      </c>
      <c r="R621" s="66" t="s">
        <v>467</v>
      </c>
      <c r="S621" s="67">
        <v>29856.010461538401</v>
      </c>
      <c r="T621" s="67">
        <f t="shared" si="9"/>
        <v>51650.898098461432</v>
      </c>
      <c r="U621" s="67">
        <v>149280.05230769201</v>
      </c>
      <c r="V621" s="68">
        <v>1</v>
      </c>
    </row>
    <row r="622" spans="2:22" x14ac:dyDescent="0.25">
      <c r="B622" s="66">
        <v>0</v>
      </c>
      <c r="C622" s="66">
        <v>1680750931</v>
      </c>
      <c r="D622" s="66">
        <v>1743348731</v>
      </c>
      <c r="E622" s="66">
        <v>1744913676</v>
      </c>
      <c r="F622" s="66">
        <v>1744913676</v>
      </c>
      <c r="G622" s="66" t="s">
        <v>19</v>
      </c>
      <c r="H622" s="66" t="s">
        <v>268</v>
      </c>
      <c r="I622" s="66" t="s">
        <v>103</v>
      </c>
      <c r="J622" s="66" t="s">
        <v>98</v>
      </c>
      <c r="K622" s="66" t="s">
        <v>381</v>
      </c>
      <c r="L622" s="66" t="s">
        <v>382</v>
      </c>
      <c r="O622" s="69" t="s">
        <v>520</v>
      </c>
      <c r="P622" s="69">
        <v>1.73</v>
      </c>
      <c r="Q622" s="66" t="s">
        <v>59</v>
      </c>
      <c r="R622" s="66" t="s">
        <v>468</v>
      </c>
      <c r="S622" s="67">
        <v>43122.606730769301</v>
      </c>
      <c r="T622" s="67">
        <f t="shared" si="9"/>
        <v>74602.109644230892</v>
      </c>
      <c r="U622" s="67">
        <v>172490.426923077</v>
      </c>
      <c r="V622" s="68">
        <v>1</v>
      </c>
    </row>
    <row r="623" spans="2:22" x14ac:dyDescent="0.25">
      <c r="B623" s="66">
        <v>0</v>
      </c>
      <c r="C623" s="66">
        <v>1680750931</v>
      </c>
      <c r="D623" s="66">
        <v>1743348731</v>
      </c>
      <c r="E623" s="66">
        <v>1744913676</v>
      </c>
      <c r="F623" s="66">
        <v>1744913676</v>
      </c>
      <c r="G623" s="66" t="s">
        <v>19</v>
      </c>
      <c r="H623" s="66" t="s">
        <v>268</v>
      </c>
      <c r="I623" s="66" t="s">
        <v>103</v>
      </c>
      <c r="J623" s="66" t="s">
        <v>98</v>
      </c>
      <c r="K623" s="66" t="s">
        <v>381</v>
      </c>
      <c r="L623" s="66" t="s">
        <v>382</v>
      </c>
      <c r="O623" s="69" t="s">
        <v>520</v>
      </c>
      <c r="P623" s="69">
        <v>1.73</v>
      </c>
      <c r="Q623" s="66" t="s">
        <v>59</v>
      </c>
      <c r="R623" s="66" t="s">
        <v>478</v>
      </c>
      <c r="S623" s="67">
        <v>62133.339</v>
      </c>
      <c r="T623" s="67">
        <f t="shared" si="9"/>
        <v>107490.67647000001</v>
      </c>
      <c r="U623" s="67">
        <v>207111.13</v>
      </c>
      <c r="V623" s="68">
        <v>1</v>
      </c>
    </row>
    <row r="624" spans="2:22" x14ac:dyDescent="0.25">
      <c r="B624" s="66">
        <v>0</v>
      </c>
      <c r="C624" s="66">
        <v>1680750931</v>
      </c>
      <c r="D624" s="66">
        <v>1743348731</v>
      </c>
      <c r="E624" s="66">
        <v>1744913676</v>
      </c>
      <c r="F624" s="66">
        <v>1744913676</v>
      </c>
      <c r="G624" s="66" t="s">
        <v>19</v>
      </c>
      <c r="H624" s="66" t="s">
        <v>268</v>
      </c>
      <c r="I624" s="66" t="s">
        <v>103</v>
      </c>
      <c r="J624" s="66" t="s">
        <v>98</v>
      </c>
      <c r="K624" s="66" t="s">
        <v>381</v>
      </c>
      <c r="L624" s="66" t="s">
        <v>382</v>
      </c>
      <c r="O624" s="69" t="s">
        <v>520</v>
      </c>
      <c r="P624" s="69">
        <v>1.73</v>
      </c>
      <c r="Q624" s="66" t="s">
        <v>59</v>
      </c>
      <c r="R624" s="66" t="s">
        <v>469</v>
      </c>
      <c r="S624" s="67">
        <v>186421.886</v>
      </c>
      <c r="T624" s="67">
        <f t="shared" si="9"/>
        <v>322509.86277999997</v>
      </c>
      <c r="U624" s="67">
        <v>532633.96</v>
      </c>
      <c r="V624" s="68">
        <v>2</v>
      </c>
    </row>
    <row r="625" spans="2:22" x14ac:dyDescent="0.25">
      <c r="B625" s="66">
        <v>0</v>
      </c>
      <c r="C625" s="66">
        <v>1680750931</v>
      </c>
      <c r="D625" s="66">
        <v>1743348731</v>
      </c>
      <c r="E625" s="66">
        <v>1744913676</v>
      </c>
      <c r="F625" s="66">
        <v>1744978882</v>
      </c>
      <c r="G625" s="66" t="s">
        <v>19</v>
      </c>
      <c r="H625" s="66" t="s">
        <v>268</v>
      </c>
      <c r="I625" s="66" t="s">
        <v>103</v>
      </c>
      <c r="J625" s="66" t="s">
        <v>98</v>
      </c>
      <c r="K625" s="66" t="s">
        <v>381</v>
      </c>
      <c r="L625" s="66" t="s">
        <v>382</v>
      </c>
      <c r="M625" s="66" t="s">
        <v>50</v>
      </c>
      <c r="N625" s="66" t="s">
        <v>51</v>
      </c>
      <c r="O625" s="69" t="s">
        <v>520</v>
      </c>
      <c r="P625" s="69">
        <v>1.73</v>
      </c>
      <c r="Q625" s="66" t="s">
        <v>59</v>
      </c>
      <c r="R625" s="66" t="s">
        <v>474</v>
      </c>
      <c r="S625" s="67">
        <v>3358.5156000000002</v>
      </c>
      <c r="T625" s="67">
        <f t="shared" si="9"/>
        <v>5810.2319880000005</v>
      </c>
      <c r="U625" s="67">
        <v>55975.26</v>
      </c>
      <c r="V625" s="68">
        <v>2</v>
      </c>
    </row>
    <row r="626" spans="2:22" x14ac:dyDescent="0.25">
      <c r="B626" s="66">
        <v>0</v>
      </c>
      <c r="C626" s="66">
        <v>1680750931</v>
      </c>
      <c r="D626" s="66">
        <v>1743348731</v>
      </c>
      <c r="E626" s="66">
        <v>1744913676</v>
      </c>
      <c r="F626" s="66">
        <v>1744978882</v>
      </c>
      <c r="G626" s="66" t="s">
        <v>19</v>
      </c>
      <c r="H626" s="66" t="s">
        <v>268</v>
      </c>
      <c r="I626" s="66" t="s">
        <v>103</v>
      </c>
      <c r="J626" s="66" t="s">
        <v>98</v>
      </c>
      <c r="K626" s="66" t="s">
        <v>381</v>
      </c>
      <c r="L626" s="66" t="s">
        <v>382</v>
      </c>
      <c r="M626" s="66" t="s">
        <v>50</v>
      </c>
      <c r="N626" s="66" t="s">
        <v>51</v>
      </c>
      <c r="O626" s="69" t="s">
        <v>520</v>
      </c>
      <c r="P626" s="69">
        <v>1.73</v>
      </c>
      <c r="Q626" s="66" t="s">
        <v>59</v>
      </c>
      <c r="R626" s="66" t="s">
        <v>471</v>
      </c>
      <c r="S626" s="67">
        <v>9505.0149538461501</v>
      </c>
      <c r="T626" s="67">
        <f t="shared" si="9"/>
        <v>16443.675870153838</v>
      </c>
      <c r="U626" s="67">
        <v>118812.686923077</v>
      </c>
      <c r="V626" s="68">
        <v>2</v>
      </c>
    </row>
    <row r="627" spans="2:22" x14ac:dyDescent="0.25">
      <c r="B627" s="66">
        <v>0</v>
      </c>
      <c r="C627" s="66">
        <v>1680750931</v>
      </c>
      <c r="D627" s="66">
        <v>1743348731</v>
      </c>
      <c r="E627" s="66">
        <v>1744913676</v>
      </c>
      <c r="F627" s="66">
        <v>1744978882</v>
      </c>
      <c r="G627" s="66" t="s">
        <v>19</v>
      </c>
      <c r="H627" s="66" t="s">
        <v>268</v>
      </c>
      <c r="I627" s="66" t="s">
        <v>103</v>
      </c>
      <c r="J627" s="66" t="s">
        <v>98</v>
      </c>
      <c r="K627" s="66" t="s">
        <v>381</v>
      </c>
      <c r="L627" s="66" t="s">
        <v>382</v>
      </c>
      <c r="M627" s="66" t="s">
        <v>50</v>
      </c>
      <c r="N627" s="66" t="s">
        <v>51</v>
      </c>
      <c r="O627" s="69" t="s">
        <v>520</v>
      </c>
      <c r="P627" s="69">
        <v>1.73</v>
      </c>
      <c r="Q627" s="66" t="s">
        <v>59</v>
      </c>
      <c r="R627" s="66" t="s">
        <v>475</v>
      </c>
      <c r="S627" s="67">
        <v>5812.2384230769203</v>
      </c>
      <c r="T627" s="67">
        <f t="shared" si="9"/>
        <v>10055.172471923071</v>
      </c>
      <c r="U627" s="67">
        <v>64580.426923076899</v>
      </c>
      <c r="V627" s="68">
        <v>1</v>
      </c>
    </row>
    <row r="628" spans="2:22" x14ac:dyDescent="0.25">
      <c r="B628" s="66">
        <v>0</v>
      </c>
      <c r="C628" s="66">
        <v>1680750931</v>
      </c>
      <c r="D628" s="66">
        <v>1743348731</v>
      </c>
      <c r="E628" s="66">
        <v>1744913676</v>
      </c>
      <c r="F628" s="66">
        <v>1744978882</v>
      </c>
      <c r="G628" s="66" t="s">
        <v>19</v>
      </c>
      <c r="H628" s="66" t="s">
        <v>268</v>
      </c>
      <c r="I628" s="66" t="s">
        <v>103</v>
      </c>
      <c r="J628" s="66" t="s">
        <v>98</v>
      </c>
      <c r="K628" s="66" t="s">
        <v>381</v>
      </c>
      <c r="L628" s="66" t="s">
        <v>382</v>
      </c>
      <c r="M628" s="66" t="s">
        <v>50</v>
      </c>
      <c r="N628" s="66" t="s">
        <v>51</v>
      </c>
      <c r="O628" s="69" t="s">
        <v>520</v>
      </c>
      <c r="P628" s="69">
        <v>1.73</v>
      </c>
      <c r="Q628" s="66" t="s">
        <v>59</v>
      </c>
      <c r="R628" s="66" t="s">
        <v>476</v>
      </c>
      <c r="S628" s="67">
        <v>7115.3840769230801</v>
      </c>
      <c r="T628" s="67">
        <f t="shared" si="9"/>
        <v>12309.614453076929</v>
      </c>
      <c r="U628" s="67">
        <v>71153.840769230796</v>
      </c>
      <c r="V628" s="68">
        <v>1</v>
      </c>
    </row>
    <row r="629" spans="2:22" x14ac:dyDescent="0.25">
      <c r="B629" s="66">
        <v>0</v>
      </c>
      <c r="C629" s="66">
        <v>1680750931</v>
      </c>
      <c r="D629" s="66">
        <v>1743348731</v>
      </c>
      <c r="E629" s="66">
        <v>1744913676</v>
      </c>
      <c r="F629" s="66">
        <v>1744978882</v>
      </c>
      <c r="G629" s="66" t="s">
        <v>19</v>
      </c>
      <c r="H629" s="66" t="s">
        <v>268</v>
      </c>
      <c r="I629" s="66" t="s">
        <v>103</v>
      </c>
      <c r="J629" s="66" t="s">
        <v>98</v>
      </c>
      <c r="K629" s="66" t="s">
        <v>381</v>
      </c>
      <c r="L629" s="66" t="s">
        <v>382</v>
      </c>
      <c r="M629" s="66" t="s">
        <v>50</v>
      </c>
      <c r="N629" s="66" t="s">
        <v>51</v>
      </c>
      <c r="O629" s="69" t="s">
        <v>520</v>
      </c>
      <c r="P629" s="69">
        <v>1.73</v>
      </c>
      <c r="Q629" s="66" t="s">
        <v>59</v>
      </c>
      <c r="R629" s="66" t="s">
        <v>467</v>
      </c>
      <c r="S629" s="67">
        <v>56664.467461538501</v>
      </c>
      <c r="T629" s="67">
        <f t="shared" si="9"/>
        <v>98029.528708461599</v>
      </c>
      <c r="U629" s="67">
        <v>283322.33730769198</v>
      </c>
      <c r="V629" s="68">
        <v>3</v>
      </c>
    </row>
    <row r="630" spans="2:22" x14ac:dyDescent="0.25">
      <c r="B630" s="66">
        <v>0</v>
      </c>
      <c r="C630" s="66">
        <v>1680750931</v>
      </c>
      <c r="D630" s="66">
        <v>1743348731</v>
      </c>
      <c r="E630" s="66">
        <v>1744913676</v>
      </c>
      <c r="F630" s="66">
        <v>1744978882</v>
      </c>
      <c r="G630" s="66" t="s">
        <v>19</v>
      </c>
      <c r="H630" s="66" t="s">
        <v>268</v>
      </c>
      <c r="I630" s="66" t="s">
        <v>103</v>
      </c>
      <c r="J630" s="66" t="s">
        <v>98</v>
      </c>
      <c r="K630" s="66" t="s">
        <v>381</v>
      </c>
      <c r="L630" s="66" t="s">
        <v>382</v>
      </c>
      <c r="M630" s="66" t="s">
        <v>50</v>
      </c>
      <c r="N630" s="66" t="s">
        <v>51</v>
      </c>
      <c r="O630" s="69" t="s">
        <v>520</v>
      </c>
      <c r="P630" s="69">
        <v>1.73</v>
      </c>
      <c r="Q630" s="66" t="s">
        <v>59</v>
      </c>
      <c r="R630" s="66" t="s">
        <v>468</v>
      </c>
      <c r="S630" s="67">
        <v>332431.56701923098</v>
      </c>
      <c r="T630" s="67">
        <f t="shared" si="9"/>
        <v>575106.61094326957</v>
      </c>
      <c r="U630" s="67">
        <v>1329726.26807692</v>
      </c>
      <c r="V630" s="68">
        <v>8</v>
      </c>
    </row>
    <row r="631" spans="2:22" x14ac:dyDescent="0.25">
      <c r="B631" s="66">
        <v>0</v>
      </c>
      <c r="C631" s="66">
        <v>1680750931</v>
      </c>
      <c r="D631" s="66">
        <v>1743348731</v>
      </c>
      <c r="E631" s="66">
        <v>1744913676</v>
      </c>
      <c r="F631" s="66">
        <v>1744978882</v>
      </c>
      <c r="G631" s="66" t="s">
        <v>19</v>
      </c>
      <c r="H631" s="66" t="s">
        <v>268</v>
      </c>
      <c r="I631" s="66" t="s">
        <v>103</v>
      </c>
      <c r="J631" s="66" t="s">
        <v>98</v>
      </c>
      <c r="K631" s="66" t="s">
        <v>381</v>
      </c>
      <c r="L631" s="66" t="s">
        <v>382</v>
      </c>
      <c r="M631" s="66" t="s">
        <v>50</v>
      </c>
      <c r="N631" s="66" t="s">
        <v>51</v>
      </c>
      <c r="O631" s="69" t="s">
        <v>520</v>
      </c>
      <c r="P631" s="69">
        <v>1.73</v>
      </c>
      <c r="Q631" s="66" t="s">
        <v>59</v>
      </c>
      <c r="R631" s="66" t="s">
        <v>469</v>
      </c>
      <c r="S631" s="67">
        <v>249571.65719230799</v>
      </c>
      <c r="T631" s="67">
        <f t="shared" si="9"/>
        <v>431758.96694269282</v>
      </c>
      <c r="U631" s="67">
        <v>713061.87769230804</v>
      </c>
      <c r="V631" s="68">
        <v>3</v>
      </c>
    </row>
    <row r="632" spans="2:22" x14ac:dyDescent="0.25">
      <c r="B632" s="66">
        <v>0</v>
      </c>
      <c r="C632" s="66">
        <v>1680750931</v>
      </c>
      <c r="D632" s="66">
        <v>1743348731</v>
      </c>
      <c r="E632" s="66">
        <v>1744913676</v>
      </c>
      <c r="F632" s="66">
        <v>1744978882</v>
      </c>
      <c r="G632" s="66" t="s">
        <v>19</v>
      </c>
      <c r="H632" s="66" t="s">
        <v>268</v>
      </c>
      <c r="I632" s="66" t="s">
        <v>103</v>
      </c>
      <c r="J632" s="66" t="s">
        <v>98</v>
      </c>
      <c r="K632" s="66" t="s">
        <v>381</v>
      </c>
      <c r="L632" s="66" t="s">
        <v>382</v>
      </c>
      <c r="M632" s="66" t="s">
        <v>50</v>
      </c>
      <c r="N632" s="66" t="s">
        <v>51</v>
      </c>
      <c r="O632" s="69" t="s">
        <v>520</v>
      </c>
      <c r="P632" s="69">
        <v>1.73</v>
      </c>
      <c r="Q632" s="66" t="s">
        <v>59</v>
      </c>
      <c r="R632" s="66" t="s">
        <v>470</v>
      </c>
      <c r="S632" s="67">
        <v>147074.31951923101</v>
      </c>
      <c r="T632" s="67">
        <f t="shared" si="9"/>
        <v>254438.57276826963</v>
      </c>
      <c r="U632" s="67">
        <v>326831.82115384599</v>
      </c>
      <c r="V632" s="68">
        <v>1</v>
      </c>
    </row>
    <row r="633" spans="2:22" x14ac:dyDescent="0.25">
      <c r="B633" s="66">
        <v>0</v>
      </c>
      <c r="C633" s="66">
        <v>1680750931</v>
      </c>
      <c r="D633" s="66">
        <v>1743348731</v>
      </c>
      <c r="E633" s="66">
        <v>1744913676</v>
      </c>
      <c r="F633" s="66">
        <v>1744978882</v>
      </c>
      <c r="G633" s="66" t="s">
        <v>19</v>
      </c>
      <c r="H633" s="66" t="s">
        <v>268</v>
      </c>
      <c r="I633" s="66" t="s">
        <v>103</v>
      </c>
      <c r="J633" s="66" t="s">
        <v>98</v>
      </c>
      <c r="K633" s="66" t="s">
        <v>381</v>
      </c>
      <c r="L633" s="66" t="s">
        <v>382</v>
      </c>
      <c r="M633" s="66" t="s">
        <v>50</v>
      </c>
      <c r="N633" s="66" t="s">
        <v>51</v>
      </c>
      <c r="O633" s="69" t="s">
        <v>520</v>
      </c>
      <c r="P633" s="69">
        <v>1.73</v>
      </c>
      <c r="Q633" s="66" t="s">
        <v>65</v>
      </c>
      <c r="R633" s="66" t="s">
        <v>478</v>
      </c>
      <c r="S633" s="67">
        <v>66135.748730769294</v>
      </c>
      <c r="T633" s="67">
        <f t="shared" si="9"/>
        <v>114414.84530423088</v>
      </c>
      <c r="U633" s="67">
        <v>220452.495769231</v>
      </c>
      <c r="V633" s="68">
        <v>1</v>
      </c>
    </row>
    <row r="634" spans="2:22" x14ac:dyDescent="0.25">
      <c r="B634" s="66">
        <v>0</v>
      </c>
      <c r="C634" s="66">
        <v>1680750931</v>
      </c>
      <c r="D634" s="66">
        <v>1743348731</v>
      </c>
      <c r="E634" s="66">
        <v>1744913676</v>
      </c>
      <c r="F634" s="66">
        <v>1745174500</v>
      </c>
      <c r="G634" s="66" t="s">
        <v>19</v>
      </c>
      <c r="H634" s="66" t="s">
        <v>268</v>
      </c>
      <c r="I634" s="66" t="s">
        <v>103</v>
      </c>
      <c r="J634" s="66" t="s">
        <v>98</v>
      </c>
      <c r="K634" s="66" t="s">
        <v>381</v>
      </c>
      <c r="L634" s="66" t="s">
        <v>382</v>
      </c>
      <c r="M634" s="66" t="s">
        <v>48</v>
      </c>
      <c r="N634" s="66" t="s">
        <v>49</v>
      </c>
      <c r="O634" s="69" t="s">
        <v>520</v>
      </c>
      <c r="P634" s="69">
        <v>1.73</v>
      </c>
      <c r="Q634" s="66" t="s">
        <v>59</v>
      </c>
      <c r="R634" s="66" t="s">
        <v>474</v>
      </c>
      <c r="S634" s="67">
        <v>3247.87832307692</v>
      </c>
      <c r="T634" s="67">
        <f t="shared" si="9"/>
        <v>5618.8294989230717</v>
      </c>
      <c r="U634" s="67">
        <v>54131.3053846154</v>
      </c>
      <c r="V634" s="68">
        <v>1</v>
      </c>
    </row>
    <row r="635" spans="2:22" x14ac:dyDescent="0.25">
      <c r="B635" s="66">
        <v>0</v>
      </c>
      <c r="C635" s="66">
        <v>1680750931</v>
      </c>
      <c r="D635" s="66">
        <v>1743348731</v>
      </c>
      <c r="E635" s="66">
        <v>1744913676</v>
      </c>
      <c r="F635" s="66">
        <v>1745174500</v>
      </c>
      <c r="G635" s="66" t="s">
        <v>19</v>
      </c>
      <c r="H635" s="66" t="s">
        <v>268</v>
      </c>
      <c r="I635" s="66" t="s">
        <v>103</v>
      </c>
      <c r="J635" s="66" t="s">
        <v>98</v>
      </c>
      <c r="K635" s="66" t="s">
        <v>381</v>
      </c>
      <c r="L635" s="66" t="s">
        <v>382</v>
      </c>
      <c r="M635" s="66" t="s">
        <v>48</v>
      </c>
      <c r="N635" s="66" t="s">
        <v>49</v>
      </c>
      <c r="O635" s="69" t="s">
        <v>520</v>
      </c>
      <c r="P635" s="69">
        <v>1.73</v>
      </c>
      <c r="Q635" s="66" t="s">
        <v>59</v>
      </c>
      <c r="R635" s="66" t="s">
        <v>471</v>
      </c>
      <c r="S635" s="67">
        <v>22891.7126153846</v>
      </c>
      <c r="T635" s="67">
        <f t="shared" si="9"/>
        <v>39602.662824615356</v>
      </c>
      <c r="U635" s="67">
        <v>286146.40769230801</v>
      </c>
      <c r="V635" s="68">
        <v>5</v>
      </c>
    </row>
    <row r="636" spans="2:22" x14ac:dyDescent="0.25">
      <c r="B636" s="66">
        <v>0</v>
      </c>
      <c r="C636" s="66">
        <v>1680750931</v>
      </c>
      <c r="D636" s="66">
        <v>1743348731</v>
      </c>
      <c r="E636" s="66">
        <v>1744913676</v>
      </c>
      <c r="F636" s="66">
        <v>1745174500</v>
      </c>
      <c r="G636" s="66" t="s">
        <v>19</v>
      </c>
      <c r="H636" s="66" t="s">
        <v>268</v>
      </c>
      <c r="I636" s="66" t="s">
        <v>103</v>
      </c>
      <c r="J636" s="66" t="s">
        <v>98</v>
      </c>
      <c r="K636" s="66" t="s">
        <v>381</v>
      </c>
      <c r="L636" s="66" t="s">
        <v>382</v>
      </c>
      <c r="M636" s="66" t="s">
        <v>48</v>
      </c>
      <c r="N636" s="66" t="s">
        <v>49</v>
      </c>
      <c r="O636" s="69" t="s">
        <v>520</v>
      </c>
      <c r="P636" s="69">
        <v>1.73</v>
      </c>
      <c r="Q636" s="66" t="s">
        <v>59</v>
      </c>
      <c r="R636" s="66" t="s">
        <v>465</v>
      </c>
      <c r="S636" s="67">
        <v>18928.5025384615</v>
      </c>
      <c r="T636" s="67">
        <f t="shared" si="9"/>
        <v>32746.309391538394</v>
      </c>
      <c r="U636" s="67">
        <v>189285.025384615</v>
      </c>
      <c r="V636" s="68">
        <v>3</v>
      </c>
    </row>
    <row r="637" spans="2:22" x14ac:dyDescent="0.25">
      <c r="B637" s="66">
        <v>0</v>
      </c>
      <c r="C637" s="66">
        <v>1680750931</v>
      </c>
      <c r="D637" s="66">
        <v>1743348731</v>
      </c>
      <c r="E637" s="66">
        <v>1744913676</v>
      </c>
      <c r="F637" s="66">
        <v>1745174500</v>
      </c>
      <c r="G637" s="66" t="s">
        <v>19</v>
      </c>
      <c r="H637" s="66" t="s">
        <v>268</v>
      </c>
      <c r="I637" s="66" t="s">
        <v>103</v>
      </c>
      <c r="J637" s="66" t="s">
        <v>98</v>
      </c>
      <c r="K637" s="66" t="s">
        <v>381</v>
      </c>
      <c r="L637" s="66" t="s">
        <v>382</v>
      </c>
      <c r="M637" s="66" t="s">
        <v>48</v>
      </c>
      <c r="N637" s="66" t="s">
        <v>49</v>
      </c>
      <c r="O637" s="69" t="s">
        <v>520</v>
      </c>
      <c r="P637" s="69">
        <v>1.73</v>
      </c>
      <c r="Q637" s="66" t="s">
        <v>59</v>
      </c>
      <c r="R637" s="66" t="s">
        <v>476</v>
      </c>
      <c r="S637" s="67">
        <v>18707.683038461499</v>
      </c>
      <c r="T637" s="67">
        <f t="shared" si="9"/>
        <v>32364.291656538393</v>
      </c>
      <c r="U637" s="67">
        <v>187076.83038461499</v>
      </c>
      <c r="V637" s="68">
        <v>2</v>
      </c>
    </row>
    <row r="638" spans="2:22" x14ac:dyDescent="0.25">
      <c r="B638" s="66">
        <v>0</v>
      </c>
      <c r="C638" s="66">
        <v>1680750931</v>
      </c>
      <c r="D638" s="66">
        <v>1743348731</v>
      </c>
      <c r="E638" s="66">
        <v>1744913676</v>
      </c>
      <c r="F638" s="66">
        <v>1745174500</v>
      </c>
      <c r="G638" s="66" t="s">
        <v>19</v>
      </c>
      <c r="H638" s="66" t="s">
        <v>268</v>
      </c>
      <c r="I638" s="66" t="s">
        <v>103</v>
      </c>
      <c r="J638" s="66" t="s">
        <v>98</v>
      </c>
      <c r="K638" s="66" t="s">
        <v>381</v>
      </c>
      <c r="L638" s="66" t="s">
        <v>382</v>
      </c>
      <c r="M638" s="66" t="s">
        <v>48</v>
      </c>
      <c r="N638" s="66" t="s">
        <v>49</v>
      </c>
      <c r="O638" s="69" t="s">
        <v>520</v>
      </c>
      <c r="P638" s="69">
        <v>1.73</v>
      </c>
      <c r="Q638" s="66" t="s">
        <v>59</v>
      </c>
      <c r="R638" s="66" t="s">
        <v>467</v>
      </c>
      <c r="S638" s="67">
        <v>96974.155307692301</v>
      </c>
      <c r="T638" s="67">
        <f t="shared" si="9"/>
        <v>167765.28868230767</v>
      </c>
      <c r="U638" s="67">
        <v>484870.77653846203</v>
      </c>
      <c r="V638" s="68">
        <v>4</v>
      </c>
    </row>
    <row r="639" spans="2:22" x14ac:dyDescent="0.25">
      <c r="B639" s="66">
        <v>0</v>
      </c>
      <c r="C639" s="66">
        <v>1680750931</v>
      </c>
      <c r="D639" s="66">
        <v>1743348731</v>
      </c>
      <c r="E639" s="66">
        <v>1744913676</v>
      </c>
      <c r="F639" s="66">
        <v>1745174500</v>
      </c>
      <c r="G639" s="66" t="s">
        <v>19</v>
      </c>
      <c r="H639" s="66" t="s">
        <v>268</v>
      </c>
      <c r="I639" s="66" t="s">
        <v>103</v>
      </c>
      <c r="J639" s="66" t="s">
        <v>98</v>
      </c>
      <c r="K639" s="66" t="s">
        <v>381</v>
      </c>
      <c r="L639" s="66" t="s">
        <v>382</v>
      </c>
      <c r="M639" s="66" t="s">
        <v>48</v>
      </c>
      <c r="N639" s="66" t="s">
        <v>49</v>
      </c>
      <c r="O639" s="69" t="s">
        <v>520</v>
      </c>
      <c r="P639" s="69">
        <v>1.73</v>
      </c>
      <c r="Q639" s="66" t="s">
        <v>59</v>
      </c>
      <c r="R639" s="66" t="s">
        <v>468</v>
      </c>
      <c r="S639" s="67">
        <v>343742.89482692198</v>
      </c>
      <c r="T639" s="67">
        <f t="shared" si="9"/>
        <v>594675.20805057499</v>
      </c>
      <c r="U639" s="67">
        <v>1374971.57930769</v>
      </c>
      <c r="V639" s="68">
        <v>8</v>
      </c>
    </row>
    <row r="640" spans="2:22" x14ac:dyDescent="0.25">
      <c r="B640" s="66">
        <v>0</v>
      </c>
      <c r="C640" s="66">
        <v>1680750931</v>
      </c>
      <c r="D640" s="66">
        <v>1743348731</v>
      </c>
      <c r="E640" s="66">
        <v>1744913676</v>
      </c>
      <c r="F640" s="66">
        <v>1745174500</v>
      </c>
      <c r="G640" s="66" t="s">
        <v>19</v>
      </c>
      <c r="H640" s="66" t="s">
        <v>268</v>
      </c>
      <c r="I640" s="66" t="s">
        <v>103</v>
      </c>
      <c r="J640" s="66" t="s">
        <v>98</v>
      </c>
      <c r="K640" s="66" t="s">
        <v>381</v>
      </c>
      <c r="L640" s="66" t="s">
        <v>382</v>
      </c>
      <c r="M640" s="66" t="s">
        <v>48</v>
      </c>
      <c r="N640" s="66" t="s">
        <v>49</v>
      </c>
      <c r="O640" s="69" t="s">
        <v>520</v>
      </c>
      <c r="P640" s="69">
        <v>1.73</v>
      </c>
      <c r="Q640" s="66" t="s">
        <v>59</v>
      </c>
      <c r="R640" s="66" t="s">
        <v>478</v>
      </c>
      <c r="S640" s="67">
        <v>122655.89803846199</v>
      </c>
      <c r="T640" s="67">
        <f t="shared" si="9"/>
        <v>212194.70360653926</v>
      </c>
      <c r="U640" s="67">
        <v>408852.99346153799</v>
      </c>
      <c r="V640" s="68">
        <v>2</v>
      </c>
    </row>
    <row r="641" spans="2:22" x14ac:dyDescent="0.25">
      <c r="B641" s="66">
        <v>0</v>
      </c>
      <c r="C641" s="66">
        <v>1680750931</v>
      </c>
      <c r="D641" s="66">
        <v>1743348731</v>
      </c>
      <c r="E641" s="66">
        <v>1744913676</v>
      </c>
      <c r="F641" s="66">
        <v>1745174500</v>
      </c>
      <c r="G641" s="66" t="s">
        <v>19</v>
      </c>
      <c r="H641" s="66" t="s">
        <v>268</v>
      </c>
      <c r="I641" s="66" t="s">
        <v>103</v>
      </c>
      <c r="J641" s="66" t="s">
        <v>98</v>
      </c>
      <c r="K641" s="66" t="s">
        <v>381</v>
      </c>
      <c r="L641" s="66" t="s">
        <v>382</v>
      </c>
      <c r="M641" s="66" t="s">
        <v>48</v>
      </c>
      <c r="N641" s="66" t="s">
        <v>49</v>
      </c>
      <c r="O641" s="69" t="s">
        <v>520</v>
      </c>
      <c r="P641" s="69">
        <v>1.73</v>
      </c>
      <c r="Q641" s="66" t="s">
        <v>59</v>
      </c>
      <c r="R641" s="66" t="s">
        <v>469</v>
      </c>
      <c r="S641" s="67">
        <v>96518.450673076994</v>
      </c>
      <c r="T641" s="67">
        <f t="shared" si="9"/>
        <v>166976.91966442319</v>
      </c>
      <c r="U641" s="67">
        <v>275767.00192307698</v>
      </c>
      <c r="V641" s="68">
        <v>1</v>
      </c>
    </row>
    <row r="642" spans="2:22" x14ac:dyDescent="0.25">
      <c r="B642" s="66">
        <v>0</v>
      </c>
      <c r="C642" s="66">
        <v>1680750931</v>
      </c>
      <c r="D642" s="66">
        <v>1743348731</v>
      </c>
      <c r="E642" s="66">
        <v>1744913676</v>
      </c>
      <c r="F642" s="66">
        <v>1745174500</v>
      </c>
      <c r="G642" s="66" t="s">
        <v>19</v>
      </c>
      <c r="H642" s="66" t="s">
        <v>268</v>
      </c>
      <c r="I642" s="66" t="s">
        <v>103</v>
      </c>
      <c r="J642" s="66" t="s">
        <v>98</v>
      </c>
      <c r="K642" s="66" t="s">
        <v>381</v>
      </c>
      <c r="L642" s="66" t="s">
        <v>382</v>
      </c>
      <c r="M642" s="66" t="s">
        <v>48</v>
      </c>
      <c r="N642" s="66" t="s">
        <v>49</v>
      </c>
      <c r="O642" s="69" t="s">
        <v>520</v>
      </c>
      <c r="P642" s="69">
        <v>1.73</v>
      </c>
      <c r="Q642" s="66" t="s">
        <v>59</v>
      </c>
      <c r="R642" s="66" t="s">
        <v>470</v>
      </c>
      <c r="S642" s="67">
        <v>165791.767673077</v>
      </c>
      <c r="T642" s="67">
        <f t="shared" si="9"/>
        <v>286819.75807442324</v>
      </c>
      <c r="U642" s="67">
        <v>368426.150384615</v>
      </c>
      <c r="V642" s="68">
        <v>1</v>
      </c>
    </row>
    <row r="643" spans="2:22" x14ac:dyDescent="0.25">
      <c r="B643" s="66">
        <v>0</v>
      </c>
      <c r="C643" s="66">
        <v>1680750931</v>
      </c>
      <c r="D643" s="66">
        <v>1743348731</v>
      </c>
      <c r="E643" s="66">
        <v>1744913676</v>
      </c>
      <c r="F643" s="66">
        <v>1745435324</v>
      </c>
      <c r="G643" s="66" t="s">
        <v>19</v>
      </c>
      <c r="H643" s="66" t="s">
        <v>268</v>
      </c>
      <c r="I643" s="66" t="s">
        <v>103</v>
      </c>
      <c r="J643" s="66" t="s">
        <v>98</v>
      </c>
      <c r="K643" s="66" t="s">
        <v>381</v>
      </c>
      <c r="L643" s="66" t="s">
        <v>382</v>
      </c>
      <c r="M643" s="66" t="s">
        <v>160</v>
      </c>
      <c r="N643" s="66" t="s">
        <v>161</v>
      </c>
      <c r="O643" s="69" t="s">
        <v>520</v>
      </c>
      <c r="P643" s="69">
        <v>1.73</v>
      </c>
      <c r="Q643" s="66" t="s">
        <v>59</v>
      </c>
      <c r="R643" s="66" t="s">
        <v>471</v>
      </c>
      <c r="S643" s="67">
        <v>14548.462707692301</v>
      </c>
      <c r="T643" s="67">
        <f t="shared" ref="T643:T706" si="10">S643*P643</f>
        <v>25168.840484307679</v>
      </c>
      <c r="U643" s="67">
        <v>181855.78384615399</v>
      </c>
      <c r="V643" s="68">
        <v>3</v>
      </c>
    </row>
    <row r="644" spans="2:22" x14ac:dyDescent="0.25">
      <c r="B644" s="66">
        <v>0</v>
      </c>
      <c r="C644" s="66">
        <v>1680750931</v>
      </c>
      <c r="D644" s="66">
        <v>1743348731</v>
      </c>
      <c r="E644" s="66">
        <v>1744913676</v>
      </c>
      <c r="F644" s="66">
        <v>1745435324</v>
      </c>
      <c r="G644" s="66" t="s">
        <v>19</v>
      </c>
      <c r="H644" s="66" t="s">
        <v>268</v>
      </c>
      <c r="I644" s="66" t="s">
        <v>103</v>
      </c>
      <c r="J644" s="66" t="s">
        <v>98</v>
      </c>
      <c r="K644" s="66" t="s">
        <v>381</v>
      </c>
      <c r="L644" s="66" t="s">
        <v>382</v>
      </c>
      <c r="M644" s="66" t="s">
        <v>160</v>
      </c>
      <c r="N644" s="66" t="s">
        <v>161</v>
      </c>
      <c r="O644" s="69" t="s">
        <v>520</v>
      </c>
      <c r="P644" s="69">
        <v>1.73</v>
      </c>
      <c r="Q644" s="66" t="s">
        <v>59</v>
      </c>
      <c r="R644" s="66" t="s">
        <v>465</v>
      </c>
      <c r="S644" s="67">
        <v>14453.5530230769</v>
      </c>
      <c r="T644" s="67">
        <f t="shared" si="10"/>
        <v>25004.646729923035</v>
      </c>
      <c r="U644" s="67">
        <v>144535.53023076901</v>
      </c>
      <c r="V644" s="68">
        <v>2</v>
      </c>
    </row>
    <row r="645" spans="2:22" x14ac:dyDescent="0.25">
      <c r="B645" s="66">
        <v>0</v>
      </c>
      <c r="C645" s="66">
        <v>1680750931</v>
      </c>
      <c r="D645" s="66">
        <v>1743348731</v>
      </c>
      <c r="E645" s="66">
        <v>1744913676</v>
      </c>
      <c r="F645" s="66">
        <v>1745435324</v>
      </c>
      <c r="G645" s="66" t="s">
        <v>19</v>
      </c>
      <c r="H645" s="66" t="s">
        <v>268</v>
      </c>
      <c r="I645" s="66" t="s">
        <v>103</v>
      </c>
      <c r="J645" s="66" t="s">
        <v>98</v>
      </c>
      <c r="K645" s="66" t="s">
        <v>381</v>
      </c>
      <c r="L645" s="66" t="s">
        <v>382</v>
      </c>
      <c r="M645" s="66" t="s">
        <v>160</v>
      </c>
      <c r="N645" s="66" t="s">
        <v>161</v>
      </c>
      <c r="O645" s="69" t="s">
        <v>520</v>
      </c>
      <c r="P645" s="69">
        <v>1.73</v>
      </c>
      <c r="Q645" s="66" t="s">
        <v>59</v>
      </c>
      <c r="R645" s="66" t="s">
        <v>476</v>
      </c>
      <c r="S645" s="67">
        <v>19820.563076923099</v>
      </c>
      <c r="T645" s="67">
        <f t="shared" si="10"/>
        <v>34289.574123076964</v>
      </c>
      <c r="U645" s="67">
        <v>198205.63076923101</v>
      </c>
      <c r="V645" s="68">
        <v>2</v>
      </c>
    </row>
    <row r="646" spans="2:22" x14ac:dyDescent="0.25">
      <c r="B646" s="66">
        <v>0</v>
      </c>
      <c r="C646" s="66">
        <v>1680750931</v>
      </c>
      <c r="D646" s="66">
        <v>1743348731</v>
      </c>
      <c r="E646" s="66">
        <v>1744913676</v>
      </c>
      <c r="F646" s="66">
        <v>1745435324</v>
      </c>
      <c r="G646" s="66" t="s">
        <v>19</v>
      </c>
      <c r="H646" s="66" t="s">
        <v>268</v>
      </c>
      <c r="I646" s="66" t="s">
        <v>103</v>
      </c>
      <c r="J646" s="66" t="s">
        <v>98</v>
      </c>
      <c r="K646" s="66" t="s">
        <v>381</v>
      </c>
      <c r="L646" s="66" t="s">
        <v>382</v>
      </c>
      <c r="M646" s="66" t="s">
        <v>160</v>
      </c>
      <c r="N646" s="66" t="s">
        <v>161</v>
      </c>
      <c r="O646" s="69" t="s">
        <v>520</v>
      </c>
      <c r="P646" s="69">
        <v>1.73</v>
      </c>
      <c r="Q646" s="66" t="s">
        <v>59</v>
      </c>
      <c r="R646" s="66" t="s">
        <v>467</v>
      </c>
      <c r="S646" s="67">
        <v>27516.843076923</v>
      </c>
      <c r="T646" s="67">
        <f t="shared" si="10"/>
        <v>47604.138523076792</v>
      </c>
      <c r="U646" s="67">
        <v>137584.215384615</v>
      </c>
      <c r="V646" s="68">
        <v>1</v>
      </c>
    </row>
    <row r="647" spans="2:22" x14ac:dyDescent="0.25">
      <c r="B647" s="66">
        <v>0</v>
      </c>
      <c r="C647" s="66">
        <v>1680750931</v>
      </c>
      <c r="D647" s="66">
        <v>1743348731</v>
      </c>
      <c r="E647" s="66">
        <v>1744913676</v>
      </c>
      <c r="F647" s="66">
        <v>1745435324</v>
      </c>
      <c r="G647" s="66" t="s">
        <v>19</v>
      </c>
      <c r="H647" s="66" t="s">
        <v>268</v>
      </c>
      <c r="I647" s="66" t="s">
        <v>103</v>
      </c>
      <c r="J647" s="66" t="s">
        <v>98</v>
      </c>
      <c r="K647" s="66" t="s">
        <v>381</v>
      </c>
      <c r="L647" s="66" t="s">
        <v>382</v>
      </c>
      <c r="M647" s="66" t="s">
        <v>160</v>
      </c>
      <c r="N647" s="66" t="s">
        <v>161</v>
      </c>
      <c r="O647" s="69" t="s">
        <v>520</v>
      </c>
      <c r="P647" s="69">
        <v>1.73</v>
      </c>
      <c r="Q647" s="66" t="s">
        <v>59</v>
      </c>
      <c r="R647" s="66" t="s">
        <v>468</v>
      </c>
      <c r="S647" s="67">
        <v>404408.759134616</v>
      </c>
      <c r="T647" s="67">
        <f t="shared" si="10"/>
        <v>699627.15330288571</v>
      </c>
      <c r="U647" s="67">
        <v>1617635.0365384601</v>
      </c>
      <c r="V647" s="68">
        <v>9</v>
      </c>
    </row>
    <row r="648" spans="2:22" x14ac:dyDescent="0.25">
      <c r="B648" s="66">
        <v>0</v>
      </c>
      <c r="C648" s="66">
        <v>1680750931</v>
      </c>
      <c r="D648" s="66">
        <v>1743348731</v>
      </c>
      <c r="E648" s="66">
        <v>1744913676</v>
      </c>
      <c r="F648" s="66">
        <v>1745435324</v>
      </c>
      <c r="G648" s="66" t="s">
        <v>19</v>
      </c>
      <c r="H648" s="66" t="s">
        <v>268</v>
      </c>
      <c r="I648" s="66" t="s">
        <v>103</v>
      </c>
      <c r="J648" s="66" t="s">
        <v>98</v>
      </c>
      <c r="K648" s="66" t="s">
        <v>381</v>
      </c>
      <c r="L648" s="66" t="s">
        <v>382</v>
      </c>
      <c r="M648" s="66" t="s">
        <v>160</v>
      </c>
      <c r="N648" s="66" t="s">
        <v>161</v>
      </c>
      <c r="O648" s="69" t="s">
        <v>520</v>
      </c>
      <c r="P648" s="69">
        <v>1.73</v>
      </c>
      <c r="Q648" s="66" t="s">
        <v>59</v>
      </c>
      <c r="R648" s="66" t="s">
        <v>478</v>
      </c>
      <c r="S648" s="67">
        <v>257976.533769231</v>
      </c>
      <c r="T648" s="67">
        <f t="shared" si="10"/>
        <v>446299.40342076961</v>
      </c>
      <c r="U648" s="67">
        <v>859921.77923076903</v>
      </c>
      <c r="V648" s="68">
        <v>4</v>
      </c>
    </row>
    <row r="649" spans="2:22" x14ac:dyDescent="0.25">
      <c r="B649" s="66">
        <v>0</v>
      </c>
      <c r="C649" s="66">
        <v>1762128071</v>
      </c>
      <c r="D649" s="66">
        <v>1765257961</v>
      </c>
      <c r="E649" s="66">
        <v>1765257961</v>
      </c>
      <c r="F649" s="66">
        <v>1765257961</v>
      </c>
      <c r="G649" s="66" t="s">
        <v>104</v>
      </c>
      <c r="H649" s="66" t="s">
        <v>269</v>
      </c>
      <c r="I649" s="66" t="s">
        <v>131</v>
      </c>
      <c r="J649" s="66" t="s">
        <v>633</v>
      </c>
      <c r="O649" s="69" t="s">
        <v>520</v>
      </c>
      <c r="P649" s="69">
        <v>1.73</v>
      </c>
      <c r="Q649" s="66" t="s">
        <v>59</v>
      </c>
      <c r="R649" s="66" t="s">
        <v>474</v>
      </c>
      <c r="S649" s="67">
        <v>3155.9581384615399</v>
      </c>
      <c r="T649" s="67">
        <f t="shared" si="10"/>
        <v>5459.8075795384639</v>
      </c>
      <c r="U649" s="67">
        <v>52599.302307692298</v>
      </c>
      <c r="V649" s="68">
        <v>1</v>
      </c>
    </row>
    <row r="650" spans="2:22" x14ac:dyDescent="0.25">
      <c r="B650" s="66">
        <v>0</v>
      </c>
      <c r="C650" s="66">
        <v>1762128071</v>
      </c>
      <c r="D650" s="66">
        <v>1765257961</v>
      </c>
      <c r="E650" s="66">
        <v>1765257961</v>
      </c>
      <c r="F650" s="66">
        <v>1765257961</v>
      </c>
      <c r="G650" s="66" t="s">
        <v>104</v>
      </c>
      <c r="H650" s="66" t="s">
        <v>269</v>
      </c>
      <c r="I650" s="66" t="s">
        <v>131</v>
      </c>
      <c r="J650" s="66" t="s">
        <v>633</v>
      </c>
      <c r="O650" s="69" t="s">
        <v>520</v>
      </c>
      <c r="P650" s="69">
        <v>1.73</v>
      </c>
      <c r="Q650" s="66" t="s">
        <v>59</v>
      </c>
      <c r="R650" s="66" t="s">
        <v>471</v>
      </c>
      <c r="S650" s="67">
        <v>24816.572800000002</v>
      </c>
      <c r="T650" s="67">
        <f t="shared" si="10"/>
        <v>42932.670944000005</v>
      </c>
      <c r="U650" s="67">
        <v>310207.15999999997</v>
      </c>
      <c r="V650" s="68">
        <v>5</v>
      </c>
    </row>
    <row r="651" spans="2:22" x14ac:dyDescent="0.25">
      <c r="B651" s="66">
        <v>0</v>
      </c>
      <c r="C651" s="66">
        <v>1762128071</v>
      </c>
      <c r="D651" s="66">
        <v>1765257961</v>
      </c>
      <c r="E651" s="66">
        <v>1765257961</v>
      </c>
      <c r="F651" s="66">
        <v>1765257961</v>
      </c>
      <c r="G651" s="66" t="s">
        <v>104</v>
      </c>
      <c r="H651" s="66" t="s">
        <v>269</v>
      </c>
      <c r="I651" s="66" t="s">
        <v>131</v>
      </c>
      <c r="J651" s="66" t="s">
        <v>633</v>
      </c>
      <c r="O651" s="69" t="s">
        <v>520</v>
      </c>
      <c r="P651" s="69">
        <v>1.73</v>
      </c>
      <c r="Q651" s="66" t="s">
        <v>59</v>
      </c>
      <c r="R651" s="66" t="s">
        <v>465</v>
      </c>
      <c r="S651" s="67">
        <v>75878.196153846293</v>
      </c>
      <c r="T651" s="67">
        <f t="shared" si="10"/>
        <v>131269.27934615407</v>
      </c>
      <c r="U651" s="67">
        <v>758781.96153846197</v>
      </c>
      <c r="V651" s="68">
        <v>12</v>
      </c>
    </row>
    <row r="652" spans="2:22" x14ac:dyDescent="0.25">
      <c r="B652" s="66">
        <v>0</v>
      </c>
      <c r="C652" s="66">
        <v>1762128071</v>
      </c>
      <c r="D652" s="66">
        <v>1765257961</v>
      </c>
      <c r="E652" s="66">
        <v>1765257961</v>
      </c>
      <c r="F652" s="66">
        <v>1765257961</v>
      </c>
      <c r="G652" s="66" t="s">
        <v>104</v>
      </c>
      <c r="H652" s="66" t="s">
        <v>269</v>
      </c>
      <c r="I652" s="66" t="s">
        <v>131</v>
      </c>
      <c r="J652" s="66" t="s">
        <v>633</v>
      </c>
      <c r="O652" s="69" t="s">
        <v>520</v>
      </c>
      <c r="P652" s="69">
        <v>1.73</v>
      </c>
      <c r="Q652" s="66" t="s">
        <v>59</v>
      </c>
      <c r="R652" s="66" t="s">
        <v>476</v>
      </c>
      <c r="S652" s="67">
        <v>82957.6132692307</v>
      </c>
      <c r="T652" s="67">
        <f t="shared" si="10"/>
        <v>143516.67095576911</v>
      </c>
      <c r="U652" s="67">
        <v>829576.13269230805</v>
      </c>
      <c r="V652" s="68">
        <v>8</v>
      </c>
    </row>
    <row r="653" spans="2:22" x14ac:dyDescent="0.25">
      <c r="B653" s="66">
        <v>0</v>
      </c>
      <c r="C653" s="66">
        <v>1762128071</v>
      </c>
      <c r="D653" s="66">
        <v>1765257961</v>
      </c>
      <c r="E653" s="66">
        <v>1765257961</v>
      </c>
      <c r="F653" s="66">
        <v>1765257961</v>
      </c>
      <c r="G653" s="66" t="s">
        <v>104</v>
      </c>
      <c r="H653" s="66" t="s">
        <v>269</v>
      </c>
      <c r="I653" s="66" t="s">
        <v>131</v>
      </c>
      <c r="J653" s="66" t="s">
        <v>633</v>
      </c>
      <c r="O653" s="69" t="s">
        <v>520</v>
      </c>
      <c r="P653" s="69">
        <v>1.73</v>
      </c>
      <c r="Q653" s="66" t="s">
        <v>59</v>
      </c>
      <c r="R653" s="66" t="s">
        <v>466</v>
      </c>
      <c r="S653" s="67">
        <v>55589.705423076797</v>
      </c>
      <c r="T653" s="67">
        <f t="shared" si="10"/>
        <v>96170.190381922861</v>
      </c>
      <c r="U653" s="67">
        <v>370598.03615384601</v>
      </c>
      <c r="V653" s="68">
        <v>3</v>
      </c>
    </row>
    <row r="654" spans="2:22" x14ac:dyDescent="0.25">
      <c r="B654" s="66">
        <v>0</v>
      </c>
      <c r="C654" s="66">
        <v>1762128071</v>
      </c>
      <c r="D654" s="66">
        <v>1765257961</v>
      </c>
      <c r="E654" s="66">
        <v>1765257961</v>
      </c>
      <c r="F654" s="66">
        <v>1765257961</v>
      </c>
      <c r="G654" s="66" t="s">
        <v>104</v>
      </c>
      <c r="H654" s="66" t="s">
        <v>269</v>
      </c>
      <c r="I654" s="66" t="s">
        <v>131</v>
      </c>
      <c r="J654" s="66" t="s">
        <v>633</v>
      </c>
      <c r="O654" s="69" t="s">
        <v>520</v>
      </c>
      <c r="P654" s="69">
        <v>1.73</v>
      </c>
      <c r="Q654" s="66" t="s">
        <v>59</v>
      </c>
      <c r="R654" s="66" t="s">
        <v>467</v>
      </c>
      <c r="S654" s="67">
        <v>52161.847076922997</v>
      </c>
      <c r="T654" s="67">
        <f t="shared" si="10"/>
        <v>90239.995443076783</v>
      </c>
      <c r="U654" s="67">
        <v>260809.23538461499</v>
      </c>
      <c r="V654" s="68">
        <v>2</v>
      </c>
    </row>
    <row r="655" spans="2:22" x14ac:dyDescent="0.25">
      <c r="B655" s="66">
        <v>0</v>
      </c>
      <c r="C655" s="66">
        <v>1762128071</v>
      </c>
      <c r="D655" s="66">
        <v>1765257961</v>
      </c>
      <c r="E655" s="66">
        <v>1765257961</v>
      </c>
      <c r="F655" s="66">
        <v>1765257961</v>
      </c>
      <c r="G655" s="66" t="s">
        <v>104</v>
      </c>
      <c r="H655" s="66" t="s">
        <v>269</v>
      </c>
      <c r="I655" s="66" t="s">
        <v>131</v>
      </c>
      <c r="J655" s="66" t="s">
        <v>633</v>
      </c>
      <c r="O655" s="69" t="s">
        <v>520</v>
      </c>
      <c r="P655" s="69">
        <v>1.73</v>
      </c>
      <c r="Q655" s="66" t="s">
        <v>59</v>
      </c>
      <c r="R655" s="66" t="s">
        <v>468</v>
      </c>
      <c r="S655" s="67">
        <v>42528.389038461501</v>
      </c>
      <c r="T655" s="67">
        <f t="shared" si="10"/>
        <v>73574.113036538402</v>
      </c>
      <c r="U655" s="67">
        <v>170113.556153846</v>
      </c>
      <c r="V655" s="68">
        <v>1</v>
      </c>
    </row>
    <row r="656" spans="2:22" x14ac:dyDescent="0.25">
      <c r="B656" s="66">
        <v>0</v>
      </c>
      <c r="C656" s="66">
        <v>1762128071</v>
      </c>
      <c r="D656" s="66">
        <v>1765257961</v>
      </c>
      <c r="E656" s="66">
        <v>1765257961</v>
      </c>
      <c r="F656" s="66">
        <v>1765257961</v>
      </c>
      <c r="G656" s="66" t="s">
        <v>104</v>
      </c>
      <c r="H656" s="66" t="s">
        <v>269</v>
      </c>
      <c r="I656" s="66" t="s">
        <v>131</v>
      </c>
      <c r="J656" s="66" t="s">
        <v>633</v>
      </c>
      <c r="O656" s="69" t="s">
        <v>520</v>
      </c>
      <c r="P656" s="69">
        <v>1.73</v>
      </c>
      <c r="Q656" s="66" t="s">
        <v>59</v>
      </c>
      <c r="R656" s="66" t="s">
        <v>480</v>
      </c>
      <c r="S656" s="67">
        <v>194767.30499999999</v>
      </c>
      <c r="T656" s="67">
        <f t="shared" si="10"/>
        <v>336947.43764999998</v>
      </c>
      <c r="U656" s="67">
        <v>389534.61</v>
      </c>
      <c r="V656" s="68">
        <v>1</v>
      </c>
    </row>
    <row r="657" spans="2:22" x14ac:dyDescent="0.25">
      <c r="B657" s="66">
        <v>0</v>
      </c>
      <c r="C657" s="66">
        <v>1762128071</v>
      </c>
      <c r="D657" s="66">
        <v>1765257961</v>
      </c>
      <c r="E657" s="66">
        <v>1765453579</v>
      </c>
      <c r="F657" s="66">
        <v>1765453579</v>
      </c>
      <c r="G657" s="66" t="s">
        <v>104</v>
      </c>
      <c r="H657" s="66" t="s">
        <v>269</v>
      </c>
      <c r="I657" s="66" t="s">
        <v>131</v>
      </c>
      <c r="J657" s="66" t="s">
        <v>633</v>
      </c>
      <c r="K657" s="66" t="s">
        <v>634</v>
      </c>
      <c r="L657" s="66" t="s">
        <v>635</v>
      </c>
      <c r="O657" s="69" t="s">
        <v>520</v>
      </c>
      <c r="P657" s="69">
        <v>1.73</v>
      </c>
      <c r="Q657" s="66" t="s">
        <v>59</v>
      </c>
      <c r="R657" s="66" t="s">
        <v>465</v>
      </c>
      <c r="S657" s="67">
        <v>18792.794730769201</v>
      </c>
      <c r="T657" s="67">
        <f t="shared" si="10"/>
        <v>32511.534884230718</v>
      </c>
      <c r="U657" s="67">
        <v>187927.947307692</v>
      </c>
      <c r="V657" s="68">
        <v>3</v>
      </c>
    </row>
    <row r="658" spans="2:22" x14ac:dyDescent="0.25">
      <c r="B658" s="66">
        <v>0</v>
      </c>
      <c r="C658" s="66">
        <v>1762128071</v>
      </c>
      <c r="D658" s="66">
        <v>1765257961</v>
      </c>
      <c r="E658" s="66">
        <v>1765453579</v>
      </c>
      <c r="F658" s="66">
        <v>1765453579</v>
      </c>
      <c r="G658" s="66" t="s">
        <v>104</v>
      </c>
      <c r="H658" s="66" t="s">
        <v>269</v>
      </c>
      <c r="I658" s="66" t="s">
        <v>131</v>
      </c>
      <c r="J658" s="66" t="s">
        <v>633</v>
      </c>
      <c r="K658" s="66" t="s">
        <v>634</v>
      </c>
      <c r="L658" s="66" t="s">
        <v>635</v>
      </c>
      <c r="O658" s="69" t="s">
        <v>520</v>
      </c>
      <c r="P658" s="69">
        <v>1.73</v>
      </c>
      <c r="Q658" s="66" t="s">
        <v>59</v>
      </c>
      <c r="R658" s="66" t="s">
        <v>476</v>
      </c>
      <c r="S658" s="67">
        <v>39356.831692307598</v>
      </c>
      <c r="T658" s="67">
        <f t="shared" si="10"/>
        <v>68087.318827692143</v>
      </c>
      <c r="U658" s="67">
        <v>393568.31692307699</v>
      </c>
      <c r="V658" s="68">
        <v>4</v>
      </c>
    </row>
    <row r="659" spans="2:22" x14ac:dyDescent="0.25">
      <c r="B659" s="66">
        <v>0</v>
      </c>
      <c r="C659" s="66">
        <v>1762128071</v>
      </c>
      <c r="D659" s="66">
        <v>1765257961</v>
      </c>
      <c r="E659" s="66">
        <v>1765453579</v>
      </c>
      <c r="F659" s="66">
        <v>1765453579</v>
      </c>
      <c r="G659" s="66" t="s">
        <v>104</v>
      </c>
      <c r="H659" s="66" t="s">
        <v>269</v>
      </c>
      <c r="I659" s="66" t="s">
        <v>131</v>
      </c>
      <c r="J659" s="66" t="s">
        <v>633</v>
      </c>
      <c r="K659" s="66" t="s">
        <v>634</v>
      </c>
      <c r="L659" s="66" t="s">
        <v>635</v>
      </c>
      <c r="O659" s="69" t="s">
        <v>520</v>
      </c>
      <c r="P659" s="69">
        <v>1.73</v>
      </c>
      <c r="Q659" s="66" t="s">
        <v>59</v>
      </c>
      <c r="R659" s="66" t="s">
        <v>466</v>
      </c>
      <c r="S659" s="67">
        <v>36708.532500000001</v>
      </c>
      <c r="T659" s="67">
        <f t="shared" si="10"/>
        <v>63505.761225000002</v>
      </c>
      <c r="U659" s="67">
        <v>244723.55</v>
      </c>
      <c r="V659" s="68">
        <v>2</v>
      </c>
    </row>
    <row r="660" spans="2:22" x14ac:dyDescent="0.25">
      <c r="B660" s="66">
        <v>0</v>
      </c>
      <c r="C660" s="66">
        <v>1762128071</v>
      </c>
      <c r="D660" s="66">
        <v>1765257961</v>
      </c>
      <c r="E660" s="66">
        <v>1765453579</v>
      </c>
      <c r="F660" s="66">
        <v>1765453579</v>
      </c>
      <c r="G660" s="66" t="s">
        <v>104</v>
      </c>
      <c r="H660" s="66" t="s">
        <v>269</v>
      </c>
      <c r="I660" s="66" t="s">
        <v>131</v>
      </c>
      <c r="J660" s="66" t="s">
        <v>633</v>
      </c>
      <c r="K660" s="66" t="s">
        <v>634</v>
      </c>
      <c r="L660" s="66" t="s">
        <v>635</v>
      </c>
      <c r="O660" s="69" t="s">
        <v>520</v>
      </c>
      <c r="P660" s="69">
        <v>1.73</v>
      </c>
      <c r="Q660" s="66" t="s">
        <v>59</v>
      </c>
      <c r="R660" s="66" t="s">
        <v>467</v>
      </c>
      <c r="S660" s="67">
        <v>27241.028923076999</v>
      </c>
      <c r="T660" s="67">
        <f t="shared" si="10"/>
        <v>47126.980036923211</v>
      </c>
      <c r="U660" s="67">
        <v>136205.14461538501</v>
      </c>
      <c r="V660" s="68">
        <v>1</v>
      </c>
    </row>
    <row r="661" spans="2:22" x14ac:dyDescent="0.25">
      <c r="B661" s="66">
        <v>0</v>
      </c>
      <c r="C661" s="66">
        <v>1762128071</v>
      </c>
      <c r="D661" s="66">
        <v>1765257961</v>
      </c>
      <c r="E661" s="66">
        <v>1765453579</v>
      </c>
      <c r="F661" s="66">
        <v>1765453579</v>
      </c>
      <c r="G661" s="66" t="s">
        <v>104</v>
      </c>
      <c r="H661" s="66" t="s">
        <v>269</v>
      </c>
      <c r="I661" s="66" t="s">
        <v>131</v>
      </c>
      <c r="J661" s="66" t="s">
        <v>633</v>
      </c>
      <c r="K661" s="66" t="s">
        <v>634</v>
      </c>
      <c r="L661" s="66" t="s">
        <v>635</v>
      </c>
      <c r="O661" s="69" t="s">
        <v>520</v>
      </c>
      <c r="P661" s="69">
        <v>1.73</v>
      </c>
      <c r="Q661" s="66" t="s">
        <v>59</v>
      </c>
      <c r="R661" s="66" t="s">
        <v>469</v>
      </c>
      <c r="S661" s="67">
        <v>71231.602884615204</v>
      </c>
      <c r="T661" s="67">
        <f t="shared" si="10"/>
        <v>123230.67299038431</v>
      </c>
      <c r="U661" s="67">
        <v>203518.865384615</v>
      </c>
      <c r="V661" s="68">
        <v>1</v>
      </c>
    </row>
    <row r="662" spans="2:22" x14ac:dyDescent="0.25">
      <c r="B662" s="66">
        <v>0</v>
      </c>
      <c r="C662" s="66">
        <v>1762128071</v>
      </c>
      <c r="D662" s="66">
        <v>1765257961</v>
      </c>
      <c r="E662" s="66">
        <v>1765453579</v>
      </c>
      <c r="F662" s="66">
        <v>1765454161</v>
      </c>
      <c r="G662" s="66" t="s">
        <v>104</v>
      </c>
      <c r="H662" s="66" t="s">
        <v>269</v>
      </c>
      <c r="I662" s="66" t="s">
        <v>131</v>
      </c>
      <c r="J662" s="66" t="s">
        <v>633</v>
      </c>
      <c r="K662" s="66" t="s">
        <v>634</v>
      </c>
      <c r="L662" s="66" t="s">
        <v>635</v>
      </c>
      <c r="M662" s="66" t="s">
        <v>546</v>
      </c>
      <c r="N662" s="66" t="s">
        <v>636</v>
      </c>
      <c r="O662" s="69" t="s">
        <v>520</v>
      </c>
      <c r="P662" s="69">
        <v>1.73</v>
      </c>
      <c r="Q662" s="66" t="s">
        <v>64</v>
      </c>
      <c r="R662" s="66" t="s">
        <v>472</v>
      </c>
      <c r="S662" s="67">
        <v>69017.343500000003</v>
      </c>
      <c r="T662" s="67">
        <f t="shared" si="10"/>
        <v>119400.00425500001</v>
      </c>
      <c r="U662" s="67">
        <v>1380346.87</v>
      </c>
      <c r="V662" s="68">
        <v>24</v>
      </c>
    </row>
    <row r="663" spans="2:22" x14ac:dyDescent="0.25">
      <c r="B663" s="66">
        <v>0</v>
      </c>
      <c r="C663" s="66">
        <v>1762128071</v>
      </c>
      <c r="D663" s="66">
        <v>1765257961</v>
      </c>
      <c r="E663" s="66">
        <v>1765453579</v>
      </c>
      <c r="F663" s="66">
        <v>1765454161</v>
      </c>
      <c r="G663" s="66" t="s">
        <v>104</v>
      </c>
      <c r="H663" s="66" t="s">
        <v>269</v>
      </c>
      <c r="I663" s="66" t="s">
        <v>131</v>
      </c>
      <c r="J663" s="66" t="s">
        <v>633</v>
      </c>
      <c r="K663" s="66" t="s">
        <v>634</v>
      </c>
      <c r="L663" s="66" t="s">
        <v>635</v>
      </c>
      <c r="M663" s="66" t="s">
        <v>546</v>
      </c>
      <c r="N663" s="66" t="s">
        <v>636</v>
      </c>
      <c r="O663" s="69" t="s">
        <v>520</v>
      </c>
      <c r="P663" s="69">
        <v>1.73</v>
      </c>
      <c r="Q663" s="66" t="s">
        <v>64</v>
      </c>
      <c r="R663" s="66" t="s">
        <v>473</v>
      </c>
      <c r="S663" s="67">
        <v>2715.64538461539</v>
      </c>
      <c r="T663" s="67">
        <f t="shared" si="10"/>
        <v>4698.0665153846248</v>
      </c>
      <c r="U663" s="67">
        <v>54312.907692307701</v>
      </c>
      <c r="V663" s="68">
        <v>1</v>
      </c>
    </row>
    <row r="664" spans="2:22" x14ac:dyDescent="0.25">
      <c r="B664" s="66">
        <v>0</v>
      </c>
      <c r="C664" s="66">
        <v>1762128071</v>
      </c>
      <c r="D664" s="66">
        <v>1765257961</v>
      </c>
      <c r="E664" s="66">
        <v>1765453579</v>
      </c>
      <c r="F664" s="66">
        <v>1765454161</v>
      </c>
      <c r="G664" s="66" t="s">
        <v>104</v>
      </c>
      <c r="H664" s="66" t="s">
        <v>269</v>
      </c>
      <c r="I664" s="66" t="s">
        <v>131</v>
      </c>
      <c r="J664" s="66" t="s">
        <v>633</v>
      </c>
      <c r="K664" s="66" t="s">
        <v>634</v>
      </c>
      <c r="L664" s="66" t="s">
        <v>635</v>
      </c>
      <c r="M664" s="66" t="s">
        <v>546</v>
      </c>
      <c r="N664" s="66" t="s">
        <v>636</v>
      </c>
      <c r="O664" s="69" t="s">
        <v>520</v>
      </c>
      <c r="P664" s="69">
        <v>1.73</v>
      </c>
      <c r="Q664" s="66" t="s">
        <v>64</v>
      </c>
      <c r="R664" s="66" t="s">
        <v>471</v>
      </c>
      <c r="S664" s="67">
        <v>4617.9587692307696</v>
      </c>
      <c r="T664" s="67">
        <f t="shared" si="10"/>
        <v>7989.0686707692312</v>
      </c>
      <c r="U664" s="67">
        <v>57724.484615384601</v>
      </c>
      <c r="V664" s="68">
        <v>1</v>
      </c>
    </row>
    <row r="665" spans="2:22" x14ac:dyDescent="0.25">
      <c r="B665" s="66">
        <v>0</v>
      </c>
      <c r="C665" s="66">
        <v>1762128071</v>
      </c>
      <c r="D665" s="66">
        <v>1765257961</v>
      </c>
      <c r="E665" s="66">
        <v>1765453579</v>
      </c>
      <c r="F665" s="66">
        <v>1765454161</v>
      </c>
      <c r="G665" s="66" t="s">
        <v>104</v>
      </c>
      <c r="H665" s="66" t="s">
        <v>269</v>
      </c>
      <c r="I665" s="66" t="s">
        <v>131</v>
      </c>
      <c r="J665" s="66" t="s">
        <v>633</v>
      </c>
      <c r="K665" s="66" t="s">
        <v>634</v>
      </c>
      <c r="L665" s="66" t="s">
        <v>635</v>
      </c>
      <c r="M665" s="66" t="s">
        <v>546</v>
      </c>
      <c r="N665" s="66" t="s">
        <v>636</v>
      </c>
      <c r="O665" s="69" t="s">
        <v>520</v>
      </c>
      <c r="P665" s="69">
        <v>1.73</v>
      </c>
      <c r="Q665" s="66" t="s">
        <v>64</v>
      </c>
      <c r="R665" s="66" t="s">
        <v>475</v>
      </c>
      <c r="S665" s="67">
        <v>42700.464207692297</v>
      </c>
      <c r="T665" s="67">
        <f t="shared" si="10"/>
        <v>73871.803079307676</v>
      </c>
      <c r="U665" s="67">
        <v>474449.602307692</v>
      </c>
      <c r="V665" s="68">
        <v>5</v>
      </c>
    </row>
    <row r="666" spans="2:22" x14ac:dyDescent="0.25">
      <c r="B666" s="66">
        <v>0</v>
      </c>
      <c r="C666" s="66">
        <v>1762128071</v>
      </c>
      <c r="D666" s="66">
        <v>1765257961</v>
      </c>
      <c r="E666" s="66">
        <v>1765453579</v>
      </c>
      <c r="F666" s="66">
        <v>1765454161</v>
      </c>
      <c r="G666" s="66" t="s">
        <v>104</v>
      </c>
      <c r="H666" s="66" t="s">
        <v>269</v>
      </c>
      <c r="I666" s="66" t="s">
        <v>131</v>
      </c>
      <c r="J666" s="66" t="s">
        <v>633</v>
      </c>
      <c r="K666" s="66" t="s">
        <v>634</v>
      </c>
      <c r="L666" s="66" t="s">
        <v>635</v>
      </c>
      <c r="M666" s="66" t="s">
        <v>546</v>
      </c>
      <c r="N666" s="66" t="s">
        <v>636</v>
      </c>
      <c r="O666" s="69" t="s">
        <v>520</v>
      </c>
      <c r="P666" s="69">
        <v>1.73</v>
      </c>
      <c r="Q666" s="66" t="s">
        <v>64</v>
      </c>
      <c r="R666" s="66" t="s">
        <v>466</v>
      </c>
      <c r="S666" s="67">
        <v>16081.836346153799</v>
      </c>
      <c r="T666" s="67">
        <f t="shared" si="10"/>
        <v>27821.576878846074</v>
      </c>
      <c r="U666" s="67">
        <v>107212.24230769199</v>
      </c>
      <c r="V666" s="68">
        <v>1</v>
      </c>
    </row>
    <row r="667" spans="2:22" x14ac:dyDescent="0.25">
      <c r="B667" s="66">
        <v>0</v>
      </c>
      <c r="C667" s="66">
        <v>1762128071</v>
      </c>
      <c r="D667" s="66">
        <v>1765257961</v>
      </c>
      <c r="E667" s="66">
        <v>1765453579</v>
      </c>
      <c r="F667" s="66">
        <v>1765454743</v>
      </c>
      <c r="G667" s="66" t="s">
        <v>104</v>
      </c>
      <c r="H667" s="66" t="s">
        <v>269</v>
      </c>
      <c r="I667" s="66" t="s">
        <v>131</v>
      </c>
      <c r="J667" s="66" t="s">
        <v>633</v>
      </c>
      <c r="K667" s="66" t="s">
        <v>634</v>
      </c>
      <c r="L667" s="66" t="s">
        <v>635</v>
      </c>
      <c r="M667" s="66" t="s">
        <v>637</v>
      </c>
      <c r="N667" s="66" t="s">
        <v>638</v>
      </c>
      <c r="O667" s="69" t="s">
        <v>520</v>
      </c>
      <c r="P667" s="69">
        <v>1.73</v>
      </c>
      <c r="Q667" s="66" t="s">
        <v>59</v>
      </c>
      <c r="R667" s="66" t="s">
        <v>475</v>
      </c>
      <c r="S667" s="67">
        <v>22155.6118569231</v>
      </c>
      <c r="T667" s="67">
        <f t="shared" si="10"/>
        <v>38329.208512476966</v>
      </c>
      <c r="U667" s="67">
        <v>246173.46507692299</v>
      </c>
      <c r="V667" s="68">
        <v>3</v>
      </c>
    </row>
    <row r="668" spans="2:22" x14ac:dyDescent="0.25">
      <c r="B668" s="66">
        <v>0</v>
      </c>
      <c r="C668" s="66">
        <v>1762128071</v>
      </c>
      <c r="D668" s="66">
        <v>1765257961</v>
      </c>
      <c r="E668" s="66">
        <v>1765453579</v>
      </c>
      <c r="F668" s="66">
        <v>1765454743</v>
      </c>
      <c r="G668" s="66" t="s">
        <v>104</v>
      </c>
      <c r="H668" s="66" t="s">
        <v>269</v>
      </c>
      <c r="I668" s="66" t="s">
        <v>131</v>
      </c>
      <c r="J668" s="66" t="s">
        <v>633</v>
      </c>
      <c r="K668" s="66" t="s">
        <v>634</v>
      </c>
      <c r="L668" s="66" t="s">
        <v>635</v>
      </c>
      <c r="M668" s="66" t="s">
        <v>637</v>
      </c>
      <c r="N668" s="66" t="s">
        <v>638</v>
      </c>
      <c r="O668" s="69" t="s">
        <v>520</v>
      </c>
      <c r="P668" s="69">
        <v>1.73</v>
      </c>
      <c r="Q668" s="66" t="s">
        <v>59</v>
      </c>
      <c r="R668" s="66" t="s">
        <v>465</v>
      </c>
      <c r="S668" s="67">
        <v>18362.9804230769</v>
      </c>
      <c r="T668" s="67">
        <f t="shared" si="10"/>
        <v>31767.956131923038</v>
      </c>
      <c r="U668" s="67">
        <v>183629.80423076899</v>
      </c>
      <c r="V668" s="68">
        <v>2</v>
      </c>
    </row>
    <row r="669" spans="2:22" x14ac:dyDescent="0.25">
      <c r="B669" s="66">
        <v>0</v>
      </c>
      <c r="C669" s="66">
        <v>1762128071</v>
      </c>
      <c r="D669" s="66">
        <v>1765257961</v>
      </c>
      <c r="E669" s="66">
        <v>1765453579</v>
      </c>
      <c r="F669" s="66">
        <v>1765454743</v>
      </c>
      <c r="G669" s="66" t="s">
        <v>104</v>
      </c>
      <c r="H669" s="66" t="s">
        <v>269</v>
      </c>
      <c r="I669" s="66" t="s">
        <v>131</v>
      </c>
      <c r="J669" s="66" t="s">
        <v>633</v>
      </c>
      <c r="K669" s="66" t="s">
        <v>634</v>
      </c>
      <c r="L669" s="66" t="s">
        <v>635</v>
      </c>
      <c r="M669" s="66" t="s">
        <v>637</v>
      </c>
      <c r="N669" s="66" t="s">
        <v>638</v>
      </c>
      <c r="O669" s="69" t="s">
        <v>520</v>
      </c>
      <c r="P669" s="69">
        <v>1.73</v>
      </c>
      <c r="Q669" s="66" t="s">
        <v>59</v>
      </c>
      <c r="R669" s="66" t="s">
        <v>467</v>
      </c>
      <c r="S669" s="67">
        <v>29789.972230769199</v>
      </c>
      <c r="T669" s="67">
        <f t="shared" si="10"/>
        <v>51536.651959230716</v>
      </c>
      <c r="U669" s="67">
        <v>148949.861153846</v>
      </c>
      <c r="V669" s="68">
        <v>1</v>
      </c>
    </row>
    <row r="670" spans="2:22" x14ac:dyDescent="0.25">
      <c r="B670" s="66">
        <v>0</v>
      </c>
      <c r="C670" s="66">
        <v>1762128071</v>
      </c>
      <c r="D670" s="66">
        <v>1765257961</v>
      </c>
      <c r="E670" s="66">
        <v>1765453579</v>
      </c>
      <c r="F670" s="66">
        <v>1765454743</v>
      </c>
      <c r="G670" s="66" t="s">
        <v>104</v>
      </c>
      <c r="H670" s="66" t="s">
        <v>269</v>
      </c>
      <c r="I670" s="66" t="s">
        <v>131</v>
      </c>
      <c r="J670" s="66" t="s">
        <v>633</v>
      </c>
      <c r="K670" s="66" t="s">
        <v>634</v>
      </c>
      <c r="L670" s="66" t="s">
        <v>635</v>
      </c>
      <c r="M670" s="66" t="s">
        <v>637</v>
      </c>
      <c r="N670" s="66" t="s">
        <v>638</v>
      </c>
      <c r="O670" s="69" t="s">
        <v>520</v>
      </c>
      <c r="P670" s="69">
        <v>1.73</v>
      </c>
      <c r="Q670" s="66" t="s">
        <v>81</v>
      </c>
      <c r="R670" s="66" t="s">
        <v>472</v>
      </c>
      <c r="S670" s="67">
        <v>3786.0410000000002</v>
      </c>
      <c r="T670" s="67">
        <f t="shared" si="10"/>
        <v>6549.8509300000005</v>
      </c>
      <c r="U670" s="67">
        <v>75720.820000000007</v>
      </c>
      <c r="V670" s="68">
        <v>1</v>
      </c>
    </row>
    <row r="671" spans="2:22" x14ac:dyDescent="0.25">
      <c r="B671" s="66">
        <v>0</v>
      </c>
      <c r="C671" s="66">
        <v>1762128071</v>
      </c>
      <c r="D671" s="66">
        <v>1765257961</v>
      </c>
      <c r="E671" s="66">
        <v>1765453579</v>
      </c>
      <c r="F671" s="66">
        <v>1765454743</v>
      </c>
      <c r="G671" s="66" t="s">
        <v>104</v>
      </c>
      <c r="H671" s="66" t="s">
        <v>269</v>
      </c>
      <c r="I671" s="66" t="s">
        <v>131</v>
      </c>
      <c r="J671" s="66" t="s">
        <v>633</v>
      </c>
      <c r="K671" s="66" t="s">
        <v>634</v>
      </c>
      <c r="L671" s="66" t="s">
        <v>635</v>
      </c>
      <c r="M671" s="66" t="s">
        <v>637</v>
      </c>
      <c r="N671" s="66" t="s">
        <v>638</v>
      </c>
      <c r="O671" s="69" t="s">
        <v>520</v>
      </c>
      <c r="P671" s="69">
        <v>1.73</v>
      </c>
      <c r="Q671" s="66" t="s">
        <v>84</v>
      </c>
      <c r="R671" s="66" t="s">
        <v>472</v>
      </c>
      <c r="S671" s="67">
        <v>173796.34599999999</v>
      </c>
      <c r="T671" s="67">
        <f t="shared" si="10"/>
        <v>300667.67858000001</v>
      </c>
      <c r="U671" s="67">
        <v>3475926.92</v>
      </c>
      <c r="V671" s="68">
        <v>53</v>
      </c>
    </row>
    <row r="672" spans="2:22" x14ac:dyDescent="0.25">
      <c r="B672" s="66">
        <v>0</v>
      </c>
      <c r="C672" s="66">
        <v>1762128071</v>
      </c>
      <c r="D672" s="66">
        <v>1765257961</v>
      </c>
      <c r="E672" s="66">
        <v>1765453579</v>
      </c>
      <c r="F672" s="66">
        <v>1765454743</v>
      </c>
      <c r="G672" s="66" t="s">
        <v>104</v>
      </c>
      <c r="H672" s="66" t="s">
        <v>269</v>
      </c>
      <c r="I672" s="66" t="s">
        <v>131</v>
      </c>
      <c r="J672" s="66" t="s">
        <v>633</v>
      </c>
      <c r="K672" s="66" t="s">
        <v>634</v>
      </c>
      <c r="L672" s="66" t="s">
        <v>635</v>
      </c>
      <c r="M672" s="66" t="s">
        <v>637</v>
      </c>
      <c r="N672" s="66" t="s">
        <v>638</v>
      </c>
      <c r="O672" s="69" t="s">
        <v>520</v>
      </c>
      <c r="P672" s="69">
        <v>1.73</v>
      </c>
      <c r="Q672" s="66" t="s">
        <v>84</v>
      </c>
      <c r="R672" s="66" t="s">
        <v>473</v>
      </c>
      <c r="S672" s="67">
        <v>2486.5675384615402</v>
      </c>
      <c r="T672" s="67">
        <f t="shared" si="10"/>
        <v>4301.7618415384641</v>
      </c>
      <c r="U672" s="67">
        <v>49731.350769230798</v>
      </c>
      <c r="V672" s="68">
        <v>1</v>
      </c>
    </row>
    <row r="673" spans="2:22" x14ac:dyDescent="0.25">
      <c r="B673" s="66">
        <v>0</v>
      </c>
      <c r="C673" s="66">
        <v>1762128071</v>
      </c>
      <c r="D673" s="66">
        <v>1765257961</v>
      </c>
      <c r="E673" s="66">
        <v>1765453579</v>
      </c>
      <c r="F673" s="66">
        <v>1765454743</v>
      </c>
      <c r="G673" s="66" t="s">
        <v>104</v>
      </c>
      <c r="H673" s="66" t="s">
        <v>269</v>
      </c>
      <c r="I673" s="66" t="s">
        <v>131</v>
      </c>
      <c r="J673" s="66" t="s">
        <v>633</v>
      </c>
      <c r="K673" s="66" t="s">
        <v>634</v>
      </c>
      <c r="L673" s="66" t="s">
        <v>635</v>
      </c>
      <c r="M673" s="66" t="s">
        <v>637</v>
      </c>
      <c r="N673" s="66" t="s">
        <v>638</v>
      </c>
      <c r="O673" s="69" t="s">
        <v>520</v>
      </c>
      <c r="P673" s="69">
        <v>1.73</v>
      </c>
      <c r="Q673" s="66" t="s">
        <v>84</v>
      </c>
      <c r="R673" s="66" t="s">
        <v>475</v>
      </c>
      <c r="S673" s="67">
        <v>83527.973688461498</v>
      </c>
      <c r="T673" s="67">
        <f t="shared" si="10"/>
        <v>144503.39448103838</v>
      </c>
      <c r="U673" s="67">
        <v>928088.59653846198</v>
      </c>
      <c r="V673" s="68">
        <v>12</v>
      </c>
    </row>
    <row r="674" spans="2:22" x14ac:dyDescent="0.25">
      <c r="B674" s="66">
        <v>0</v>
      </c>
      <c r="C674" s="66">
        <v>1762128071</v>
      </c>
      <c r="D674" s="66">
        <v>1765257961</v>
      </c>
      <c r="E674" s="66">
        <v>1765453579</v>
      </c>
      <c r="F674" s="66">
        <v>1765454743</v>
      </c>
      <c r="G674" s="66" t="s">
        <v>104</v>
      </c>
      <c r="H674" s="66" t="s">
        <v>269</v>
      </c>
      <c r="I674" s="66" t="s">
        <v>131</v>
      </c>
      <c r="J674" s="66" t="s">
        <v>633</v>
      </c>
      <c r="K674" s="66" t="s">
        <v>634</v>
      </c>
      <c r="L674" s="66" t="s">
        <v>635</v>
      </c>
      <c r="M674" s="66" t="s">
        <v>637</v>
      </c>
      <c r="N674" s="66" t="s">
        <v>638</v>
      </c>
      <c r="O674" s="69" t="s">
        <v>520</v>
      </c>
      <c r="P674" s="69">
        <v>1.73</v>
      </c>
      <c r="Q674" s="66" t="s">
        <v>84</v>
      </c>
      <c r="R674" s="66" t="s">
        <v>465</v>
      </c>
      <c r="S674" s="67">
        <v>8788.56453846154</v>
      </c>
      <c r="T674" s="67">
        <f t="shared" si="10"/>
        <v>15204.216651538463</v>
      </c>
      <c r="U674" s="67">
        <v>87885.645384615404</v>
      </c>
      <c r="V674" s="68">
        <v>1</v>
      </c>
    </row>
    <row r="675" spans="2:22" x14ac:dyDescent="0.25">
      <c r="B675" s="66">
        <v>0</v>
      </c>
      <c r="C675" s="66">
        <v>1762128071</v>
      </c>
      <c r="D675" s="66">
        <v>1765257961</v>
      </c>
      <c r="E675" s="66">
        <v>1765453579</v>
      </c>
      <c r="F675" s="66">
        <v>1765454743</v>
      </c>
      <c r="G675" s="66" t="s">
        <v>104</v>
      </c>
      <c r="H675" s="66" t="s">
        <v>269</v>
      </c>
      <c r="I675" s="66" t="s">
        <v>131</v>
      </c>
      <c r="J675" s="66" t="s">
        <v>633</v>
      </c>
      <c r="K675" s="66" t="s">
        <v>634</v>
      </c>
      <c r="L675" s="66" t="s">
        <v>635</v>
      </c>
      <c r="M675" s="66" t="s">
        <v>637</v>
      </c>
      <c r="N675" s="66" t="s">
        <v>638</v>
      </c>
      <c r="O675" s="69" t="s">
        <v>520</v>
      </c>
      <c r="P675" s="69">
        <v>1.73</v>
      </c>
      <c r="Q675" s="66" t="s">
        <v>84</v>
      </c>
      <c r="R675" s="66" t="s">
        <v>476</v>
      </c>
      <c r="S675" s="67">
        <v>10111.3203076923</v>
      </c>
      <c r="T675" s="67">
        <f t="shared" si="10"/>
        <v>17492.584132307678</v>
      </c>
      <c r="U675" s="67">
        <v>101113.203076923</v>
      </c>
      <c r="V675" s="68">
        <v>1</v>
      </c>
    </row>
    <row r="676" spans="2:22" x14ac:dyDescent="0.25">
      <c r="B676" s="66">
        <v>0</v>
      </c>
      <c r="C676" s="66">
        <v>1762128071</v>
      </c>
      <c r="D676" s="66">
        <v>1765257961</v>
      </c>
      <c r="E676" s="66">
        <v>1765453579</v>
      </c>
      <c r="F676" s="66">
        <v>1765455907</v>
      </c>
      <c r="G676" s="66" t="s">
        <v>104</v>
      </c>
      <c r="H676" s="66" t="s">
        <v>269</v>
      </c>
      <c r="I676" s="66" t="s">
        <v>131</v>
      </c>
      <c r="J676" s="66" t="s">
        <v>633</v>
      </c>
      <c r="K676" s="66" t="s">
        <v>634</v>
      </c>
      <c r="L676" s="66" t="s">
        <v>635</v>
      </c>
      <c r="M676" s="66" t="s">
        <v>1</v>
      </c>
      <c r="N676" s="66" t="s">
        <v>639</v>
      </c>
      <c r="O676" s="69" t="s">
        <v>520</v>
      </c>
      <c r="P676" s="69">
        <v>1.73</v>
      </c>
      <c r="Q676" s="66" t="s">
        <v>59</v>
      </c>
      <c r="R676" s="66" t="s">
        <v>472</v>
      </c>
      <c r="S676" s="67">
        <v>4104.7785000000003</v>
      </c>
      <c r="T676" s="67">
        <f t="shared" si="10"/>
        <v>7101.2668050000002</v>
      </c>
      <c r="U676" s="67">
        <v>82095.570000000007</v>
      </c>
      <c r="V676" s="68">
        <v>1</v>
      </c>
    </row>
    <row r="677" spans="2:22" x14ac:dyDescent="0.25">
      <c r="B677" s="66">
        <v>0</v>
      </c>
      <c r="C677" s="66">
        <v>1762128071</v>
      </c>
      <c r="D677" s="66">
        <v>1765257961</v>
      </c>
      <c r="E677" s="66">
        <v>1765453579</v>
      </c>
      <c r="F677" s="66">
        <v>1765455907</v>
      </c>
      <c r="G677" s="66" t="s">
        <v>104</v>
      </c>
      <c r="H677" s="66" t="s">
        <v>269</v>
      </c>
      <c r="I677" s="66" t="s">
        <v>131</v>
      </c>
      <c r="J677" s="66" t="s">
        <v>633</v>
      </c>
      <c r="K677" s="66" t="s">
        <v>634</v>
      </c>
      <c r="L677" s="66" t="s">
        <v>635</v>
      </c>
      <c r="M677" s="66" t="s">
        <v>1</v>
      </c>
      <c r="N677" s="66" t="s">
        <v>639</v>
      </c>
      <c r="O677" s="69" t="s">
        <v>520</v>
      </c>
      <c r="P677" s="69">
        <v>1.73</v>
      </c>
      <c r="Q677" s="66" t="s">
        <v>59</v>
      </c>
      <c r="R677" s="66" t="s">
        <v>471</v>
      </c>
      <c r="S677" s="67">
        <v>4816.5705538461498</v>
      </c>
      <c r="T677" s="67">
        <f t="shared" si="10"/>
        <v>8332.6670581538383</v>
      </c>
      <c r="U677" s="67">
        <v>60207.1319230769</v>
      </c>
      <c r="V677" s="68">
        <v>1</v>
      </c>
    </row>
    <row r="678" spans="2:22" x14ac:dyDescent="0.25">
      <c r="B678" s="66">
        <v>0</v>
      </c>
      <c r="C678" s="66">
        <v>1762128071</v>
      </c>
      <c r="D678" s="66">
        <v>1765257961</v>
      </c>
      <c r="E678" s="66">
        <v>1765453579</v>
      </c>
      <c r="F678" s="66">
        <v>1765455907</v>
      </c>
      <c r="G678" s="66" t="s">
        <v>104</v>
      </c>
      <c r="H678" s="66" t="s">
        <v>269</v>
      </c>
      <c r="I678" s="66" t="s">
        <v>131</v>
      </c>
      <c r="J678" s="66" t="s">
        <v>633</v>
      </c>
      <c r="K678" s="66" t="s">
        <v>634</v>
      </c>
      <c r="L678" s="66" t="s">
        <v>635</v>
      </c>
      <c r="M678" s="66" t="s">
        <v>1</v>
      </c>
      <c r="N678" s="66" t="s">
        <v>639</v>
      </c>
      <c r="O678" s="69" t="s">
        <v>520</v>
      </c>
      <c r="P678" s="69">
        <v>1.73</v>
      </c>
      <c r="Q678" s="66" t="s">
        <v>59</v>
      </c>
      <c r="R678" s="66" t="s">
        <v>465</v>
      </c>
      <c r="S678" s="67">
        <v>10022.770500000001</v>
      </c>
      <c r="T678" s="67">
        <f t="shared" si="10"/>
        <v>17339.392964999999</v>
      </c>
      <c r="U678" s="67">
        <v>100227.705</v>
      </c>
      <c r="V678" s="68">
        <v>1</v>
      </c>
    </row>
    <row r="679" spans="2:22" x14ac:dyDescent="0.25">
      <c r="B679" s="66">
        <v>0</v>
      </c>
      <c r="C679" s="66">
        <v>1762128071</v>
      </c>
      <c r="D679" s="66">
        <v>1765257961</v>
      </c>
      <c r="E679" s="66">
        <v>1765453579</v>
      </c>
      <c r="F679" s="66">
        <v>1765455907</v>
      </c>
      <c r="G679" s="66" t="s">
        <v>104</v>
      </c>
      <c r="H679" s="66" t="s">
        <v>269</v>
      </c>
      <c r="I679" s="66" t="s">
        <v>131</v>
      </c>
      <c r="J679" s="66" t="s">
        <v>633</v>
      </c>
      <c r="K679" s="66" t="s">
        <v>634</v>
      </c>
      <c r="L679" s="66" t="s">
        <v>635</v>
      </c>
      <c r="M679" s="66" t="s">
        <v>1</v>
      </c>
      <c r="N679" s="66" t="s">
        <v>639</v>
      </c>
      <c r="O679" s="69" t="s">
        <v>520</v>
      </c>
      <c r="P679" s="69">
        <v>1.73</v>
      </c>
      <c r="Q679" s="66" t="s">
        <v>59</v>
      </c>
      <c r="R679" s="66" t="s">
        <v>467</v>
      </c>
      <c r="S679" s="67">
        <v>30252.193461538402</v>
      </c>
      <c r="T679" s="67">
        <f t="shared" si="10"/>
        <v>52336.294688461436</v>
      </c>
      <c r="U679" s="67">
        <v>151260.96730769199</v>
      </c>
      <c r="V679" s="68">
        <v>1</v>
      </c>
    </row>
    <row r="680" spans="2:22" x14ac:dyDescent="0.25">
      <c r="B680" s="66">
        <v>0</v>
      </c>
      <c r="C680" s="66">
        <v>1762128071</v>
      </c>
      <c r="D680" s="66">
        <v>1765257961</v>
      </c>
      <c r="E680" s="66">
        <v>1765453579</v>
      </c>
      <c r="F680" s="66">
        <v>1765455907</v>
      </c>
      <c r="G680" s="66" t="s">
        <v>104</v>
      </c>
      <c r="H680" s="66" t="s">
        <v>269</v>
      </c>
      <c r="I680" s="66" t="s">
        <v>131</v>
      </c>
      <c r="J680" s="66" t="s">
        <v>633</v>
      </c>
      <c r="K680" s="66" t="s">
        <v>634</v>
      </c>
      <c r="L680" s="66" t="s">
        <v>635</v>
      </c>
      <c r="M680" s="66" t="s">
        <v>1</v>
      </c>
      <c r="N680" s="66" t="s">
        <v>639</v>
      </c>
      <c r="O680" s="69" t="s">
        <v>520</v>
      </c>
      <c r="P680" s="69">
        <v>1.73</v>
      </c>
      <c r="Q680" s="66" t="s">
        <v>73</v>
      </c>
      <c r="R680" s="66" t="s">
        <v>472</v>
      </c>
      <c r="S680" s="67">
        <v>26255.117999999999</v>
      </c>
      <c r="T680" s="67">
        <f t="shared" si="10"/>
        <v>45421.354139999996</v>
      </c>
      <c r="U680" s="67">
        <v>525102.36</v>
      </c>
      <c r="V680" s="68">
        <v>8</v>
      </c>
    </row>
    <row r="681" spans="2:22" x14ac:dyDescent="0.25">
      <c r="B681" s="66">
        <v>0</v>
      </c>
      <c r="C681" s="66">
        <v>1762128071</v>
      </c>
      <c r="D681" s="66">
        <v>1765257961</v>
      </c>
      <c r="E681" s="66">
        <v>1765453579</v>
      </c>
      <c r="F681" s="66">
        <v>1765455907</v>
      </c>
      <c r="G681" s="66" t="s">
        <v>104</v>
      </c>
      <c r="H681" s="66" t="s">
        <v>269</v>
      </c>
      <c r="I681" s="66" t="s">
        <v>131</v>
      </c>
      <c r="J681" s="66" t="s">
        <v>633</v>
      </c>
      <c r="K681" s="66" t="s">
        <v>634</v>
      </c>
      <c r="L681" s="66" t="s">
        <v>635</v>
      </c>
      <c r="M681" s="66" t="s">
        <v>1</v>
      </c>
      <c r="N681" s="66" t="s">
        <v>639</v>
      </c>
      <c r="O681" s="69" t="s">
        <v>520</v>
      </c>
      <c r="P681" s="69">
        <v>1.73</v>
      </c>
      <c r="Q681" s="66" t="s">
        <v>73</v>
      </c>
      <c r="R681" s="66" t="s">
        <v>475</v>
      </c>
      <c r="S681" s="67">
        <v>25713.845826923101</v>
      </c>
      <c r="T681" s="67">
        <f t="shared" si="10"/>
        <v>44484.953280576963</v>
      </c>
      <c r="U681" s="67">
        <v>285709.39807692298</v>
      </c>
      <c r="V681" s="68">
        <v>3</v>
      </c>
    </row>
    <row r="682" spans="2:22" x14ac:dyDescent="0.25">
      <c r="B682" s="66">
        <v>0</v>
      </c>
      <c r="C682" s="66">
        <v>1762128071</v>
      </c>
      <c r="D682" s="66">
        <v>1765257961</v>
      </c>
      <c r="E682" s="66">
        <v>1765453579</v>
      </c>
      <c r="F682" s="66">
        <v>1765455907</v>
      </c>
      <c r="G682" s="66" t="s">
        <v>104</v>
      </c>
      <c r="H682" s="66" t="s">
        <v>269</v>
      </c>
      <c r="I682" s="66" t="s">
        <v>131</v>
      </c>
      <c r="J682" s="66" t="s">
        <v>633</v>
      </c>
      <c r="K682" s="66" t="s">
        <v>634</v>
      </c>
      <c r="L682" s="66" t="s">
        <v>635</v>
      </c>
      <c r="M682" s="66" t="s">
        <v>1</v>
      </c>
      <c r="N682" s="66" t="s">
        <v>639</v>
      </c>
      <c r="O682" s="69" t="s">
        <v>520</v>
      </c>
      <c r="P682" s="69">
        <v>1.73</v>
      </c>
      <c r="Q682" s="66" t="s">
        <v>61</v>
      </c>
      <c r="R682" s="66" t="s">
        <v>472</v>
      </c>
      <c r="S682" s="67">
        <v>119809.90549999999</v>
      </c>
      <c r="T682" s="67">
        <f t="shared" si="10"/>
        <v>207271.13651499999</v>
      </c>
      <c r="U682" s="67">
        <v>2396198.11</v>
      </c>
      <c r="V682" s="68">
        <v>38</v>
      </c>
    </row>
    <row r="683" spans="2:22" x14ac:dyDescent="0.25">
      <c r="B683" s="66">
        <v>0</v>
      </c>
      <c r="C683" s="66">
        <v>1762128071</v>
      </c>
      <c r="D683" s="66">
        <v>1765257961</v>
      </c>
      <c r="E683" s="66">
        <v>1765453579</v>
      </c>
      <c r="F683" s="66">
        <v>1765455907</v>
      </c>
      <c r="G683" s="66" t="s">
        <v>104</v>
      </c>
      <c r="H683" s="66" t="s">
        <v>269</v>
      </c>
      <c r="I683" s="66" t="s">
        <v>131</v>
      </c>
      <c r="J683" s="66" t="s">
        <v>633</v>
      </c>
      <c r="K683" s="66" t="s">
        <v>634</v>
      </c>
      <c r="L683" s="66" t="s">
        <v>635</v>
      </c>
      <c r="M683" s="66" t="s">
        <v>1</v>
      </c>
      <c r="N683" s="66" t="s">
        <v>639</v>
      </c>
      <c r="O683" s="69" t="s">
        <v>520</v>
      </c>
      <c r="P683" s="69">
        <v>1.73</v>
      </c>
      <c r="Q683" s="66" t="s">
        <v>61</v>
      </c>
      <c r="R683" s="66" t="s">
        <v>473</v>
      </c>
      <c r="S683" s="67">
        <v>2355.2653846153798</v>
      </c>
      <c r="T683" s="67">
        <f t="shared" si="10"/>
        <v>4074.6091153846069</v>
      </c>
      <c r="U683" s="67">
        <v>47105.307692307702</v>
      </c>
      <c r="V683" s="68">
        <v>1</v>
      </c>
    </row>
    <row r="684" spans="2:22" x14ac:dyDescent="0.25">
      <c r="B684" s="66">
        <v>0</v>
      </c>
      <c r="C684" s="66">
        <v>1762128071</v>
      </c>
      <c r="D684" s="66">
        <v>1765257961</v>
      </c>
      <c r="E684" s="66">
        <v>1765453579</v>
      </c>
      <c r="F684" s="66">
        <v>1765455907</v>
      </c>
      <c r="G684" s="66" t="s">
        <v>104</v>
      </c>
      <c r="H684" s="66" t="s">
        <v>269</v>
      </c>
      <c r="I684" s="66" t="s">
        <v>131</v>
      </c>
      <c r="J684" s="66" t="s">
        <v>633</v>
      </c>
      <c r="K684" s="66" t="s">
        <v>634</v>
      </c>
      <c r="L684" s="66" t="s">
        <v>635</v>
      </c>
      <c r="M684" s="66" t="s">
        <v>1</v>
      </c>
      <c r="N684" s="66" t="s">
        <v>639</v>
      </c>
      <c r="O684" s="69" t="s">
        <v>520</v>
      </c>
      <c r="P684" s="69">
        <v>1.73</v>
      </c>
      <c r="Q684" s="66" t="s">
        <v>61</v>
      </c>
      <c r="R684" s="66" t="s">
        <v>475</v>
      </c>
      <c r="S684" s="67">
        <v>68375.6491153846</v>
      </c>
      <c r="T684" s="67">
        <f t="shared" si="10"/>
        <v>118289.87296961536</v>
      </c>
      <c r="U684" s="67">
        <v>759729.43461538502</v>
      </c>
      <c r="V684" s="68">
        <v>9</v>
      </c>
    </row>
    <row r="685" spans="2:22" x14ac:dyDescent="0.25">
      <c r="B685" s="66">
        <v>0</v>
      </c>
      <c r="C685" s="66">
        <v>1762128071</v>
      </c>
      <c r="D685" s="66">
        <v>1765257961</v>
      </c>
      <c r="E685" s="66">
        <v>1765453579</v>
      </c>
      <c r="F685" s="66">
        <v>1765455907</v>
      </c>
      <c r="G685" s="66" t="s">
        <v>104</v>
      </c>
      <c r="H685" s="66" t="s">
        <v>269</v>
      </c>
      <c r="I685" s="66" t="s">
        <v>131</v>
      </c>
      <c r="J685" s="66" t="s">
        <v>633</v>
      </c>
      <c r="K685" s="66" t="s">
        <v>634</v>
      </c>
      <c r="L685" s="66" t="s">
        <v>635</v>
      </c>
      <c r="M685" s="66" t="s">
        <v>1</v>
      </c>
      <c r="N685" s="66" t="s">
        <v>639</v>
      </c>
      <c r="O685" s="69" t="s">
        <v>520</v>
      </c>
      <c r="P685" s="69">
        <v>1.73</v>
      </c>
      <c r="Q685" s="66" t="s">
        <v>61</v>
      </c>
      <c r="R685" s="66" t="s">
        <v>465</v>
      </c>
      <c r="S685" s="67">
        <v>8732.3876923076896</v>
      </c>
      <c r="T685" s="67">
        <f t="shared" si="10"/>
        <v>15107.030707692304</v>
      </c>
      <c r="U685" s="67">
        <v>87323.876923076896</v>
      </c>
      <c r="V685" s="68">
        <v>1</v>
      </c>
    </row>
    <row r="686" spans="2:22" x14ac:dyDescent="0.25">
      <c r="B686" s="66">
        <v>0</v>
      </c>
      <c r="C686" s="66">
        <v>1762128071</v>
      </c>
      <c r="D686" s="66">
        <v>1765257961</v>
      </c>
      <c r="E686" s="66">
        <v>1765453579</v>
      </c>
      <c r="F686" s="66">
        <v>1765455907</v>
      </c>
      <c r="G686" s="66" t="s">
        <v>104</v>
      </c>
      <c r="H686" s="66" t="s">
        <v>269</v>
      </c>
      <c r="I686" s="66" t="s">
        <v>131</v>
      </c>
      <c r="J686" s="66" t="s">
        <v>633</v>
      </c>
      <c r="K686" s="66" t="s">
        <v>634</v>
      </c>
      <c r="L686" s="66" t="s">
        <v>635</v>
      </c>
      <c r="M686" s="66" t="s">
        <v>1</v>
      </c>
      <c r="N686" s="66" t="s">
        <v>639</v>
      </c>
      <c r="O686" s="69" t="s">
        <v>520</v>
      </c>
      <c r="P686" s="69">
        <v>1.73</v>
      </c>
      <c r="Q686" s="66" t="s">
        <v>61</v>
      </c>
      <c r="R686" s="66" t="s">
        <v>476</v>
      </c>
      <c r="S686" s="67">
        <v>9567.8223846153796</v>
      </c>
      <c r="T686" s="67">
        <f t="shared" si="10"/>
        <v>16552.332725384607</v>
      </c>
      <c r="U686" s="67">
        <v>95678.223846153807</v>
      </c>
      <c r="V686" s="68">
        <v>1</v>
      </c>
    </row>
    <row r="687" spans="2:22" x14ac:dyDescent="0.25">
      <c r="B687" s="66">
        <v>0</v>
      </c>
      <c r="C687" s="66">
        <v>1762128071</v>
      </c>
      <c r="D687" s="66">
        <v>1765257961</v>
      </c>
      <c r="E687" s="66">
        <v>1765453579</v>
      </c>
      <c r="F687" s="66">
        <v>1765455907</v>
      </c>
      <c r="G687" s="66" t="s">
        <v>104</v>
      </c>
      <c r="H687" s="66" t="s">
        <v>269</v>
      </c>
      <c r="I687" s="66" t="s">
        <v>131</v>
      </c>
      <c r="J687" s="66" t="s">
        <v>633</v>
      </c>
      <c r="K687" s="66" t="s">
        <v>634</v>
      </c>
      <c r="L687" s="66" t="s">
        <v>635</v>
      </c>
      <c r="M687" s="66" t="s">
        <v>1</v>
      </c>
      <c r="N687" s="66" t="s">
        <v>639</v>
      </c>
      <c r="O687" s="69" t="s">
        <v>520</v>
      </c>
      <c r="P687" s="69">
        <v>1.73</v>
      </c>
      <c r="Q687" s="66" t="s">
        <v>83</v>
      </c>
      <c r="R687" s="66" t="s">
        <v>472</v>
      </c>
      <c r="S687" s="67">
        <v>5480.8540000000003</v>
      </c>
      <c r="T687" s="67">
        <f t="shared" si="10"/>
        <v>9481.8774200000007</v>
      </c>
      <c r="U687" s="67">
        <v>109617.08</v>
      </c>
      <c r="V687" s="68">
        <v>2</v>
      </c>
    </row>
    <row r="688" spans="2:22" x14ac:dyDescent="0.25">
      <c r="B688" s="66">
        <v>0</v>
      </c>
      <c r="C688" s="66">
        <v>1762128071</v>
      </c>
      <c r="D688" s="66">
        <v>1765257961</v>
      </c>
      <c r="E688" s="66">
        <v>1765453579</v>
      </c>
      <c r="F688" s="66">
        <v>1765455907</v>
      </c>
      <c r="G688" s="66" t="s">
        <v>104</v>
      </c>
      <c r="H688" s="66" t="s">
        <v>269</v>
      </c>
      <c r="I688" s="66" t="s">
        <v>131</v>
      </c>
      <c r="J688" s="66" t="s">
        <v>633</v>
      </c>
      <c r="K688" s="66" t="s">
        <v>634</v>
      </c>
      <c r="L688" s="66" t="s">
        <v>635</v>
      </c>
      <c r="M688" s="66" t="s">
        <v>1</v>
      </c>
      <c r="N688" s="66" t="s">
        <v>639</v>
      </c>
      <c r="O688" s="69" t="s">
        <v>520</v>
      </c>
      <c r="P688" s="69">
        <v>1.73</v>
      </c>
      <c r="Q688" s="66" t="s">
        <v>83</v>
      </c>
      <c r="R688" s="66" t="s">
        <v>475</v>
      </c>
      <c r="S688" s="67">
        <v>11737.372015384601</v>
      </c>
      <c r="T688" s="67">
        <f t="shared" si="10"/>
        <v>20305.653586615357</v>
      </c>
      <c r="U688" s="67">
        <v>130415.244615385</v>
      </c>
      <c r="V688" s="68">
        <v>2</v>
      </c>
    </row>
    <row r="689" spans="2:22" x14ac:dyDescent="0.25">
      <c r="B689" s="66">
        <v>0</v>
      </c>
      <c r="C689" s="66">
        <v>1762128071</v>
      </c>
      <c r="D689" s="66">
        <v>1765257961</v>
      </c>
      <c r="E689" s="66">
        <v>1765453579</v>
      </c>
      <c r="F689" s="66">
        <v>1765469880</v>
      </c>
      <c r="G689" s="66" t="s">
        <v>104</v>
      </c>
      <c r="H689" s="66" t="s">
        <v>269</v>
      </c>
      <c r="I689" s="66" t="s">
        <v>131</v>
      </c>
      <c r="J689" s="66" t="s">
        <v>633</v>
      </c>
      <c r="K689" s="66" t="s">
        <v>634</v>
      </c>
      <c r="L689" s="66" t="s">
        <v>635</v>
      </c>
      <c r="M689" s="66" t="s">
        <v>2</v>
      </c>
      <c r="N689" s="66" t="s">
        <v>640</v>
      </c>
      <c r="O689" s="69" t="s">
        <v>520</v>
      </c>
      <c r="P689" s="69">
        <v>1.73</v>
      </c>
      <c r="Q689" s="66" t="s">
        <v>59</v>
      </c>
      <c r="R689" s="66" t="s">
        <v>471</v>
      </c>
      <c r="S689" s="67">
        <v>5690.1610153846204</v>
      </c>
      <c r="T689" s="67">
        <f t="shared" si="10"/>
        <v>9843.9785566153932</v>
      </c>
      <c r="U689" s="67">
        <v>71127.012692307704</v>
      </c>
      <c r="V689" s="68">
        <v>1</v>
      </c>
    </row>
    <row r="690" spans="2:22" x14ac:dyDescent="0.25">
      <c r="B690" s="66">
        <v>0</v>
      </c>
      <c r="C690" s="66">
        <v>1762128071</v>
      </c>
      <c r="D690" s="66">
        <v>1765257961</v>
      </c>
      <c r="E690" s="66">
        <v>1765453579</v>
      </c>
      <c r="F690" s="66">
        <v>1765469880</v>
      </c>
      <c r="G690" s="66" t="s">
        <v>104</v>
      </c>
      <c r="H690" s="66" t="s">
        <v>269</v>
      </c>
      <c r="I690" s="66" t="s">
        <v>131</v>
      </c>
      <c r="J690" s="66" t="s">
        <v>633</v>
      </c>
      <c r="K690" s="66" t="s">
        <v>634</v>
      </c>
      <c r="L690" s="66" t="s">
        <v>635</v>
      </c>
      <c r="M690" s="66" t="s">
        <v>2</v>
      </c>
      <c r="N690" s="66" t="s">
        <v>640</v>
      </c>
      <c r="O690" s="69" t="s">
        <v>520</v>
      </c>
      <c r="P690" s="69">
        <v>1.73</v>
      </c>
      <c r="Q690" s="66" t="s">
        <v>59</v>
      </c>
      <c r="R690" s="66" t="s">
        <v>467</v>
      </c>
      <c r="S690" s="67">
        <v>30016.990076923001</v>
      </c>
      <c r="T690" s="67">
        <f t="shared" si="10"/>
        <v>51929.392833076789</v>
      </c>
      <c r="U690" s="67">
        <v>150084.95038461499</v>
      </c>
      <c r="V690" s="68">
        <v>1</v>
      </c>
    </row>
    <row r="691" spans="2:22" x14ac:dyDescent="0.25">
      <c r="B691" s="66">
        <v>0</v>
      </c>
      <c r="C691" s="66">
        <v>1762128071</v>
      </c>
      <c r="D691" s="66">
        <v>1765257961</v>
      </c>
      <c r="E691" s="66">
        <v>1765453579</v>
      </c>
      <c r="F691" s="66">
        <v>1765469880</v>
      </c>
      <c r="G691" s="66" t="s">
        <v>104</v>
      </c>
      <c r="H691" s="66" t="s">
        <v>269</v>
      </c>
      <c r="I691" s="66" t="s">
        <v>131</v>
      </c>
      <c r="J691" s="66" t="s">
        <v>633</v>
      </c>
      <c r="K691" s="66" t="s">
        <v>634</v>
      </c>
      <c r="L691" s="66" t="s">
        <v>635</v>
      </c>
      <c r="M691" s="66" t="s">
        <v>2</v>
      </c>
      <c r="N691" s="66" t="s">
        <v>640</v>
      </c>
      <c r="O691" s="69" t="s">
        <v>520</v>
      </c>
      <c r="P691" s="69">
        <v>1.73</v>
      </c>
      <c r="Q691" s="66" t="s">
        <v>62</v>
      </c>
      <c r="R691" s="66" t="s">
        <v>472</v>
      </c>
      <c r="S691" s="67">
        <v>724.42</v>
      </c>
      <c r="T691" s="67">
        <f t="shared" si="10"/>
        <v>1253.2465999999999</v>
      </c>
      <c r="U691" s="67">
        <v>14488.4</v>
      </c>
      <c r="V691" s="68">
        <v>1</v>
      </c>
    </row>
    <row r="692" spans="2:22" x14ac:dyDescent="0.25">
      <c r="B692" s="66">
        <v>0</v>
      </c>
      <c r="C692" s="66">
        <v>1762128071</v>
      </c>
      <c r="D692" s="66">
        <v>1765257961</v>
      </c>
      <c r="E692" s="66">
        <v>1765453579</v>
      </c>
      <c r="F692" s="66">
        <v>1765469880</v>
      </c>
      <c r="G692" s="66" t="s">
        <v>104</v>
      </c>
      <c r="H692" s="66" t="s">
        <v>269</v>
      </c>
      <c r="I692" s="66" t="s">
        <v>131</v>
      </c>
      <c r="J692" s="66" t="s">
        <v>633</v>
      </c>
      <c r="K692" s="66" t="s">
        <v>634</v>
      </c>
      <c r="L692" s="66" t="s">
        <v>635</v>
      </c>
      <c r="M692" s="66" t="s">
        <v>2</v>
      </c>
      <c r="N692" s="66" t="s">
        <v>640</v>
      </c>
      <c r="O692" s="69" t="s">
        <v>520</v>
      </c>
      <c r="P692" s="69">
        <v>1.73</v>
      </c>
      <c r="Q692" s="66" t="s">
        <v>63</v>
      </c>
      <c r="R692" s="66" t="s">
        <v>472</v>
      </c>
      <c r="S692" s="67">
        <v>71434.2595</v>
      </c>
      <c r="T692" s="67">
        <f t="shared" si="10"/>
        <v>123581.268935</v>
      </c>
      <c r="U692" s="67">
        <v>1428685.19</v>
      </c>
      <c r="V692" s="68">
        <v>24</v>
      </c>
    </row>
    <row r="693" spans="2:22" x14ac:dyDescent="0.25">
      <c r="B693" s="66">
        <v>0</v>
      </c>
      <c r="C693" s="66">
        <v>1762128071</v>
      </c>
      <c r="D693" s="66">
        <v>1765257961</v>
      </c>
      <c r="E693" s="66">
        <v>1765453579</v>
      </c>
      <c r="F693" s="66">
        <v>1765469880</v>
      </c>
      <c r="G693" s="66" t="s">
        <v>104</v>
      </c>
      <c r="H693" s="66" t="s">
        <v>269</v>
      </c>
      <c r="I693" s="66" t="s">
        <v>131</v>
      </c>
      <c r="J693" s="66" t="s">
        <v>633</v>
      </c>
      <c r="K693" s="66" t="s">
        <v>634</v>
      </c>
      <c r="L693" s="66" t="s">
        <v>635</v>
      </c>
      <c r="M693" s="66" t="s">
        <v>2</v>
      </c>
      <c r="N693" s="66" t="s">
        <v>640</v>
      </c>
      <c r="O693" s="69" t="s">
        <v>520</v>
      </c>
      <c r="P693" s="69">
        <v>1.73</v>
      </c>
      <c r="Q693" s="66" t="s">
        <v>63</v>
      </c>
      <c r="R693" s="66" t="s">
        <v>474</v>
      </c>
      <c r="S693" s="67">
        <v>4515.6296076923099</v>
      </c>
      <c r="T693" s="67">
        <f t="shared" si="10"/>
        <v>7812.0392213076957</v>
      </c>
      <c r="U693" s="67">
        <v>75260.493461538499</v>
      </c>
      <c r="V693" s="68">
        <v>2</v>
      </c>
    </row>
    <row r="694" spans="2:22" x14ac:dyDescent="0.25">
      <c r="B694" s="66">
        <v>0</v>
      </c>
      <c r="C694" s="66">
        <v>1762128071</v>
      </c>
      <c r="D694" s="66">
        <v>1765257961</v>
      </c>
      <c r="E694" s="66">
        <v>1765453579</v>
      </c>
      <c r="F694" s="66">
        <v>1765469880</v>
      </c>
      <c r="G694" s="66" t="s">
        <v>104</v>
      </c>
      <c r="H694" s="66" t="s">
        <v>269</v>
      </c>
      <c r="I694" s="66" t="s">
        <v>131</v>
      </c>
      <c r="J694" s="66" t="s">
        <v>633</v>
      </c>
      <c r="K694" s="66" t="s">
        <v>634</v>
      </c>
      <c r="L694" s="66" t="s">
        <v>635</v>
      </c>
      <c r="M694" s="66" t="s">
        <v>2</v>
      </c>
      <c r="N694" s="66" t="s">
        <v>640</v>
      </c>
      <c r="O694" s="69" t="s">
        <v>520</v>
      </c>
      <c r="P694" s="69">
        <v>1.73</v>
      </c>
      <c r="Q694" s="66" t="s">
        <v>63</v>
      </c>
      <c r="R694" s="66" t="s">
        <v>465</v>
      </c>
      <c r="S694" s="67">
        <v>17561.8977307692</v>
      </c>
      <c r="T694" s="67">
        <f t="shared" si="10"/>
        <v>30382.083074230715</v>
      </c>
      <c r="U694" s="67">
        <v>175618.977307692</v>
      </c>
      <c r="V694" s="68">
        <v>2</v>
      </c>
    </row>
    <row r="695" spans="2:22" x14ac:dyDescent="0.25">
      <c r="B695" s="66">
        <v>0</v>
      </c>
      <c r="C695" s="66">
        <v>1762128071</v>
      </c>
      <c r="D695" s="66">
        <v>1765257961</v>
      </c>
      <c r="E695" s="66">
        <v>1765453579</v>
      </c>
      <c r="F695" s="66">
        <v>1765469880</v>
      </c>
      <c r="G695" s="66" t="s">
        <v>104</v>
      </c>
      <c r="H695" s="66" t="s">
        <v>269</v>
      </c>
      <c r="I695" s="66" t="s">
        <v>131</v>
      </c>
      <c r="J695" s="66" t="s">
        <v>633</v>
      </c>
      <c r="K695" s="66" t="s">
        <v>634</v>
      </c>
      <c r="L695" s="66" t="s">
        <v>635</v>
      </c>
      <c r="M695" s="66" t="s">
        <v>2</v>
      </c>
      <c r="N695" s="66" t="s">
        <v>640</v>
      </c>
      <c r="O695" s="69" t="s">
        <v>520</v>
      </c>
      <c r="P695" s="69">
        <v>1.73</v>
      </c>
      <c r="Q695" s="66" t="s">
        <v>63</v>
      </c>
      <c r="R695" s="66" t="s">
        <v>476</v>
      </c>
      <c r="S695" s="67">
        <v>9202.3144230769194</v>
      </c>
      <c r="T695" s="67">
        <f t="shared" si="10"/>
        <v>15920.00395192307</v>
      </c>
      <c r="U695" s="67">
        <v>92023.144230769205</v>
      </c>
      <c r="V695" s="68">
        <v>1</v>
      </c>
    </row>
    <row r="696" spans="2:22" x14ac:dyDescent="0.25">
      <c r="B696" s="66">
        <v>0</v>
      </c>
      <c r="C696" s="66">
        <v>1762128071</v>
      </c>
      <c r="D696" s="66">
        <v>1765257961</v>
      </c>
      <c r="E696" s="66">
        <v>1765453579</v>
      </c>
      <c r="F696" s="66">
        <v>1765502483</v>
      </c>
      <c r="G696" s="66" t="s">
        <v>104</v>
      </c>
      <c r="H696" s="66" t="s">
        <v>269</v>
      </c>
      <c r="I696" s="66" t="s">
        <v>131</v>
      </c>
      <c r="J696" s="66" t="s">
        <v>633</v>
      </c>
      <c r="K696" s="66" t="s">
        <v>634</v>
      </c>
      <c r="L696" s="66" t="s">
        <v>635</v>
      </c>
      <c r="M696" s="66" t="s">
        <v>641</v>
      </c>
      <c r="N696" s="66" t="s">
        <v>642</v>
      </c>
      <c r="O696" s="69" t="s">
        <v>520</v>
      </c>
      <c r="P696" s="69">
        <v>1.73</v>
      </c>
      <c r="Q696" s="66" t="s">
        <v>62</v>
      </c>
      <c r="R696" s="66" t="s">
        <v>472</v>
      </c>
      <c r="S696" s="67">
        <v>40744.512000000002</v>
      </c>
      <c r="T696" s="67">
        <f t="shared" si="10"/>
        <v>70488.00576</v>
      </c>
      <c r="U696" s="67">
        <v>814890.24</v>
      </c>
      <c r="V696" s="68">
        <v>14</v>
      </c>
    </row>
    <row r="697" spans="2:22" x14ac:dyDescent="0.25">
      <c r="B697" s="66">
        <v>0</v>
      </c>
      <c r="C697" s="66">
        <v>1762128071</v>
      </c>
      <c r="D697" s="66">
        <v>1765257961</v>
      </c>
      <c r="E697" s="66">
        <v>1765453579</v>
      </c>
      <c r="F697" s="66">
        <v>1765502483</v>
      </c>
      <c r="G697" s="66" t="s">
        <v>104</v>
      </c>
      <c r="H697" s="66" t="s">
        <v>269</v>
      </c>
      <c r="I697" s="66" t="s">
        <v>131</v>
      </c>
      <c r="J697" s="66" t="s">
        <v>633</v>
      </c>
      <c r="K697" s="66" t="s">
        <v>634</v>
      </c>
      <c r="L697" s="66" t="s">
        <v>635</v>
      </c>
      <c r="M697" s="66" t="s">
        <v>641</v>
      </c>
      <c r="N697" s="66" t="s">
        <v>642</v>
      </c>
      <c r="O697" s="69" t="s">
        <v>520</v>
      </c>
      <c r="P697" s="69">
        <v>1.73</v>
      </c>
      <c r="Q697" s="66" t="s">
        <v>62</v>
      </c>
      <c r="R697" s="66" t="s">
        <v>465</v>
      </c>
      <c r="S697" s="67">
        <v>8650.3108846153791</v>
      </c>
      <c r="T697" s="67">
        <f t="shared" si="10"/>
        <v>14965.037830384606</v>
      </c>
      <c r="U697" s="67">
        <v>86503.108846153802</v>
      </c>
      <c r="V697" s="68">
        <v>1</v>
      </c>
    </row>
    <row r="698" spans="2:22" x14ac:dyDescent="0.25">
      <c r="B698" s="66">
        <v>0</v>
      </c>
      <c r="C698" s="66">
        <v>1762128071</v>
      </c>
      <c r="D698" s="66">
        <v>1765257961</v>
      </c>
      <c r="E698" s="66">
        <v>1765453579</v>
      </c>
      <c r="F698" s="66">
        <v>1765502483</v>
      </c>
      <c r="G698" s="66" t="s">
        <v>104</v>
      </c>
      <c r="H698" s="66" t="s">
        <v>269</v>
      </c>
      <c r="I698" s="66" t="s">
        <v>131</v>
      </c>
      <c r="J698" s="66" t="s">
        <v>633</v>
      </c>
      <c r="K698" s="66" t="s">
        <v>634</v>
      </c>
      <c r="L698" s="66" t="s">
        <v>635</v>
      </c>
      <c r="M698" s="66" t="s">
        <v>641</v>
      </c>
      <c r="N698" s="66" t="s">
        <v>642</v>
      </c>
      <c r="O698" s="69" t="s">
        <v>520</v>
      </c>
      <c r="P698" s="69">
        <v>1.73</v>
      </c>
      <c r="Q698" s="66" t="s">
        <v>77</v>
      </c>
      <c r="R698" s="66" t="s">
        <v>472</v>
      </c>
      <c r="S698" s="67">
        <v>31503.491000000002</v>
      </c>
      <c r="T698" s="67">
        <f t="shared" si="10"/>
        <v>54501.039430000004</v>
      </c>
      <c r="U698" s="67">
        <v>630069.81999999995</v>
      </c>
      <c r="V698" s="68">
        <v>10</v>
      </c>
    </row>
    <row r="699" spans="2:22" x14ac:dyDescent="0.25">
      <c r="B699" s="66">
        <v>0</v>
      </c>
      <c r="C699" s="66">
        <v>1762128071</v>
      </c>
      <c r="D699" s="66">
        <v>1765257961</v>
      </c>
      <c r="E699" s="66">
        <v>1765453579</v>
      </c>
      <c r="F699" s="66">
        <v>1765502483</v>
      </c>
      <c r="G699" s="66" t="s">
        <v>104</v>
      </c>
      <c r="H699" s="66" t="s">
        <v>269</v>
      </c>
      <c r="I699" s="66" t="s">
        <v>131</v>
      </c>
      <c r="J699" s="66" t="s">
        <v>633</v>
      </c>
      <c r="K699" s="66" t="s">
        <v>634</v>
      </c>
      <c r="L699" s="66" t="s">
        <v>635</v>
      </c>
      <c r="M699" s="66" t="s">
        <v>641</v>
      </c>
      <c r="N699" s="66" t="s">
        <v>642</v>
      </c>
      <c r="O699" s="69" t="s">
        <v>520</v>
      </c>
      <c r="P699" s="69">
        <v>1.73</v>
      </c>
      <c r="Q699" s="66" t="s">
        <v>77</v>
      </c>
      <c r="R699" s="66" t="s">
        <v>477</v>
      </c>
      <c r="S699" s="67">
        <v>2258.9939615384601</v>
      </c>
      <c r="T699" s="67">
        <f t="shared" si="10"/>
        <v>3908.0595534615359</v>
      </c>
      <c r="U699" s="67">
        <v>45179.879230769198</v>
      </c>
      <c r="V699" s="68">
        <v>1</v>
      </c>
    </row>
    <row r="700" spans="2:22" x14ac:dyDescent="0.25">
      <c r="B700" s="66">
        <v>0</v>
      </c>
      <c r="C700" s="66">
        <v>1762128071</v>
      </c>
      <c r="D700" s="66">
        <v>1765257961</v>
      </c>
      <c r="E700" s="66">
        <v>1765453579</v>
      </c>
      <c r="F700" s="66">
        <v>1765502483</v>
      </c>
      <c r="G700" s="66" t="s">
        <v>104</v>
      </c>
      <c r="H700" s="66" t="s">
        <v>269</v>
      </c>
      <c r="I700" s="66" t="s">
        <v>131</v>
      </c>
      <c r="J700" s="66" t="s">
        <v>633</v>
      </c>
      <c r="K700" s="66" t="s">
        <v>634</v>
      </c>
      <c r="L700" s="66" t="s">
        <v>635</v>
      </c>
      <c r="M700" s="66" t="s">
        <v>641</v>
      </c>
      <c r="N700" s="66" t="s">
        <v>642</v>
      </c>
      <c r="O700" s="69" t="s">
        <v>520</v>
      </c>
      <c r="P700" s="69">
        <v>1.73</v>
      </c>
      <c r="Q700" s="66" t="s">
        <v>77</v>
      </c>
      <c r="R700" s="66" t="s">
        <v>465</v>
      </c>
      <c r="S700" s="67">
        <v>10248.43</v>
      </c>
      <c r="T700" s="67">
        <f t="shared" si="10"/>
        <v>17729.783899999999</v>
      </c>
      <c r="U700" s="67">
        <v>102484.3</v>
      </c>
      <c r="V700" s="68">
        <v>1</v>
      </c>
    </row>
    <row r="701" spans="2:22" x14ac:dyDescent="0.25">
      <c r="B701" s="66">
        <v>0</v>
      </c>
      <c r="C701" s="66">
        <v>1762128071</v>
      </c>
      <c r="D701" s="66">
        <v>1765257961</v>
      </c>
      <c r="E701" s="66">
        <v>1765453579</v>
      </c>
      <c r="F701" s="66">
        <v>1765551388</v>
      </c>
      <c r="G701" s="66" t="s">
        <v>104</v>
      </c>
      <c r="H701" s="66" t="s">
        <v>269</v>
      </c>
      <c r="I701" s="66" t="s">
        <v>131</v>
      </c>
      <c r="J701" s="66" t="s">
        <v>633</v>
      </c>
      <c r="K701" s="66" t="s">
        <v>634</v>
      </c>
      <c r="L701" s="66" t="s">
        <v>635</v>
      </c>
      <c r="M701" s="66" t="s">
        <v>643</v>
      </c>
      <c r="N701" s="66" t="s">
        <v>644</v>
      </c>
      <c r="O701" s="69" t="s">
        <v>520</v>
      </c>
      <c r="P701" s="69">
        <v>1.73</v>
      </c>
      <c r="Q701" s="66" t="s">
        <v>59</v>
      </c>
      <c r="R701" s="66" t="s">
        <v>467</v>
      </c>
      <c r="S701" s="67">
        <v>23166.611538461599</v>
      </c>
      <c r="T701" s="67">
        <f t="shared" si="10"/>
        <v>40078.237961538565</v>
      </c>
      <c r="U701" s="67">
        <v>115833.05769230799</v>
      </c>
      <c r="V701" s="68">
        <v>1</v>
      </c>
    </row>
    <row r="702" spans="2:22" x14ac:dyDescent="0.25">
      <c r="B702" s="66">
        <v>0</v>
      </c>
      <c r="C702" s="66">
        <v>1762128071</v>
      </c>
      <c r="D702" s="66">
        <v>1765257961</v>
      </c>
      <c r="E702" s="66">
        <v>1765453579</v>
      </c>
      <c r="F702" s="66">
        <v>1765551388</v>
      </c>
      <c r="G702" s="66" t="s">
        <v>104</v>
      </c>
      <c r="H702" s="66" t="s">
        <v>269</v>
      </c>
      <c r="I702" s="66" t="s">
        <v>131</v>
      </c>
      <c r="J702" s="66" t="s">
        <v>633</v>
      </c>
      <c r="K702" s="66" t="s">
        <v>634</v>
      </c>
      <c r="L702" s="66" t="s">
        <v>635</v>
      </c>
      <c r="M702" s="66" t="s">
        <v>643</v>
      </c>
      <c r="N702" s="66" t="s">
        <v>644</v>
      </c>
      <c r="O702" s="69" t="s">
        <v>520</v>
      </c>
      <c r="P702" s="69">
        <v>1.73</v>
      </c>
      <c r="Q702" s="66" t="s">
        <v>60</v>
      </c>
      <c r="R702" s="66" t="s">
        <v>472</v>
      </c>
      <c r="S702" s="67">
        <v>26601.578203846198</v>
      </c>
      <c r="T702" s="67">
        <f t="shared" si="10"/>
        <v>46020.73029265392</v>
      </c>
      <c r="U702" s="67">
        <v>532031.56407692295</v>
      </c>
      <c r="V702" s="68">
        <v>9</v>
      </c>
    </row>
    <row r="703" spans="2:22" x14ac:dyDescent="0.25">
      <c r="B703" s="66">
        <v>0</v>
      </c>
      <c r="C703" s="66">
        <v>1762128071</v>
      </c>
      <c r="D703" s="66">
        <v>1765257961</v>
      </c>
      <c r="E703" s="66">
        <v>1765453579</v>
      </c>
      <c r="F703" s="66">
        <v>1765551388</v>
      </c>
      <c r="G703" s="66" t="s">
        <v>104</v>
      </c>
      <c r="H703" s="66" t="s">
        <v>269</v>
      </c>
      <c r="I703" s="66" t="s">
        <v>131</v>
      </c>
      <c r="J703" s="66" t="s">
        <v>633</v>
      </c>
      <c r="K703" s="66" t="s">
        <v>634</v>
      </c>
      <c r="L703" s="66" t="s">
        <v>635</v>
      </c>
      <c r="M703" s="66" t="s">
        <v>643</v>
      </c>
      <c r="N703" s="66" t="s">
        <v>644</v>
      </c>
      <c r="O703" s="69" t="s">
        <v>520</v>
      </c>
      <c r="P703" s="69">
        <v>1.73</v>
      </c>
      <c r="Q703" s="66" t="s">
        <v>60</v>
      </c>
      <c r="R703" s="66" t="s">
        <v>475</v>
      </c>
      <c r="S703" s="67">
        <v>5931.9569076923099</v>
      </c>
      <c r="T703" s="67">
        <f t="shared" si="10"/>
        <v>10262.285450307696</v>
      </c>
      <c r="U703" s="67">
        <v>65910.6323076923</v>
      </c>
      <c r="V703" s="68">
        <v>1</v>
      </c>
    </row>
    <row r="704" spans="2:22" x14ac:dyDescent="0.25">
      <c r="B704" s="66">
        <v>0</v>
      </c>
      <c r="C704" s="66">
        <v>1762128071</v>
      </c>
      <c r="D704" s="66">
        <v>1765257961</v>
      </c>
      <c r="E704" s="66">
        <v>1765453579</v>
      </c>
      <c r="F704" s="66">
        <v>1765551388</v>
      </c>
      <c r="G704" s="66" t="s">
        <v>104</v>
      </c>
      <c r="H704" s="66" t="s">
        <v>269</v>
      </c>
      <c r="I704" s="66" t="s">
        <v>131</v>
      </c>
      <c r="J704" s="66" t="s">
        <v>633</v>
      </c>
      <c r="K704" s="66" t="s">
        <v>634</v>
      </c>
      <c r="L704" s="66" t="s">
        <v>635</v>
      </c>
      <c r="M704" s="66" t="s">
        <v>643</v>
      </c>
      <c r="N704" s="66" t="s">
        <v>644</v>
      </c>
      <c r="O704" s="69" t="s">
        <v>520</v>
      </c>
      <c r="P704" s="69">
        <v>1.73</v>
      </c>
      <c r="Q704" s="66" t="s">
        <v>60</v>
      </c>
      <c r="R704" s="66" t="s">
        <v>465</v>
      </c>
      <c r="S704" s="67">
        <v>17328.610884615398</v>
      </c>
      <c r="T704" s="67">
        <f t="shared" si="10"/>
        <v>29978.49683038464</v>
      </c>
      <c r="U704" s="67">
        <v>173286.10884615401</v>
      </c>
      <c r="V704" s="68">
        <v>2</v>
      </c>
    </row>
    <row r="705" spans="2:22" x14ac:dyDescent="0.25">
      <c r="B705" s="66">
        <v>0</v>
      </c>
      <c r="C705" s="66">
        <v>1762128071</v>
      </c>
      <c r="D705" s="66">
        <v>1765257961</v>
      </c>
      <c r="E705" s="66">
        <v>1765453579</v>
      </c>
      <c r="F705" s="66">
        <v>1765551388</v>
      </c>
      <c r="G705" s="66" t="s">
        <v>104</v>
      </c>
      <c r="H705" s="66" t="s">
        <v>269</v>
      </c>
      <c r="I705" s="66" t="s">
        <v>131</v>
      </c>
      <c r="J705" s="66" t="s">
        <v>633</v>
      </c>
      <c r="K705" s="66" t="s">
        <v>634</v>
      </c>
      <c r="L705" s="66" t="s">
        <v>635</v>
      </c>
      <c r="M705" s="66" t="s">
        <v>643</v>
      </c>
      <c r="N705" s="66" t="s">
        <v>644</v>
      </c>
      <c r="O705" s="69" t="s">
        <v>520</v>
      </c>
      <c r="P705" s="69">
        <v>1.73</v>
      </c>
      <c r="Q705" s="66" t="s">
        <v>66</v>
      </c>
      <c r="R705" s="66" t="s">
        <v>472</v>
      </c>
      <c r="S705" s="67">
        <v>116312.55114423099</v>
      </c>
      <c r="T705" s="67">
        <f t="shared" si="10"/>
        <v>201220.71347951962</v>
      </c>
      <c r="U705" s="67">
        <v>2326251.0228846199</v>
      </c>
      <c r="V705" s="68">
        <v>43</v>
      </c>
    </row>
    <row r="706" spans="2:22" x14ac:dyDescent="0.25">
      <c r="B706" s="66">
        <v>0</v>
      </c>
      <c r="C706" s="66">
        <v>1762128071</v>
      </c>
      <c r="D706" s="66">
        <v>1765257961</v>
      </c>
      <c r="E706" s="66">
        <v>1765453579</v>
      </c>
      <c r="F706" s="66">
        <v>1765551388</v>
      </c>
      <c r="G706" s="66" t="s">
        <v>104</v>
      </c>
      <c r="H706" s="66" t="s">
        <v>269</v>
      </c>
      <c r="I706" s="66" t="s">
        <v>131</v>
      </c>
      <c r="J706" s="66" t="s">
        <v>633</v>
      </c>
      <c r="K706" s="66" t="s">
        <v>634</v>
      </c>
      <c r="L706" s="66" t="s">
        <v>635</v>
      </c>
      <c r="M706" s="66" t="s">
        <v>643</v>
      </c>
      <c r="N706" s="66" t="s">
        <v>644</v>
      </c>
      <c r="O706" s="69" t="s">
        <v>520</v>
      </c>
      <c r="P706" s="69">
        <v>1.73</v>
      </c>
      <c r="Q706" s="66" t="s">
        <v>66</v>
      </c>
      <c r="R706" s="66" t="s">
        <v>477</v>
      </c>
      <c r="S706" s="67">
        <v>934.48473076923005</v>
      </c>
      <c r="T706" s="67">
        <f t="shared" si="10"/>
        <v>1616.6585842307679</v>
      </c>
      <c r="U706" s="67">
        <v>18689.6946153846</v>
      </c>
      <c r="V706" s="68">
        <v>1</v>
      </c>
    </row>
    <row r="707" spans="2:22" x14ac:dyDescent="0.25">
      <c r="B707" s="66">
        <v>0</v>
      </c>
      <c r="C707" s="66">
        <v>1762128071</v>
      </c>
      <c r="D707" s="66">
        <v>1765257961</v>
      </c>
      <c r="E707" s="66">
        <v>1765453579</v>
      </c>
      <c r="F707" s="66">
        <v>1765551388</v>
      </c>
      <c r="G707" s="66" t="s">
        <v>104</v>
      </c>
      <c r="H707" s="66" t="s">
        <v>269</v>
      </c>
      <c r="I707" s="66" t="s">
        <v>131</v>
      </c>
      <c r="J707" s="66" t="s">
        <v>633</v>
      </c>
      <c r="K707" s="66" t="s">
        <v>634</v>
      </c>
      <c r="L707" s="66" t="s">
        <v>635</v>
      </c>
      <c r="M707" s="66" t="s">
        <v>643</v>
      </c>
      <c r="N707" s="66" t="s">
        <v>644</v>
      </c>
      <c r="O707" s="69" t="s">
        <v>520</v>
      </c>
      <c r="P707" s="69">
        <v>1.73</v>
      </c>
      <c r="Q707" s="66" t="s">
        <v>66</v>
      </c>
      <c r="R707" s="66" t="s">
        <v>474</v>
      </c>
      <c r="S707" s="67">
        <v>2994.1208769230798</v>
      </c>
      <c r="T707" s="67">
        <f t="shared" ref="T707:T770" si="11">S707*P707</f>
        <v>5179.829117076928</v>
      </c>
      <c r="U707" s="67">
        <v>49902.0146153846</v>
      </c>
      <c r="V707" s="68">
        <v>1</v>
      </c>
    </row>
    <row r="708" spans="2:22" x14ac:dyDescent="0.25">
      <c r="B708" s="66">
        <v>0</v>
      </c>
      <c r="C708" s="66">
        <v>1762128071</v>
      </c>
      <c r="D708" s="66">
        <v>1765257961</v>
      </c>
      <c r="E708" s="66">
        <v>1765453579</v>
      </c>
      <c r="F708" s="66">
        <v>1765551388</v>
      </c>
      <c r="G708" s="66" t="s">
        <v>104</v>
      </c>
      <c r="H708" s="66" t="s">
        <v>269</v>
      </c>
      <c r="I708" s="66" t="s">
        <v>131</v>
      </c>
      <c r="J708" s="66" t="s">
        <v>633</v>
      </c>
      <c r="K708" s="66" t="s">
        <v>634</v>
      </c>
      <c r="L708" s="66" t="s">
        <v>635</v>
      </c>
      <c r="M708" s="66" t="s">
        <v>643</v>
      </c>
      <c r="N708" s="66" t="s">
        <v>644</v>
      </c>
      <c r="O708" s="69" t="s">
        <v>520</v>
      </c>
      <c r="P708" s="69">
        <v>1.73</v>
      </c>
      <c r="Q708" s="66" t="s">
        <v>66</v>
      </c>
      <c r="R708" s="66" t="s">
        <v>471</v>
      </c>
      <c r="S708" s="67">
        <v>4664.8380307692296</v>
      </c>
      <c r="T708" s="67">
        <f t="shared" si="11"/>
        <v>8070.169793230767</v>
      </c>
      <c r="U708" s="67">
        <v>58310.475384615398</v>
      </c>
      <c r="V708" s="68">
        <v>1</v>
      </c>
    </row>
    <row r="709" spans="2:22" x14ac:dyDescent="0.25">
      <c r="B709" s="66">
        <v>0</v>
      </c>
      <c r="C709" s="66">
        <v>1762128071</v>
      </c>
      <c r="D709" s="66">
        <v>1765257961</v>
      </c>
      <c r="E709" s="66">
        <v>1765453579</v>
      </c>
      <c r="F709" s="66">
        <v>1765551388</v>
      </c>
      <c r="G709" s="66" t="s">
        <v>104</v>
      </c>
      <c r="H709" s="66" t="s">
        <v>269</v>
      </c>
      <c r="I709" s="66" t="s">
        <v>131</v>
      </c>
      <c r="J709" s="66" t="s">
        <v>633</v>
      </c>
      <c r="K709" s="66" t="s">
        <v>634</v>
      </c>
      <c r="L709" s="66" t="s">
        <v>635</v>
      </c>
      <c r="M709" s="66" t="s">
        <v>643</v>
      </c>
      <c r="N709" s="66" t="s">
        <v>644</v>
      </c>
      <c r="O709" s="69" t="s">
        <v>520</v>
      </c>
      <c r="P709" s="69">
        <v>1.73</v>
      </c>
      <c r="Q709" s="66" t="s">
        <v>66</v>
      </c>
      <c r="R709" s="66" t="s">
        <v>475</v>
      </c>
      <c r="S709" s="67">
        <v>50884.733928461603</v>
      </c>
      <c r="T709" s="67">
        <f t="shared" si="11"/>
        <v>88030.589696238574</v>
      </c>
      <c r="U709" s="67">
        <v>565385.93253846199</v>
      </c>
      <c r="V709" s="68">
        <v>7</v>
      </c>
    </row>
    <row r="710" spans="2:22" x14ac:dyDescent="0.25">
      <c r="B710" s="66">
        <v>0</v>
      </c>
      <c r="C710" s="66">
        <v>1762128071</v>
      </c>
      <c r="D710" s="66">
        <v>1765257961</v>
      </c>
      <c r="E710" s="66">
        <v>1765453579</v>
      </c>
      <c r="F710" s="66">
        <v>1765551388</v>
      </c>
      <c r="G710" s="66" t="s">
        <v>104</v>
      </c>
      <c r="H710" s="66" t="s">
        <v>269</v>
      </c>
      <c r="I710" s="66" t="s">
        <v>131</v>
      </c>
      <c r="J710" s="66" t="s">
        <v>633</v>
      </c>
      <c r="K710" s="66" t="s">
        <v>634</v>
      </c>
      <c r="L710" s="66" t="s">
        <v>635</v>
      </c>
      <c r="M710" s="66" t="s">
        <v>643</v>
      </c>
      <c r="N710" s="66" t="s">
        <v>644</v>
      </c>
      <c r="O710" s="69" t="s">
        <v>520</v>
      </c>
      <c r="P710" s="69">
        <v>1.73</v>
      </c>
      <c r="Q710" s="66" t="s">
        <v>66</v>
      </c>
      <c r="R710" s="66" t="s">
        <v>465</v>
      </c>
      <c r="S710" s="67">
        <v>17420.937153846098</v>
      </c>
      <c r="T710" s="67">
        <f t="shared" si="11"/>
        <v>30138.221276153748</v>
      </c>
      <c r="U710" s="67">
        <v>174209.371538462</v>
      </c>
      <c r="V710" s="68">
        <v>2</v>
      </c>
    </row>
    <row r="711" spans="2:22" x14ac:dyDescent="0.25">
      <c r="B711" s="66">
        <v>0</v>
      </c>
      <c r="C711" s="66">
        <v>1762128071</v>
      </c>
      <c r="D711" s="66">
        <v>1765257961</v>
      </c>
      <c r="E711" s="66">
        <v>1765453579</v>
      </c>
      <c r="F711" s="66">
        <v>1765551388</v>
      </c>
      <c r="G711" s="66" t="s">
        <v>104</v>
      </c>
      <c r="H711" s="66" t="s">
        <v>269</v>
      </c>
      <c r="I711" s="66" t="s">
        <v>131</v>
      </c>
      <c r="J711" s="66" t="s">
        <v>633</v>
      </c>
      <c r="K711" s="66" t="s">
        <v>634</v>
      </c>
      <c r="L711" s="66" t="s">
        <v>635</v>
      </c>
      <c r="M711" s="66" t="s">
        <v>643</v>
      </c>
      <c r="N711" s="66" t="s">
        <v>644</v>
      </c>
      <c r="O711" s="69" t="s">
        <v>520</v>
      </c>
      <c r="P711" s="69">
        <v>1.73</v>
      </c>
      <c r="Q711" s="66" t="s">
        <v>66</v>
      </c>
      <c r="R711" s="66" t="s">
        <v>476</v>
      </c>
      <c r="S711" s="67">
        <v>8876.9471538461494</v>
      </c>
      <c r="T711" s="67">
        <f t="shared" si="11"/>
        <v>15357.118576153838</v>
      </c>
      <c r="U711" s="67">
        <v>88769.471538461497</v>
      </c>
      <c r="V711" s="68">
        <v>1</v>
      </c>
    </row>
    <row r="712" spans="2:22" x14ac:dyDescent="0.25">
      <c r="B712" s="66">
        <v>0</v>
      </c>
      <c r="C712" s="66">
        <v>1762128071</v>
      </c>
      <c r="D712" s="66">
        <v>1765257961</v>
      </c>
      <c r="E712" s="66">
        <v>1765649197</v>
      </c>
      <c r="F712" s="66">
        <v>1765649197</v>
      </c>
      <c r="G712" s="66" t="s">
        <v>104</v>
      </c>
      <c r="H712" s="66" t="s">
        <v>269</v>
      </c>
      <c r="I712" s="66" t="s">
        <v>131</v>
      </c>
      <c r="J712" s="66" t="s">
        <v>633</v>
      </c>
      <c r="K712" s="66" t="s">
        <v>42</v>
      </c>
      <c r="L712" s="66" t="s">
        <v>384</v>
      </c>
      <c r="O712" s="69" t="s">
        <v>520</v>
      </c>
      <c r="P712" s="69">
        <v>1.73</v>
      </c>
      <c r="Q712" s="66" t="s">
        <v>59</v>
      </c>
      <c r="R712" s="66" t="s">
        <v>474</v>
      </c>
      <c r="S712" s="67">
        <v>3500.1740769230801</v>
      </c>
      <c r="T712" s="67">
        <f t="shared" si="11"/>
        <v>6055.3011530769281</v>
      </c>
      <c r="U712" s="67">
        <v>58336.234615384601</v>
      </c>
      <c r="V712" s="68">
        <v>1</v>
      </c>
    </row>
    <row r="713" spans="2:22" x14ac:dyDescent="0.25">
      <c r="B713" s="66">
        <v>0</v>
      </c>
      <c r="C713" s="66">
        <v>1762128071</v>
      </c>
      <c r="D713" s="66">
        <v>1765257961</v>
      </c>
      <c r="E713" s="66">
        <v>1765649197</v>
      </c>
      <c r="F713" s="66">
        <v>1765649197</v>
      </c>
      <c r="G713" s="66" t="s">
        <v>104</v>
      </c>
      <c r="H713" s="66" t="s">
        <v>269</v>
      </c>
      <c r="I713" s="66" t="s">
        <v>131</v>
      </c>
      <c r="J713" s="66" t="s">
        <v>633</v>
      </c>
      <c r="K713" s="66" t="s">
        <v>42</v>
      </c>
      <c r="L713" s="66" t="s">
        <v>384</v>
      </c>
      <c r="O713" s="69" t="s">
        <v>520</v>
      </c>
      <c r="P713" s="69">
        <v>1.73</v>
      </c>
      <c r="Q713" s="66" t="s">
        <v>59</v>
      </c>
      <c r="R713" s="66" t="s">
        <v>471</v>
      </c>
      <c r="S713" s="67">
        <v>7488.0271384615398</v>
      </c>
      <c r="T713" s="67">
        <f t="shared" si="11"/>
        <v>12954.286949538464</v>
      </c>
      <c r="U713" s="67">
        <v>93600.339230769197</v>
      </c>
      <c r="V713" s="68">
        <v>2</v>
      </c>
    </row>
    <row r="714" spans="2:22" x14ac:dyDescent="0.25">
      <c r="B714" s="66">
        <v>0</v>
      </c>
      <c r="C714" s="66">
        <v>1762128071</v>
      </c>
      <c r="D714" s="66">
        <v>1765257961</v>
      </c>
      <c r="E714" s="66">
        <v>1765649197</v>
      </c>
      <c r="F714" s="66">
        <v>1765649197</v>
      </c>
      <c r="G714" s="66" t="s">
        <v>104</v>
      </c>
      <c r="H714" s="66" t="s">
        <v>269</v>
      </c>
      <c r="I714" s="66" t="s">
        <v>131</v>
      </c>
      <c r="J714" s="66" t="s">
        <v>633</v>
      </c>
      <c r="K714" s="66" t="s">
        <v>42</v>
      </c>
      <c r="L714" s="66" t="s">
        <v>384</v>
      </c>
      <c r="O714" s="69" t="s">
        <v>520</v>
      </c>
      <c r="P714" s="69">
        <v>1.73</v>
      </c>
      <c r="Q714" s="66" t="s">
        <v>59</v>
      </c>
      <c r="R714" s="66" t="s">
        <v>465</v>
      </c>
      <c r="S714" s="67">
        <v>93606.897730769299</v>
      </c>
      <c r="T714" s="67">
        <f t="shared" si="11"/>
        <v>161939.93307423088</v>
      </c>
      <c r="U714" s="67">
        <v>936068.97730769205</v>
      </c>
      <c r="V714" s="68">
        <v>11</v>
      </c>
    </row>
    <row r="715" spans="2:22" x14ac:dyDescent="0.25">
      <c r="B715" s="66">
        <v>0</v>
      </c>
      <c r="C715" s="66">
        <v>1762128071</v>
      </c>
      <c r="D715" s="66">
        <v>1765257961</v>
      </c>
      <c r="E715" s="66">
        <v>1765649197</v>
      </c>
      <c r="F715" s="66">
        <v>1765649197</v>
      </c>
      <c r="G715" s="66" t="s">
        <v>104</v>
      </c>
      <c r="H715" s="66" t="s">
        <v>269</v>
      </c>
      <c r="I715" s="66" t="s">
        <v>131</v>
      </c>
      <c r="J715" s="66" t="s">
        <v>633</v>
      </c>
      <c r="K715" s="66" t="s">
        <v>42</v>
      </c>
      <c r="L715" s="66" t="s">
        <v>384</v>
      </c>
      <c r="O715" s="69" t="s">
        <v>520</v>
      </c>
      <c r="P715" s="69">
        <v>1.73</v>
      </c>
      <c r="Q715" s="66" t="s">
        <v>59</v>
      </c>
      <c r="R715" s="66" t="s">
        <v>476</v>
      </c>
      <c r="S715" s="67">
        <v>168674.17050000001</v>
      </c>
      <c r="T715" s="67">
        <f t="shared" si="11"/>
        <v>291806.31496500003</v>
      </c>
      <c r="U715" s="67">
        <v>1686741.7050000001</v>
      </c>
      <c r="V715" s="68">
        <v>17</v>
      </c>
    </row>
    <row r="716" spans="2:22" x14ac:dyDescent="0.25">
      <c r="B716" s="66">
        <v>0</v>
      </c>
      <c r="C716" s="66">
        <v>1762128071</v>
      </c>
      <c r="D716" s="66">
        <v>1765257961</v>
      </c>
      <c r="E716" s="66">
        <v>1765649197</v>
      </c>
      <c r="F716" s="66">
        <v>1765649197</v>
      </c>
      <c r="G716" s="66" t="s">
        <v>104</v>
      </c>
      <c r="H716" s="66" t="s">
        <v>269</v>
      </c>
      <c r="I716" s="66" t="s">
        <v>131</v>
      </c>
      <c r="J716" s="66" t="s">
        <v>633</v>
      </c>
      <c r="K716" s="66" t="s">
        <v>42</v>
      </c>
      <c r="L716" s="66" t="s">
        <v>384</v>
      </c>
      <c r="O716" s="69" t="s">
        <v>520</v>
      </c>
      <c r="P716" s="69">
        <v>1.73</v>
      </c>
      <c r="Q716" s="66" t="s">
        <v>59</v>
      </c>
      <c r="R716" s="66" t="s">
        <v>466</v>
      </c>
      <c r="S716" s="67">
        <v>103111.25013461499</v>
      </c>
      <c r="T716" s="67">
        <f t="shared" si="11"/>
        <v>178382.46273288393</v>
      </c>
      <c r="U716" s="67">
        <v>687408.33423076896</v>
      </c>
      <c r="V716" s="68">
        <v>6</v>
      </c>
    </row>
    <row r="717" spans="2:22" x14ac:dyDescent="0.25">
      <c r="B717" s="66">
        <v>0</v>
      </c>
      <c r="C717" s="66">
        <v>1762128071</v>
      </c>
      <c r="D717" s="66">
        <v>1765257961</v>
      </c>
      <c r="E717" s="66">
        <v>1765649197</v>
      </c>
      <c r="F717" s="66">
        <v>1765649197</v>
      </c>
      <c r="G717" s="66" t="s">
        <v>104</v>
      </c>
      <c r="H717" s="66" t="s">
        <v>269</v>
      </c>
      <c r="I717" s="66" t="s">
        <v>131</v>
      </c>
      <c r="J717" s="66" t="s">
        <v>633</v>
      </c>
      <c r="K717" s="66" t="s">
        <v>42</v>
      </c>
      <c r="L717" s="66" t="s">
        <v>384</v>
      </c>
      <c r="O717" s="69" t="s">
        <v>520</v>
      </c>
      <c r="P717" s="69">
        <v>1.73</v>
      </c>
      <c r="Q717" s="66" t="s">
        <v>59</v>
      </c>
      <c r="R717" s="66" t="s">
        <v>467</v>
      </c>
      <c r="S717" s="67">
        <v>78987.320615384597</v>
      </c>
      <c r="T717" s="67">
        <f t="shared" si="11"/>
        <v>136648.06466461535</v>
      </c>
      <c r="U717" s="67">
        <v>394936.603076923</v>
      </c>
      <c r="V717" s="68">
        <v>3</v>
      </c>
    </row>
    <row r="718" spans="2:22" x14ac:dyDescent="0.25">
      <c r="B718" s="66">
        <v>0</v>
      </c>
      <c r="C718" s="66">
        <v>1762128071</v>
      </c>
      <c r="D718" s="66">
        <v>1765257961</v>
      </c>
      <c r="E718" s="66">
        <v>1765649197</v>
      </c>
      <c r="F718" s="66">
        <v>1765649197</v>
      </c>
      <c r="G718" s="66" t="s">
        <v>104</v>
      </c>
      <c r="H718" s="66" t="s">
        <v>269</v>
      </c>
      <c r="I718" s="66" t="s">
        <v>131</v>
      </c>
      <c r="J718" s="66" t="s">
        <v>633</v>
      </c>
      <c r="K718" s="66" t="s">
        <v>42</v>
      </c>
      <c r="L718" s="66" t="s">
        <v>384</v>
      </c>
      <c r="O718" s="69" t="s">
        <v>520</v>
      </c>
      <c r="P718" s="69">
        <v>1.73</v>
      </c>
      <c r="Q718" s="66" t="s">
        <v>59</v>
      </c>
      <c r="R718" s="66" t="s">
        <v>478</v>
      </c>
      <c r="S718" s="67">
        <v>84970.307076923098</v>
      </c>
      <c r="T718" s="67">
        <f t="shared" si="11"/>
        <v>146998.63124307696</v>
      </c>
      <c r="U718" s="67">
        <v>283234.35692307702</v>
      </c>
      <c r="V718" s="68">
        <v>2</v>
      </c>
    </row>
    <row r="719" spans="2:22" x14ac:dyDescent="0.25">
      <c r="B719" s="66">
        <v>0</v>
      </c>
      <c r="C719" s="66">
        <v>1762128071</v>
      </c>
      <c r="D719" s="66">
        <v>1765257961</v>
      </c>
      <c r="E719" s="66">
        <v>1765649197</v>
      </c>
      <c r="F719" s="66">
        <v>1765649197</v>
      </c>
      <c r="G719" s="66" t="s">
        <v>104</v>
      </c>
      <c r="H719" s="66" t="s">
        <v>269</v>
      </c>
      <c r="I719" s="66" t="s">
        <v>131</v>
      </c>
      <c r="J719" s="66" t="s">
        <v>633</v>
      </c>
      <c r="K719" s="66" t="s">
        <v>42</v>
      </c>
      <c r="L719" s="66" t="s">
        <v>384</v>
      </c>
      <c r="O719" s="69" t="s">
        <v>520</v>
      </c>
      <c r="P719" s="69">
        <v>1.73</v>
      </c>
      <c r="Q719" s="66" t="s">
        <v>75</v>
      </c>
      <c r="R719" s="66" t="s">
        <v>476</v>
      </c>
      <c r="S719" s="67">
        <v>9335.5522307692299</v>
      </c>
      <c r="T719" s="67">
        <f t="shared" si="11"/>
        <v>16150.505359230767</v>
      </c>
      <c r="U719" s="67">
        <v>93355.522307692299</v>
      </c>
      <c r="V719" s="68">
        <v>1</v>
      </c>
    </row>
    <row r="720" spans="2:22" x14ac:dyDescent="0.25">
      <c r="B720" s="66">
        <v>0</v>
      </c>
      <c r="C720" s="66">
        <v>1762128071</v>
      </c>
      <c r="D720" s="66">
        <v>1765257961</v>
      </c>
      <c r="E720" s="66">
        <v>1765649197</v>
      </c>
      <c r="F720" s="66">
        <v>1765670932</v>
      </c>
      <c r="G720" s="66" t="s">
        <v>104</v>
      </c>
      <c r="H720" s="66" t="s">
        <v>269</v>
      </c>
      <c r="I720" s="66" t="s">
        <v>131</v>
      </c>
      <c r="J720" s="66" t="s">
        <v>633</v>
      </c>
      <c r="K720" s="66" t="s">
        <v>42</v>
      </c>
      <c r="L720" s="66" t="s">
        <v>384</v>
      </c>
      <c r="M720" s="66" t="s">
        <v>369</v>
      </c>
      <c r="N720" s="66" t="s">
        <v>370</v>
      </c>
      <c r="O720" s="69" t="s">
        <v>520</v>
      </c>
      <c r="P720" s="69">
        <v>1.73</v>
      </c>
      <c r="Q720" s="66" t="s">
        <v>59</v>
      </c>
      <c r="R720" s="66" t="s">
        <v>472</v>
      </c>
      <c r="S720" s="67">
        <v>7336.2610000000004</v>
      </c>
      <c r="T720" s="67">
        <f t="shared" si="11"/>
        <v>12691.731530000001</v>
      </c>
      <c r="U720" s="67">
        <v>146725.22</v>
      </c>
      <c r="V720" s="68">
        <v>3</v>
      </c>
    </row>
    <row r="721" spans="2:22" x14ac:dyDescent="0.25">
      <c r="B721" s="66">
        <v>0</v>
      </c>
      <c r="C721" s="66">
        <v>1762128071</v>
      </c>
      <c r="D721" s="66">
        <v>1765257961</v>
      </c>
      <c r="E721" s="66">
        <v>1765649197</v>
      </c>
      <c r="F721" s="66">
        <v>1765670932</v>
      </c>
      <c r="G721" s="66" t="s">
        <v>104</v>
      </c>
      <c r="H721" s="66" t="s">
        <v>269</v>
      </c>
      <c r="I721" s="66" t="s">
        <v>131</v>
      </c>
      <c r="J721" s="66" t="s">
        <v>633</v>
      </c>
      <c r="K721" s="66" t="s">
        <v>42</v>
      </c>
      <c r="L721" s="66" t="s">
        <v>384</v>
      </c>
      <c r="M721" s="66" t="s">
        <v>369</v>
      </c>
      <c r="N721" s="66" t="s">
        <v>370</v>
      </c>
      <c r="O721" s="69" t="s">
        <v>520</v>
      </c>
      <c r="P721" s="69">
        <v>1.73</v>
      </c>
      <c r="Q721" s="66" t="s">
        <v>59</v>
      </c>
      <c r="R721" s="66" t="s">
        <v>475</v>
      </c>
      <c r="S721" s="67">
        <v>22481.630103461499</v>
      </c>
      <c r="T721" s="67">
        <f t="shared" si="11"/>
        <v>38893.220078988394</v>
      </c>
      <c r="U721" s="67">
        <v>249795.89003846201</v>
      </c>
      <c r="V721" s="68">
        <v>3</v>
      </c>
    </row>
    <row r="722" spans="2:22" x14ac:dyDescent="0.25">
      <c r="B722" s="66">
        <v>0</v>
      </c>
      <c r="C722" s="66">
        <v>1762128071</v>
      </c>
      <c r="D722" s="66">
        <v>1765257961</v>
      </c>
      <c r="E722" s="66">
        <v>1765649197</v>
      </c>
      <c r="F722" s="66">
        <v>1765670932</v>
      </c>
      <c r="G722" s="66" t="s">
        <v>104</v>
      </c>
      <c r="H722" s="66" t="s">
        <v>269</v>
      </c>
      <c r="I722" s="66" t="s">
        <v>131</v>
      </c>
      <c r="J722" s="66" t="s">
        <v>633</v>
      </c>
      <c r="K722" s="66" t="s">
        <v>42</v>
      </c>
      <c r="L722" s="66" t="s">
        <v>384</v>
      </c>
      <c r="M722" s="66" t="s">
        <v>369</v>
      </c>
      <c r="N722" s="66" t="s">
        <v>370</v>
      </c>
      <c r="O722" s="69" t="s">
        <v>520</v>
      </c>
      <c r="P722" s="69">
        <v>1.73</v>
      </c>
      <c r="Q722" s="66" t="s">
        <v>59</v>
      </c>
      <c r="R722" s="66" t="s">
        <v>476</v>
      </c>
      <c r="S722" s="67">
        <v>28341.477961538501</v>
      </c>
      <c r="T722" s="67">
        <f t="shared" si="11"/>
        <v>49030.756873461607</v>
      </c>
      <c r="U722" s="67">
        <v>283414.77961538499</v>
      </c>
      <c r="V722" s="68">
        <v>3</v>
      </c>
    </row>
    <row r="723" spans="2:22" x14ac:dyDescent="0.25">
      <c r="B723" s="66">
        <v>0</v>
      </c>
      <c r="C723" s="66">
        <v>1762128071</v>
      </c>
      <c r="D723" s="66">
        <v>1765257961</v>
      </c>
      <c r="E723" s="66">
        <v>1765649197</v>
      </c>
      <c r="F723" s="66">
        <v>1765670932</v>
      </c>
      <c r="G723" s="66" t="s">
        <v>104</v>
      </c>
      <c r="H723" s="66" t="s">
        <v>269</v>
      </c>
      <c r="I723" s="66" t="s">
        <v>131</v>
      </c>
      <c r="J723" s="66" t="s">
        <v>633</v>
      </c>
      <c r="K723" s="66" t="s">
        <v>42</v>
      </c>
      <c r="L723" s="66" t="s">
        <v>384</v>
      </c>
      <c r="M723" s="66" t="s">
        <v>369</v>
      </c>
      <c r="N723" s="66" t="s">
        <v>370</v>
      </c>
      <c r="O723" s="69" t="s">
        <v>520</v>
      </c>
      <c r="P723" s="69">
        <v>1.73</v>
      </c>
      <c r="Q723" s="66" t="s">
        <v>74</v>
      </c>
      <c r="R723" s="66" t="s">
        <v>472</v>
      </c>
      <c r="S723" s="67">
        <v>13812.145</v>
      </c>
      <c r="T723" s="67">
        <f t="shared" si="11"/>
        <v>23895.010849999999</v>
      </c>
      <c r="U723" s="67">
        <v>276242.90000000002</v>
      </c>
      <c r="V723" s="68">
        <v>4</v>
      </c>
    </row>
    <row r="724" spans="2:22" x14ac:dyDescent="0.25">
      <c r="B724" s="66">
        <v>0</v>
      </c>
      <c r="C724" s="66">
        <v>1762128071</v>
      </c>
      <c r="D724" s="66">
        <v>1765257961</v>
      </c>
      <c r="E724" s="66">
        <v>1765649197</v>
      </c>
      <c r="F724" s="66">
        <v>1765670932</v>
      </c>
      <c r="G724" s="66" t="s">
        <v>104</v>
      </c>
      <c r="H724" s="66" t="s">
        <v>269</v>
      </c>
      <c r="I724" s="66" t="s">
        <v>131</v>
      </c>
      <c r="J724" s="66" t="s">
        <v>633</v>
      </c>
      <c r="K724" s="66" t="s">
        <v>42</v>
      </c>
      <c r="L724" s="66" t="s">
        <v>384</v>
      </c>
      <c r="M724" s="66" t="s">
        <v>369</v>
      </c>
      <c r="N724" s="66" t="s">
        <v>370</v>
      </c>
      <c r="O724" s="69" t="s">
        <v>520</v>
      </c>
      <c r="P724" s="69">
        <v>1.73</v>
      </c>
      <c r="Q724" s="66" t="s">
        <v>74</v>
      </c>
      <c r="R724" s="66" t="s">
        <v>475</v>
      </c>
      <c r="S724" s="67">
        <v>7710.2929730769201</v>
      </c>
      <c r="T724" s="67">
        <f t="shared" si="11"/>
        <v>13338.806843423072</v>
      </c>
      <c r="U724" s="67">
        <v>85669.921923076894</v>
      </c>
      <c r="V724" s="68">
        <v>1</v>
      </c>
    </row>
    <row r="725" spans="2:22" x14ac:dyDescent="0.25">
      <c r="B725" s="66">
        <v>0</v>
      </c>
      <c r="C725" s="66">
        <v>1762128071</v>
      </c>
      <c r="D725" s="66">
        <v>1765257961</v>
      </c>
      <c r="E725" s="66">
        <v>1765649197</v>
      </c>
      <c r="F725" s="66">
        <v>1765670932</v>
      </c>
      <c r="G725" s="66" t="s">
        <v>104</v>
      </c>
      <c r="H725" s="66" t="s">
        <v>269</v>
      </c>
      <c r="I725" s="66" t="s">
        <v>131</v>
      </c>
      <c r="J725" s="66" t="s">
        <v>633</v>
      </c>
      <c r="K725" s="66" t="s">
        <v>42</v>
      </c>
      <c r="L725" s="66" t="s">
        <v>384</v>
      </c>
      <c r="M725" s="66" t="s">
        <v>369</v>
      </c>
      <c r="N725" s="66" t="s">
        <v>370</v>
      </c>
      <c r="O725" s="69" t="s">
        <v>520</v>
      </c>
      <c r="P725" s="69">
        <v>1.73</v>
      </c>
      <c r="Q725" s="66" t="s">
        <v>74</v>
      </c>
      <c r="R725" s="66" t="s">
        <v>465</v>
      </c>
      <c r="S725" s="67">
        <v>9276.8239230769195</v>
      </c>
      <c r="T725" s="67">
        <f t="shared" si="11"/>
        <v>16048.90538692307</v>
      </c>
      <c r="U725" s="67">
        <v>92768.239230769206</v>
      </c>
      <c r="V725" s="68">
        <v>1</v>
      </c>
    </row>
    <row r="726" spans="2:22" x14ac:dyDescent="0.25">
      <c r="B726" s="66">
        <v>0</v>
      </c>
      <c r="C726" s="66">
        <v>1762128071</v>
      </c>
      <c r="D726" s="66">
        <v>1765257961</v>
      </c>
      <c r="E726" s="66">
        <v>1765649197</v>
      </c>
      <c r="F726" s="66">
        <v>1765670932</v>
      </c>
      <c r="G726" s="66" t="s">
        <v>104</v>
      </c>
      <c r="H726" s="66" t="s">
        <v>269</v>
      </c>
      <c r="I726" s="66" t="s">
        <v>131</v>
      </c>
      <c r="J726" s="66" t="s">
        <v>633</v>
      </c>
      <c r="K726" s="66" t="s">
        <v>42</v>
      </c>
      <c r="L726" s="66" t="s">
        <v>384</v>
      </c>
      <c r="M726" s="66" t="s">
        <v>369</v>
      </c>
      <c r="N726" s="66" t="s">
        <v>370</v>
      </c>
      <c r="O726" s="69" t="s">
        <v>520</v>
      </c>
      <c r="P726" s="69">
        <v>1.73</v>
      </c>
      <c r="Q726" s="66" t="s">
        <v>75</v>
      </c>
      <c r="R726" s="66" t="s">
        <v>472</v>
      </c>
      <c r="S726" s="67">
        <v>9448.1949999999997</v>
      </c>
      <c r="T726" s="67">
        <f t="shared" si="11"/>
        <v>16345.377349999999</v>
      </c>
      <c r="U726" s="67">
        <v>188963.9</v>
      </c>
      <c r="V726" s="68">
        <v>3</v>
      </c>
    </row>
    <row r="727" spans="2:22" x14ac:dyDescent="0.25">
      <c r="B727" s="66">
        <v>0</v>
      </c>
      <c r="C727" s="66">
        <v>1762128071</v>
      </c>
      <c r="D727" s="66">
        <v>1765257961</v>
      </c>
      <c r="E727" s="66">
        <v>1765649197</v>
      </c>
      <c r="F727" s="66">
        <v>1765670932</v>
      </c>
      <c r="G727" s="66" t="s">
        <v>104</v>
      </c>
      <c r="H727" s="66" t="s">
        <v>269</v>
      </c>
      <c r="I727" s="66" t="s">
        <v>131</v>
      </c>
      <c r="J727" s="66" t="s">
        <v>633</v>
      </c>
      <c r="K727" s="66" t="s">
        <v>42</v>
      </c>
      <c r="L727" s="66" t="s">
        <v>384</v>
      </c>
      <c r="M727" s="66" t="s">
        <v>369</v>
      </c>
      <c r="N727" s="66" t="s">
        <v>370</v>
      </c>
      <c r="O727" s="69" t="s">
        <v>520</v>
      </c>
      <c r="P727" s="69">
        <v>1.73</v>
      </c>
      <c r="Q727" s="66" t="s">
        <v>75</v>
      </c>
      <c r="R727" s="66" t="s">
        <v>474</v>
      </c>
      <c r="S727" s="67">
        <v>3412.7367692307698</v>
      </c>
      <c r="T727" s="67">
        <f t="shared" si="11"/>
        <v>5904.0346107692321</v>
      </c>
      <c r="U727" s="67">
        <v>56878.946153846198</v>
      </c>
      <c r="V727" s="68">
        <v>1</v>
      </c>
    </row>
    <row r="728" spans="2:22" x14ac:dyDescent="0.25">
      <c r="B728" s="66">
        <v>0</v>
      </c>
      <c r="C728" s="66">
        <v>1762128071</v>
      </c>
      <c r="D728" s="66">
        <v>1765257961</v>
      </c>
      <c r="E728" s="66">
        <v>1765649197</v>
      </c>
      <c r="F728" s="66">
        <v>1765670932</v>
      </c>
      <c r="G728" s="66" t="s">
        <v>104</v>
      </c>
      <c r="H728" s="66" t="s">
        <v>269</v>
      </c>
      <c r="I728" s="66" t="s">
        <v>131</v>
      </c>
      <c r="J728" s="66" t="s">
        <v>633</v>
      </c>
      <c r="K728" s="66" t="s">
        <v>42</v>
      </c>
      <c r="L728" s="66" t="s">
        <v>384</v>
      </c>
      <c r="M728" s="66" t="s">
        <v>369</v>
      </c>
      <c r="N728" s="66" t="s">
        <v>370</v>
      </c>
      <c r="O728" s="69" t="s">
        <v>520</v>
      </c>
      <c r="P728" s="69">
        <v>1.73</v>
      </c>
      <c r="Q728" s="66" t="s">
        <v>75</v>
      </c>
      <c r="R728" s="66" t="s">
        <v>475</v>
      </c>
      <c r="S728" s="67">
        <v>7235.2498846153903</v>
      </c>
      <c r="T728" s="67">
        <f t="shared" si="11"/>
        <v>12516.982300384625</v>
      </c>
      <c r="U728" s="67">
        <v>80391.665384615393</v>
      </c>
      <c r="V728" s="68">
        <v>1</v>
      </c>
    </row>
    <row r="729" spans="2:22" x14ac:dyDescent="0.25">
      <c r="B729" s="66">
        <v>0</v>
      </c>
      <c r="C729" s="66">
        <v>1762128071</v>
      </c>
      <c r="D729" s="66">
        <v>1765257961</v>
      </c>
      <c r="E729" s="66">
        <v>1765649197</v>
      </c>
      <c r="F729" s="66">
        <v>1765670932</v>
      </c>
      <c r="G729" s="66" t="s">
        <v>104</v>
      </c>
      <c r="H729" s="66" t="s">
        <v>269</v>
      </c>
      <c r="I729" s="66" t="s">
        <v>131</v>
      </c>
      <c r="J729" s="66" t="s">
        <v>633</v>
      </c>
      <c r="K729" s="66" t="s">
        <v>42</v>
      </c>
      <c r="L729" s="66" t="s">
        <v>384</v>
      </c>
      <c r="M729" s="66" t="s">
        <v>369</v>
      </c>
      <c r="N729" s="66" t="s">
        <v>370</v>
      </c>
      <c r="O729" s="69" t="s">
        <v>520</v>
      </c>
      <c r="P729" s="69">
        <v>1.73</v>
      </c>
      <c r="Q729" s="66" t="s">
        <v>75</v>
      </c>
      <c r="R729" s="66" t="s">
        <v>465</v>
      </c>
      <c r="S729" s="67">
        <v>9506.51876923077</v>
      </c>
      <c r="T729" s="67">
        <f t="shared" si="11"/>
        <v>16446.277470769233</v>
      </c>
      <c r="U729" s="67">
        <v>95065.187692307707</v>
      </c>
      <c r="V729" s="68">
        <v>1</v>
      </c>
    </row>
    <row r="730" spans="2:22" x14ac:dyDescent="0.25">
      <c r="B730" s="66">
        <v>0</v>
      </c>
      <c r="C730" s="66">
        <v>1762128071</v>
      </c>
      <c r="D730" s="66">
        <v>1765257961</v>
      </c>
      <c r="E730" s="66">
        <v>1765649197</v>
      </c>
      <c r="F730" s="66">
        <v>1765670932</v>
      </c>
      <c r="G730" s="66" t="s">
        <v>104</v>
      </c>
      <c r="H730" s="66" t="s">
        <v>269</v>
      </c>
      <c r="I730" s="66" t="s">
        <v>131</v>
      </c>
      <c r="J730" s="66" t="s">
        <v>633</v>
      </c>
      <c r="K730" s="66" t="s">
        <v>42</v>
      </c>
      <c r="L730" s="66" t="s">
        <v>384</v>
      </c>
      <c r="M730" s="66" t="s">
        <v>369</v>
      </c>
      <c r="N730" s="66" t="s">
        <v>370</v>
      </c>
      <c r="O730" s="69" t="s">
        <v>520</v>
      </c>
      <c r="P730" s="69">
        <v>1.73</v>
      </c>
      <c r="Q730" s="66" t="s">
        <v>82</v>
      </c>
      <c r="R730" s="66" t="s">
        <v>472</v>
      </c>
      <c r="S730" s="67">
        <v>36298.608500000002</v>
      </c>
      <c r="T730" s="67">
        <f t="shared" si="11"/>
        <v>62796.592705000003</v>
      </c>
      <c r="U730" s="67">
        <v>725972.17</v>
      </c>
      <c r="V730" s="68">
        <v>11</v>
      </c>
    </row>
    <row r="731" spans="2:22" x14ac:dyDescent="0.25">
      <c r="B731" s="66">
        <v>0</v>
      </c>
      <c r="C731" s="66">
        <v>1762128071</v>
      </c>
      <c r="D731" s="66">
        <v>1765257961</v>
      </c>
      <c r="E731" s="66">
        <v>1765649197</v>
      </c>
      <c r="F731" s="66">
        <v>1765670932</v>
      </c>
      <c r="G731" s="66" t="s">
        <v>104</v>
      </c>
      <c r="H731" s="66" t="s">
        <v>269</v>
      </c>
      <c r="I731" s="66" t="s">
        <v>131</v>
      </c>
      <c r="J731" s="66" t="s">
        <v>633</v>
      </c>
      <c r="K731" s="66" t="s">
        <v>42</v>
      </c>
      <c r="L731" s="66" t="s">
        <v>384</v>
      </c>
      <c r="M731" s="66" t="s">
        <v>369</v>
      </c>
      <c r="N731" s="66" t="s">
        <v>370</v>
      </c>
      <c r="O731" s="69" t="s">
        <v>520</v>
      </c>
      <c r="P731" s="69">
        <v>1.73</v>
      </c>
      <c r="Q731" s="66" t="s">
        <v>82</v>
      </c>
      <c r="R731" s="66" t="s">
        <v>474</v>
      </c>
      <c r="S731" s="67">
        <v>3115.9654384615401</v>
      </c>
      <c r="T731" s="67">
        <f t="shared" si="11"/>
        <v>5390.6202085384639</v>
      </c>
      <c r="U731" s="67">
        <v>51932.7573076923</v>
      </c>
      <c r="V731" s="68">
        <v>1</v>
      </c>
    </row>
    <row r="732" spans="2:22" x14ac:dyDescent="0.25">
      <c r="B732" s="66">
        <v>0</v>
      </c>
      <c r="C732" s="66">
        <v>1762128071</v>
      </c>
      <c r="D732" s="66">
        <v>1765257961</v>
      </c>
      <c r="E732" s="66">
        <v>1765649197</v>
      </c>
      <c r="F732" s="66">
        <v>1765670932</v>
      </c>
      <c r="G732" s="66" t="s">
        <v>104</v>
      </c>
      <c r="H732" s="66" t="s">
        <v>269</v>
      </c>
      <c r="I732" s="66" t="s">
        <v>131</v>
      </c>
      <c r="J732" s="66" t="s">
        <v>633</v>
      </c>
      <c r="K732" s="66" t="s">
        <v>42</v>
      </c>
      <c r="L732" s="66" t="s">
        <v>384</v>
      </c>
      <c r="M732" s="66" t="s">
        <v>369</v>
      </c>
      <c r="N732" s="66" t="s">
        <v>370</v>
      </c>
      <c r="O732" s="69" t="s">
        <v>520</v>
      </c>
      <c r="P732" s="69">
        <v>1.73</v>
      </c>
      <c r="Q732" s="66" t="s">
        <v>82</v>
      </c>
      <c r="R732" s="66" t="s">
        <v>475</v>
      </c>
      <c r="S732" s="67">
        <v>20825.991173076902</v>
      </c>
      <c r="T732" s="67">
        <f t="shared" si="11"/>
        <v>36028.964729423038</v>
      </c>
      <c r="U732" s="67">
        <v>231399.90192307701</v>
      </c>
      <c r="V732" s="68">
        <v>3</v>
      </c>
    </row>
    <row r="733" spans="2:22" x14ac:dyDescent="0.25">
      <c r="B733" s="66">
        <v>0</v>
      </c>
      <c r="C733" s="66">
        <v>1762128071</v>
      </c>
      <c r="D733" s="66">
        <v>1765257961</v>
      </c>
      <c r="E733" s="66">
        <v>1765649197</v>
      </c>
      <c r="F733" s="66">
        <v>1765714403</v>
      </c>
      <c r="G733" s="66" t="s">
        <v>104</v>
      </c>
      <c r="H733" s="66" t="s">
        <v>269</v>
      </c>
      <c r="I733" s="66" t="s">
        <v>131</v>
      </c>
      <c r="J733" s="66" t="s">
        <v>633</v>
      </c>
      <c r="K733" s="66" t="s">
        <v>42</v>
      </c>
      <c r="L733" s="66" t="s">
        <v>384</v>
      </c>
      <c r="M733" s="66" t="s">
        <v>367</v>
      </c>
      <c r="N733" s="66" t="s">
        <v>368</v>
      </c>
      <c r="O733" s="69" t="s">
        <v>520</v>
      </c>
      <c r="P733" s="69">
        <v>1.73</v>
      </c>
      <c r="Q733" s="66" t="s">
        <v>59</v>
      </c>
      <c r="R733" s="66" t="s">
        <v>475</v>
      </c>
      <c r="S733" s="67">
        <v>11910.576911538499</v>
      </c>
      <c r="T733" s="67">
        <f t="shared" si="11"/>
        <v>20605.298056961605</v>
      </c>
      <c r="U733" s="67">
        <v>132339.74346153799</v>
      </c>
      <c r="V733" s="68">
        <v>2</v>
      </c>
    </row>
    <row r="734" spans="2:22" x14ac:dyDescent="0.25">
      <c r="B734" s="66">
        <v>0</v>
      </c>
      <c r="C734" s="66">
        <v>1762128071</v>
      </c>
      <c r="D734" s="66">
        <v>1765257961</v>
      </c>
      <c r="E734" s="66">
        <v>1765649197</v>
      </c>
      <c r="F734" s="66">
        <v>1765714403</v>
      </c>
      <c r="G734" s="66" t="s">
        <v>104</v>
      </c>
      <c r="H734" s="66" t="s">
        <v>269</v>
      </c>
      <c r="I734" s="66" t="s">
        <v>131</v>
      </c>
      <c r="J734" s="66" t="s">
        <v>633</v>
      </c>
      <c r="K734" s="66" t="s">
        <v>42</v>
      </c>
      <c r="L734" s="66" t="s">
        <v>384</v>
      </c>
      <c r="M734" s="66" t="s">
        <v>367</v>
      </c>
      <c r="N734" s="66" t="s">
        <v>368</v>
      </c>
      <c r="O734" s="69" t="s">
        <v>520</v>
      </c>
      <c r="P734" s="69">
        <v>1.73</v>
      </c>
      <c r="Q734" s="66" t="s">
        <v>59</v>
      </c>
      <c r="R734" s="66" t="s">
        <v>466</v>
      </c>
      <c r="S734" s="67">
        <v>16086.2123076923</v>
      </c>
      <c r="T734" s="67">
        <f t="shared" si="11"/>
        <v>27829.14729230768</v>
      </c>
      <c r="U734" s="67">
        <v>107241.415384615</v>
      </c>
      <c r="V734" s="68">
        <v>1</v>
      </c>
    </row>
    <row r="735" spans="2:22" x14ac:dyDescent="0.25">
      <c r="B735" s="66">
        <v>0</v>
      </c>
      <c r="C735" s="66">
        <v>1762128071</v>
      </c>
      <c r="D735" s="66">
        <v>1765257961</v>
      </c>
      <c r="E735" s="66">
        <v>1765649197</v>
      </c>
      <c r="F735" s="66">
        <v>1765714403</v>
      </c>
      <c r="G735" s="66" t="s">
        <v>104</v>
      </c>
      <c r="H735" s="66" t="s">
        <v>269</v>
      </c>
      <c r="I735" s="66" t="s">
        <v>131</v>
      </c>
      <c r="J735" s="66" t="s">
        <v>633</v>
      </c>
      <c r="K735" s="66" t="s">
        <v>42</v>
      </c>
      <c r="L735" s="66" t="s">
        <v>384</v>
      </c>
      <c r="M735" s="66" t="s">
        <v>367</v>
      </c>
      <c r="N735" s="66" t="s">
        <v>368</v>
      </c>
      <c r="O735" s="69" t="s">
        <v>520</v>
      </c>
      <c r="P735" s="69">
        <v>1.73</v>
      </c>
      <c r="Q735" s="66" t="s">
        <v>59</v>
      </c>
      <c r="R735" s="66" t="s">
        <v>467</v>
      </c>
      <c r="S735" s="67">
        <v>27728.8182307692</v>
      </c>
      <c r="T735" s="67">
        <f t="shared" si="11"/>
        <v>47970.855539230717</v>
      </c>
      <c r="U735" s="67">
        <v>138644.09115384601</v>
      </c>
      <c r="V735" s="68">
        <v>1</v>
      </c>
    </row>
    <row r="736" spans="2:22" x14ac:dyDescent="0.25">
      <c r="B736" s="66">
        <v>0</v>
      </c>
      <c r="C736" s="66">
        <v>1762128071</v>
      </c>
      <c r="D736" s="66">
        <v>1765257961</v>
      </c>
      <c r="E736" s="66">
        <v>1765649197</v>
      </c>
      <c r="F736" s="66">
        <v>1765714403</v>
      </c>
      <c r="G736" s="66" t="s">
        <v>104</v>
      </c>
      <c r="H736" s="66" t="s">
        <v>269</v>
      </c>
      <c r="I736" s="66" t="s">
        <v>131</v>
      </c>
      <c r="J736" s="66" t="s">
        <v>633</v>
      </c>
      <c r="K736" s="66" t="s">
        <v>42</v>
      </c>
      <c r="L736" s="66" t="s">
        <v>384</v>
      </c>
      <c r="M736" s="66" t="s">
        <v>367</v>
      </c>
      <c r="N736" s="66" t="s">
        <v>368</v>
      </c>
      <c r="O736" s="69" t="s">
        <v>520</v>
      </c>
      <c r="P736" s="69">
        <v>1.73</v>
      </c>
      <c r="Q736" s="66" t="s">
        <v>78</v>
      </c>
      <c r="R736" s="66" t="s">
        <v>472</v>
      </c>
      <c r="S736" s="67">
        <v>43401.0795</v>
      </c>
      <c r="T736" s="67">
        <f t="shared" si="11"/>
        <v>75083.867534999998</v>
      </c>
      <c r="U736" s="67">
        <v>868021.59</v>
      </c>
      <c r="V736" s="68">
        <v>14</v>
      </c>
    </row>
    <row r="737" spans="2:22" x14ac:dyDescent="0.25">
      <c r="B737" s="66">
        <v>0</v>
      </c>
      <c r="C737" s="66">
        <v>1762128071</v>
      </c>
      <c r="D737" s="66">
        <v>1765257961</v>
      </c>
      <c r="E737" s="66">
        <v>1765649197</v>
      </c>
      <c r="F737" s="66">
        <v>1765714403</v>
      </c>
      <c r="G737" s="66" t="s">
        <v>104</v>
      </c>
      <c r="H737" s="66" t="s">
        <v>269</v>
      </c>
      <c r="I737" s="66" t="s">
        <v>131</v>
      </c>
      <c r="J737" s="66" t="s">
        <v>633</v>
      </c>
      <c r="K737" s="66" t="s">
        <v>42</v>
      </c>
      <c r="L737" s="66" t="s">
        <v>384</v>
      </c>
      <c r="M737" s="66" t="s">
        <v>367</v>
      </c>
      <c r="N737" s="66" t="s">
        <v>368</v>
      </c>
      <c r="O737" s="69" t="s">
        <v>520</v>
      </c>
      <c r="P737" s="69">
        <v>1.73</v>
      </c>
      <c r="Q737" s="66" t="s">
        <v>78</v>
      </c>
      <c r="R737" s="66" t="s">
        <v>465</v>
      </c>
      <c r="S737" s="67">
        <v>28674.406769230802</v>
      </c>
      <c r="T737" s="67">
        <f t="shared" si="11"/>
        <v>49606.723710769285</v>
      </c>
      <c r="U737" s="67">
        <v>286744.06769230799</v>
      </c>
      <c r="V737" s="68">
        <v>3</v>
      </c>
    </row>
    <row r="738" spans="2:22" x14ac:dyDescent="0.25">
      <c r="B738" s="66">
        <v>0</v>
      </c>
      <c r="C738" s="66">
        <v>1762128071</v>
      </c>
      <c r="D738" s="66">
        <v>1765257961</v>
      </c>
      <c r="E738" s="66">
        <v>1765649197</v>
      </c>
      <c r="F738" s="66">
        <v>1765714403</v>
      </c>
      <c r="G738" s="66" t="s">
        <v>104</v>
      </c>
      <c r="H738" s="66" t="s">
        <v>269</v>
      </c>
      <c r="I738" s="66" t="s">
        <v>131</v>
      </c>
      <c r="J738" s="66" t="s">
        <v>633</v>
      </c>
      <c r="K738" s="66" t="s">
        <v>42</v>
      </c>
      <c r="L738" s="66" t="s">
        <v>384</v>
      </c>
      <c r="M738" s="66" t="s">
        <v>367</v>
      </c>
      <c r="N738" s="66" t="s">
        <v>368</v>
      </c>
      <c r="O738" s="69" t="s">
        <v>520</v>
      </c>
      <c r="P738" s="69">
        <v>1.73</v>
      </c>
      <c r="Q738" s="66" t="s">
        <v>78</v>
      </c>
      <c r="R738" s="66" t="s">
        <v>476</v>
      </c>
      <c r="S738" s="67">
        <v>19395.5755384615</v>
      </c>
      <c r="T738" s="67">
        <f t="shared" si="11"/>
        <v>33554.345681538398</v>
      </c>
      <c r="U738" s="67">
        <v>193955.75538461501</v>
      </c>
      <c r="V738" s="68">
        <v>2</v>
      </c>
    </row>
    <row r="739" spans="2:22" x14ac:dyDescent="0.25">
      <c r="B739" s="66">
        <v>0</v>
      </c>
      <c r="C739" s="66">
        <v>1762128071</v>
      </c>
      <c r="D739" s="66">
        <v>1765257961</v>
      </c>
      <c r="E739" s="66">
        <v>1765649197</v>
      </c>
      <c r="F739" s="66">
        <v>1765714403</v>
      </c>
      <c r="G739" s="66" t="s">
        <v>104</v>
      </c>
      <c r="H739" s="66" t="s">
        <v>269</v>
      </c>
      <c r="I739" s="66" t="s">
        <v>131</v>
      </c>
      <c r="J739" s="66" t="s">
        <v>633</v>
      </c>
      <c r="K739" s="66" t="s">
        <v>42</v>
      </c>
      <c r="L739" s="66" t="s">
        <v>384</v>
      </c>
      <c r="M739" s="66" t="s">
        <v>367</v>
      </c>
      <c r="N739" s="66" t="s">
        <v>368</v>
      </c>
      <c r="O739" s="69" t="s">
        <v>520</v>
      </c>
      <c r="P739" s="69">
        <v>1.73</v>
      </c>
      <c r="Q739" s="66" t="s">
        <v>80</v>
      </c>
      <c r="R739" s="66" t="s">
        <v>472</v>
      </c>
      <c r="S739" s="67">
        <v>31052.083307692301</v>
      </c>
      <c r="T739" s="67">
        <f t="shared" si="11"/>
        <v>53720.104122307683</v>
      </c>
      <c r="U739" s="67">
        <v>621041.66615384596</v>
      </c>
      <c r="V739" s="68">
        <v>9</v>
      </c>
    </row>
    <row r="740" spans="2:22" x14ac:dyDescent="0.25">
      <c r="B740" s="66">
        <v>0</v>
      </c>
      <c r="C740" s="66">
        <v>1762128071</v>
      </c>
      <c r="D740" s="66">
        <v>1765257961</v>
      </c>
      <c r="E740" s="66">
        <v>1765649197</v>
      </c>
      <c r="F740" s="66">
        <v>1765714403</v>
      </c>
      <c r="G740" s="66" t="s">
        <v>104</v>
      </c>
      <c r="H740" s="66" t="s">
        <v>269</v>
      </c>
      <c r="I740" s="66" t="s">
        <v>131</v>
      </c>
      <c r="J740" s="66" t="s">
        <v>633</v>
      </c>
      <c r="K740" s="66" t="s">
        <v>42</v>
      </c>
      <c r="L740" s="66" t="s">
        <v>384</v>
      </c>
      <c r="M740" s="66" t="s">
        <v>367</v>
      </c>
      <c r="N740" s="66" t="s">
        <v>368</v>
      </c>
      <c r="O740" s="69" t="s">
        <v>520</v>
      </c>
      <c r="P740" s="69">
        <v>1.73</v>
      </c>
      <c r="Q740" s="66" t="s">
        <v>80</v>
      </c>
      <c r="R740" s="66" t="s">
        <v>465</v>
      </c>
      <c r="S740" s="67">
        <v>8487.6695384615396</v>
      </c>
      <c r="T740" s="67">
        <f t="shared" si="11"/>
        <v>14683.668301538462</v>
      </c>
      <c r="U740" s="67">
        <v>84876.695384615407</v>
      </c>
      <c r="V740" s="68">
        <v>1</v>
      </c>
    </row>
    <row r="741" spans="2:22" x14ac:dyDescent="0.25">
      <c r="B741" s="66">
        <v>0</v>
      </c>
      <c r="C741" s="66">
        <v>1762128071</v>
      </c>
      <c r="D741" s="66">
        <v>1765257961</v>
      </c>
      <c r="E741" s="66">
        <v>1765649197</v>
      </c>
      <c r="F741" s="66">
        <v>1765714403</v>
      </c>
      <c r="G741" s="66" t="s">
        <v>104</v>
      </c>
      <c r="H741" s="66" t="s">
        <v>269</v>
      </c>
      <c r="I741" s="66" t="s">
        <v>131</v>
      </c>
      <c r="J741" s="66" t="s">
        <v>633</v>
      </c>
      <c r="K741" s="66" t="s">
        <v>42</v>
      </c>
      <c r="L741" s="66" t="s">
        <v>384</v>
      </c>
      <c r="M741" s="66" t="s">
        <v>367</v>
      </c>
      <c r="N741" s="66" t="s">
        <v>368</v>
      </c>
      <c r="O741" s="69" t="s">
        <v>520</v>
      </c>
      <c r="P741" s="69">
        <v>1.73</v>
      </c>
      <c r="Q741" s="66" t="s">
        <v>80</v>
      </c>
      <c r="R741" s="66" t="s">
        <v>476</v>
      </c>
      <c r="S741" s="67">
        <v>9944.3414615384609</v>
      </c>
      <c r="T741" s="67">
        <f t="shared" si="11"/>
        <v>17203.710728461538</v>
      </c>
      <c r="U741" s="67">
        <v>99443.414615384594</v>
      </c>
      <c r="V741" s="68">
        <v>1</v>
      </c>
    </row>
    <row r="742" spans="2:22" x14ac:dyDescent="0.25">
      <c r="B742" s="66">
        <v>0</v>
      </c>
      <c r="C742" s="66">
        <v>1762128071</v>
      </c>
      <c r="D742" s="66">
        <v>1765257961</v>
      </c>
      <c r="E742" s="66">
        <v>1766040433</v>
      </c>
      <c r="F742" s="66">
        <v>1766040433</v>
      </c>
      <c r="G742" s="66" t="s">
        <v>104</v>
      </c>
      <c r="H742" s="66" t="s">
        <v>269</v>
      </c>
      <c r="I742" s="66" t="s">
        <v>131</v>
      </c>
      <c r="J742" s="66" t="s">
        <v>633</v>
      </c>
      <c r="K742" s="66" t="s">
        <v>365</v>
      </c>
      <c r="L742" s="66" t="s">
        <v>385</v>
      </c>
      <c r="O742" s="69" t="s">
        <v>520</v>
      </c>
      <c r="P742" s="69">
        <v>1.73</v>
      </c>
      <c r="Q742" s="66" t="s">
        <v>59</v>
      </c>
      <c r="R742" s="66" t="s">
        <v>471</v>
      </c>
      <c r="S742" s="67">
        <v>14622.228061538501</v>
      </c>
      <c r="T742" s="67">
        <f t="shared" si="11"/>
        <v>25296.454546461606</v>
      </c>
      <c r="U742" s="67">
        <v>182777.85076923101</v>
      </c>
      <c r="V742" s="68">
        <v>3</v>
      </c>
    </row>
    <row r="743" spans="2:22" x14ac:dyDescent="0.25">
      <c r="B743" s="66">
        <v>0</v>
      </c>
      <c r="C743" s="66">
        <v>1762128071</v>
      </c>
      <c r="D743" s="66">
        <v>1765257961</v>
      </c>
      <c r="E743" s="66">
        <v>1766040433</v>
      </c>
      <c r="F743" s="66">
        <v>1766040433</v>
      </c>
      <c r="G743" s="66" t="s">
        <v>104</v>
      </c>
      <c r="H743" s="66" t="s">
        <v>269</v>
      </c>
      <c r="I743" s="66" t="s">
        <v>131</v>
      </c>
      <c r="J743" s="66" t="s">
        <v>633</v>
      </c>
      <c r="K743" s="66" t="s">
        <v>365</v>
      </c>
      <c r="L743" s="66" t="s">
        <v>385</v>
      </c>
      <c r="O743" s="69" t="s">
        <v>520</v>
      </c>
      <c r="P743" s="69">
        <v>1.73</v>
      </c>
      <c r="Q743" s="66" t="s">
        <v>59</v>
      </c>
      <c r="R743" s="66" t="s">
        <v>475</v>
      </c>
      <c r="S743" s="67">
        <v>39837.575526923101</v>
      </c>
      <c r="T743" s="67">
        <f t="shared" si="11"/>
        <v>68919.005661576972</v>
      </c>
      <c r="U743" s="67">
        <v>442639.728076923</v>
      </c>
      <c r="V743" s="68">
        <v>6</v>
      </c>
    </row>
    <row r="744" spans="2:22" x14ac:dyDescent="0.25">
      <c r="B744" s="66">
        <v>0</v>
      </c>
      <c r="C744" s="66">
        <v>1762128071</v>
      </c>
      <c r="D744" s="66">
        <v>1765257961</v>
      </c>
      <c r="E744" s="66">
        <v>1766040433</v>
      </c>
      <c r="F744" s="66">
        <v>1766040433</v>
      </c>
      <c r="G744" s="66" t="s">
        <v>104</v>
      </c>
      <c r="H744" s="66" t="s">
        <v>269</v>
      </c>
      <c r="I744" s="66" t="s">
        <v>131</v>
      </c>
      <c r="J744" s="66" t="s">
        <v>633</v>
      </c>
      <c r="K744" s="66" t="s">
        <v>365</v>
      </c>
      <c r="L744" s="66" t="s">
        <v>385</v>
      </c>
      <c r="O744" s="69" t="s">
        <v>520</v>
      </c>
      <c r="P744" s="69">
        <v>1.73</v>
      </c>
      <c r="Q744" s="66" t="s">
        <v>59</v>
      </c>
      <c r="R744" s="66" t="s">
        <v>465</v>
      </c>
      <c r="S744" s="67">
        <v>86462.575461538407</v>
      </c>
      <c r="T744" s="67">
        <f t="shared" si="11"/>
        <v>149580.25554846143</v>
      </c>
      <c r="U744" s="67">
        <v>864625.75461538497</v>
      </c>
      <c r="V744" s="68">
        <v>9</v>
      </c>
    </row>
    <row r="745" spans="2:22" x14ac:dyDescent="0.25">
      <c r="B745" s="66">
        <v>0</v>
      </c>
      <c r="C745" s="66">
        <v>1762128071</v>
      </c>
      <c r="D745" s="66">
        <v>1765257961</v>
      </c>
      <c r="E745" s="66">
        <v>1766040433</v>
      </c>
      <c r="F745" s="66">
        <v>1766040433</v>
      </c>
      <c r="G745" s="66" t="s">
        <v>104</v>
      </c>
      <c r="H745" s="66" t="s">
        <v>269</v>
      </c>
      <c r="I745" s="66" t="s">
        <v>131</v>
      </c>
      <c r="J745" s="66" t="s">
        <v>633</v>
      </c>
      <c r="K745" s="66" t="s">
        <v>365</v>
      </c>
      <c r="L745" s="66" t="s">
        <v>385</v>
      </c>
      <c r="O745" s="69" t="s">
        <v>520</v>
      </c>
      <c r="P745" s="69">
        <v>1.73</v>
      </c>
      <c r="Q745" s="66" t="s">
        <v>59</v>
      </c>
      <c r="R745" s="66" t="s">
        <v>476</v>
      </c>
      <c r="S745" s="67">
        <v>96635.074461538505</v>
      </c>
      <c r="T745" s="67">
        <f t="shared" si="11"/>
        <v>167178.6788184616</v>
      </c>
      <c r="U745" s="67">
        <v>966350.74461538496</v>
      </c>
      <c r="V745" s="68">
        <v>8</v>
      </c>
    </row>
    <row r="746" spans="2:22" x14ac:dyDescent="0.25">
      <c r="B746" s="66">
        <v>0</v>
      </c>
      <c r="C746" s="66">
        <v>1762128071</v>
      </c>
      <c r="D746" s="66">
        <v>1765257961</v>
      </c>
      <c r="E746" s="66">
        <v>1766040433</v>
      </c>
      <c r="F746" s="66">
        <v>1766040433</v>
      </c>
      <c r="G746" s="66" t="s">
        <v>104</v>
      </c>
      <c r="H746" s="66" t="s">
        <v>269</v>
      </c>
      <c r="I746" s="66" t="s">
        <v>131</v>
      </c>
      <c r="J746" s="66" t="s">
        <v>633</v>
      </c>
      <c r="K746" s="66" t="s">
        <v>365</v>
      </c>
      <c r="L746" s="66" t="s">
        <v>385</v>
      </c>
      <c r="O746" s="69" t="s">
        <v>520</v>
      </c>
      <c r="P746" s="69">
        <v>1.73</v>
      </c>
      <c r="Q746" s="66" t="s">
        <v>59</v>
      </c>
      <c r="R746" s="66" t="s">
        <v>466</v>
      </c>
      <c r="S746" s="67">
        <v>90436.129557692402</v>
      </c>
      <c r="T746" s="67">
        <f t="shared" si="11"/>
        <v>156454.50413480785</v>
      </c>
      <c r="U746" s="67">
        <v>602907.53038461495</v>
      </c>
      <c r="V746" s="68">
        <v>5</v>
      </c>
    </row>
    <row r="747" spans="2:22" x14ac:dyDescent="0.25">
      <c r="B747" s="66">
        <v>0</v>
      </c>
      <c r="C747" s="66">
        <v>1762128071</v>
      </c>
      <c r="D747" s="66">
        <v>1765257961</v>
      </c>
      <c r="E747" s="66">
        <v>1766040433</v>
      </c>
      <c r="F747" s="66">
        <v>1766040433</v>
      </c>
      <c r="G747" s="66" t="s">
        <v>104</v>
      </c>
      <c r="H747" s="66" t="s">
        <v>269</v>
      </c>
      <c r="I747" s="66" t="s">
        <v>131</v>
      </c>
      <c r="J747" s="66" t="s">
        <v>633</v>
      </c>
      <c r="K747" s="66" t="s">
        <v>365</v>
      </c>
      <c r="L747" s="66" t="s">
        <v>385</v>
      </c>
      <c r="O747" s="69" t="s">
        <v>520</v>
      </c>
      <c r="P747" s="69">
        <v>1.73</v>
      </c>
      <c r="Q747" s="66" t="s">
        <v>59</v>
      </c>
      <c r="R747" s="66" t="s">
        <v>467</v>
      </c>
      <c r="S747" s="67">
        <v>118206.48323076899</v>
      </c>
      <c r="T747" s="67">
        <f t="shared" si="11"/>
        <v>204497.21598923035</v>
      </c>
      <c r="U747" s="67">
        <v>591032.41615384596</v>
      </c>
      <c r="V747" s="68">
        <v>4</v>
      </c>
    </row>
    <row r="748" spans="2:22" x14ac:dyDescent="0.25">
      <c r="B748" s="66">
        <v>0</v>
      </c>
      <c r="C748" s="66">
        <v>1762128071</v>
      </c>
      <c r="D748" s="66">
        <v>1765257961</v>
      </c>
      <c r="E748" s="66">
        <v>1766040433</v>
      </c>
      <c r="F748" s="66">
        <v>1766040433</v>
      </c>
      <c r="G748" s="66" t="s">
        <v>104</v>
      </c>
      <c r="H748" s="66" t="s">
        <v>269</v>
      </c>
      <c r="I748" s="66" t="s">
        <v>131</v>
      </c>
      <c r="J748" s="66" t="s">
        <v>633</v>
      </c>
      <c r="K748" s="66" t="s">
        <v>365</v>
      </c>
      <c r="L748" s="66" t="s">
        <v>385</v>
      </c>
      <c r="O748" s="69" t="s">
        <v>520</v>
      </c>
      <c r="P748" s="69">
        <v>1.73</v>
      </c>
      <c r="Q748" s="66" t="s">
        <v>59</v>
      </c>
      <c r="R748" s="66" t="s">
        <v>468</v>
      </c>
      <c r="S748" s="67">
        <v>42920.689230769203</v>
      </c>
      <c r="T748" s="67">
        <f t="shared" si="11"/>
        <v>74252.792369230723</v>
      </c>
      <c r="U748" s="67">
        <v>171682.75692307699</v>
      </c>
      <c r="V748" s="68">
        <v>1</v>
      </c>
    </row>
    <row r="749" spans="2:22" x14ac:dyDescent="0.25">
      <c r="B749" s="66">
        <v>0</v>
      </c>
      <c r="C749" s="66">
        <v>1762128071</v>
      </c>
      <c r="D749" s="66">
        <v>1765257961</v>
      </c>
      <c r="E749" s="66">
        <v>1766822906</v>
      </c>
      <c r="F749" s="66">
        <v>1766822906</v>
      </c>
      <c r="G749" s="66" t="s">
        <v>104</v>
      </c>
      <c r="H749" s="66" t="s">
        <v>269</v>
      </c>
      <c r="I749" s="66" t="s">
        <v>131</v>
      </c>
      <c r="J749" s="66" t="s">
        <v>633</v>
      </c>
      <c r="K749" s="66" t="s">
        <v>366</v>
      </c>
      <c r="L749" s="66" t="s">
        <v>645</v>
      </c>
      <c r="O749" s="69" t="s">
        <v>520</v>
      </c>
      <c r="P749" s="69">
        <v>1.73</v>
      </c>
      <c r="Q749" s="66" t="s">
        <v>59</v>
      </c>
      <c r="R749" s="66" t="s">
        <v>474</v>
      </c>
      <c r="S749" s="67">
        <v>34748.490646153798</v>
      </c>
      <c r="T749" s="67">
        <f t="shared" si="11"/>
        <v>60114.888817846069</v>
      </c>
      <c r="U749" s="67">
        <v>579141.51076923101</v>
      </c>
      <c r="V749" s="68">
        <v>12</v>
      </c>
    </row>
    <row r="750" spans="2:22" x14ac:dyDescent="0.25">
      <c r="B750" s="66">
        <v>0</v>
      </c>
      <c r="C750" s="66">
        <v>1762128071</v>
      </c>
      <c r="D750" s="66">
        <v>1765257961</v>
      </c>
      <c r="E750" s="66">
        <v>1766822906</v>
      </c>
      <c r="F750" s="66">
        <v>1766822906</v>
      </c>
      <c r="G750" s="66" t="s">
        <v>104</v>
      </c>
      <c r="H750" s="66" t="s">
        <v>269</v>
      </c>
      <c r="I750" s="66" t="s">
        <v>131</v>
      </c>
      <c r="J750" s="66" t="s">
        <v>633</v>
      </c>
      <c r="K750" s="66" t="s">
        <v>366</v>
      </c>
      <c r="L750" s="66" t="s">
        <v>645</v>
      </c>
      <c r="O750" s="69" t="s">
        <v>520</v>
      </c>
      <c r="P750" s="69">
        <v>1.73</v>
      </c>
      <c r="Q750" s="66" t="s">
        <v>59</v>
      </c>
      <c r="R750" s="66" t="s">
        <v>471</v>
      </c>
      <c r="S750" s="67">
        <v>48136.836861538497</v>
      </c>
      <c r="T750" s="67">
        <f t="shared" si="11"/>
        <v>83276.727770461599</v>
      </c>
      <c r="U750" s="67">
        <v>601710.46076923097</v>
      </c>
      <c r="V750" s="68">
        <v>10</v>
      </c>
    </row>
    <row r="751" spans="2:22" x14ac:dyDescent="0.25">
      <c r="B751" s="66">
        <v>0</v>
      </c>
      <c r="C751" s="66">
        <v>1762128071</v>
      </c>
      <c r="D751" s="66">
        <v>1765257961</v>
      </c>
      <c r="E751" s="66">
        <v>1766822906</v>
      </c>
      <c r="F751" s="66">
        <v>1766822906</v>
      </c>
      <c r="G751" s="66" t="s">
        <v>104</v>
      </c>
      <c r="H751" s="66" t="s">
        <v>269</v>
      </c>
      <c r="I751" s="66" t="s">
        <v>131</v>
      </c>
      <c r="J751" s="66" t="s">
        <v>633</v>
      </c>
      <c r="K751" s="66" t="s">
        <v>366</v>
      </c>
      <c r="L751" s="66" t="s">
        <v>645</v>
      </c>
      <c r="O751" s="69" t="s">
        <v>520</v>
      </c>
      <c r="P751" s="69">
        <v>1.73</v>
      </c>
      <c r="Q751" s="66" t="s">
        <v>59</v>
      </c>
      <c r="R751" s="66" t="s">
        <v>475</v>
      </c>
      <c r="S751" s="67">
        <v>5698.2558807692303</v>
      </c>
      <c r="T751" s="67">
        <f t="shared" si="11"/>
        <v>9857.9826737307685</v>
      </c>
      <c r="U751" s="67">
        <v>63313.954230769203</v>
      </c>
      <c r="V751" s="68">
        <v>1</v>
      </c>
    </row>
    <row r="752" spans="2:22" x14ac:dyDescent="0.25">
      <c r="B752" s="66">
        <v>0</v>
      </c>
      <c r="C752" s="66">
        <v>1762128071</v>
      </c>
      <c r="D752" s="66">
        <v>1765257961</v>
      </c>
      <c r="E752" s="66">
        <v>1766822906</v>
      </c>
      <c r="F752" s="66">
        <v>1766822906</v>
      </c>
      <c r="G752" s="66" t="s">
        <v>104</v>
      </c>
      <c r="H752" s="66" t="s">
        <v>269</v>
      </c>
      <c r="I752" s="66" t="s">
        <v>131</v>
      </c>
      <c r="J752" s="66" t="s">
        <v>633</v>
      </c>
      <c r="K752" s="66" t="s">
        <v>366</v>
      </c>
      <c r="L752" s="66" t="s">
        <v>645</v>
      </c>
      <c r="O752" s="69" t="s">
        <v>520</v>
      </c>
      <c r="P752" s="69">
        <v>1.73</v>
      </c>
      <c r="Q752" s="66" t="s">
        <v>59</v>
      </c>
      <c r="R752" s="66" t="s">
        <v>465</v>
      </c>
      <c r="S752" s="67">
        <v>106748.081307692</v>
      </c>
      <c r="T752" s="67">
        <f t="shared" si="11"/>
        <v>184674.18066230716</v>
      </c>
      <c r="U752" s="67">
        <v>1067480.8130769201</v>
      </c>
      <c r="V752" s="68">
        <v>13</v>
      </c>
    </row>
    <row r="753" spans="2:22" x14ac:dyDescent="0.25">
      <c r="B753" s="66">
        <v>0</v>
      </c>
      <c r="C753" s="66">
        <v>1762128071</v>
      </c>
      <c r="D753" s="66">
        <v>1765257961</v>
      </c>
      <c r="E753" s="66">
        <v>1766822906</v>
      </c>
      <c r="F753" s="66">
        <v>1766822906</v>
      </c>
      <c r="G753" s="66" t="s">
        <v>104</v>
      </c>
      <c r="H753" s="66" t="s">
        <v>269</v>
      </c>
      <c r="I753" s="66" t="s">
        <v>131</v>
      </c>
      <c r="J753" s="66" t="s">
        <v>633</v>
      </c>
      <c r="K753" s="66" t="s">
        <v>366</v>
      </c>
      <c r="L753" s="66" t="s">
        <v>645</v>
      </c>
      <c r="O753" s="69" t="s">
        <v>520</v>
      </c>
      <c r="P753" s="69">
        <v>1.73</v>
      </c>
      <c r="Q753" s="66" t="s">
        <v>59</v>
      </c>
      <c r="R753" s="66" t="s">
        <v>476</v>
      </c>
      <c r="S753" s="67">
        <v>71386.712611538504</v>
      </c>
      <c r="T753" s="67">
        <f t="shared" si="11"/>
        <v>123499.01281796161</v>
      </c>
      <c r="U753" s="67">
        <v>713867.12611538498</v>
      </c>
      <c r="V753" s="68">
        <v>7</v>
      </c>
    </row>
    <row r="754" spans="2:22" x14ac:dyDescent="0.25">
      <c r="B754" s="66">
        <v>0</v>
      </c>
      <c r="C754" s="66">
        <v>1762128071</v>
      </c>
      <c r="D754" s="66">
        <v>1765257961</v>
      </c>
      <c r="E754" s="66">
        <v>1766822906</v>
      </c>
      <c r="F754" s="66">
        <v>1766822906</v>
      </c>
      <c r="G754" s="66" t="s">
        <v>104</v>
      </c>
      <c r="H754" s="66" t="s">
        <v>269</v>
      </c>
      <c r="I754" s="66" t="s">
        <v>131</v>
      </c>
      <c r="J754" s="66" t="s">
        <v>633</v>
      </c>
      <c r="K754" s="66" t="s">
        <v>366</v>
      </c>
      <c r="L754" s="66" t="s">
        <v>645</v>
      </c>
      <c r="O754" s="69" t="s">
        <v>520</v>
      </c>
      <c r="P754" s="69">
        <v>1.73</v>
      </c>
      <c r="Q754" s="66" t="s">
        <v>59</v>
      </c>
      <c r="R754" s="66" t="s">
        <v>466</v>
      </c>
      <c r="S754" s="67">
        <v>105510.95146153901</v>
      </c>
      <c r="T754" s="67">
        <f t="shared" si="11"/>
        <v>182533.94602846249</v>
      </c>
      <c r="U754" s="67">
        <v>703406.34307692305</v>
      </c>
      <c r="V754" s="68">
        <v>6</v>
      </c>
    </row>
    <row r="755" spans="2:22" x14ac:dyDescent="0.25">
      <c r="B755" s="66">
        <v>0</v>
      </c>
      <c r="C755" s="66">
        <v>1762128071</v>
      </c>
      <c r="D755" s="66">
        <v>1765257961</v>
      </c>
      <c r="E755" s="66">
        <v>1766822906</v>
      </c>
      <c r="F755" s="66">
        <v>1766822906</v>
      </c>
      <c r="G755" s="66" t="s">
        <v>104</v>
      </c>
      <c r="H755" s="66" t="s">
        <v>269</v>
      </c>
      <c r="I755" s="66" t="s">
        <v>131</v>
      </c>
      <c r="J755" s="66" t="s">
        <v>633</v>
      </c>
      <c r="K755" s="66" t="s">
        <v>366</v>
      </c>
      <c r="L755" s="66" t="s">
        <v>645</v>
      </c>
      <c r="O755" s="69" t="s">
        <v>520</v>
      </c>
      <c r="P755" s="69">
        <v>1.73</v>
      </c>
      <c r="Q755" s="66" t="s">
        <v>59</v>
      </c>
      <c r="R755" s="66" t="s">
        <v>467</v>
      </c>
      <c r="S755" s="67">
        <v>54900.481169230799</v>
      </c>
      <c r="T755" s="67">
        <f t="shared" si="11"/>
        <v>94977.832422769279</v>
      </c>
      <c r="U755" s="67">
        <v>274502.40584615403</v>
      </c>
      <c r="V755" s="68">
        <v>2</v>
      </c>
    </row>
    <row r="756" spans="2:22" x14ac:dyDescent="0.25">
      <c r="B756" s="66">
        <v>0</v>
      </c>
      <c r="C756" s="66">
        <v>1762128071</v>
      </c>
      <c r="D756" s="66">
        <v>1765257961</v>
      </c>
      <c r="E756" s="66">
        <v>1766822906</v>
      </c>
      <c r="F756" s="66">
        <v>1766822906</v>
      </c>
      <c r="G756" s="66" t="s">
        <v>104</v>
      </c>
      <c r="H756" s="66" t="s">
        <v>269</v>
      </c>
      <c r="I756" s="66" t="s">
        <v>131</v>
      </c>
      <c r="J756" s="66" t="s">
        <v>633</v>
      </c>
      <c r="K756" s="66" t="s">
        <v>366</v>
      </c>
      <c r="L756" s="66" t="s">
        <v>645</v>
      </c>
      <c r="O756" s="69" t="s">
        <v>520</v>
      </c>
      <c r="P756" s="69">
        <v>1.73</v>
      </c>
      <c r="Q756" s="66" t="s">
        <v>59</v>
      </c>
      <c r="R756" s="66" t="s">
        <v>468</v>
      </c>
      <c r="S756" s="67">
        <v>37503.833076923001</v>
      </c>
      <c r="T756" s="67">
        <f t="shared" si="11"/>
        <v>64881.631223076794</v>
      </c>
      <c r="U756" s="67">
        <v>150015.33230769201</v>
      </c>
      <c r="V756" s="68">
        <v>1</v>
      </c>
    </row>
    <row r="757" spans="2:22" x14ac:dyDescent="0.25">
      <c r="B757" s="66">
        <v>0</v>
      </c>
      <c r="C757" s="66">
        <v>1762128071</v>
      </c>
      <c r="D757" s="66">
        <v>1765257961</v>
      </c>
      <c r="E757" s="66">
        <v>1766822906</v>
      </c>
      <c r="F757" s="66">
        <v>1766822906</v>
      </c>
      <c r="G757" s="66" t="s">
        <v>104</v>
      </c>
      <c r="H757" s="66" t="s">
        <v>269</v>
      </c>
      <c r="I757" s="66" t="s">
        <v>131</v>
      </c>
      <c r="J757" s="66" t="s">
        <v>633</v>
      </c>
      <c r="K757" s="66" t="s">
        <v>366</v>
      </c>
      <c r="L757" s="66" t="s">
        <v>645</v>
      </c>
      <c r="O757" s="69" t="s">
        <v>520</v>
      </c>
      <c r="P757" s="69">
        <v>1.73</v>
      </c>
      <c r="Q757" s="66" t="s">
        <v>59</v>
      </c>
      <c r="R757" s="66" t="s">
        <v>469</v>
      </c>
      <c r="S757" s="67">
        <v>77558.635807692204</v>
      </c>
      <c r="T757" s="67">
        <f t="shared" si="11"/>
        <v>134176.43994730752</v>
      </c>
      <c r="U757" s="67">
        <v>221596.102307692</v>
      </c>
      <c r="V757" s="68">
        <v>1</v>
      </c>
    </row>
    <row r="758" spans="2:22" x14ac:dyDescent="0.25">
      <c r="B758" s="66">
        <v>0</v>
      </c>
      <c r="C758" s="66">
        <v>1762128071</v>
      </c>
      <c r="D758" s="66">
        <v>1765257961</v>
      </c>
      <c r="E758" s="66">
        <v>1766822906</v>
      </c>
      <c r="F758" s="66">
        <v>1767605378</v>
      </c>
      <c r="G758" s="66" t="s">
        <v>104</v>
      </c>
      <c r="H758" s="66" t="s">
        <v>269</v>
      </c>
      <c r="I758" s="66" t="s">
        <v>131</v>
      </c>
      <c r="J758" s="66" t="s">
        <v>633</v>
      </c>
      <c r="K758" s="66" t="s">
        <v>366</v>
      </c>
      <c r="L758" s="66" t="s">
        <v>645</v>
      </c>
      <c r="M758" s="66" t="s">
        <v>646</v>
      </c>
      <c r="N758" s="66" t="s">
        <v>647</v>
      </c>
      <c r="O758" s="69" t="s">
        <v>520</v>
      </c>
      <c r="P758" s="69">
        <v>1.73</v>
      </c>
      <c r="Q758" s="66" t="s">
        <v>59</v>
      </c>
      <c r="R758" s="66" t="s">
        <v>472</v>
      </c>
      <c r="S758" s="67">
        <v>30216.5435</v>
      </c>
      <c r="T758" s="67">
        <f t="shared" si="11"/>
        <v>52274.620255000002</v>
      </c>
      <c r="U758" s="67">
        <v>604330.87</v>
      </c>
      <c r="V758" s="68">
        <v>12</v>
      </c>
    </row>
    <row r="759" spans="2:22" x14ac:dyDescent="0.25">
      <c r="B759" s="66">
        <v>0</v>
      </c>
      <c r="C759" s="66">
        <v>1762128071</v>
      </c>
      <c r="D759" s="66">
        <v>1765257961</v>
      </c>
      <c r="E759" s="66">
        <v>1766822906</v>
      </c>
      <c r="F759" s="66">
        <v>1767605378</v>
      </c>
      <c r="G759" s="66" t="s">
        <v>104</v>
      </c>
      <c r="H759" s="66" t="s">
        <v>269</v>
      </c>
      <c r="I759" s="66" t="s">
        <v>131</v>
      </c>
      <c r="J759" s="66" t="s">
        <v>633</v>
      </c>
      <c r="K759" s="66" t="s">
        <v>366</v>
      </c>
      <c r="L759" s="66" t="s">
        <v>645</v>
      </c>
      <c r="M759" s="66" t="s">
        <v>646</v>
      </c>
      <c r="N759" s="66" t="s">
        <v>647</v>
      </c>
      <c r="O759" s="69" t="s">
        <v>520</v>
      </c>
      <c r="P759" s="69">
        <v>1.73</v>
      </c>
      <c r="Q759" s="66" t="s">
        <v>59</v>
      </c>
      <c r="R759" s="66" t="s">
        <v>475</v>
      </c>
      <c r="S759" s="67">
        <v>71917.670942307697</v>
      </c>
      <c r="T759" s="67">
        <f t="shared" si="11"/>
        <v>124417.57073019231</v>
      </c>
      <c r="U759" s="67">
        <v>799085.23269230803</v>
      </c>
      <c r="V759" s="68">
        <v>12</v>
      </c>
    </row>
    <row r="760" spans="2:22" x14ac:dyDescent="0.25">
      <c r="B760" s="66">
        <v>0</v>
      </c>
      <c r="C760" s="66">
        <v>1762128071</v>
      </c>
      <c r="D760" s="66">
        <v>1765257961</v>
      </c>
      <c r="E760" s="66">
        <v>1766822906</v>
      </c>
      <c r="F760" s="66">
        <v>1767605378</v>
      </c>
      <c r="G760" s="66" t="s">
        <v>104</v>
      </c>
      <c r="H760" s="66" t="s">
        <v>269</v>
      </c>
      <c r="I760" s="66" t="s">
        <v>131</v>
      </c>
      <c r="J760" s="66" t="s">
        <v>633</v>
      </c>
      <c r="K760" s="66" t="s">
        <v>366</v>
      </c>
      <c r="L760" s="66" t="s">
        <v>645</v>
      </c>
      <c r="M760" s="66" t="s">
        <v>646</v>
      </c>
      <c r="N760" s="66" t="s">
        <v>647</v>
      </c>
      <c r="O760" s="69" t="s">
        <v>520</v>
      </c>
      <c r="P760" s="69">
        <v>1.73</v>
      </c>
      <c r="Q760" s="66" t="s">
        <v>59</v>
      </c>
      <c r="R760" s="66" t="s">
        <v>465</v>
      </c>
      <c r="S760" s="67">
        <v>24776.5939615385</v>
      </c>
      <c r="T760" s="67">
        <f t="shared" si="11"/>
        <v>42863.507553461604</v>
      </c>
      <c r="U760" s="67">
        <v>247765.939615385</v>
      </c>
      <c r="V760" s="68">
        <v>3</v>
      </c>
    </row>
    <row r="761" spans="2:22" x14ac:dyDescent="0.25">
      <c r="B761" s="66">
        <v>0</v>
      </c>
      <c r="C761" s="66">
        <v>1762128071</v>
      </c>
      <c r="D761" s="66">
        <v>1765257961</v>
      </c>
      <c r="E761" s="66">
        <v>1766822906</v>
      </c>
      <c r="F761" s="66">
        <v>1767605378</v>
      </c>
      <c r="G761" s="66" t="s">
        <v>104</v>
      </c>
      <c r="H761" s="66" t="s">
        <v>269</v>
      </c>
      <c r="I761" s="66" t="s">
        <v>131</v>
      </c>
      <c r="J761" s="66" t="s">
        <v>633</v>
      </c>
      <c r="K761" s="66" t="s">
        <v>366</v>
      </c>
      <c r="L761" s="66" t="s">
        <v>645</v>
      </c>
      <c r="M761" s="66" t="s">
        <v>646</v>
      </c>
      <c r="N761" s="66" t="s">
        <v>647</v>
      </c>
      <c r="O761" s="69" t="s">
        <v>520</v>
      </c>
      <c r="P761" s="69">
        <v>1.73</v>
      </c>
      <c r="Q761" s="66" t="s">
        <v>59</v>
      </c>
      <c r="R761" s="66" t="s">
        <v>476</v>
      </c>
      <c r="S761" s="67">
        <v>9507.7143846153795</v>
      </c>
      <c r="T761" s="67">
        <f t="shared" si="11"/>
        <v>16448.345885384606</v>
      </c>
      <c r="U761" s="67">
        <v>95077.143846153805</v>
      </c>
      <c r="V761" s="68">
        <v>1</v>
      </c>
    </row>
    <row r="762" spans="2:22" x14ac:dyDescent="0.25">
      <c r="B762" s="66">
        <v>0</v>
      </c>
      <c r="C762" s="66">
        <v>1762128071</v>
      </c>
      <c r="D762" s="66">
        <v>1765257961</v>
      </c>
      <c r="E762" s="66">
        <v>1766822906</v>
      </c>
      <c r="F762" s="66">
        <v>1767605378</v>
      </c>
      <c r="G762" s="66" t="s">
        <v>104</v>
      </c>
      <c r="H762" s="66" t="s">
        <v>269</v>
      </c>
      <c r="I762" s="66" t="s">
        <v>131</v>
      </c>
      <c r="J762" s="66" t="s">
        <v>633</v>
      </c>
      <c r="K762" s="66" t="s">
        <v>366</v>
      </c>
      <c r="L762" s="66" t="s">
        <v>645</v>
      </c>
      <c r="M762" s="66" t="s">
        <v>646</v>
      </c>
      <c r="N762" s="66" t="s">
        <v>647</v>
      </c>
      <c r="O762" s="69" t="s">
        <v>520</v>
      </c>
      <c r="P762" s="69">
        <v>1.73</v>
      </c>
      <c r="Q762" s="66" t="s">
        <v>59</v>
      </c>
      <c r="R762" s="66" t="s">
        <v>466</v>
      </c>
      <c r="S762" s="67">
        <v>31461.251769230701</v>
      </c>
      <c r="T762" s="67">
        <f t="shared" si="11"/>
        <v>54427.965560769109</v>
      </c>
      <c r="U762" s="67">
        <v>209741.67846153799</v>
      </c>
      <c r="V762" s="68">
        <v>2</v>
      </c>
    </row>
    <row r="763" spans="2:22" x14ac:dyDescent="0.25">
      <c r="B763" s="66">
        <v>0</v>
      </c>
      <c r="C763" s="66">
        <v>1762128071</v>
      </c>
      <c r="D763" s="66">
        <v>1765257961</v>
      </c>
      <c r="E763" s="66">
        <v>1766822906</v>
      </c>
      <c r="F763" s="66">
        <v>1767605378</v>
      </c>
      <c r="G763" s="66" t="s">
        <v>104</v>
      </c>
      <c r="H763" s="66" t="s">
        <v>269</v>
      </c>
      <c r="I763" s="66" t="s">
        <v>131</v>
      </c>
      <c r="J763" s="66" t="s">
        <v>633</v>
      </c>
      <c r="K763" s="66" t="s">
        <v>366</v>
      </c>
      <c r="L763" s="66" t="s">
        <v>645</v>
      </c>
      <c r="M763" s="66" t="s">
        <v>646</v>
      </c>
      <c r="N763" s="66" t="s">
        <v>647</v>
      </c>
      <c r="O763" s="69" t="s">
        <v>520</v>
      </c>
      <c r="P763" s="69">
        <v>1.73</v>
      </c>
      <c r="Q763" s="66" t="s">
        <v>86</v>
      </c>
      <c r="R763" s="66" t="s">
        <v>472</v>
      </c>
      <c r="S763" s="67">
        <v>9491.3994999999995</v>
      </c>
      <c r="T763" s="67">
        <f t="shared" si="11"/>
        <v>16420.121134999998</v>
      </c>
      <c r="U763" s="67">
        <v>189827.99</v>
      </c>
      <c r="V763" s="68">
        <v>5</v>
      </c>
    </row>
    <row r="764" spans="2:22" x14ac:dyDescent="0.25">
      <c r="B764" s="66">
        <v>0</v>
      </c>
      <c r="C764" s="66">
        <v>1762128071</v>
      </c>
      <c r="D764" s="66">
        <v>1765257961</v>
      </c>
      <c r="E764" s="66">
        <v>1766822906</v>
      </c>
      <c r="F764" s="66">
        <v>1767605378</v>
      </c>
      <c r="G764" s="66" t="s">
        <v>104</v>
      </c>
      <c r="H764" s="66" t="s">
        <v>269</v>
      </c>
      <c r="I764" s="66" t="s">
        <v>131</v>
      </c>
      <c r="J764" s="66" t="s">
        <v>633</v>
      </c>
      <c r="K764" s="66" t="s">
        <v>366</v>
      </c>
      <c r="L764" s="66" t="s">
        <v>645</v>
      </c>
      <c r="M764" s="66" t="s">
        <v>646</v>
      </c>
      <c r="N764" s="66" t="s">
        <v>647</v>
      </c>
      <c r="O764" s="69" t="s">
        <v>520</v>
      </c>
      <c r="P764" s="69">
        <v>1.73</v>
      </c>
      <c r="Q764" s="66" t="s">
        <v>86</v>
      </c>
      <c r="R764" s="66" t="s">
        <v>475</v>
      </c>
      <c r="S764" s="67">
        <v>19123.5837115385</v>
      </c>
      <c r="T764" s="67">
        <f t="shared" si="11"/>
        <v>33083.799820961605</v>
      </c>
      <c r="U764" s="67">
        <v>212484.26346153801</v>
      </c>
      <c r="V764" s="68">
        <v>3</v>
      </c>
    </row>
    <row r="765" spans="2:22" x14ac:dyDescent="0.25">
      <c r="B765" s="66">
        <v>0</v>
      </c>
      <c r="C765" s="66">
        <v>1762128071</v>
      </c>
      <c r="D765" s="66">
        <v>1765257961</v>
      </c>
      <c r="E765" s="66">
        <v>1766822906</v>
      </c>
      <c r="F765" s="66">
        <v>1767605378</v>
      </c>
      <c r="G765" s="66" t="s">
        <v>104</v>
      </c>
      <c r="H765" s="66" t="s">
        <v>269</v>
      </c>
      <c r="I765" s="66" t="s">
        <v>131</v>
      </c>
      <c r="J765" s="66" t="s">
        <v>633</v>
      </c>
      <c r="K765" s="66" t="s">
        <v>366</v>
      </c>
      <c r="L765" s="66" t="s">
        <v>645</v>
      </c>
      <c r="M765" s="66" t="s">
        <v>646</v>
      </c>
      <c r="N765" s="66" t="s">
        <v>647</v>
      </c>
      <c r="O765" s="69" t="s">
        <v>520</v>
      </c>
      <c r="P765" s="69">
        <v>1.73</v>
      </c>
      <c r="Q765" s="66" t="s">
        <v>88</v>
      </c>
      <c r="R765" s="66" t="s">
        <v>472</v>
      </c>
      <c r="S765" s="67">
        <v>6772.92924807692</v>
      </c>
      <c r="T765" s="67">
        <f t="shared" si="11"/>
        <v>11717.167599173072</v>
      </c>
      <c r="U765" s="67">
        <v>135458.584961538</v>
      </c>
      <c r="V765" s="68">
        <v>2</v>
      </c>
    </row>
    <row r="766" spans="2:22" x14ac:dyDescent="0.25">
      <c r="B766" s="66">
        <v>0</v>
      </c>
      <c r="C766" s="66">
        <v>1762128071</v>
      </c>
      <c r="D766" s="66">
        <v>1765257961</v>
      </c>
      <c r="E766" s="66">
        <v>1766822906</v>
      </c>
      <c r="F766" s="66">
        <v>1767605378</v>
      </c>
      <c r="G766" s="66" t="s">
        <v>104</v>
      </c>
      <c r="H766" s="66" t="s">
        <v>269</v>
      </c>
      <c r="I766" s="66" t="s">
        <v>131</v>
      </c>
      <c r="J766" s="66" t="s">
        <v>633</v>
      </c>
      <c r="K766" s="66" t="s">
        <v>366</v>
      </c>
      <c r="L766" s="66" t="s">
        <v>645</v>
      </c>
      <c r="M766" s="66" t="s">
        <v>646</v>
      </c>
      <c r="N766" s="66" t="s">
        <v>647</v>
      </c>
      <c r="O766" s="69" t="s">
        <v>520</v>
      </c>
      <c r="P766" s="69">
        <v>1.73</v>
      </c>
      <c r="Q766" s="66" t="s">
        <v>88</v>
      </c>
      <c r="R766" s="66" t="s">
        <v>475</v>
      </c>
      <c r="S766" s="67">
        <v>26427.2892923076</v>
      </c>
      <c r="T766" s="67">
        <f t="shared" si="11"/>
        <v>45719.210475692147</v>
      </c>
      <c r="U766" s="67">
        <v>293636.54769230803</v>
      </c>
      <c r="V766" s="68">
        <v>4</v>
      </c>
    </row>
    <row r="767" spans="2:22" x14ac:dyDescent="0.25">
      <c r="B767" s="66">
        <v>0</v>
      </c>
      <c r="C767" s="66">
        <v>1762128071</v>
      </c>
      <c r="D767" s="66">
        <v>1765257961</v>
      </c>
      <c r="E767" s="66">
        <v>1766822906</v>
      </c>
      <c r="F767" s="66">
        <v>1767605378</v>
      </c>
      <c r="G767" s="66" t="s">
        <v>104</v>
      </c>
      <c r="H767" s="66" t="s">
        <v>269</v>
      </c>
      <c r="I767" s="66" t="s">
        <v>131</v>
      </c>
      <c r="J767" s="66" t="s">
        <v>633</v>
      </c>
      <c r="K767" s="66" t="s">
        <v>366</v>
      </c>
      <c r="L767" s="66" t="s">
        <v>645</v>
      </c>
      <c r="M767" s="66" t="s">
        <v>646</v>
      </c>
      <c r="N767" s="66" t="s">
        <v>647</v>
      </c>
      <c r="O767" s="69" t="s">
        <v>520</v>
      </c>
      <c r="P767" s="69">
        <v>1.73</v>
      </c>
      <c r="Q767" s="66" t="s">
        <v>88</v>
      </c>
      <c r="R767" s="66" t="s">
        <v>465</v>
      </c>
      <c r="S767" s="67">
        <v>9365.0528846153793</v>
      </c>
      <c r="T767" s="67">
        <f t="shared" si="11"/>
        <v>16201.541490384607</v>
      </c>
      <c r="U767" s="67">
        <v>93650.5288461538</v>
      </c>
      <c r="V767" s="68">
        <v>1</v>
      </c>
    </row>
    <row r="768" spans="2:22" x14ac:dyDescent="0.25">
      <c r="B768" s="66">
        <v>0</v>
      </c>
      <c r="C768" s="66">
        <v>1762128071</v>
      </c>
      <c r="D768" s="66">
        <v>1765257961</v>
      </c>
      <c r="E768" s="66">
        <v>1766822906</v>
      </c>
      <c r="F768" s="66">
        <v>1767605378</v>
      </c>
      <c r="G768" s="66" t="s">
        <v>104</v>
      </c>
      <c r="H768" s="66" t="s">
        <v>269</v>
      </c>
      <c r="I768" s="66" t="s">
        <v>131</v>
      </c>
      <c r="J768" s="66" t="s">
        <v>633</v>
      </c>
      <c r="K768" s="66" t="s">
        <v>366</v>
      </c>
      <c r="L768" s="66" t="s">
        <v>645</v>
      </c>
      <c r="M768" s="66" t="s">
        <v>646</v>
      </c>
      <c r="N768" s="66" t="s">
        <v>647</v>
      </c>
      <c r="O768" s="69" t="s">
        <v>520</v>
      </c>
      <c r="P768" s="69">
        <v>1.73</v>
      </c>
      <c r="Q768" s="66" t="s">
        <v>79</v>
      </c>
      <c r="R768" s="66" t="s">
        <v>472</v>
      </c>
      <c r="S768" s="67">
        <v>902.2</v>
      </c>
      <c r="T768" s="67">
        <f t="shared" si="11"/>
        <v>1560.806</v>
      </c>
      <c r="U768" s="67">
        <v>18044</v>
      </c>
      <c r="V768" s="68">
        <v>1</v>
      </c>
    </row>
    <row r="769" spans="2:22" x14ac:dyDescent="0.25">
      <c r="B769" s="66">
        <v>0</v>
      </c>
      <c r="C769" s="66">
        <v>1762128071</v>
      </c>
      <c r="D769" s="66">
        <v>1765257961</v>
      </c>
      <c r="E769" s="66">
        <v>1766822906</v>
      </c>
      <c r="F769" s="66">
        <v>1767605378</v>
      </c>
      <c r="G769" s="66" t="s">
        <v>104</v>
      </c>
      <c r="H769" s="66" t="s">
        <v>269</v>
      </c>
      <c r="I769" s="66" t="s">
        <v>131</v>
      </c>
      <c r="J769" s="66" t="s">
        <v>633</v>
      </c>
      <c r="K769" s="66" t="s">
        <v>366</v>
      </c>
      <c r="L769" s="66" t="s">
        <v>645</v>
      </c>
      <c r="M769" s="66" t="s">
        <v>646</v>
      </c>
      <c r="N769" s="66" t="s">
        <v>647</v>
      </c>
      <c r="O769" s="69" t="s">
        <v>520</v>
      </c>
      <c r="P769" s="69">
        <v>1.73</v>
      </c>
      <c r="Q769" s="66" t="s">
        <v>79</v>
      </c>
      <c r="R769" s="66" t="s">
        <v>475</v>
      </c>
      <c r="S769" s="67">
        <v>18285.951876923002</v>
      </c>
      <c r="T769" s="67">
        <f t="shared" si="11"/>
        <v>31634.696747076792</v>
      </c>
      <c r="U769" s="67">
        <v>203177.24307692301</v>
      </c>
      <c r="V769" s="68">
        <v>3</v>
      </c>
    </row>
    <row r="770" spans="2:22" x14ac:dyDescent="0.25">
      <c r="B770" s="66">
        <v>0</v>
      </c>
      <c r="C770" s="66">
        <v>1762128071</v>
      </c>
      <c r="D770" s="66">
        <v>1765257961</v>
      </c>
      <c r="E770" s="66">
        <v>1766822906</v>
      </c>
      <c r="F770" s="66">
        <v>1767605378</v>
      </c>
      <c r="G770" s="66" t="s">
        <v>104</v>
      </c>
      <c r="H770" s="66" t="s">
        <v>269</v>
      </c>
      <c r="I770" s="66" t="s">
        <v>131</v>
      </c>
      <c r="J770" s="66" t="s">
        <v>633</v>
      </c>
      <c r="K770" s="66" t="s">
        <v>366</v>
      </c>
      <c r="L770" s="66" t="s">
        <v>645</v>
      </c>
      <c r="M770" s="66" t="s">
        <v>646</v>
      </c>
      <c r="N770" s="66" t="s">
        <v>647</v>
      </c>
      <c r="O770" s="69" t="s">
        <v>520</v>
      </c>
      <c r="P770" s="69">
        <v>1.73</v>
      </c>
      <c r="Q770" s="66" t="s">
        <v>79</v>
      </c>
      <c r="R770" s="66" t="s">
        <v>465</v>
      </c>
      <c r="S770" s="67">
        <v>7480.57430769231</v>
      </c>
      <c r="T770" s="67">
        <f t="shared" si="11"/>
        <v>12941.393552307696</v>
      </c>
      <c r="U770" s="67">
        <v>74805.7430769231</v>
      </c>
      <c r="V770" s="68">
        <v>1</v>
      </c>
    </row>
    <row r="771" spans="2:22" x14ac:dyDescent="0.25">
      <c r="B771" s="66">
        <v>0</v>
      </c>
      <c r="C771" s="66">
        <v>1762128071</v>
      </c>
      <c r="D771" s="66">
        <v>1765257961</v>
      </c>
      <c r="E771" s="66">
        <v>1766822906</v>
      </c>
      <c r="F771" s="66">
        <v>1767605378</v>
      </c>
      <c r="G771" s="66" t="s">
        <v>104</v>
      </c>
      <c r="H771" s="66" t="s">
        <v>269</v>
      </c>
      <c r="I771" s="66" t="s">
        <v>131</v>
      </c>
      <c r="J771" s="66" t="s">
        <v>633</v>
      </c>
      <c r="K771" s="66" t="s">
        <v>366</v>
      </c>
      <c r="L771" s="66" t="s">
        <v>645</v>
      </c>
      <c r="M771" s="66" t="s">
        <v>646</v>
      </c>
      <c r="N771" s="66" t="s">
        <v>647</v>
      </c>
      <c r="O771" s="69" t="s">
        <v>520</v>
      </c>
      <c r="P771" s="69">
        <v>1.73</v>
      </c>
      <c r="Q771" s="66" t="s">
        <v>89</v>
      </c>
      <c r="R771" s="66" t="s">
        <v>472</v>
      </c>
      <c r="S771" s="67">
        <v>7640.9775</v>
      </c>
      <c r="T771" s="67">
        <f t="shared" ref="T771:T834" si="12">S771*P771</f>
        <v>13218.891075</v>
      </c>
      <c r="U771" s="67">
        <v>152819.54999999999</v>
      </c>
      <c r="V771" s="68">
        <v>3</v>
      </c>
    </row>
    <row r="772" spans="2:22" x14ac:dyDescent="0.25">
      <c r="B772" s="66">
        <v>0</v>
      </c>
      <c r="C772" s="66">
        <v>1762128071</v>
      </c>
      <c r="D772" s="66">
        <v>1765257961</v>
      </c>
      <c r="E772" s="66">
        <v>1766822906</v>
      </c>
      <c r="F772" s="66">
        <v>1767605378</v>
      </c>
      <c r="G772" s="66" t="s">
        <v>104</v>
      </c>
      <c r="H772" s="66" t="s">
        <v>269</v>
      </c>
      <c r="I772" s="66" t="s">
        <v>131</v>
      </c>
      <c r="J772" s="66" t="s">
        <v>633</v>
      </c>
      <c r="K772" s="66" t="s">
        <v>366</v>
      </c>
      <c r="L772" s="66" t="s">
        <v>645</v>
      </c>
      <c r="M772" s="66" t="s">
        <v>646</v>
      </c>
      <c r="N772" s="66" t="s">
        <v>647</v>
      </c>
      <c r="O772" s="69" t="s">
        <v>520</v>
      </c>
      <c r="P772" s="69">
        <v>1.73</v>
      </c>
      <c r="Q772" s="66" t="s">
        <v>89</v>
      </c>
      <c r="R772" s="66" t="s">
        <v>475</v>
      </c>
      <c r="S772" s="67">
        <v>19529.6407615385</v>
      </c>
      <c r="T772" s="67">
        <f t="shared" si="12"/>
        <v>33786.278517461607</v>
      </c>
      <c r="U772" s="67">
        <v>216996.008461538</v>
      </c>
      <c r="V772" s="68">
        <v>3</v>
      </c>
    </row>
    <row r="773" spans="2:22" x14ac:dyDescent="0.25">
      <c r="B773" s="66">
        <v>0</v>
      </c>
      <c r="C773" s="66">
        <v>1762128071</v>
      </c>
      <c r="D773" s="66">
        <v>1765257961</v>
      </c>
      <c r="E773" s="66">
        <v>1766822906</v>
      </c>
      <c r="F773" s="66">
        <v>1767605378</v>
      </c>
      <c r="G773" s="66" t="s">
        <v>104</v>
      </c>
      <c r="H773" s="66" t="s">
        <v>269</v>
      </c>
      <c r="I773" s="66" t="s">
        <v>131</v>
      </c>
      <c r="J773" s="66" t="s">
        <v>633</v>
      </c>
      <c r="K773" s="66" t="s">
        <v>366</v>
      </c>
      <c r="L773" s="66" t="s">
        <v>645</v>
      </c>
      <c r="M773" s="66" t="s">
        <v>646</v>
      </c>
      <c r="N773" s="66" t="s">
        <v>647</v>
      </c>
      <c r="O773" s="69" t="s">
        <v>520</v>
      </c>
      <c r="P773" s="69">
        <v>1.73</v>
      </c>
      <c r="Q773" s="66" t="s">
        <v>89</v>
      </c>
      <c r="R773" s="66" t="s">
        <v>465</v>
      </c>
      <c r="S773" s="67">
        <v>8268.6774615384602</v>
      </c>
      <c r="T773" s="67">
        <f t="shared" si="12"/>
        <v>14304.812008461537</v>
      </c>
      <c r="U773" s="67">
        <v>82686.774615384595</v>
      </c>
      <c r="V773" s="68">
        <v>1</v>
      </c>
    </row>
    <row r="774" spans="2:22" x14ac:dyDescent="0.25">
      <c r="B774" s="66">
        <v>0</v>
      </c>
      <c r="C774" s="66">
        <v>1762128071</v>
      </c>
      <c r="D774" s="66">
        <v>1765257961</v>
      </c>
      <c r="E774" s="66">
        <v>1887323671</v>
      </c>
      <c r="F774" s="66">
        <v>1887323671</v>
      </c>
      <c r="G774" s="66" t="s">
        <v>104</v>
      </c>
      <c r="H774" s="66" t="s">
        <v>269</v>
      </c>
      <c r="I774" s="66" t="s">
        <v>131</v>
      </c>
      <c r="J774" s="66" t="s">
        <v>633</v>
      </c>
      <c r="K774" s="66" t="s">
        <v>101</v>
      </c>
      <c r="L774" s="66" t="s">
        <v>648</v>
      </c>
      <c r="O774" s="69" t="s">
        <v>520</v>
      </c>
      <c r="P774" s="69">
        <v>1.73</v>
      </c>
      <c r="Q774" s="66" t="s">
        <v>59</v>
      </c>
      <c r="R774" s="66" t="s">
        <v>473</v>
      </c>
      <c r="S774" s="67">
        <v>13138.185538461599</v>
      </c>
      <c r="T774" s="67">
        <f t="shared" si="12"/>
        <v>22729.060981538565</v>
      </c>
      <c r="U774" s="67">
        <v>262763.71076923102</v>
      </c>
      <c r="V774" s="68">
        <v>7</v>
      </c>
    </row>
    <row r="775" spans="2:22" x14ac:dyDescent="0.25">
      <c r="B775" s="66">
        <v>0</v>
      </c>
      <c r="C775" s="66">
        <v>1762128071</v>
      </c>
      <c r="D775" s="66">
        <v>1765257961</v>
      </c>
      <c r="E775" s="66">
        <v>1887323671</v>
      </c>
      <c r="F775" s="66">
        <v>1887323671</v>
      </c>
      <c r="G775" s="66" t="s">
        <v>104</v>
      </c>
      <c r="H775" s="66" t="s">
        <v>269</v>
      </c>
      <c r="I775" s="66" t="s">
        <v>131</v>
      </c>
      <c r="J775" s="66" t="s">
        <v>633</v>
      </c>
      <c r="K775" s="66" t="s">
        <v>101</v>
      </c>
      <c r="L775" s="66" t="s">
        <v>648</v>
      </c>
      <c r="O775" s="69" t="s">
        <v>520</v>
      </c>
      <c r="P775" s="69">
        <v>1.73</v>
      </c>
      <c r="Q775" s="66" t="s">
        <v>59</v>
      </c>
      <c r="R775" s="66" t="s">
        <v>474</v>
      </c>
      <c r="S775" s="67">
        <v>31697.903699999901</v>
      </c>
      <c r="T775" s="67">
        <f t="shared" si="12"/>
        <v>54837.37340099983</v>
      </c>
      <c r="U775" s="67">
        <v>528298.39500000002</v>
      </c>
      <c r="V775" s="68">
        <v>11</v>
      </c>
    </row>
    <row r="776" spans="2:22" x14ac:dyDescent="0.25">
      <c r="B776" s="66">
        <v>0</v>
      </c>
      <c r="C776" s="66">
        <v>1762128071</v>
      </c>
      <c r="D776" s="66">
        <v>1765257961</v>
      </c>
      <c r="E776" s="66">
        <v>1887323671</v>
      </c>
      <c r="F776" s="66">
        <v>1887323671</v>
      </c>
      <c r="G776" s="66" t="s">
        <v>104</v>
      </c>
      <c r="H776" s="66" t="s">
        <v>269</v>
      </c>
      <c r="I776" s="66" t="s">
        <v>131</v>
      </c>
      <c r="J776" s="66" t="s">
        <v>633</v>
      </c>
      <c r="K776" s="66" t="s">
        <v>101</v>
      </c>
      <c r="L776" s="66" t="s">
        <v>648</v>
      </c>
      <c r="O776" s="69" t="s">
        <v>520</v>
      </c>
      <c r="P776" s="69">
        <v>1.73</v>
      </c>
      <c r="Q776" s="66" t="s">
        <v>59</v>
      </c>
      <c r="R776" s="66" t="s">
        <v>471</v>
      </c>
      <c r="S776" s="67">
        <v>17556.9127076923</v>
      </c>
      <c r="T776" s="67">
        <f t="shared" si="12"/>
        <v>30373.458984307679</v>
      </c>
      <c r="U776" s="67">
        <v>219461.40884615399</v>
      </c>
      <c r="V776" s="68">
        <v>4</v>
      </c>
    </row>
    <row r="777" spans="2:22" x14ac:dyDescent="0.25">
      <c r="B777" s="66">
        <v>0</v>
      </c>
      <c r="C777" s="66">
        <v>1762128071</v>
      </c>
      <c r="D777" s="66">
        <v>1765257961</v>
      </c>
      <c r="E777" s="66">
        <v>1887323671</v>
      </c>
      <c r="F777" s="66">
        <v>1887323671</v>
      </c>
      <c r="G777" s="66" t="s">
        <v>104</v>
      </c>
      <c r="H777" s="66" t="s">
        <v>269</v>
      </c>
      <c r="I777" s="66" t="s">
        <v>131</v>
      </c>
      <c r="J777" s="66" t="s">
        <v>633</v>
      </c>
      <c r="K777" s="66" t="s">
        <v>101</v>
      </c>
      <c r="L777" s="66" t="s">
        <v>648</v>
      </c>
      <c r="O777" s="69" t="s">
        <v>520</v>
      </c>
      <c r="P777" s="69">
        <v>1.73</v>
      </c>
      <c r="Q777" s="66" t="s">
        <v>59</v>
      </c>
      <c r="R777" s="66" t="s">
        <v>475</v>
      </c>
      <c r="S777" s="67">
        <v>6157.5819230769202</v>
      </c>
      <c r="T777" s="67">
        <f t="shared" si="12"/>
        <v>10652.616726923072</v>
      </c>
      <c r="U777" s="67">
        <v>68417.576923076893</v>
      </c>
      <c r="V777" s="68">
        <v>1</v>
      </c>
    </row>
    <row r="778" spans="2:22" x14ac:dyDescent="0.25">
      <c r="B778" s="66">
        <v>0</v>
      </c>
      <c r="C778" s="66">
        <v>1762128071</v>
      </c>
      <c r="D778" s="66">
        <v>1765257961</v>
      </c>
      <c r="E778" s="66">
        <v>1887323671</v>
      </c>
      <c r="F778" s="66">
        <v>1887323671</v>
      </c>
      <c r="G778" s="66" t="s">
        <v>104</v>
      </c>
      <c r="H778" s="66" t="s">
        <v>269</v>
      </c>
      <c r="I778" s="66" t="s">
        <v>131</v>
      </c>
      <c r="J778" s="66" t="s">
        <v>633</v>
      </c>
      <c r="K778" s="66" t="s">
        <v>101</v>
      </c>
      <c r="L778" s="66" t="s">
        <v>648</v>
      </c>
      <c r="O778" s="69" t="s">
        <v>520</v>
      </c>
      <c r="P778" s="69">
        <v>1.73</v>
      </c>
      <c r="Q778" s="66" t="s">
        <v>59</v>
      </c>
      <c r="R778" s="66" t="s">
        <v>465</v>
      </c>
      <c r="S778" s="67">
        <v>43830.564076923001</v>
      </c>
      <c r="T778" s="67">
        <f t="shared" si="12"/>
        <v>75826.875853076795</v>
      </c>
      <c r="U778" s="67">
        <v>438305.64076923102</v>
      </c>
      <c r="V778" s="68">
        <v>6</v>
      </c>
    </row>
    <row r="779" spans="2:22" x14ac:dyDescent="0.25">
      <c r="B779" s="66">
        <v>0</v>
      </c>
      <c r="C779" s="66">
        <v>1762128071</v>
      </c>
      <c r="D779" s="66">
        <v>1765257961</v>
      </c>
      <c r="E779" s="66">
        <v>1887323671</v>
      </c>
      <c r="F779" s="66">
        <v>1887323671</v>
      </c>
      <c r="G779" s="66" t="s">
        <v>104</v>
      </c>
      <c r="H779" s="66" t="s">
        <v>269</v>
      </c>
      <c r="I779" s="66" t="s">
        <v>131</v>
      </c>
      <c r="J779" s="66" t="s">
        <v>633</v>
      </c>
      <c r="K779" s="66" t="s">
        <v>101</v>
      </c>
      <c r="L779" s="66" t="s">
        <v>648</v>
      </c>
      <c r="O779" s="69" t="s">
        <v>520</v>
      </c>
      <c r="P779" s="69">
        <v>1.73</v>
      </c>
      <c r="Q779" s="66" t="s">
        <v>59</v>
      </c>
      <c r="R779" s="66" t="s">
        <v>476</v>
      </c>
      <c r="S779" s="67">
        <v>20867.456538461502</v>
      </c>
      <c r="T779" s="67">
        <f t="shared" si="12"/>
        <v>36100.699811538398</v>
      </c>
      <c r="U779" s="67">
        <v>208674.56538461501</v>
      </c>
      <c r="V779" s="68">
        <v>2</v>
      </c>
    </row>
    <row r="780" spans="2:22" x14ac:dyDescent="0.25">
      <c r="B780" s="66">
        <v>0</v>
      </c>
      <c r="C780" s="66">
        <v>1762128071</v>
      </c>
      <c r="D780" s="66">
        <v>1765257961</v>
      </c>
      <c r="E780" s="66">
        <v>1887323671</v>
      </c>
      <c r="F780" s="66">
        <v>1887323671</v>
      </c>
      <c r="G780" s="66" t="s">
        <v>104</v>
      </c>
      <c r="H780" s="66" t="s">
        <v>269</v>
      </c>
      <c r="I780" s="66" t="s">
        <v>131</v>
      </c>
      <c r="J780" s="66" t="s">
        <v>633</v>
      </c>
      <c r="K780" s="66" t="s">
        <v>101</v>
      </c>
      <c r="L780" s="66" t="s">
        <v>648</v>
      </c>
      <c r="O780" s="69" t="s">
        <v>520</v>
      </c>
      <c r="P780" s="69">
        <v>1.73</v>
      </c>
      <c r="Q780" s="66" t="s">
        <v>59</v>
      </c>
      <c r="R780" s="66" t="s">
        <v>466</v>
      </c>
      <c r="S780" s="67">
        <v>20542.5500769231</v>
      </c>
      <c r="T780" s="67">
        <f t="shared" si="12"/>
        <v>35538.611633076966</v>
      </c>
      <c r="U780" s="67">
        <v>136950.33384615401</v>
      </c>
      <c r="V780" s="68">
        <v>1</v>
      </c>
    </row>
    <row r="781" spans="2:22" x14ac:dyDescent="0.25">
      <c r="B781" s="66">
        <v>0</v>
      </c>
      <c r="C781" s="66">
        <v>1762128071</v>
      </c>
      <c r="D781" s="66">
        <v>1765257961</v>
      </c>
      <c r="E781" s="66">
        <v>1887323671</v>
      </c>
      <c r="F781" s="66">
        <v>1887323671</v>
      </c>
      <c r="G781" s="66" t="s">
        <v>104</v>
      </c>
      <c r="H781" s="66" t="s">
        <v>269</v>
      </c>
      <c r="I781" s="66" t="s">
        <v>131</v>
      </c>
      <c r="J781" s="66" t="s">
        <v>633</v>
      </c>
      <c r="K781" s="66" t="s">
        <v>101</v>
      </c>
      <c r="L781" s="66" t="s">
        <v>648</v>
      </c>
      <c r="O781" s="69" t="s">
        <v>520</v>
      </c>
      <c r="P781" s="69">
        <v>1.73</v>
      </c>
      <c r="Q781" s="66" t="s">
        <v>59</v>
      </c>
      <c r="R781" s="66" t="s">
        <v>467</v>
      </c>
      <c r="S781" s="67">
        <v>29684.957153846201</v>
      </c>
      <c r="T781" s="67">
        <f t="shared" si="12"/>
        <v>51354.975876153927</v>
      </c>
      <c r="U781" s="67">
        <v>148424.78576923101</v>
      </c>
      <c r="V781" s="68">
        <v>1</v>
      </c>
    </row>
    <row r="782" spans="2:22" x14ac:dyDescent="0.25">
      <c r="B782" s="66">
        <v>0</v>
      </c>
      <c r="C782" s="66">
        <v>1762128071</v>
      </c>
      <c r="D782" s="66">
        <v>1765257961</v>
      </c>
      <c r="E782" s="66">
        <v>1887323671</v>
      </c>
      <c r="F782" s="66">
        <v>1887323671</v>
      </c>
      <c r="G782" s="66" t="s">
        <v>104</v>
      </c>
      <c r="H782" s="66" t="s">
        <v>269</v>
      </c>
      <c r="I782" s="66" t="s">
        <v>131</v>
      </c>
      <c r="J782" s="66" t="s">
        <v>633</v>
      </c>
      <c r="K782" s="66" t="s">
        <v>101</v>
      </c>
      <c r="L782" s="66" t="s">
        <v>648</v>
      </c>
      <c r="O782" s="69" t="s">
        <v>520</v>
      </c>
      <c r="P782" s="69">
        <v>1.73</v>
      </c>
      <c r="Q782" s="66" t="s">
        <v>59</v>
      </c>
      <c r="R782" s="66" t="s">
        <v>478</v>
      </c>
      <c r="S782" s="67">
        <v>57131.311384615503</v>
      </c>
      <c r="T782" s="67">
        <f t="shared" si="12"/>
        <v>98837.168695384826</v>
      </c>
      <c r="U782" s="67">
        <v>190437.70461538501</v>
      </c>
      <c r="V782" s="68">
        <v>1</v>
      </c>
    </row>
    <row r="783" spans="2:22" x14ac:dyDescent="0.25">
      <c r="B783" s="66">
        <v>0</v>
      </c>
      <c r="C783" s="66">
        <v>1762128071</v>
      </c>
      <c r="D783" s="66">
        <v>1765257961</v>
      </c>
      <c r="E783" s="66">
        <v>1887323671</v>
      </c>
      <c r="F783" s="66">
        <v>1887323671</v>
      </c>
      <c r="G783" s="66" t="s">
        <v>104</v>
      </c>
      <c r="H783" s="66" t="s">
        <v>269</v>
      </c>
      <c r="I783" s="66" t="s">
        <v>131</v>
      </c>
      <c r="J783" s="66" t="s">
        <v>633</v>
      </c>
      <c r="K783" s="66" t="s">
        <v>101</v>
      </c>
      <c r="L783" s="66" t="s">
        <v>648</v>
      </c>
      <c r="O783" s="69" t="s">
        <v>520</v>
      </c>
      <c r="P783" s="69">
        <v>1.73</v>
      </c>
      <c r="Q783" s="66" t="s">
        <v>59</v>
      </c>
      <c r="R783" s="66" t="s">
        <v>469</v>
      </c>
      <c r="S783" s="67">
        <v>74641.613307692198</v>
      </c>
      <c r="T783" s="67">
        <f t="shared" si="12"/>
        <v>129129.9910223075</v>
      </c>
      <c r="U783" s="67">
        <v>213261.75230769199</v>
      </c>
      <c r="V783" s="68">
        <v>1</v>
      </c>
    </row>
    <row r="784" spans="2:22" x14ac:dyDescent="0.25">
      <c r="B784" s="66">
        <v>0</v>
      </c>
      <c r="C784" s="66">
        <v>1762128071</v>
      </c>
      <c r="D784" s="66">
        <v>1765257961</v>
      </c>
      <c r="E784" s="66">
        <v>1887323671</v>
      </c>
      <c r="F784" s="66">
        <v>1887324800</v>
      </c>
      <c r="G784" s="66" t="s">
        <v>104</v>
      </c>
      <c r="H784" s="66" t="s">
        <v>269</v>
      </c>
      <c r="I784" s="66" t="s">
        <v>131</v>
      </c>
      <c r="J784" s="66" t="s">
        <v>633</v>
      </c>
      <c r="K784" s="66" t="s">
        <v>101</v>
      </c>
      <c r="L784" s="66" t="s">
        <v>648</v>
      </c>
      <c r="M784" s="66" t="s">
        <v>3</v>
      </c>
      <c r="N784" s="66" t="s">
        <v>649</v>
      </c>
      <c r="O784" s="69" t="s">
        <v>520</v>
      </c>
      <c r="P784" s="69">
        <v>1.73</v>
      </c>
      <c r="Q784" s="66" t="s">
        <v>59</v>
      </c>
      <c r="R784" s="66" t="s">
        <v>465</v>
      </c>
      <c r="S784" s="67">
        <v>8125.9324999999999</v>
      </c>
      <c r="T784" s="67">
        <f t="shared" si="12"/>
        <v>14057.863224999999</v>
      </c>
      <c r="U784" s="67">
        <v>81259.324999999997</v>
      </c>
      <c r="V784" s="68">
        <v>1</v>
      </c>
    </row>
    <row r="785" spans="2:22" x14ac:dyDescent="0.25">
      <c r="B785" s="66">
        <v>0</v>
      </c>
      <c r="C785" s="66">
        <v>1762128071</v>
      </c>
      <c r="D785" s="66">
        <v>1765257961</v>
      </c>
      <c r="E785" s="66">
        <v>1887323671</v>
      </c>
      <c r="F785" s="66">
        <v>1887324800</v>
      </c>
      <c r="G785" s="66" t="s">
        <v>104</v>
      </c>
      <c r="H785" s="66" t="s">
        <v>269</v>
      </c>
      <c r="I785" s="66" t="s">
        <v>131</v>
      </c>
      <c r="J785" s="66" t="s">
        <v>633</v>
      </c>
      <c r="K785" s="66" t="s">
        <v>101</v>
      </c>
      <c r="L785" s="66" t="s">
        <v>648</v>
      </c>
      <c r="M785" s="66" t="s">
        <v>3</v>
      </c>
      <c r="N785" s="66" t="s">
        <v>649</v>
      </c>
      <c r="O785" s="69" t="s">
        <v>520</v>
      </c>
      <c r="P785" s="69">
        <v>1.73</v>
      </c>
      <c r="Q785" s="66" t="s">
        <v>59</v>
      </c>
      <c r="R785" s="66" t="s">
        <v>466</v>
      </c>
      <c r="S785" s="67">
        <v>15831.9298846154</v>
      </c>
      <c r="T785" s="67">
        <f t="shared" si="12"/>
        <v>27389.238700384642</v>
      </c>
      <c r="U785" s="67">
        <v>105546.19923076899</v>
      </c>
      <c r="V785" s="68">
        <v>1</v>
      </c>
    </row>
    <row r="786" spans="2:22" x14ac:dyDescent="0.25">
      <c r="B786" s="66">
        <v>0</v>
      </c>
      <c r="C786" s="66">
        <v>1762128071</v>
      </c>
      <c r="D786" s="66">
        <v>1765257961</v>
      </c>
      <c r="E786" s="66">
        <v>1887323671</v>
      </c>
      <c r="F786" s="66">
        <v>1887324800</v>
      </c>
      <c r="G786" s="66" t="s">
        <v>104</v>
      </c>
      <c r="H786" s="66" t="s">
        <v>269</v>
      </c>
      <c r="I786" s="66" t="s">
        <v>131</v>
      </c>
      <c r="J786" s="66" t="s">
        <v>633</v>
      </c>
      <c r="K786" s="66" t="s">
        <v>101</v>
      </c>
      <c r="L786" s="66" t="s">
        <v>648</v>
      </c>
      <c r="M786" s="66" t="s">
        <v>3</v>
      </c>
      <c r="N786" s="66" t="s">
        <v>649</v>
      </c>
      <c r="O786" s="69" t="s">
        <v>520</v>
      </c>
      <c r="P786" s="69">
        <v>1.73</v>
      </c>
      <c r="Q786" s="66" t="s">
        <v>59</v>
      </c>
      <c r="R786" s="66" t="s">
        <v>467</v>
      </c>
      <c r="S786" s="67">
        <v>34115.501307692401</v>
      </c>
      <c r="T786" s="67">
        <f t="shared" si="12"/>
        <v>59019.81726230785</v>
      </c>
      <c r="U786" s="67">
        <v>170577.50653846201</v>
      </c>
      <c r="V786" s="68">
        <v>1</v>
      </c>
    </row>
    <row r="787" spans="2:22" x14ac:dyDescent="0.25">
      <c r="B787" s="66">
        <v>0</v>
      </c>
      <c r="C787" s="66">
        <v>1762128071</v>
      </c>
      <c r="D787" s="66">
        <v>1765257961</v>
      </c>
      <c r="E787" s="66">
        <v>1887323671</v>
      </c>
      <c r="F787" s="66">
        <v>1887324800</v>
      </c>
      <c r="G787" s="66" t="s">
        <v>104</v>
      </c>
      <c r="H787" s="66" t="s">
        <v>269</v>
      </c>
      <c r="I787" s="66" t="s">
        <v>131</v>
      </c>
      <c r="J787" s="66" t="s">
        <v>633</v>
      </c>
      <c r="K787" s="66" t="s">
        <v>101</v>
      </c>
      <c r="L787" s="66" t="s">
        <v>648</v>
      </c>
      <c r="M787" s="66" t="s">
        <v>3</v>
      </c>
      <c r="N787" s="66" t="s">
        <v>649</v>
      </c>
      <c r="O787" s="69" t="s">
        <v>520</v>
      </c>
      <c r="P787" s="69">
        <v>1.73</v>
      </c>
      <c r="Q787" s="66" t="s">
        <v>60</v>
      </c>
      <c r="R787" s="66" t="s">
        <v>472</v>
      </c>
      <c r="S787" s="67">
        <v>26736.647040384702</v>
      </c>
      <c r="T787" s="67">
        <f t="shared" si="12"/>
        <v>46254.399379865536</v>
      </c>
      <c r="U787" s="67">
        <v>534732.94080769201</v>
      </c>
      <c r="V787" s="68">
        <v>9</v>
      </c>
    </row>
    <row r="788" spans="2:22" x14ac:dyDescent="0.25">
      <c r="B788" s="66">
        <v>0</v>
      </c>
      <c r="C788" s="66">
        <v>1762128071</v>
      </c>
      <c r="D788" s="66">
        <v>1765257961</v>
      </c>
      <c r="E788" s="66">
        <v>1887323671</v>
      </c>
      <c r="F788" s="66">
        <v>1887324800</v>
      </c>
      <c r="G788" s="66" t="s">
        <v>104</v>
      </c>
      <c r="H788" s="66" t="s">
        <v>269</v>
      </c>
      <c r="I788" s="66" t="s">
        <v>131</v>
      </c>
      <c r="J788" s="66" t="s">
        <v>633</v>
      </c>
      <c r="K788" s="66" t="s">
        <v>101</v>
      </c>
      <c r="L788" s="66" t="s">
        <v>648</v>
      </c>
      <c r="M788" s="66" t="s">
        <v>3</v>
      </c>
      <c r="N788" s="66" t="s">
        <v>649</v>
      </c>
      <c r="O788" s="69" t="s">
        <v>520</v>
      </c>
      <c r="P788" s="69">
        <v>1.73</v>
      </c>
      <c r="Q788" s="66" t="s">
        <v>60</v>
      </c>
      <c r="R788" s="66" t="s">
        <v>465</v>
      </c>
      <c r="S788" s="67">
        <v>16277.742961538501</v>
      </c>
      <c r="T788" s="67">
        <f t="shared" si="12"/>
        <v>28160.495323461608</v>
      </c>
      <c r="U788" s="67">
        <v>162777.42961538499</v>
      </c>
      <c r="V788" s="68">
        <v>2</v>
      </c>
    </row>
    <row r="789" spans="2:22" x14ac:dyDescent="0.25">
      <c r="B789" s="66">
        <v>0</v>
      </c>
      <c r="C789" s="66">
        <v>1762128071</v>
      </c>
      <c r="D789" s="66">
        <v>1765257961</v>
      </c>
      <c r="E789" s="66">
        <v>1887323671</v>
      </c>
      <c r="F789" s="66">
        <v>1887324800</v>
      </c>
      <c r="G789" s="66" t="s">
        <v>104</v>
      </c>
      <c r="H789" s="66" t="s">
        <v>269</v>
      </c>
      <c r="I789" s="66" t="s">
        <v>131</v>
      </c>
      <c r="J789" s="66" t="s">
        <v>633</v>
      </c>
      <c r="K789" s="66" t="s">
        <v>101</v>
      </c>
      <c r="L789" s="66" t="s">
        <v>648</v>
      </c>
      <c r="M789" s="66" t="s">
        <v>3</v>
      </c>
      <c r="N789" s="66" t="s">
        <v>649</v>
      </c>
      <c r="O789" s="69" t="s">
        <v>520</v>
      </c>
      <c r="P789" s="69">
        <v>1.73</v>
      </c>
      <c r="Q789" s="66" t="s">
        <v>60</v>
      </c>
      <c r="R789" s="66" t="s">
        <v>476</v>
      </c>
      <c r="S789" s="67">
        <v>8961.5176153846205</v>
      </c>
      <c r="T789" s="67">
        <f t="shared" si="12"/>
        <v>15503.425474615393</v>
      </c>
      <c r="U789" s="67">
        <v>89615.176153846201</v>
      </c>
      <c r="V789" s="68">
        <v>1</v>
      </c>
    </row>
    <row r="790" spans="2:22" x14ac:dyDescent="0.25">
      <c r="B790" s="66">
        <v>0</v>
      </c>
      <c r="C790" s="66">
        <v>1762128071</v>
      </c>
      <c r="D790" s="66">
        <v>1765257961</v>
      </c>
      <c r="E790" s="66">
        <v>1887323671</v>
      </c>
      <c r="F790" s="66">
        <v>1887324800</v>
      </c>
      <c r="G790" s="66" t="s">
        <v>104</v>
      </c>
      <c r="H790" s="66" t="s">
        <v>269</v>
      </c>
      <c r="I790" s="66" t="s">
        <v>131</v>
      </c>
      <c r="J790" s="66" t="s">
        <v>633</v>
      </c>
      <c r="K790" s="66" t="s">
        <v>101</v>
      </c>
      <c r="L790" s="66" t="s">
        <v>648</v>
      </c>
      <c r="M790" s="66" t="s">
        <v>3</v>
      </c>
      <c r="N790" s="66" t="s">
        <v>649</v>
      </c>
      <c r="O790" s="69" t="s">
        <v>520</v>
      </c>
      <c r="P790" s="69">
        <v>1.73</v>
      </c>
      <c r="Q790" s="66" t="s">
        <v>62</v>
      </c>
      <c r="R790" s="66" t="s">
        <v>472</v>
      </c>
      <c r="S790" s="67">
        <v>49510.923000000003</v>
      </c>
      <c r="T790" s="67">
        <f t="shared" si="12"/>
        <v>85653.896789999999</v>
      </c>
      <c r="U790" s="67">
        <v>990218.46</v>
      </c>
      <c r="V790" s="68">
        <v>14</v>
      </c>
    </row>
    <row r="791" spans="2:22" x14ac:dyDescent="0.25">
      <c r="B791" s="66">
        <v>0</v>
      </c>
      <c r="C791" s="66">
        <v>1762128071</v>
      </c>
      <c r="D791" s="66">
        <v>1765257961</v>
      </c>
      <c r="E791" s="66">
        <v>1887323671</v>
      </c>
      <c r="F791" s="66">
        <v>1887324800</v>
      </c>
      <c r="G791" s="66" t="s">
        <v>104</v>
      </c>
      <c r="H791" s="66" t="s">
        <v>269</v>
      </c>
      <c r="I791" s="66" t="s">
        <v>131</v>
      </c>
      <c r="J791" s="66" t="s">
        <v>633</v>
      </c>
      <c r="K791" s="66" t="s">
        <v>101</v>
      </c>
      <c r="L791" s="66" t="s">
        <v>648</v>
      </c>
      <c r="M791" s="66" t="s">
        <v>3</v>
      </c>
      <c r="N791" s="66" t="s">
        <v>649</v>
      </c>
      <c r="O791" s="69" t="s">
        <v>520</v>
      </c>
      <c r="P791" s="69">
        <v>1.73</v>
      </c>
      <c r="Q791" s="66" t="s">
        <v>62</v>
      </c>
      <c r="R791" s="66" t="s">
        <v>476</v>
      </c>
      <c r="S791" s="67">
        <v>10810.983307692301</v>
      </c>
      <c r="T791" s="67">
        <f t="shared" si="12"/>
        <v>18703.00112230768</v>
      </c>
      <c r="U791" s="67">
        <v>108109.83307692299</v>
      </c>
      <c r="V791" s="68">
        <v>1</v>
      </c>
    </row>
    <row r="792" spans="2:22" x14ac:dyDescent="0.25">
      <c r="B792" s="66">
        <v>0</v>
      </c>
      <c r="C792" s="66">
        <v>1762128071</v>
      </c>
      <c r="D792" s="66">
        <v>1765257961</v>
      </c>
      <c r="E792" s="66">
        <v>1887323671</v>
      </c>
      <c r="F792" s="66">
        <v>1887324800</v>
      </c>
      <c r="G792" s="66" t="s">
        <v>104</v>
      </c>
      <c r="H792" s="66" t="s">
        <v>269</v>
      </c>
      <c r="I792" s="66" t="s">
        <v>131</v>
      </c>
      <c r="J792" s="66" t="s">
        <v>633</v>
      </c>
      <c r="K792" s="66" t="s">
        <v>101</v>
      </c>
      <c r="L792" s="66" t="s">
        <v>648</v>
      </c>
      <c r="M792" s="66" t="s">
        <v>3</v>
      </c>
      <c r="N792" s="66" t="s">
        <v>649</v>
      </c>
      <c r="O792" s="69" t="s">
        <v>520</v>
      </c>
      <c r="P792" s="69">
        <v>1.73</v>
      </c>
      <c r="Q792" s="66" t="s">
        <v>77</v>
      </c>
      <c r="R792" s="66" t="s">
        <v>472</v>
      </c>
      <c r="S792" s="67">
        <v>42458.072999999997</v>
      </c>
      <c r="T792" s="67">
        <f t="shared" si="12"/>
        <v>73452.466289999997</v>
      </c>
      <c r="U792" s="67">
        <v>849161.46</v>
      </c>
      <c r="V792" s="68">
        <v>11</v>
      </c>
    </row>
    <row r="793" spans="2:22" x14ac:dyDescent="0.25">
      <c r="B793" s="66">
        <v>0</v>
      </c>
      <c r="C793" s="66">
        <v>1762128071</v>
      </c>
      <c r="D793" s="66">
        <v>1765257961</v>
      </c>
      <c r="E793" s="66">
        <v>1887323671</v>
      </c>
      <c r="F793" s="66">
        <v>1887324800</v>
      </c>
      <c r="G793" s="66" t="s">
        <v>104</v>
      </c>
      <c r="H793" s="66" t="s">
        <v>269</v>
      </c>
      <c r="I793" s="66" t="s">
        <v>131</v>
      </c>
      <c r="J793" s="66" t="s">
        <v>633</v>
      </c>
      <c r="K793" s="66" t="s">
        <v>101</v>
      </c>
      <c r="L793" s="66" t="s">
        <v>648</v>
      </c>
      <c r="M793" s="66" t="s">
        <v>3</v>
      </c>
      <c r="N793" s="66" t="s">
        <v>649</v>
      </c>
      <c r="O793" s="69" t="s">
        <v>520</v>
      </c>
      <c r="P793" s="69">
        <v>1.73</v>
      </c>
      <c r="Q793" s="66" t="s">
        <v>77</v>
      </c>
      <c r="R793" s="66" t="s">
        <v>476</v>
      </c>
      <c r="S793" s="67">
        <v>11011.5275</v>
      </c>
      <c r="T793" s="67">
        <f t="shared" si="12"/>
        <v>19049.942575000001</v>
      </c>
      <c r="U793" s="67">
        <v>110115.27499999999</v>
      </c>
      <c r="V793" s="68">
        <v>1</v>
      </c>
    </row>
    <row r="794" spans="2:22" x14ac:dyDescent="0.25">
      <c r="B794" s="66">
        <v>0</v>
      </c>
      <c r="C794" s="66">
        <v>1762128071</v>
      </c>
      <c r="D794" s="66">
        <v>1765257961</v>
      </c>
      <c r="E794" s="66">
        <v>1887323671</v>
      </c>
      <c r="F794" s="66">
        <v>1887324800</v>
      </c>
      <c r="G794" s="66" t="s">
        <v>104</v>
      </c>
      <c r="H794" s="66" t="s">
        <v>269</v>
      </c>
      <c r="I794" s="66" t="s">
        <v>131</v>
      </c>
      <c r="J794" s="66" t="s">
        <v>633</v>
      </c>
      <c r="K794" s="66" t="s">
        <v>101</v>
      </c>
      <c r="L794" s="66" t="s">
        <v>648</v>
      </c>
      <c r="M794" s="66" t="s">
        <v>3</v>
      </c>
      <c r="N794" s="66" t="s">
        <v>649</v>
      </c>
      <c r="O794" s="69" t="s">
        <v>520</v>
      </c>
      <c r="P794" s="69">
        <v>1.73</v>
      </c>
      <c r="Q794" s="66" t="s">
        <v>63</v>
      </c>
      <c r="R794" s="66" t="s">
        <v>472</v>
      </c>
      <c r="S794" s="67">
        <v>80294.583499999993</v>
      </c>
      <c r="T794" s="67">
        <f t="shared" si="12"/>
        <v>138909.62945499999</v>
      </c>
      <c r="U794" s="67">
        <v>1605891.67</v>
      </c>
      <c r="V794" s="68">
        <v>22</v>
      </c>
    </row>
    <row r="795" spans="2:22" x14ac:dyDescent="0.25">
      <c r="B795" s="66">
        <v>0</v>
      </c>
      <c r="C795" s="66">
        <v>1762128071</v>
      </c>
      <c r="D795" s="66">
        <v>1765257961</v>
      </c>
      <c r="E795" s="66">
        <v>1887323671</v>
      </c>
      <c r="F795" s="66">
        <v>1887324800</v>
      </c>
      <c r="G795" s="66" t="s">
        <v>104</v>
      </c>
      <c r="H795" s="66" t="s">
        <v>269</v>
      </c>
      <c r="I795" s="66" t="s">
        <v>131</v>
      </c>
      <c r="J795" s="66" t="s">
        <v>633</v>
      </c>
      <c r="K795" s="66" t="s">
        <v>101</v>
      </c>
      <c r="L795" s="66" t="s">
        <v>648</v>
      </c>
      <c r="M795" s="66" t="s">
        <v>3</v>
      </c>
      <c r="N795" s="66" t="s">
        <v>649</v>
      </c>
      <c r="O795" s="69" t="s">
        <v>520</v>
      </c>
      <c r="P795" s="69">
        <v>1.73</v>
      </c>
      <c r="Q795" s="66" t="s">
        <v>63</v>
      </c>
      <c r="R795" s="66" t="s">
        <v>476</v>
      </c>
      <c r="S795" s="67">
        <v>22799.579000000002</v>
      </c>
      <c r="T795" s="67">
        <f t="shared" si="12"/>
        <v>39443.271670000002</v>
      </c>
      <c r="U795" s="67">
        <v>227995.79</v>
      </c>
      <c r="V795" s="68">
        <v>3</v>
      </c>
    </row>
    <row r="796" spans="2:22" x14ac:dyDescent="0.25">
      <c r="B796" s="66">
        <v>0</v>
      </c>
      <c r="C796" s="66">
        <v>1762128071</v>
      </c>
      <c r="D796" s="66">
        <v>1765257961</v>
      </c>
      <c r="E796" s="66">
        <v>1887323671</v>
      </c>
      <c r="F796" s="66">
        <v>1887324800</v>
      </c>
      <c r="G796" s="66" t="s">
        <v>104</v>
      </c>
      <c r="H796" s="66" t="s">
        <v>269</v>
      </c>
      <c r="I796" s="66" t="s">
        <v>131</v>
      </c>
      <c r="J796" s="66" t="s">
        <v>633</v>
      </c>
      <c r="K796" s="66" t="s">
        <v>101</v>
      </c>
      <c r="L796" s="66" t="s">
        <v>648</v>
      </c>
      <c r="M796" s="66" t="s">
        <v>3</v>
      </c>
      <c r="N796" s="66" t="s">
        <v>649</v>
      </c>
      <c r="O796" s="69" t="s">
        <v>520</v>
      </c>
      <c r="P796" s="69">
        <v>1.73</v>
      </c>
      <c r="Q796" s="66" t="s">
        <v>66</v>
      </c>
      <c r="R796" s="66" t="s">
        <v>472</v>
      </c>
      <c r="S796" s="67">
        <v>44164.652578846202</v>
      </c>
      <c r="T796" s="67">
        <f t="shared" si="12"/>
        <v>76404.848961403928</v>
      </c>
      <c r="U796" s="67">
        <v>883293.051576923</v>
      </c>
      <c r="V796" s="68">
        <v>14</v>
      </c>
    </row>
    <row r="797" spans="2:22" x14ac:dyDescent="0.25">
      <c r="B797" s="66">
        <v>0</v>
      </c>
      <c r="C797" s="66">
        <v>1762128071</v>
      </c>
      <c r="D797" s="66">
        <v>1765257961</v>
      </c>
      <c r="E797" s="66">
        <v>1887323671</v>
      </c>
      <c r="F797" s="66">
        <v>1887324800</v>
      </c>
      <c r="G797" s="66" t="s">
        <v>104</v>
      </c>
      <c r="H797" s="66" t="s">
        <v>269</v>
      </c>
      <c r="I797" s="66" t="s">
        <v>131</v>
      </c>
      <c r="J797" s="66" t="s">
        <v>633</v>
      </c>
      <c r="K797" s="66" t="s">
        <v>101</v>
      </c>
      <c r="L797" s="66" t="s">
        <v>648</v>
      </c>
      <c r="M797" s="66" t="s">
        <v>3</v>
      </c>
      <c r="N797" s="66" t="s">
        <v>649</v>
      </c>
      <c r="O797" s="69" t="s">
        <v>520</v>
      </c>
      <c r="P797" s="69">
        <v>1.73</v>
      </c>
      <c r="Q797" s="66" t="s">
        <v>66</v>
      </c>
      <c r="R797" s="66" t="s">
        <v>465</v>
      </c>
      <c r="S797" s="67">
        <v>68774.469349999999</v>
      </c>
      <c r="T797" s="67">
        <f t="shared" si="12"/>
        <v>118979.8319755</v>
      </c>
      <c r="U797" s="67">
        <v>687744.69350000005</v>
      </c>
      <c r="V797" s="68">
        <v>8</v>
      </c>
    </row>
    <row r="798" spans="2:22" x14ac:dyDescent="0.25">
      <c r="B798" s="66">
        <v>0</v>
      </c>
      <c r="C798" s="66">
        <v>1762128071</v>
      </c>
      <c r="D798" s="66">
        <v>1765257961</v>
      </c>
      <c r="E798" s="66">
        <v>1887323671</v>
      </c>
      <c r="F798" s="66">
        <v>1887324800</v>
      </c>
      <c r="G798" s="66" t="s">
        <v>104</v>
      </c>
      <c r="H798" s="66" t="s">
        <v>269</v>
      </c>
      <c r="I798" s="66" t="s">
        <v>131</v>
      </c>
      <c r="J798" s="66" t="s">
        <v>633</v>
      </c>
      <c r="K798" s="66" t="s">
        <v>101</v>
      </c>
      <c r="L798" s="66" t="s">
        <v>648</v>
      </c>
      <c r="M798" s="66" t="s">
        <v>3</v>
      </c>
      <c r="N798" s="66" t="s">
        <v>649</v>
      </c>
      <c r="O798" s="69" t="s">
        <v>520</v>
      </c>
      <c r="P798" s="69">
        <v>1.73</v>
      </c>
      <c r="Q798" s="66" t="s">
        <v>66</v>
      </c>
      <c r="R798" s="66" t="s">
        <v>476</v>
      </c>
      <c r="S798" s="67">
        <v>20313.881000000001</v>
      </c>
      <c r="T798" s="67">
        <f t="shared" si="12"/>
        <v>35143.014130000003</v>
      </c>
      <c r="U798" s="67">
        <v>203138.81</v>
      </c>
      <c r="V798" s="68">
        <v>2</v>
      </c>
    </row>
    <row r="799" spans="2:22" x14ac:dyDescent="0.25">
      <c r="B799" s="66">
        <v>0</v>
      </c>
      <c r="C799" s="66">
        <v>1762128071</v>
      </c>
      <c r="D799" s="66">
        <v>1765257961</v>
      </c>
      <c r="E799" s="66">
        <v>1887323671</v>
      </c>
      <c r="F799" s="66">
        <v>1887892741</v>
      </c>
      <c r="G799" s="66" t="s">
        <v>104</v>
      </c>
      <c r="H799" s="66" t="s">
        <v>269</v>
      </c>
      <c r="I799" s="66" t="s">
        <v>131</v>
      </c>
      <c r="J799" s="66" t="s">
        <v>633</v>
      </c>
      <c r="K799" s="66" t="s">
        <v>101</v>
      </c>
      <c r="L799" s="66" t="s">
        <v>648</v>
      </c>
      <c r="M799" s="66" t="s">
        <v>0</v>
      </c>
      <c r="N799" s="66" t="s">
        <v>650</v>
      </c>
      <c r="O799" s="69" t="s">
        <v>520</v>
      </c>
      <c r="P799" s="69">
        <v>1.73</v>
      </c>
      <c r="Q799" s="66" t="s">
        <v>59</v>
      </c>
      <c r="R799" s="66" t="s">
        <v>471</v>
      </c>
      <c r="S799" s="67">
        <v>1963.0775384615399</v>
      </c>
      <c r="T799" s="67">
        <f t="shared" si="12"/>
        <v>3396.1241415384638</v>
      </c>
      <c r="U799" s="67">
        <v>24538.469230769198</v>
      </c>
      <c r="V799" s="68">
        <v>1</v>
      </c>
    </row>
    <row r="800" spans="2:22" x14ac:dyDescent="0.25">
      <c r="B800" s="66">
        <v>0</v>
      </c>
      <c r="C800" s="66">
        <v>1762128071</v>
      </c>
      <c r="D800" s="66">
        <v>1765257961</v>
      </c>
      <c r="E800" s="66">
        <v>1887323671</v>
      </c>
      <c r="F800" s="66">
        <v>1887892741</v>
      </c>
      <c r="G800" s="66" t="s">
        <v>104</v>
      </c>
      <c r="H800" s="66" t="s">
        <v>269</v>
      </c>
      <c r="I800" s="66" t="s">
        <v>131</v>
      </c>
      <c r="J800" s="66" t="s">
        <v>633</v>
      </c>
      <c r="K800" s="66" t="s">
        <v>101</v>
      </c>
      <c r="L800" s="66" t="s">
        <v>648</v>
      </c>
      <c r="M800" s="66" t="s">
        <v>0</v>
      </c>
      <c r="N800" s="66" t="s">
        <v>650</v>
      </c>
      <c r="O800" s="69" t="s">
        <v>520</v>
      </c>
      <c r="P800" s="69">
        <v>1.73</v>
      </c>
      <c r="Q800" s="66" t="s">
        <v>59</v>
      </c>
      <c r="R800" s="66" t="s">
        <v>465</v>
      </c>
      <c r="S800" s="67">
        <v>16573.185923076901</v>
      </c>
      <c r="T800" s="67">
        <f t="shared" si="12"/>
        <v>28671.611646923036</v>
      </c>
      <c r="U800" s="67">
        <v>165731.85923076901</v>
      </c>
      <c r="V800" s="68">
        <v>2</v>
      </c>
    </row>
    <row r="801" spans="2:22" x14ac:dyDescent="0.25">
      <c r="B801" s="66">
        <v>0</v>
      </c>
      <c r="C801" s="66">
        <v>1762128071</v>
      </c>
      <c r="D801" s="66">
        <v>1765257961</v>
      </c>
      <c r="E801" s="66">
        <v>1887323671</v>
      </c>
      <c r="F801" s="66">
        <v>1887892741</v>
      </c>
      <c r="G801" s="66" t="s">
        <v>104</v>
      </c>
      <c r="H801" s="66" t="s">
        <v>269</v>
      </c>
      <c r="I801" s="66" t="s">
        <v>131</v>
      </c>
      <c r="J801" s="66" t="s">
        <v>633</v>
      </c>
      <c r="K801" s="66" t="s">
        <v>101</v>
      </c>
      <c r="L801" s="66" t="s">
        <v>648</v>
      </c>
      <c r="M801" s="66" t="s">
        <v>0</v>
      </c>
      <c r="N801" s="66" t="s">
        <v>650</v>
      </c>
      <c r="O801" s="69" t="s">
        <v>520</v>
      </c>
      <c r="P801" s="69">
        <v>1.73</v>
      </c>
      <c r="Q801" s="66" t="s">
        <v>59</v>
      </c>
      <c r="R801" s="66" t="s">
        <v>467</v>
      </c>
      <c r="S801" s="67">
        <v>45319.789461538399</v>
      </c>
      <c r="T801" s="67">
        <f t="shared" si="12"/>
        <v>78403.235768461425</v>
      </c>
      <c r="U801" s="67">
        <v>226598.947307692</v>
      </c>
      <c r="V801" s="68">
        <v>2</v>
      </c>
    </row>
    <row r="802" spans="2:22" x14ac:dyDescent="0.25">
      <c r="B802" s="66">
        <v>0</v>
      </c>
      <c r="C802" s="66">
        <v>1762128071</v>
      </c>
      <c r="D802" s="66">
        <v>1765257961</v>
      </c>
      <c r="E802" s="66">
        <v>1887323671</v>
      </c>
      <c r="F802" s="66">
        <v>1887892741</v>
      </c>
      <c r="G802" s="66" t="s">
        <v>104</v>
      </c>
      <c r="H802" s="66" t="s">
        <v>269</v>
      </c>
      <c r="I802" s="66" t="s">
        <v>131</v>
      </c>
      <c r="J802" s="66" t="s">
        <v>633</v>
      </c>
      <c r="K802" s="66" t="s">
        <v>101</v>
      </c>
      <c r="L802" s="66" t="s">
        <v>648</v>
      </c>
      <c r="M802" s="66" t="s">
        <v>0</v>
      </c>
      <c r="N802" s="66" t="s">
        <v>650</v>
      </c>
      <c r="O802" s="69" t="s">
        <v>520</v>
      </c>
      <c r="P802" s="69">
        <v>1.73</v>
      </c>
      <c r="Q802" s="66" t="s">
        <v>73</v>
      </c>
      <c r="R802" s="66" t="s">
        <v>472</v>
      </c>
      <c r="S802" s="67">
        <v>28782.351999999999</v>
      </c>
      <c r="T802" s="67">
        <f t="shared" si="12"/>
        <v>49793.468959999998</v>
      </c>
      <c r="U802" s="67">
        <v>575647.04</v>
      </c>
      <c r="V802" s="68">
        <v>7</v>
      </c>
    </row>
    <row r="803" spans="2:22" x14ac:dyDescent="0.25">
      <c r="B803" s="66">
        <v>0</v>
      </c>
      <c r="C803" s="66">
        <v>1762128071</v>
      </c>
      <c r="D803" s="66">
        <v>1765257961</v>
      </c>
      <c r="E803" s="66">
        <v>1887323671</v>
      </c>
      <c r="F803" s="66">
        <v>1887892741</v>
      </c>
      <c r="G803" s="66" t="s">
        <v>104</v>
      </c>
      <c r="H803" s="66" t="s">
        <v>269</v>
      </c>
      <c r="I803" s="66" t="s">
        <v>131</v>
      </c>
      <c r="J803" s="66" t="s">
        <v>633</v>
      </c>
      <c r="K803" s="66" t="s">
        <v>101</v>
      </c>
      <c r="L803" s="66" t="s">
        <v>648</v>
      </c>
      <c r="M803" s="66" t="s">
        <v>0</v>
      </c>
      <c r="N803" s="66" t="s">
        <v>650</v>
      </c>
      <c r="O803" s="69" t="s">
        <v>520</v>
      </c>
      <c r="P803" s="69">
        <v>1.73</v>
      </c>
      <c r="Q803" s="66" t="s">
        <v>73</v>
      </c>
      <c r="R803" s="66" t="s">
        <v>465</v>
      </c>
      <c r="S803" s="67">
        <v>30484.496500000001</v>
      </c>
      <c r="T803" s="67">
        <f t="shared" si="12"/>
        <v>52738.178945</v>
      </c>
      <c r="U803" s="67">
        <v>304844.96500000003</v>
      </c>
      <c r="V803" s="68">
        <v>4</v>
      </c>
    </row>
    <row r="804" spans="2:22" x14ac:dyDescent="0.25">
      <c r="B804" s="66">
        <v>0</v>
      </c>
      <c r="C804" s="66">
        <v>1762128071</v>
      </c>
      <c r="D804" s="66">
        <v>1765257961</v>
      </c>
      <c r="E804" s="66">
        <v>1887323671</v>
      </c>
      <c r="F804" s="66">
        <v>1887892741</v>
      </c>
      <c r="G804" s="66" t="s">
        <v>104</v>
      </c>
      <c r="H804" s="66" t="s">
        <v>269</v>
      </c>
      <c r="I804" s="66" t="s">
        <v>131</v>
      </c>
      <c r="J804" s="66" t="s">
        <v>633</v>
      </c>
      <c r="K804" s="66" t="s">
        <v>101</v>
      </c>
      <c r="L804" s="66" t="s">
        <v>648</v>
      </c>
      <c r="M804" s="66" t="s">
        <v>0</v>
      </c>
      <c r="N804" s="66" t="s">
        <v>650</v>
      </c>
      <c r="O804" s="69" t="s">
        <v>520</v>
      </c>
      <c r="P804" s="69">
        <v>1.73</v>
      </c>
      <c r="Q804" s="66" t="s">
        <v>73</v>
      </c>
      <c r="R804" s="66" t="s">
        <v>476</v>
      </c>
      <c r="S804" s="67">
        <v>10662.138538461501</v>
      </c>
      <c r="T804" s="67">
        <f t="shared" si="12"/>
        <v>18445.499671538397</v>
      </c>
      <c r="U804" s="67">
        <v>106621.385384615</v>
      </c>
      <c r="V804" s="68">
        <v>1</v>
      </c>
    </row>
    <row r="805" spans="2:22" x14ac:dyDescent="0.25">
      <c r="B805" s="66">
        <v>0</v>
      </c>
      <c r="C805" s="66">
        <v>1762128071</v>
      </c>
      <c r="D805" s="66">
        <v>1765257961</v>
      </c>
      <c r="E805" s="66">
        <v>1887323671</v>
      </c>
      <c r="F805" s="66">
        <v>1887892741</v>
      </c>
      <c r="G805" s="66" t="s">
        <v>104</v>
      </c>
      <c r="H805" s="66" t="s">
        <v>269</v>
      </c>
      <c r="I805" s="66" t="s">
        <v>131</v>
      </c>
      <c r="J805" s="66" t="s">
        <v>633</v>
      </c>
      <c r="K805" s="66" t="s">
        <v>101</v>
      </c>
      <c r="L805" s="66" t="s">
        <v>648</v>
      </c>
      <c r="M805" s="66" t="s">
        <v>0</v>
      </c>
      <c r="N805" s="66" t="s">
        <v>650</v>
      </c>
      <c r="O805" s="69" t="s">
        <v>520</v>
      </c>
      <c r="P805" s="69">
        <v>1.73</v>
      </c>
      <c r="Q805" s="66" t="s">
        <v>61</v>
      </c>
      <c r="R805" s="66" t="s">
        <v>472</v>
      </c>
      <c r="S805" s="67">
        <v>131367.7825</v>
      </c>
      <c r="T805" s="67">
        <f t="shared" si="12"/>
        <v>227266.263725</v>
      </c>
      <c r="U805" s="67">
        <v>2627355.65</v>
      </c>
      <c r="V805" s="68">
        <v>34</v>
      </c>
    </row>
    <row r="806" spans="2:22" x14ac:dyDescent="0.25">
      <c r="B806" s="66">
        <v>0</v>
      </c>
      <c r="C806" s="66">
        <v>1762128071</v>
      </c>
      <c r="D806" s="66">
        <v>1765257961</v>
      </c>
      <c r="E806" s="66">
        <v>1887323671</v>
      </c>
      <c r="F806" s="66">
        <v>1887892741</v>
      </c>
      <c r="G806" s="66" t="s">
        <v>104</v>
      </c>
      <c r="H806" s="66" t="s">
        <v>269</v>
      </c>
      <c r="I806" s="66" t="s">
        <v>131</v>
      </c>
      <c r="J806" s="66" t="s">
        <v>633</v>
      </c>
      <c r="K806" s="66" t="s">
        <v>101</v>
      </c>
      <c r="L806" s="66" t="s">
        <v>648</v>
      </c>
      <c r="M806" s="66" t="s">
        <v>0</v>
      </c>
      <c r="N806" s="66" t="s">
        <v>650</v>
      </c>
      <c r="O806" s="69" t="s">
        <v>520</v>
      </c>
      <c r="P806" s="69">
        <v>1.73</v>
      </c>
      <c r="Q806" s="66" t="s">
        <v>61</v>
      </c>
      <c r="R806" s="66" t="s">
        <v>465</v>
      </c>
      <c r="S806" s="67">
        <v>118437.952923077</v>
      </c>
      <c r="T806" s="67">
        <f t="shared" si="12"/>
        <v>204897.65855692321</v>
      </c>
      <c r="U806" s="67">
        <v>1184379.52923077</v>
      </c>
      <c r="V806" s="68">
        <v>12</v>
      </c>
    </row>
    <row r="807" spans="2:22" x14ac:dyDescent="0.25">
      <c r="B807" s="66">
        <v>0</v>
      </c>
      <c r="C807" s="66">
        <v>1762128071</v>
      </c>
      <c r="D807" s="66">
        <v>1765257961</v>
      </c>
      <c r="E807" s="66">
        <v>1887323671</v>
      </c>
      <c r="F807" s="66">
        <v>1887892741</v>
      </c>
      <c r="G807" s="66" t="s">
        <v>104</v>
      </c>
      <c r="H807" s="66" t="s">
        <v>269</v>
      </c>
      <c r="I807" s="66" t="s">
        <v>131</v>
      </c>
      <c r="J807" s="66" t="s">
        <v>633</v>
      </c>
      <c r="K807" s="66" t="s">
        <v>101</v>
      </c>
      <c r="L807" s="66" t="s">
        <v>648</v>
      </c>
      <c r="M807" s="66" t="s">
        <v>0</v>
      </c>
      <c r="N807" s="66" t="s">
        <v>650</v>
      </c>
      <c r="O807" s="69" t="s">
        <v>520</v>
      </c>
      <c r="P807" s="69">
        <v>1.73</v>
      </c>
      <c r="Q807" s="66" t="s">
        <v>61</v>
      </c>
      <c r="R807" s="66" t="s">
        <v>476</v>
      </c>
      <c r="S807" s="67">
        <v>23340.888653846101</v>
      </c>
      <c r="T807" s="67">
        <f t="shared" si="12"/>
        <v>40379.737371153751</v>
      </c>
      <c r="U807" s="67">
        <v>233408.88653846199</v>
      </c>
      <c r="V807" s="68">
        <v>3</v>
      </c>
    </row>
    <row r="808" spans="2:22" x14ac:dyDescent="0.25">
      <c r="B808" s="66">
        <v>0</v>
      </c>
      <c r="C808" s="66">
        <v>1762128071</v>
      </c>
      <c r="D808" s="66">
        <v>1765257961</v>
      </c>
      <c r="E808" s="66">
        <v>1887323671</v>
      </c>
      <c r="F808" s="66">
        <v>1887892741</v>
      </c>
      <c r="G808" s="66" t="s">
        <v>104</v>
      </c>
      <c r="H808" s="66" t="s">
        <v>269</v>
      </c>
      <c r="I808" s="66" t="s">
        <v>131</v>
      </c>
      <c r="J808" s="66" t="s">
        <v>633</v>
      </c>
      <c r="K808" s="66" t="s">
        <v>101</v>
      </c>
      <c r="L808" s="66" t="s">
        <v>648</v>
      </c>
      <c r="M808" s="66" t="s">
        <v>0</v>
      </c>
      <c r="N808" s="66" t="s">
        <v>650</v>
      </c>
      <c r="O808" s="69" t="s">
        <v>520</v>
      </c>
      <c r="P808" s="69">
        <v>1.73</v>
      </c>
      <c r="Q808" s="66" t="s">
        <v>76</v>
      </c>
      <c r="R808" s="66" t="s">
        <v>472</v>
      </c>
      <c r="S808" s="67">
        <v>3483.68</v>
      </c>
      <c r="T808" s="67">
        <f t="shared" si="12"/>
        <v>6026.7663999999995</v>
      </c>
      <c r="U808" s="67">
        <v>69673.600000000006</v>
      </c>
      <c r="V808" s="68">
        <v>1</v>
      </c>
    </row>
    <row r="809" spans="2:22" x14ac:dyDescent="0.25">
      <c r="B809" s="66">
        <v>0</v>
      </c>
      <c r="C809" s="66">
        <v>1762128071</v>
      </c>
      <c r="D809" s="66">
        <v>1765257961</v>
      </c>
      <c r="E809" s="66">
        <v>1887323671</v>
      </c>
      <c r="F809" s="66">
        <v>1887892741</v>
      </c>
      <c r="G809" s="66" t="s">
        <v>104</v>
      </c>
      <c r="H809" s="66" t="s">
        <v>269</v>
      </c>
      <c r="I809" s="66" t="s">
        <v>131</v>
      </c>
      <c r="J809" s="66" t="s">
        <v>633</v>
      </c>
      <c r="K809" s="66" t="s">
        <v>101</v>
      </c>
      <c r="L809" s="66" t="s">
        <v>648</v>
      </c>
      <c r="M809" s="66" t="s">
        <v>0</v>
      </c>
      <c r="N809" s="66" t="s">
        <v>650</v>
      </c>
      <c r="O809" s="69" t="s">
        <v>520</v>
      </c>
      <c r="P809" s="69">
        <v>1.73</v>
      </c>
      <c r="Q809" s="66" t="s">
        <v>76</v>
      </c>
      <c r="R809" s="66" t="s">
        <v>465</v>
      </c>
      <c r="S809" s="67">
        <v>8446.62992307692</v>
      </c>
      <c r="T809" s="67">
        <f t="shared" si="12"/>
        <v>14612.669766923071</v>
      </c>
      <c r="U809" s="67">
        <v>84466.299230769204</v>
      </c>
      <c r="V809" s="68">
        <v>1</v>
      </c>
    </row>
    <row r="810" spans="2:22" x14ac:dyDescent="0.25">
      <c r="B810" s="66">
        <v>0</v>
      </c>
      <c r="C810" s="66">
        <v>1762128071</v>
      </c>
      <c r="D810" s="66">
        <v>1765257961</v>
      </c>
      <c r="E810" s="66">
        <v>1887323671</v>
      </c>
      <c r="F810" s="66">
        <v>1887892741</v>
      </c>
      <c r="G810" s="66" t="s">
        <v>104</v>
      </c>
      <c r="H810" s="66" t="s">
        <v>269</v>
      </c>
      <c r="I810" s="66" t="s">
        <v>131</v>
      </c>
      <c r="J810" s="66" t="s">
        <v>633</v>
      </c>
      <c r="K810" s="66" t="s">
        <v>101</v>
      </c>
      <c r="L810" s="66" t="s">
        <v>648</v>
      </c>
      <c r="M810" s="66" t="s">
        <v>0</v>
      </c>
      <c r="N810" s="66" t="s">
        <v>650</v>
      </c>
      <c r="O810" s="69" t="s">
        <v>520</v>
      </c>
      <c r="P810" s="69">
        <v>1.73</v>
      </c>
      <c r="Q810" s="66" t="s">
        <v>64</v>
      </c>
      <c r="R810" s="66" t="s">
        <v>472</v>
      </c>
      <c r="S810" s="67">
        <v>72653.394499999995</v>
      </c>
      <c r="T810" s="67">
        <f t="shared" si="12"/>
        <v>125690.37248499999</v>
      </c>
      <c r="U810" s="67">
        <v>1453067.89</v>
      </c>
      <c r="V810" s="68">
        <v>20</v>
      </c>
    </row>
    <row r="811" spans="2:22" x14ac:dyDescent="0.25">
      <c r="B811" s="66">
        <v>0</v>
      </c>
      <c r="C811" s="66">
        <v>1762128071</v>
      </c>
      <c r="D811" s="66">
        <v>1765257961</v>
      </c>
      <c r="E811" s="66">
        <v>1887323671</v>
      </c>
      <c r="F811" s="66">
        <v>1887892741</v>
      </c>
      <c r="G811" s="66" t="s">
        <v>104</v>
      </c>
      <c r="H811" s="66" t="s">
        <v>269</v>
      </c>
      <c r="I811" s="66" t="s">
        <v>131</v>
      </c>
      <c r="J811" s="66" t="s">
        <v>633</v>
      </c>
      <c r="K811" s="66" t="s">
        <v>101</v>
      </c>
      <c r="L811" s="66" t="s">
        <v>648</v>
      </c>
      <c r="M811" s="66" t="s">
        <v>0</v>
      </c>
      <c r="N811" s="66" t="s">
        <v>650</v>
      </c>
      <c r="O811" s="69" t="s">
        <v>520</v>
      </c>
      <c r="P811" s="69">
        <v>1.73</v>
      </c>
      <c r="Q811" s="66" t="s">
        <v>64</v>
      </c>
      <c r="R811" s="66" t="s">
        <v>465</v>
      </c>
      <c r="S811" s="67">
        <v>43125.642961538397</v>
      </c>
      <c r="T811" s="67">
        <f t="shared" si="12"/>
        <v>74607.362323461421</v>
      </c>
      <c r="U811" s="67">
        <v>431256.42961538502</v>
      </c>
      <c r="V811" s="68">
        <v>5</v>
      </c>
    </row>
    <row r="812" spans="2:22" x14ac:dyDescent="0.25">
      <c r="B812" s="66">
        <v>0</v>
      </c>
      <c r="C812" s="66">
        <v>1762128071</v>
      </c>
      <c r="D812" s="66">
        <v>1765257961</v>
      </c>
      <c r="E812" s="66">
        <v>1887323671</v>
      </c>
      <c r="F812" s="66">
        <v>1887892741</v>
      </c>
      <c r="G812" s="66" t="s">
        <v>104</v>
      </c>
      <c r="H812" s="66" t="s">
        <v>269</v>
      </c>
      <c r="I812" s="66" t="s">
        <v>131</v>
      </c>
      <c r="J812" s="66" t="s">
        <v>633</v>
      </c>
      <c r="K812" s="66" t="s">
        <v>101</v>
      </c>
      <c r="L812" s="66" t="s">
        <v>648</v>
      </c>
      <c r="M812" s="66" t="s">
        <v>0</v>
      </c>
      <c r="N812" s="66" t="s">
        <v>650</v>
      </c>
      <c r="O812" s="69" t="s">
        <v>520</v>
      </c>
      <c r="P812" s="69">
        <v>1.73</v>
      </c>
      <c r="Q812" s="66" t="s">
        <v>64</v>
      </c>
      <c r="R812" s="66" t="s">
        <v>476</v>
      </c>
      <c r="S812" s="67">
        <v>19915.0005384615</v>
      </c>
      <c r="T812" s="67">
        <f t="shared" si="12"/>
        <v>34452.950931538391</v>
      </c>
      <c r="U812" s="67">
        <v>199150.00538461501</v>
      </c>
      <c r="V812" s="68">
        <v>2</v>
      </c>
    </row>
    <row r="813" spans="2:22" x14ac:dyDescent="0.25">
      <c r="B813" s="66">
        <v>0</v>
      </c>
      <c r="C813" s="66">
        <v>1762128071</v>
      </c>
      <c r="D813" s="66">
        <v>1765257961</v>
      </c>
      <c r="E813" s="66">
        <v>1887323671</v>
      </c>
      <c r="F813" s="66">
        <v>1887892741</v>
      </c>
      <c r="G813" s="66" t="s">
        <v>104</v>
      </c>
      <c r="H813" s="66" t="s">
        <v>269</v>
      </c>
      <c r="I813" s="66" t="s">
        <v>131</v>
      </c>
      <c r="J813" s="66" t="s">
        <v>633</v>
      </c>
      <c r="K813" s="66" t="s">
        <v>101</v>
      </c>
      <c r="L813" s="66" t="s">
        <v>648</v>
      </c>
      <c r="M813" s="66" t="s">
        <v>0</v>
      </c>
      <c r="N813" s="66" t="s">
        <v>650</v>
      </c>
      <c r="O813" s="69" t="s">
        <v>520</v>
      </c>
      <c r="P813" s="69">
        <v>1.73</v>
      </c>
      <c r="Q813" s="66" t="s">
        <v>65</v>
      </c>
      <c r="R813" s="66" t="s">
        <v>472</v>
      </c>
      <c r="S813" s="67">
        <v>3679.62</v>
      </c>
      <c r="T813" s="67">
        <f t="shared" si="12"/>
        <v>6365.7425999999996</v>
      </c>
      <c r="U813" s="67">
        <v>73592.399999999994</v>
      </c>
      <c r="V813" s="68">
        <v>1</v>
      </c>
    </row>
    <row r="814" spans="2:22" x14ac:dyDescent="0.25">
      <c r="B814" s="66">
        <v>0</v>
      </c>
      <c r="C814" s="66">
        <v>1762128071</v>
      </c>
      <c r="D814" s="66">
        <v>1765257961</v>
      </c>
      <c r="E814" s="66">
        <v>1887323671</v>
      </c>
      <c r="F814" s="66">
        <v>1887892741</v>
      </c>
      <c r="G814" s="66" t="s">
        <v>104</v>
      </c>
      <c r="H814" s="66" t="s">
        <v>269</v>
      </c>
      <c r="I814" s="66" t="s">
        <v>131</v>
      </c>
      <c r="J814" s="66" t="s">
        <v>633</v>
      </c>
      <c r="K814" s="66" t="s">
        <v>101</v>
      </c>
      <c r="L814" s="66" t="s">
        <v>648</v>
      </c>
      <c r="M814" s="66" t="s">
        <v>0</v>
      </c>
      <c r="N814" s="66" t="s">
        <v>650</v>
      </c>
      <c r="O814" s="69" t="s">
        <v>520</v>
      </c>
      <c r="P814" s="69">
        <v>1.73</v>
      </c>
      <c r="Q814" s="66" t="s">
        <v>65</v>
      </c>
      <c r="R814" s="66" t="s">
        <v>465</v>
      </c>
      <c r="S814" s="67">
        <v>8133.0128846153802</v>
      </c>
      <c r="T814" s="67">
        <f t="shared" si="12"/>
        <v>14070.112290384608</v>
      </c>
      <c r="U814" s="67">
        <v>81330.128846153806</v>
      </c>
      <c r="V814" s="68">
        <v>1</v>
      </c>
    </row>
    <row r="815" spans="2:22" x14ac:dyDescent="0.25">
      <c r="B815" s="66">
        <v>0</v>
      </c>
      <c r="C815" s="66">
        <v>1762128071</v>
      </c>
      <c r="D815" s="66">
        <v>1765257961</v>
      </c>
      <c r="E815" s="66">
        <v>1887323671</v>
      </c>
      <c r="F815" s="66">
        <v>1887892741</v>
      </c>
      <c r="G815" s="66" t="s">
        <v>104</v>
      </c>
      <c r="H815" s="66" t="s">
        <v>269</v>
      </c>
      <c r="I815" s="66" t="s">
        <v>131</v>
      </c>
      <c r="J815" s="66" t="s">
        <v>633</v>
      </c>
      <c r="K815" s="66" t="s">
        <v>101</v>
      </c>
      <c r="L815" s="66" t="s">
        <v>648</v>
      </c>
      <c r="M815" s="66" t="s">
        <v>0</v>
      </c>
      <c r="N815" s="66" t="s">
        <v>650</v>
      </c>
      <c r="O815" s="69" t="s">
        <v>520</v>
      </c>
      <c r="P815" s="69">
        <v>1.73</v>
      </c>
      <c r="Q815" s="66" t="s">
        <v>81</v>
      </c>
      <c r="R815" s="66" t="s">
        <v>472</v>
      </c>
      <c r="S815" s="67">
        <v>3851.03</v>
      </c>
      <c r="T815" s="67">
        <f t="shared" si="12"/>
        <v>6662.2819</v>
      </c>
      <c r="U815" s="67">
        <v>77020.600000000006</v>
      </c>
      <c r="V815" s="68">
        <v>1</v>
      </c>
    </row>
    <row r="816" spans="2:22" x14ac:dyDescent="0.25">
      <c r="B816" s="66">
        <v>0</v>
      </c>
      <c r="C816" s="66">
        <v>1762128071</v>
      </c>
      <c r="D816" s="66">
        <v>1765257961</v>
      </c>
      <c r="E816" s="66">
        <v>1887323671</v>
      </c>
      <c r="F816" s="66">
        <v>1887892741</v>
      </c>
      <c r="G816" s="66" t="s">
        <v>104</v>
      </c>
      <c r="H816" s="66" t="s">
        <v>269</v>
      </c>
      <c r="I816" s="66" t="s">
        <v>131</v>
      </c>
      <c r="J816" s="66" t="s">
        <v>633</v>
      </c>
      <c r="K816" s="66" t="s">
        <v>101</v>
      </c>
      <c r="L816" s="66" t="s">
        <v>648</v>
      </c>
      <c r="M816" s="66" t="s">
        <v>0</v>
      </c>
      <c r="N816" s="66" t="s">
        <v>650</v>
      </c>
      <c r="O816" s="69" t="s">
        <v>520</v>
      </c>
      <c r="P816" s="69">
        <v>1.73</v>
      </c>
      <c r="Q816" s="66" t="s">
        <v>81</v>
      </c>
      <c r="R816" s="66" t="s">
        <v>465</v>
      </c>
      <c r="S816" s="67">
        <v>8959.1135769230805</v>
      </c>
      <c r="T816" s="67">
        <f t="shared" si="12"/>
        <v>15499.26648807693</v>
      </c>
      <c r="U816" s="67">
        <v>89591.135769230794</v>
      </c>
      <c r="V816" s="68">
        <v>1</v>
      </c>
    </row>
    <row r="817" spans="2:22" x14ac:dyDescent="0.25">
      <c r="B817" s="66">
        <v>0</v>
      </c>
      <c r="C817" s="66">
        <v>1762128071</v>
      </c>
      <c r="D817" s="66">
        <v>1765257961</v>
      </c>
      <c r="E817" s="66">
        <v>1887323671</v>
      </c>
      <c r="F817" s="66">
        <v>1887892741</v>
      </c>
      <c r="G817" s="66" t="s">
        <v>104</v>
      </c>
      <c r="H817" s="66" t="s">
        <v>269</v>
      </c>
      <c r="I817" s="66" t="s">
        <v>131</v>
      </c>
      <c r="J817" s="66" t="s">
        <v>633</v>
      </c>
      <c r="K817" s="66" t="s">
        <v>101</v>
      </c>
      <c r="L817" s="66" t="s">
        <v>648</v>
      </c>
      <c r="M817" s="66" t="s">
        <v>0</v>
      </c>
      <c r="N817" s="66" t="s">
        <v>650</v>
      </c>
      <c r="O817" s="69" t="s">
        <v>520</v>
      </c>
      <c r="P817" s="69">
        <v>1.73</v>
      </c>
      <c r="Q817" s="66" t="s">
        <v>83</v>
      </c>
      <c r="R817" s="66" t="s">
        <v>472</v>
      </c>
      <c r="S817" s="67">
        <v>4063.3955000000001</v>
      </c>
      <c r="T817" s="67">
        <f t="shared" si="12"/>
        <v>7029.674215</v>
      </c>
      <c r="U817" s="67">
        <v>81267.91</v>
      </c>
      <c r="V817" s="68">
        <v>1</v>
      </c>
    </row>
    <row r="818" spans="2:22" x14ac:dyDescent="0.25">
      <c r="B818" s="66">
        <v>0</v>
      </c>
      <c r="C818" s="66">
        <v>1762128071</v>
      </c>
      <c r="D818" s="66">
        <v>1765257961</v>
      </c>
      <c r="E818" s="66">
        <v>1887323671</v>
      </c>
      <c r="F818" s="66">
        <v>1887892741</v>
      </c>
      <c r="G818" s="66" t="s">
        <v>104</v>
      </c>
      <c r="H818" s="66" t="s">
        <v>269</v>
      </c>
      <c r="I818" s="66" t="s">
        <v>131</v>
      </c>
      <c r="J818" s="66" t="s">
        <v>633</v>
      </c>
      <c r="K818" s="66" t="s">
        <v>101</v>
      </c>
      <c r="L818" s="66" t="s">
        <v>648</v>
      </c>
      <c r="M818" s="66" t="s">
        <v>0</v>
      </c>
      <c r="N818" s="66" t="s">
        <v>650</v>
      </c>
      <c r="O818" s="69" t="s">
        <v>520</v>
      </c>
      <c r="P818" s="69">
        <v>1.73</v>
      </c>
      <c r="Q818" s="66" t="s">
        <v>83</v>
      </c>
      <c r="R818" s="66" t="s">
        <v>465</v>
      </c>
      <c r="S818" s="67">
        <v>9389.6113846153894</v>
      </c>
      <c r="T818" s="67">
        <f t="shared" si="12"/>
        <v>16244.027695384624</v>
      </c>
      <c r="U818" s="67">
        <v>93896.113846153894</v>
      </c>
      <c r="V818" s="68">
        <v>1</v>
      </c>
    </row>
    <row r="819" spans="2:22" x14ac:dyDescent="0.25">
      <c r="B819" s="66">
        <v>0</v>
      </c>
      <c r="C819" s="66">
        <v>1762128071</v>
      </c>
      <c r="D819" s="66">
        <v>1765257961</v>
      </c>
      <c r="E819" s="66">
        <v>1887323671</v>
      </c>
      <c r="F819" s="66">
        <v>1887892741</v>
      </c>
      <c r="G819" s="66" t="s">
        <v>104</v>
      </c>
      <c r="H819" s="66" t="s">
        <v>269</v>
      </c>
      <c r="I819" s="66" t="s">
        <v>131</v>
      </c>
      <c r="J819" s="66" t="s">
        <v>633</v>
      </c>
      <c r="K819" s="66" t="s">
        <v>101</v>
      </c>
      <c r="L819" s="66" t="s">
        <v>648</v>
      </c>
      <c r="M819" s="66" t="s">
        <v>0</v>
      </c>
      <c r="N819" s="66" t="s">
        <v>650</v>
      </c>
      <c r="O819" s="69" t="s">
        <v>520</v>
      </c>
      <c r="P819" s="69">
        <v>1.73</v>
      </c>
      <c r="Q819" s="66" t="s">
        <v>84</v>
      </c>
      <c r="R819" s="66" t="s">
        <v>472</v>
      </c>
      <c r="S819" s="67">
        <v>137709.3285</v>
      </c>
      <c r="T819" s="67">
        <f t="shared" si="12"/>
        <v>238237.138305</v>
      </c>
      <c r="U819" s="67">
        <v>2754186.57</v>
      </c>
      <c r="V819" s="68">
        <v>39</v>
      </c>
    </row>
    <row r="820" spans="2:22" x14ac:dyDescent="0.25">
      <c r="B820" s="66">
        <v>0</v>
      </c>
      <c r="C820" s="66">
        <v>1762128071</v>
      </c>
      <c r="D820" s="66">
        <v>1765257961</v>
      </c>
      <c r="E820" s="66">
        <v>1887323671</v>
      </c>
      <c r="F820" s="66">
        <v>1887892741</v>
      </c>
      <c r="G820" s="66" t="s">
        <v>104</v>
      </c>
      <c r="H820" s="66" t="s">
        <v>269</v>
      </c>
      <c r="I820" s="66" t="s">
        <v>131</v>
      </c>
      <c r="J820" s="66" t="s">
        <v>633</v>
      </c>
      <c r="K820" s="66" t="s">
        <v>101</v>
      </c>
      <c r="L820" s="66" t="s">
        <v>648</v>
      </c>
      <c r="M820" s="66" t="s">
        <v>0</v>
      </c>
      <c r="N820" s="66" t="s">
        <v>650</v>
      </c>
      <c r="O820" s="69" t="s">
        <v>520</v>
      </c>
      <c r="P820" s="69">
        <v>1.73</v>
      </c>
      <c r="Q820" s="66" t="s">
        <v>84</v>
      </c>
      <c r="R820" s="66" t="s">
        <v>465</v>
      </c>
      <c r="S820" s="67">
        <v>108620.59803846201</v>
      </c>
      <c r="T820" s="67">
        <f t="shared" si="12"/>
        <v>187913.63460653927</v>
      </c>
      <c r="U820" s="67">
        <v>1086205.9803846199</v>
      </c>
      <c r="V820" s="68">
        <v>12</v>
      </c>
    </row>
    <row r="821" spans="2:22" x14ac:dyDescent="0.25">
      <c r="B821" s="66">
        <v>0</v>
      </c>
      <c r="C821" s="66">
        <v>1762128071</v>
      </c>
      <c r="D821" s="66">
        <v>1765257961</v>
      </c>
      <c r="E821" s="66">
        <v>1887323671</v>
      </c>
      <c r="F821" s="66">
        <v>1887892741</v>
      </c>
      <c r="G821" s="66" t="s">
        <v>104</v>
      </c>
      <c r="H821" s="66" t="s">
        <v>269</v>
      </c>
      <c r="I821" s="66" t="s">
        <v>131</v>
      </c>
      <c r="J821" s="66" t="s">
        <v>633</v>
      </c>
      <c r="K821" s="66" t="s">
        <v>101</v>
      </c>
      <c r="L821" s="66" t="s">
        <v>648</v>
      </c>
      <c r="M821" s="66" t="s">
        <v>0</v>
      </c>
      <c r="N821" s="66" t="s">
        <v>650</v>
      </c>
      <c r="O821" s="69" t="s">
        <v>520</v>
      </c>
      <c r="P821" s="69">
        <v>1.73</v>
      </c>
      <c r="Q821" s="66" t="s">
        <v>84</v>
      </c>
      <c r="R821" s="66" t="s">
        <v>476</v>
      </c>
      <c r="S821" s="67">
        <v>30662.8061923077</v>
      </c>
      <c r="T821" s="67">
        <f t="shared" si="12"/>
        <v>53046.654712692318</v>
      </c>
      <c r="U821" s="67">
        <v>306628.06192307698</v>
      </c>
      <c r="V821" s="68">
        <v>3</v>
      </c>
    </row>
    <row r="822" spans="2:22" x14ac:dyDescent="0.25">
      <c r="B822" s="66">
        <v>0</v>
      </c>
      <c r="C822" s="66">
        <v>1762128071</v>
      </c>
      <c r="D822" s="66">
        <v>1912362791</v>
      </c>
      <c r="E822" s="66">
        <v>1912362791</v>
      </c>
      <c r="F822" s="66">
        <v>1912362791</v>
      </c>
      <c r="G822" s="66" t="s">
        <v>104</v>
      </c>
      <c r="H822" s="66" t="s">
        <v>269</v>
      </c>
      <c r="I822" s="66" t="s">
        <v>109</v>
      </c>
      <c r="J822" s="66" t="s">
        <v>278</v>
      </c>
      <c r="O822" s="69" t="s">
        <v>520</v>
      </c>
      <c r="P822" s="69">
        <v>1.73</v>
      </c>
      <c r="Q822" s="66" t="s">
        <v>59</v>
      </c>
      <c r="R822" s="66" t="s">
        <v>475</v>
      </c>
      <c r="S822" s="67">
        <v>7601.2529538461604</v>
      </c>
      <c r="T822" s="67">
        <f t="shared" si="12"/>
        <v>13150.167610153858</v>
      </c>
      <c r="U822" s="67">
        <v>84458.366153846204</v>
      </c>
      <c r="V822" s="68">
        <v>1</v>
      </c>
    </row>
    <row r="823" spans="2:22" x14ac:dyDescent="0.25">
      <c r="B823" s="66">
        <v>0</v>
      </c>
      <c r="C823" s="66">
        <v>1762128071</v>
      </c>
      <c r="D823" s="66">
        <v>1928012241</v>
      </c>
      <c r="E823" s="66">
        <v>1928012241</v>
      </c>
      <c r="F823" s="66">
        <v>1928012241</v>
      </c>
      <c r="G823" s="66" t="s">
        <v>104</v>
      </c>
      <c r="H823" s="66" t="s">
        <v>269</v>
      </c>
      <c r="I823" s="66" t="s">
        <v>105</v>
      </c>
      <c r="J823" s="66" t="s">
        <v>651</v>
      </c>
      <c r="O823" s="69" t="s">
        <v>520</v>
      </c>
      <c r="P823" s="69">
        <v>1.73</v>
      </c>
      <c r="Q823" s="66" t="s">
        <v>59</v>
      </c>
      <c r="R823" s="66" t="s">
        <v>475</v>
      </c>
      <c r="S823" s="67">
        <v>7268.1185076923002</v>
      </c>
      <c r="T823" s="67">
        <f t="shared" si="12"/>
        <v>12573.845018307678</v>
      </c>
      <c r="U823" s="67">
        <v>80756.872307692305</v>
      </c>
      <c r="V823" s="68">
        <v>2</v>
      </c>
    </row>
    <row r="824" spans="2:22" x14ac:dyDescent="0.25">
      <c r="B824" s="66">
        <v>0</v>
      </c>
      <c r="C824" s="66">
        <v>1762128071</v>
      </c>
      <c r="D824" s="66">
        <v>1928012241</v>
      </c>
      <c r="E824" s="66">
        <v>1928012241</v>
      </c>
      <c r="F824" s="66">
        <v>1928012241</v>
      </c>
      <c r="G824" s="66" t="s">
        <v>104</v>
      </c>
      <c r="H824" s="66" t="s">
        <v>269</v>
      </c>
      <c r="I824" s="66" t="s">
        <v>105</v>
      </c>
      <c r="J824" s="66" t="s">
        <v>651</v>
      </c>
      <c r="O824" s="69" t="s">
        <v>520</v>
      </c>
      <c r="P824" s="69">
        <v>1.73</v>
      </c>
      <c r="Q824" s="66" t="s">
        <v>59</v>
      </c>
      <c r="R824" s="66" t="s">
        <v>476</v>
      </c>
      <c r="S824" s="67">
        <v>8235.2578461538506</v>
      </c>
      <c r="T824" s="67">
        <f t="shared" si="12"/>
        <v>14246.996073846161</v>
      </c>
      <c r="U824" s="67">
        <v>82352.578461538506</v>
      </c>
      <c r="V824" s="68">
        <v>1</v>
      </c>
    </row>
    <row r="825" spans="2:22" x14ac:dyDescent="0.25">
      <c r="B825" s="66">
        <v>0</v>
      </c>
      <c r="C825" s="66">
        <v>1762128071</v>
      </c>
      <c r="D825" s="66">
        <v>1928012241</v>
      </c>
      <c r="E825" s="66">
        <v>1928012241</v>
      </c>
      <c r="F825" s="66">
        <v>1928012241</v>
      </c>
      <c r="G825" s="66" t="s">
        <v>104</v>
      </c>
      <c r="H825" s="66" t="s">
        <v>269</v>
      </c>
      <c r="I825" s="66" t="s">
        <v>105</v>
      </c>
      <c r="J825" s="66" t="s">
        <v>651</v>
      </c>
      <c r="O825" s="69" t="s">
        <v>520</v>
      </c>
      <c r="P825" s="69">
        <v>1.73</v>
      </c>
      <c r="Q825" s="66" t="s">
        <v>59</v>
      </c>
      <c r="R825" s="66" t="s">
        <v>467</v>
      </c>
      <c r="S825" s="67">
        <v>331385.36609230901</v>
      </c>
      <c r="T825" s="67">
        <f t="shared" si="12"/>
        <v>573296.68333969463</v>
      </c>
      <c r="U825" s="67">
        <v>1656926.83046154</v>
      </c>
      <c r="V825" s="68">
        <v>12</v>
      </c>
    </row>
    <row r="826" spans="2:22" x14ac:dyDescent="0.25">
      <c r="B826" s="66">
        <v>0</v>
      </c>
      <c r="C826" s="66">
        <v>1762128071</v>
      </c>
      <c r="D826" s="66">
        <v>1928012241</v>
      </c>
      <c r="E826" s="66">
        <v>1928012241</v>
      </c>
      <c r="F826" s="66">
        <v>1928012241</v>
      </c>
      <c r="G826" s="66" t="s">
        <v>104</v>
      </c>
      <c r="H826" s="66" t="s">
        <v>269</v>
      </c>
      <c r="I826" s="66" t="s">
        <v>105</v>
      </c>
      <c r="J826" s="66" t="s">
        <v>651</v>
      </c>
      <c r="O826" s="69" t="s">
        <v>520</v>
      </c>
      <c r="P826" s="69">
        <v>1.73</v>
      </c>
      <c r="Q826" s="66" t="s">
        <v>59</v>
      </c>
      <c r="R826" s="66" t="s">
        <v>478</v>
      </c>
      <c r="S826" s="67">
        <v>186384.74249999999</v>
      </c>
      <c r="T826" s="67">
        <f t="shared" si="12"/>
        <v>322445.60452499997</v>
      </c>
      <c r="U826" s="67">
        <v>621282.47499999998</v>
      </c>
      <c r="V826" s="68">
        <v>3</v>
      </c>
    </row>
    <row r="827" spans="2:22" x14ac:dyDescent="0.25">
      <c r="B827" s="66">
        <v>0</v>
      </c>
      <c r="C827" s="66">
        <v>1762128071</v>
      </c>
      <c r="D827" s="66">
        <v>1928012241</v>
      </c>
      <c r="E827" s="66">
        <v>1928012241</v>
      </c>
      <c r="F827" s="66">
        <v>1928012241</v>
      </c>
      <c r="G827" s="66" t="s">
        <v>104</v>
      </c>
      <c r="H827" s="66" t="s">
        <v>269</v>
      </c>
      <c r="I827" s="66" t="s">
        <v>105</v>
      </c>
      <c r="J827" s="66" t="s">
        <v>651</v>
      </c>
      <c r="O827" s="69" t="s">
        <v>520</v>
      </c>
      <c r="P827" s="69">
        <v>1.73</v>
      </c>
      <c r="Q827" s="66" t="s">
        <v>59</v>
      </c>
      <c r="R827" s="66" t="s">
        <v>469</v>
      </c>
      <c r="S827" s="67">
        <v>82367.8083846152</v>
      </c>
      <c r="T827" s="67">
        <f t="shared" si="12"/>
        <v>142496.30850538428</v>
      </c>
      <c r="U827" s="67">
        <v>235336.59538461501</v>
      </c>
      <c r="V827" s="68">
        <v>1</v>
      </c>
    </row>
    <row r="828" spans="2:22" x14ac:dyDescent="0.25">
      <c r="B828" s="66">
        <v>0</v>
      </c>
      <c r="C828" s="66">
        <v>1762128071</v>
      </c>
      <c r="D828" s="66">
        <v>1928012241</v>
      </c>
      <c r="E828" s="66">
        <v>1928012241</v>
      </c>
      <c r="F828" s="66">
        <v>1928012241</v>
      </c>
      <c r="G828" s="66" t="s">
        <v>104</v>
      </c>
      <c r="H828" s="66" t="s">
        <v>269</v>
      </c>
      <c r="I828" s="66" t="s">
        <v>105</v>
      </c>
      <c r="J828" s="66" t="s">
        <v>651</v>
      </c>
      <c r="O828" s="69" t="s">
        <v>520</v>
      </c>
      <c r="P828" s="69">
        <v>1.73</v>
      </c>
      <c r="Q828" s="66" t="s">
        <v>59</v>
      </c>
      <c r="R828" s="66" t="s">
        <v>480</v>
      </c>
      <c r="S828" s="67">
        <v>192256.70115384599</v>
      </c>
      <c r="T828" s="67">
        <f t="shared" si="12"/>
        <v>332604.09299615357</v>
      </c>
      <c r="U828" s="67">
        <v>384513.40230769198</v>
      </c>
      <c r="V828" s="68">
        <v>1</v>
      </c>
    </row>
    <row r="829" spans="2:22" x14ac:dyDescent="0.25">
      <c r="B829" s="66">
        <v>0</v>
      </c>
      <c r="C829" s="66">
        <v>1762128071</v>
      </c>
      <c r="D829" s="66">
        <v>1928012241</v>
      </c>
      <c r="E829" s="66">
        <v>1929055537</v>
      </c>
      <c r="F829" s="66">
        <v>1929055537</v>
      </c>
      <c r="G829" s="66" t="s">
        <v>104</v>
      </c>
      <c r="H829" s="66" t="s">
        <v>269</v>
      </c>
      <c r="I829" s="66" t="s">
        <v>105</v>
      </c>
      <c r="J829" s="66" t="s">
        <v>651</v>
      </c>
      <c r="K829" s="66" t="s">
        <v>458</v>
      </c>
      <c r="L829" s="66" t="s">
        <v>652</v>
      </c>
      <c r="O829" s="69" t="s">
        <v>520</v>
      </c>
      <c r="P829" s="69">
        <v>1.73</v>
      </c>
      <c r="Q829" s="66" t="s">
        <v>59</v>
      </c>
      <c r="R829" s="66" t="s">
        <v>474</v>
      </c>
      <c r="S829" s="67">
        <v>3465.86480769231</v>
      </c>
      <c r="T829" s="67">
        <f t="shared" si="12"/>
        <v>5995.9461173076961</v>
      </c>
      <c r="U829" s="67">
        <v>57764.413461538497</v>
      </c>
      <c r="V829" s="68">
        <v>1</v>
      </c>
    </row>
    <row r="830" spans="2:22" x14ac:dyDescent="0.25">
      <c r="B830" s="66">
        <v>0</v>
      </c>
      <c r="C830" s="66">
        <v>1762128071</v>
      </c>
      <c r="D830" s="66">
        <v>1928012241</v>
      </c>
      <c r="E830" s="66">
        <v>1929055537</v>
      </c>
      <c r="F830" s="66">
        <v>1929055537</v>
      </c>
      <c r="G830" s="66" t="s">
        <v>104</v>
      </c>
      <c r="H830" s="66" t="s">
        <v>269</v>
      </c>
      <c r="I830" s="66" t="s">
        <v>105</v>
      </c>
      <c r="J830" s="66" t="s">
        <v>651</v>
      </c>
      <c r="K830" s="66" t="s">
        <v>458</v>
      </c>
      <c r="L830" s="66" t="s">
        <v>652</v>
      </c>
      <c r="O830" s="69" t="s">
        <v>520</v>
      </c>
      <c r="P830" s="69">
        <v>1.73</v>
      </c>
      <c r="Q830" s="66" t="s">
        <v>59</v>
      </c>
      <c r="R830" s="66" t="s">
        <v>466</v>
      </c>
      <c r="S830" s="67">
        <v>35423.022115384701</v>
      </c>
      <c r="T830" s="67">
        <f t="shared" si="12"/>
        <v>61281.828259615533</v>
      </c>
      <c r="U830" s="67">
        <v>236153.48076923101</v>
      </c>
      <c r="V830" s="68">
        <v>2</v>
      </c>
    </row>
    <row r="831" spans="2:22" x14ac:dyDescent="0.25">
      <c r="B831" s="66">
        <v>0</v>
      </c>
      <c r="C831" s="66">
        <v>1762128071</v>
      </c>
      <c r="D831" s="66">
        <v>1928012241</v>
      </c>
      <c r="E831" s="66">
        <v>1929055537</v>
      </c>
      <c r="F831" s="66">
        <v>1929055537</v>
      </c>
      <c r="G831" s="66" t="s">
        <v>104</v>
      </c>
      <c r="H831" s="66" t="s">
        <v>269</v>
      </c>
      <c r="I831" s="66" t="s">
        <v>105</v>
      </c>
      <c r="J831" s="66" t="s">
        <v>651</v>
      </c>
      <c r="K831" s="66" t="s">
        <v>458</v>
      </c>
      <c r="L831" s="66" t="s">
        <v>652</v>
      </c>
      <c r="O831" s="69" t="s">
        <v>520</v>
      </c>
      <c r="P831" s="69">
        <v>1.73</v>
      </c>
      <c r="Q831" s="66" t="s">
        <v>59</v>
      </c>
      <c r="R831" s="66" t="s">
        <v>467</v>
      </c>
      <c r="S831" s="67">
        <v>132460.72561538499</v>
      </c>
      <c r="T831" s="67">
        <f t="shared" si="12"/>
        <v>229157.05531461604</v>
      </c>
      <c r="U831" s="67">
        <v>662303.62807692296</v>
      </c>
      <c r="V831" s="68">
        <v>5</v>
      </c>
    </row>
    <row r="832" spans="2:22" x14ac:dyDescent="0.25">
      <c r="B832" s="66">
        <v>0</v>
      </c>
      <c r="C832" s="66">
        <v>1762128071</v>
      </c>
      <c r="D832" s="66">
        <v>1928012241</v>
      </c>
      <c r="E832" s="66">
        <v>1929055537</v>
      </c>
      <c r="F832" s="66">
        <v>1929055537</v>
      </c>
      <c r="G832" s="66" t="s">
        <v>104</v>
      </c>
      <c r="H832" s="66" t="s">
        <v>269</v>
      </c>
      <c r="I832" s="66" t="s">
        <v>105</v>
      </c>
      <c r="J832" s="66" t="s">
        <v>651</v>
      </c>
      <c r="K832" s="66" t="s">
        <v>458</v>
      </c>
      <c r="L832" s="66" t="s">
        <v>652</v>
      </c>
      <c r="O832" s="69" t="s">
        <v>520</v>
      </c>
      <c r="P832" s="69">
        <v>1.73</v>
      </c>
      <c r="Q832" s="66" t="s">
        <v>59</v>
      </c>
      <c r="R832" s="66" t="s">
        <v>478</v>
      </c>
      <c r="S832" s="67">
        <v>68086.654615384497</v>
      </c>
      <c r="T832" s="67">
        <f t="shared" si="12"/>
        <v>117789.91248461518</v>
      </c>
      <c r="U832" s="67">
        <v>226955.51538461499</v>
      </c>
      <c r="V832" s="68">
        <v>1</v>
      </c>
    </row>
    <row r="833" spans="2:22" x14ac:dyDescent="0.25">
      <c r="B833" s="66">
        <v>0</v>
      </c>
      <c r="C833" s="66">
        <v>1762128071</v>
      </c>
      <c r="D833" s="66">
        <v>1928012241</v>
      </c>
      <c r="E833" s="66">
        <v>1929055537</v>
      </c>
      <c r="F833" s="66">
        <v>1929055537</v>
      </c>
      <c r="G833" s="66" t="s">
        <v>104</v>
      </c>
      <c r="H833" s="66" t="s">
        <v>269</v>
      </c>
      <c r="I833" s="66" t="s">
        <v>105</v>
      </c>
      <c r="J833" s="66" t="s">
        <v>651</v>
      </c>
      <c r="K833" s="66" t="s">
        <v>458</v>
      </c>
      <c r="L833" s="66" t="s">
        <v>652</v>
      </c>
      <c r="O833" s="69" t="s">
        <v>520</v>
      </c>
      <c r="P833" s="69">
        <v>1.73</v>
      </c>
      <c r="Q833" s="66" t="s">
        <v>59</v>
      </c>
      <c r="R833" s="66" t="s">
        <v>469</v>
      </c>
      <c r="S833" s="67">
        <v>92551.959634615298</v>
      </c>
      <c r="T833" s="67">
        <f t="shared" si="12"/>
        <v>160114.89016788447</v>
      </c>
      <c r="U833" s="67">
        <v>264434.17038461502</v>
      </c>
      <c r="V833" s="68">
        <v>1</v>
      </c>
    </row>
    <row r="834" spans="2:22" x14ac:dyDescent="0.25">
      <c r="B834" s="66">
        <v>0</v>
      </c>
      <c r="C834" s="66">
        <v>1762128071</v>
      </c>
      <c r="D834" s="66">
        <v>1934272021</v>
      </c>
      <c r="E834" s="66">
        <v>1934272021</v>
      </c>
      <c r="F834" s="66">
        <v>1934272021</v>
      </c>
      <c r="G834" s="66" t="s">
        <v>104</v>
      </c>
      <c r="H834" s="66" t="s">
        <v>269</v>
      </c>
      <c r="I834" s="66" t="s">
        <v>106</v>
      </c>
      <c r="J834" s="66" t="s">
        <v>146</v>
      </c>
      <c r="O834" s="69" t="s">
        <v>520</v>
      </c>
      <c r="P834" s="69">
        <v>1.73</v>
      </c>
      <c r="Q834" s="66" t="s">
        <v>59</v>
      </c>
      <c r="R834" s="66" t="s">
        <v>475</v>
      </c>
      <c r="S834" s="67">
        <v>25631.3525538461</v>
      </c>
      <c r="T834" s="67">
        <f t="shared" si="12"/>
        <v>44342.239918153755</v>
      </c>
      <c r="U834" s="67">
        <v>284792.80615384597</v>
      </c>
      <c r="V834" s="68">
        <v>5</v>
      </c>
    </row>
    <row r="835" spans="2:22" x14ac:dyDescent="0.25">
      <c r="B835" s="66">
        <v>0</v>
      </c>
      <c r="C835" s="66">
        <v>1762128071</v>
      </c>
      <c r="D835" s="66">
        <v>1934272021</v>
      </c>
      <c r="E835" s="66">
        <v>1934272021</v>
      </c>
      <c r="F835" s="66">
        <v>1934272021</v>
      </c>
      <c r="G835" s="66" t="s">
        <v>104</v>
      </c>
      <c r="H835" s="66" t="s">
        <v>269</v>
      </c>
      <c r="I835" s="66" t="s">
        <v>106</v>
      </c>
      <c r="J835" s="66" t="s">
        <v>146</v>
      </c>
      <c r="O835" s="69" t="s">
        <v>520</v>
      </c>
      <c r="P835" s="69">
        <v>1.73</v>
      </c>
      <c r="Q835" s="66" t="s">
        <v>59</v>
      </c>
      <c r="R835" s="66" t="s">
        <v>465</v>
      </c>
      <c r="S835" s="67">
        <v>35906.074807692297</v>
      </c>
      <c r="T835" s="67">
        <f t="shared" ref="T835:T898" si="13">S835*P835</f>
        <v>62117.509417307672</v>
      </c>
      <c r="U835" s="67">
        <v>359060.74807692302</v>
      </c>
      <c r="V835" s="68">
        <v>4</v>
      </c>
    </row>
    <row r="836" spans="2:22" x14ac:dyDescent="0.25">
      <c r="B836" s="66">
        <v>0</v>
      </c>
      <c r="C836" s="66">
        <v>1762128071</v>
      </c>
      <c r="D836" s="66">
        <v>1934272021</v>
      </c>
      <c r="E836" s="66">
        <v>1934272021</v>
      </c>
      <c r="F836" s="66">
        <v>1934272021</v>
      </c>
      <c r="G836" s="66" t="s">
        <v>104</v>
      </c>
      <c r="H836" s="66" t="s">
        <v>269</v>
      </c>
      <c r="I836" s="66" t="s">
        <v>106</v>
      </c>
      <c r="J836" s="66" t="s">
        <v>146</v>
      </c>
      <c r="O836" s="69" t="s">
        <v>520</v>
      </c>
      <c r="P836" s="69">
        <v>1.73</v>
      </c>
      <c r="Q836" s="66" t="s">
        <v>59</v>
      </c>
      <c r="R836" s="66" t="s">
        <v>476</v>
      </c>
      <c r="S836" s="67">
        <v>95584.009461538299</v>
      </c>
      <c r="T836" s="67">
        <f t="shared" si="13"/>
        <v>165360.33636846126</v>
      </c>
      <c r="U836" s="67">
        <v>955840.09461538505</v>
      </c>
      <c r="V836" s="68">
        <v>9</v>
      </c>
    </row>
    <row r="837" spans="2:22" x14ac:dyDescent="0.25">
      <c r="B837" s="66">
        <v>0</v>
      </c>
      <c r="C837" s="66">
        <v>1762128071</v>
      </c>
      <c r="D837" s="66">
        <v>1934272021</v>
      </c>
      <c r="E837" s="66">
        <v>1934272021</v>
      </c>
      <c r="F837" s="66">
        <v>1934272021</v>
      </c>
      <c r="G837" s="66" t="s">
        <v>104</v>
      </c>
      <c r="H837" s="66" t="s">
        <v>269</v>
      </c>
      <c r="I837" s="66" t="s">
        <v>106</v>
      </c>
      <c r="J837" s="66" t="s">
        <v>146</v>
      </c>
      <c r="O837" s="69" t="s">
        <v>520</v>
      </c>
      <c r="P837" s="69">
        <v>1.73</v>
      </c>
      <c r="Q837" s="66" t="s">
        <v>59</v>
      </c>
      <c r="R837" s="66" t="s">
        <v>466</v>
      </c>
      <c r="S837" s="67">
        <v>170431.95432692301</v>
      </c>
      <c r="T837" s="67">
        <f t="shared" si="13"/>
        <v>294847.2809855768</v>
      </c>
      <c r="U837" s="67">
        <v>1136213.02884615</v>
      </c>
      <c r="V837" s="68">
        <v>10</v>
      </c>
    </row>
    <row r="838" spans="2:22" x14ac:dyDescent="0.25">
      <c r="B838" s="66">
        <v>0</v>
      </c>
      <c r="C838" s="66">
        <v>1762128071</v>
      </c>
      <c r="D838" s="66">
        <v>1934272021</v>
      </c>
      <c r="E838" s="66">
        <v>1934272021</v>
      </c>
      <c r="F838" s="66">
        <v>1934272021</v>
      </c>
      <c r="G838" s="66" t="s">
        <v>104</v>
      </c>
      <c r="H838" s="66" t="s">
        <v>269</v>
      </c>
      <c r="I838" s="66" t="s">
        <v>106</v>
      </c>
      <c r="J838" s="66" t="s">
        <v>146</v>
      </c>
      <c r="O838" s="69" t="s">
        <v>520</v>
      </c>
      <c r="P838" s="69">
        <v>1.73</v>
      </c>
      <c r="Q838" s="66" t="s">
        <v>59</v>
      </c>
      <c r="R838" s="66" t="s">
        <v>467</v>
      </c>
      <c r="S838" s="67">
        <v>249396.15169230799</v>
      </c>
      <c r="T838" s="67">
        <f t="shared" si="13"/>
        <v>431455.34242769284</v>
      </c>
      <c r="U838" s="67">
        <v>1246980.7584615401</v>
      </c>
      <c r="V838" s="68">
        <v>8</v>
      </c>
    </row>
    <row r="839" spans="2:22" x14ac:dyDescent="0.25">
      <c r="B839" s="66">
        <v>0</v>
      </c>
      <c r="C839" s="66">
        <v>1762128071</v>
      </c>
      <c r="D839" s="66">
        <v>1934272021</v>
      </c>
      <c r="E839" s="66">
        <v>1934272021</v>
      </c>
      <c r="F839" s="66">
        <v>1934272021</v>
      </c>
      <c r="G839" s="66" t="s">
        <v>104</v>
      </c>
      <c r="H839" s="66" t="s">
        <v>269</v>
      </c>
      <c r="I839" s="66" t="s">
        <v>106</v>
      </c>
      <c r="J839" s="66" t="s">
        <v>146</v>
      </c>
      <c r="O839" s="69" t="s">
        <v>520</v>
      </c>
      <c r="P839" s="69">
        <v>1.73</v>
      </c>
      <c r="Q839" s="66" t="s">
        <v>59</v>
      </c>
      <c r="R839" s="66" t="s">
        <v>468</v>
      </c>
      <c r="S839" s="67">
        <v>90430.595096153993</v>
      </c>
      <c r="T839" s="67">
        <f t="shared" si="13"/>
        <v>156444.9295163464</v>
      </c>
      <c r="U839" s="67">
        <v>361722.38038461498</v>
      </c>
      <c r="V839" s="68">
        <v>2</v>
      </c>
    </row>
    <row r="840" spans="2:22" x14ac:dyDescent="0.25">
      <c r="B840" s="66">
        <v>0</v>
      </c>
      <c r="C840" s="66">
        <v>1762128071</v>
      </c>
      <c r="D840" s="66">
        <v>1934272021</v>
      </c>
      <c r="E840" s="66">
        <v>1934272021</v>
      </c>
      <c r="F840" s="66">
        <v>1934272021</v>
      </c>
      <c r="G840" s="66" t="s">
        <v>104</v>
      </c>
      <c r="H840" s="66" t="s">
        <v>269</v>
      </c>
      <c r="I840" s="66" t="s">
        <v>106</v>
      </c>
      <c r="J840" s="66" t="s">
        <v>146</v>
      </c>
      <c r="O840" s="69" t="s">
        <v>520</v>
      </c>
      <c r="P840" s="69">
        <v>1.73</v>
      </c>
      <c r="Q840" s="66" t="s">
        <v>59</v>
      </c>
      <c r="R840" s="66" t="s">
        <v>478</v>
      </c>
      <c r="S840" s="67">
        <v>142639.523538462</v>
      </c>
      <c r="T840" s="67">
        <f t="shared" si="13"/>
        <v>246766.37572153925</v>
      </c>
      <c r="U840" s="67">
        <v>475465.07846153801</v>
      </c>
      <c r="V840" s="68">
        <v>2</v>
      </c>
    </row>
    <row r="841" spans="2:22" x14ac:dyDescent="0.25">
      <c r="B841" s="66">
        <v>0</v>
      </c>
      <c r="C841" s="66">
        <v>1762128071</v>
      </c>
      <c r="D841" s="66">
        <v>1934272021</v>
      </c>
      <c r="E841" s="66">
        <v>1934272021</v>
      </c>
      <c r="F841" s="66">
        <v>1934272021</v>
      </c>
      <c r="G841" s="66" t="s">
        <v>104</v>
      </c>
      <c r="H841" s="66" t="s">
        <v>269</v>
      </c>
      <c r="I841" s="66" t="s">
        <v>106</v>
      </c>
      <c r="J841" s="66" t="s">
        <v>146</v>
      </c>
      <c r="O841" s="69" t="s">
        <v>520</v>
      </c>
      <c r="P841" s="69">
        <v>1.73</v>
      </c>
      <c r="Q841" s="66" t="s">
        <v>59</v>
      </c>
      <c r="R841" s="66" t="s">
        <v>470</v>
      </c>
      <c r="S841" s="67">
        <v>142459.63996153901</v>
      </c>
      <c r="T841" s="67">
        <f t="shared" si="13"/>
        <v>246455.17713346248</v>
      </c>
      <c r="U841" s="67">
        <v>316576.97769230802</v>
      </c>
      <c r="V841" s="68">
        <v>1</v>
      </c>
    </row>
    <row r="842" spans="2:22" x14ac:dyDescent="0.25">
      <c r="B842" s="66">
        <v>0</v>
      </c>
      <c r="C842" s="66">
        <v>1762128071</v>
      </c>
      <c r="D842" s="66">
        <v>1934272021</v>
      </c>
      <c r="E842" s="66">
        <v>1937401911</v>
      </c>
      <c r="F842" s="66">
        <v>1937401911</v>
      </c>
      <c r="G842" s="66" t="s">
        <v>104</v>
      </c>
      <c r="H842" s="66" t="s">
        <v>269</v>
      </c>
      <c r="I842" s="66" t="s">
        <v>106</v>
      </c>
      <c r="J842" s="66" t="s">
        <v>146</v>
      </c>
      <c r="K842" s="66" t="s">
        <v>68</v>
      </c>
      <c r="L842" s="66" t="s">
        <v>69</v>
      </c>
      <c r="O842" s="69" t="s">
        <v>520</v>
      </c>
      <c r="P842" s="69">
        <v>1.73</v>
      </c>
      <c r="Q842" s="66" t="s">
        <v>59</v>
      </c>
      <c r="R842" s="66" t="s">
        <v>475</v>
      </c>
      <c r="S842" s="67">
        <v>12194.1341307692</v>
      </c>
      <c r="T842" s="67">
        <f t="shared" si="13"/>
        <v>21095.852046230717</v>
      </c>
      <c r="U842" s="67">
        <v>135490.379230769</v>
      </c>
      <c r="V842" s="68">
        <v>3</v>
      </c>
    </row>
    <row r="843" spans="2:22" x14ac:dyDescent="0.25">
      <c r="B843" s="66">
        <v>0</v>
      </c>
      <c r="C843" s="66">
        <v>1762128071</v>
      </c>
      <c r="D843" s="66">
        <v>1934272021</v>
      </c>
      <c r="E843" s="66">
        <v>1937401911</v>
      </c>
      <c r="F843" s="66">
        <v>1937401911</v>
      </c>
      <c r="G843" s="66" t="s">
        <v>104</v>
      </c>
      <c r="H843" s="66" t="s">
        <v>269</v>
      </c>
      <c r="I843" s="66" t="s">
        <v>106</v>
      </c>
      <c r="J843" s="66" t="s">
        <v>146</v>
      </c>
      <c r="K843" s="66" t="s">
        <v>68</v>
      </c>
      <c r="L843" s="66" t="s">
        <v>69</v>
      </c>
      <c r="O843" s="69" t="s">
        <v>520</v>
      </c>
      <c r="P843" s="69">
        <v>1.73</v>
      </c>
      <c r="Q843" s="66" t="s">
        <v>59</v>
      </c>
      <c r="R843" s="66" t="s">
        <v>476</v>
      </c>
      <c r="S843" s="67">
        <v>35607.346769230797</v>
      </c>
      <c r="T843" s="67">
        <f t="shared" si="13"/>
        <v>61600.709910769277</v>
      </c>
      <c r="U843" s="67">
        <v>356073.46769230801</v>
      </c>
      <c r="V843" s="68">
        <v>4</v>
      </c>
    </row>
    <row r="844" spans="2:22" x14ac:dyDescent="0.25">
      <c r="B844" s="66">
        <v>0</v>
      </c>
      <c r="C844" s="66">
        <v>1762128071</v>
      </c>
      <c r="D844" s="66">
        <v>1934272021</v>
      </c>
      <c r="E844" s="66">
        <v>1937401911</v>
      </c>
      <c r="F844" s="66">
        <v>1937401911</v>
      </c>
      <c r="G844" s="66" t="s">
        <v>104</v>
      </c>
      <c r="H844" s="66" t="s">
        <v>269</v>
      </c>
      <c r="I844" s="66" t="s">
        <v>106</v>
      </c>
      <c r="J844" s="66" t="s">
        <v>146</v>
      </c>
      <c r="K844" s="66" t="s">
        <v>68</v>
      </c>
      <c r="L844" s="66" t="s">
        <v>69</v>
      </c>
      <c r="O844" s="69" t="s">
        <v>520</v>
      </c>
      <c r="P844" s="69">
        <v>1.73</v>
      </c>
      <c r="Q844" s="66" t="s">
        <v>59</v>
      </c>
      <c r="R844" s="66" t="s">
        <v>466</v>
      </c>
      <c r="S844" s="67">
        <v>175773.765173077</v>
      </c>
      <c r="T844" s="67">
        <f t="shared" si="13"/>
        <v>304088.61374942318</v>
      </c>
      <c r="U844" s="67">
        <v>1171825.1011538501</v>
      </c>
      <c r="V844" s="68">
        <v>9</v>
      </c>
    </row>
    <row r="845" spans="2:22" x14ac:dyDescent="0.25">
      <c r="B845" s="66">
        <v>0</v>
      </c>
      <c r="C845" s="66">
        <v>1762128071</v>
      </c>
      <c r="D845" s="66">
        <v>1934272021</v>
      </c>
      <c r="E845" s="66">
        <v>1937401911</v>
      </c>
      <c r="F845" s="66">
        <v>1937401911</v>
      </c>
      <c r="G845" s="66" t="s">
        <v>104</v>
      </c>
      <c r="H845" s="66" t="s">
        <v>269</v>
      </c>
      <c r="I845" s="66" t="s">
        <v>106</v>
      </c>
      <c r="J845" s="66" t="s">
        <v>146</v>
      </c>
      <c r="K845" s="66" t="s">
        <v>68</v>
      </c>
      <c r="L845" s="66" t="s">
        <v>69</v>
      </c>
      <c r="O845" s="69" t="s">
        <v>520</v>
      </c>
      <c r="P845" s="69">
        <v>1.73</v>
      </c>
      <c r="Q845" s="66" t="s">
        <v>59</v>
      </c>
      <c r="R845" s="66" t="s">
        <v>467</v>
      </c>
      <c r="S845" s="67">
        <v>59155.3875384614</v>
      </c>
      <c r="T845" s="67">
        <f t="shared" si="13"/>
        <v>102338.82044153822</v>
      </c>
      <c r="U845" s="67">
        <v>295776.93769230798</v>
      </c>
      <c r="V845" s="68">
        <v>2</v>
      </c>
    </row>
    <row r="846" spans="2:22" x14ac:dyDescent="0.25">
      <c r="B846" s="66">
        <v>0</v>
      </c>
      <c r="C846" s="66">
        <v>1762128071</v>
      </c>
      <c r="D846" s="66">
        <v>1934272021</v>
      </c>
      <c r="E846" s="66">
        <v>1937401911</v>
      </c>
      <c r="F846" s="66">
        <v>1937401911</v>
      </c>
      <c r="G846" s="66" t="s">
        <v>104</v>
      </c>
      <c r="H846" s="66" t="s">
        <v>269</v>
      </c>
      <c r="I846" s="66" t="s">
        <v>106</v>
      </c>
      <c r="J846" s="66" t="s">
        <v>146</v>
      </c>
      <c r="K846" s="66" t="s">
        <v>68</v>
      </c>
      <c r="L846" s="66" t="s">
        <v>69</v>
      </c>
      <c r="O846" s="69" t="s">
        <v>520</v>
      </c>
      <c r="P846" s="69">
        <v>1.73</v>
      </c>
      <c r="Q846" s="66" t="s">
        <v>59</v>
      </c>
      <c r="R846" s="66" t="s">
        <v>468</v>
      </c>
      <c r="S846" s="67">
        <v>134661.02942307701</v>
      </c>
      <c r="T846" s="67">
        <f t="shared" si="13"/>
        <v>232963.58090192321</v>
      </c>
      <c r="U846" s="67">
        <v>538644.11769230803</v>
      </c>
      <c r="V846" s="68">
        <v>3</v>
      </c>
    </row>
    <row r="847" spans="2:22" x14ac:dyDescent="0.25">
      <c r="B847" s="66">
        <v>0</v>
      </c>
      <c r="C847" s="66">
        <v>1762128071</v>
      </c>
      <c r="D847" s="66">
        <v>1934272021</v>
      </c>
      <c r="E847" s="66">
        <v>1937401911</v>
      </c>
      <c r="F847" s="66">
        <v>1937401911</v>
      </c>
      <c r="G847" s="66" t="s">
        <v>104</v>
      </c>
      <c r="H847" s="66" t="s">
        <v>269</v>
      </c>
      <c r="I847" s="66" t="s">
        <v>106</v>
      </c>
      <c r="J847" s="66" t="s">
        <v>146</v>
      </c>
      <c r="K847" s="66" t="s">
        <v>68</v>
      </c>
      <c r="L847" s="66" t="s">
        <v>69</v>
      </c>
      <c r="O847" s="69" t="s">
        <v>520</v>
      </c>
      <c r="P847" s="69">
        <v>1.73</v>
      </c>
      <c r="Q847" s="66" t="s">
        <v>59</v>
      </c>
      <c r="R847" s="66" t="s">
        <v>469</v>
      </c>
      <c r="S847" s="67">
        <v>84370.760788461703</v>
      </c>
      <c r="T847" s="67">
        <f t="shared" si="13"/>
        <v>145961.41616403873</v>
      </c>
      <c r="U847" s="67">
        <v>241059.31653846201</v>
      </c>
      <c r="V847" s="68">
        <v>1</v>
      </c>
    </row>
    <row r="848" spans="2:22" x14ac:dyDescent="0.25">
      <c r="B848" s="66">
        <v>0</v>
      </c>
      <c r="C848" s="66">
        <v>1762128071</v>
      </c>
      <c r="D848" s="66">
        <v>1943661691</v>
      </c>
      <c r="E848" s="66">
        <v>1943661691</v>
      </c>
      <c r="F848" s="66">
        <v>1943661691</v>
      </c>
      <c r="G848" s="66" t="s">
        <v>104</v>
      </c>
      <c r="H848" s="66" t="s">
        <v>269</v>
      </c>
      <c r="I848" s="66" t="s">
        <v>107</v>
      </c>
      <c r="J848" s="66" t="s">
        <v>126</v>
      </c>
      <c r="O848" s="69" t="s">
        <v>520</v>
      </c>
      <c r="P848" s="69">
        <v>1.73</v>
      </c>
      <c r="Q848" s="66" t="s">
        <v>59</v>
      </c>
      <c r="R848" s="66" t="s">
        <v>474</v>
      </c>
      <c r="S848" s="67">
        <v>4014.8349923076898</v>
      </c>
      <c r="T848" s="67">
        <f t="shared" si="13"/>
        <v>6945.664536692303</v>
      </c>
      <c r="U848" s="67">
        <v>66913.916538461504</v>
      </c>
      <c r="V848" s="68">
        <v>1</v>
      </c>
    </row>
    <row r="849" spans="2:22" x14ac:dyDescent="0.25">
      <c r="B849" s="66">
        <v>0</v>
      </c>
      <c r="C849" s="66">
        <v>1762128071</v>
      </c>
      <c r="D849" s="66">
        <v>1943661691</v>
      </c>
      <c r="E849" s="66">
        <v>1943661691</v>
      </c>
      <c r="F849" s="66">
        <v>1943661691</v>
      </c>
      <c r="G849" s="66" t="s">
        <v>104</v>
      </c>
      <c r="H849" s="66" t="s">
        <v>269</v>
      </c>
      <c r="I849" s="66" t="s">
        <v>107</v>
      </c>
      <c r="J849" s="66" t="s">
        <v>126</v>
      </c>
      <c r="O849" s="69" t="s">
        <v>520</v>
      </c>
      <c r="P849" s="69">
        <v>1.73</v>
      </c>
      <c r="Q849" s="66" t="s">
        <v>59</v>
      </c>
      <c r="R849" s="66" t="s">
        <v>471</v>
      </c>
      <c r="S849" s="67">
        <v>9514.9082461538492</v>
      </c>
      <c r="T849" s="67">
        <f t="shared" si="13"/>
        <v>16460.791265846157</v>
      </c>
      <c r="U849" s="67">
        <v>118936.353076923</v>
      </c>
      <c r="V849" s="68">
        <v>2</v>
      </c>
    </row>
    <row r="850" spans="2:22" x14ac:dyDescent="0.25">
      <c r="B850" s="66">
        <v>0</v>
      </c>
      <c r="C850" s="66">
        <v>1762128071</v>
      </c>
      <c r="D850" s="66">
        <v>1943661691</v>
      </c>
      <c r="E850" s="66">
        <v>1943661691</v>
      </c>
      <c r="F850" s="66">
        <v>1943661691</v>
      </c>
      <c r="G850" s="66" t="s">
        <v>104</v>
      </c>
      <c r="H850" s="66" t="s">
        <v>269</v>
      </c>
      <c r="I850" s="66" t="s">
        <v>107</v>
      </c>
      <c r="J850" s="66" t="s">
        <v>126</v>
      </c>
      <c r="O850" s="69" t="s">
        <v>520</v>
      </c>
      <c r="P850" s="69">
        <v>1.73</v>
      </c>
      <c r="Q850" s="66" t="s">
        <v>59</v>
      </c>
      <c r="R850" s="66" t="s">
        <v>475</v>
      </c>
      <c r="S850" s="67">
        <v>7221.3893653846098</v>
      </c>
      <c r="T850" s="67">
        <f t="shared" si="13"/>
        <v>12493.003602115376</v>
      </c>
      <c r="U850" s="67">
        <v>80237.659615384604</v>
      </c>
      <c r="V850" s="68">
        <v>1</v>
      </c>
    </row>
    <row r="851" spans="2:22" x14ac:dyDescent="0.25">
      <c r="B851" s="66">
        <v>0</v>
      </c>
      <c r="C851" s="66">
        <v>1762128071</v>
      </c>
      <c r="D851" s="66">
        <v>1943661691</v>
      </c>
      <c r="E851" s="66">
        <v>1943661691</v>
      </c>
      <c r="F851" s="66">
        <v>1943661691</v>
      </c>
      <c r="G851" s="66" t="s">
        <v>104</v>
      </c>
      <c r="H851" s="66" t="s">
        <v>269</v>
      </c>
      <c r="I851" s="66" t="s">
        <v>107</v>
      </c>
      <c r="J851" s="66" t="s">
        <v>126</v>
      </c>
      <c r="O851" s="69" t="s">
        <v>520</v>
      </c>
      <c r="P851" s="69">
        <v>1.73</v>
      </c>
      <c r="Q851" s="66" t="s">
        <v>59</v>
      </c>
      <c r="R851" s="66" t="s">
        <v>465</v>
      </c>
      <c r="S851" s="67">
        <v>89508.443115384594</v>
      </c>
      <c r="T851" s="67">
        <f t="shared" si="13"/>
        <v>154849.60658961535</v>
      </c>
      <c r="U851" s="67">
        <v>895084.43115384597</v>
      </c>
      <c r="V851" s="68">
        <v>12</v>
      </c>
    </row>
    <row r="852" spans="2:22" x14ac:dyDescent="0.25">
      <c r="B852" s="66">
        <v>0</v>
      </c>
      <c r="C852" s="66">
        <v>1762128071</v>
      </c>
      <c r="D852" s="66">
        <v>1943661691</v>
      </c>
      <c r="E852" s="66">
        <v>1943661691</v>
      </c>
      <c r="F852" s="66">
        <v>1943661691</v>
      </c>
      <c r="G852" s="66" t="s">
        <v>104</v>
      </c>
      <c r="H852" s="66" t="s">
        <v>269</v>
      </c>
      <c r="I852" s="66" t="s">
        <v>107</v>
      </c>
      <c r="J852" s="66" t="s">
        <v>126</v>
      </c>
      <c r="O852" s="69" t="s">
        <v>520</v>
      </c>
      <c r="P852" s="69">
        <v>1.73</v>
      </c>
      <c r="Q852" s="66" t="s">
        <v>59</v>
      </c>
      <c r="R852" s="66" t="s">
        <v>476</v>
      </c>
      <c r="S852" s="67">
        <v>98103.473884615596</v>
      </c>
      <c r="T852" s="67">
        <f t="shared" si="13"/>
        <v>169719.00982038499</v>
      </c>
      <c r="U852" s="67">
        <v>981034.73884615395</v>
      </c>
      <c r="V852" s="68">
        <v>11</v>
      </c>
    </row>
    <row r="853" spans="2:22" x14ac:dyDescent="0.25">
      <c r="B853" s="66">
        <v>0</v>
      </c>
      <c r="C853" s="66">
        <v>1762128071</v>
      </c>
      <c r="D853" s="66">
        <v>1943661691</v>
      </c>
      <c r="E853" s="66">
        <v>1943661691</v>
      </c>
      <c r="F853" s="66">
        <v>1943661691</v>
      </c>
      <c r="G853" s="66" t="s">
        <v>104</v>
      </c>
      <c r="H853" s="66" t="s">
        <v>269</v>
      </c>
      <c r="I853" s="66" t="s">
        <v>107</v>
      </c>
      <c r="J853" s="66" t="s">
        <v>126</v>
      </c>
      <c r="O853" s="69" t="s">
        <v>520</v>
      </c>
      <c r="P853" s="69">
        <v>1.73</v>
      </c>
      <c r="Q853" s="66" t="s">
        <v>59</v>
      </c>
      <c r="R853" s="66" t="s">
        <v>466</v>
      </c>
      <c r="S853" s="67">
        <v>234848.91590769199</v>
      </c>
      <c r="T853" s="67">
        <f t="shared" si="13"/>
        <v>406288.62452030712</v>
      </c>
      <c r="U853" s="67">
        <v>1565659.4393846199</v>
      </c>
      <c r="V853" s="68">
        <v>13</v>
      </c>
    </row>
    <row r="854" spans="2:22" x14ac:dyDescent="0.25">
      <c r="B854" s="66">
        <v>0</v>
      </c>
      <c r="C854" s="66">
        <v>1762128071</v>
      </c>
      <c r="D854" s="66">
        <v>1943661691</v>
      </c>
      <c r="E854" s="66">
        <v>1943661691</v>
      </c>
      <c r="F854" s="66">
        <v>1943661691</v>
      </c>
      <c r="G854" s="66" t="s">
        <v>104</v>
      </c>
      <c r="H854" s="66" t="s">
        <v>269</v>
      </c>
      <c r="I854" s="66" t="s">
        <v>107</v>
      </c>
      <c r="J854" s="66" t="s">
        <v>126</v>
      </c>
      <c r="O854" s="69" t="s">
        <v>520</v>
      </c>
      <c r="P854" s="69">
        <v>1.73</v>
      </c>
      <c r="Q854" s="66" t="s">
        <v>59</v>
      </c>
      <c r="R854" s="66" t="s">
        <v>467</v>
      </c>
      <c r="S854" s="67">
        <v>408683.83161538502</v>
      </c>
      <c r="T854" s="67">
        <f t="shared" si="13"/>
        <v>707023.02869461605</v>
      </c>
      <c r="U854" s="67">
        <v>2043419.1580769201</v>
      </c>
      <c r="V854" s="68">
        <v>15</v>
      </c>
    </row>
    <row r="855" spans="2:22" x14ac:dyDescent="0.25">
      <c r="B855" s="66">
        <v>0</v>
      </c>
      <c r="C855" s="66">
        <v>1762128071</v>
      </c>
      <c r="D855" s="66">
        <v>1943661691</v>
      </c>
      <c r="E855" s="66">
        <v>1943661691</v>
      </c>
      <c r="F855" s="66">
        <v>1943661691</v>
      </c>
      <c r="G855" s="66" t="s">
        <v>104</v>
      </c>
      <c r="H855" s="66" t="s">
        <v>269</v>
      </c>
      <c r="I855" s="66" t="s">
        <v>107</v>
      </c>
      <c r="J855" s="66" t="s">
        <v>126</v>
      </c>
      <c r="O855" s="69" t="s">
        <v>520</v>
      </c>
      <c r="P855" s="69">
        <v>1.73</v>
      </c>
      <c r="Q855" s="66" t="s">
        <v>59</v>
      </c>
      <c r="R855" s="66" t="s">
        <v>468</v>
      </c>
      <c r="S855" s="67">
        <v>448308.89721153799</v>
      </c>
      <c r="T855" s="67">
        <f t="shared" si="13"/>
        <v>775574.3921759607</v>
      </c>
      <c r="U855" s="67">
        <v>1793235.5888461501</v>
      </c>
      <c r="V855" s="68">
        <v>10</v>
      </c>
    </row>
    <row r="856" spans="2:22" x14ac:dyDescent="0.25">
      <c r="B856" s="66">
        <v>0</v>
      </c>
      <c r="C856" s="66">
        <v>1762128071</v>
      </c>
      <c r="D856" s="66">
        <v>1943661691</v>
      </c>
      <c r="E856" s="66">
        <v>1943661691</v>
      </c>
      <c r="F856" s="66">
        <v>1943661691</v>
      </c>
      <c r="G856" s="66" t="s">
        <v>104</v>
      </c>
      <c r="H856" s="66" t="s">
        <v>269</v>
      </c>
      <c r="I856" s="66" t="s">
        <v>107</v>
      </c>
      <c r="J856" s="66" t="s">
        <v>126</v>
      </c>
      <c r="O856" s="69" t="s">
        <v>520</v>
      </c>
      <c r="P856" s="69">
        <v>1.73</v>
      </c>
      <c r="Q856" s="66" t="s">
        <v>59</v>
      </c>
      <c r="R856" s="66" t="s">
        <v>478</v>
      </c>
      <c r="S856" s="67">
        <v>255014.99873076999</v>
      </c>
      <c r="T856" s="67">
        <f t="shared" si="13"/>
        <v>441175.94780423207</v>
      </c>
      <c r="U856" s="67">
        <v>850049.995769231</v>
      </c>
      <c r="V856" s="68">
        <v>4</v>
      </c>
    </row>
    <row r="857" spans="2:22" x14ac:dyDescent="0.25">
      <c r="B857" s="66">
        <v>0</v>
      </c>
      <c r="C857" s="66">
        <v>1762128071</v>
      </c>
      <c r="D857" s="66">
        <v>1943661691</v>
      </c>
      <c r="E857" s="66">
        <v>1943661691</v>
      </c>
      <c r="F857" s="66">
        <v>1943661691</v>
      </c>
      <c r="G857" s="66" t="s">
        <v>104</v>
      </c>
      <c r="H857" s="66" t="s">
        <v>269</v>
      </c>
      <c r="I857" s="66" t="s">
        <v>107</v>
      </c>
      <c r="J857" s="66" t="s">
        <v>126</v>
      </c>
      <c r="O857" s="69" t="s">
        <v>520</v>
      </c>
      <c r="P857" s="69">
        <v>1.73</v>
      </c>
      <c r="Q857" s="66" t="s">
        <v>59</v>
      </c>
      <c r="R857" s="66" t="s">
        <v>469</v>
      </c>
      <c r="S857" s="67">
        <v>155696.555269231</v>
      </c>
      <c r="T857" s="67">
        <f t="shared" si="13"/>
        <v>269355.04061576963</v>
      </c>
      <c r="U857" s="67">
        <v>444847.30076923099</v>
      </c>
      <c r="V857" s="68">
        <v>2</v>
      </c>
    </row>
    <row r="858" spans="2:22" x14ac:dyDescent="0.25">
      <c r="B858" s="66">
        <v>0</v>
      </c>
      <c r="C858" s="66">
        <v>1762128071</v>
      </c>
      <c r="D858" s="66">
        <v>1943661691</v>
      </c>
      <c r="E858" s="66">
        <v>1943661691</v>
      </c>
      <c r="F858" s="66">
        <v>1943661691</v>
      </c>
      <c r="G858" s="66" t="s">
        <v>104</v>
      </c>
      <c r="H858" s="66" t="s">
        <v>269</v>
      </c>
      <c r="I858" s="66" t="s">
        <v>107</v>
      </c>
      <c r="J858" s="66" t="s">
        <v>126</v>
      </c>
      <c r="O858" s="69" t="s">
        <v>520</v>
      </c>
      <c r="P858" s="69">
        <v>1.73</v>
      </c>
      <c r="Q858" s="66" t="s">
        <v>59</v>
      </c>
      <c r="R858" s="66" t="s">
        <v>470</v>
      </c>
      <c r="S858" s="67">
        <v>138521.379115385</v>
      </c>
      <c r="T858" s="67">
        <f t="shared" si="13"/>
        <v>239641.98586961607</v>
      </c>
      <c r="U858" s="67">
        <v>307825.28692307702</v>
      </c>
      <c r="V858" s="68">
        <v>1</v>
      </c>
    </row>
    <row r="859" spans="2:22" x14ac:dyDescent="0.25">
      <c r="B859" s="66">
        <v>0</v>
      </c>
      <c r="C859" s="66">
        <v>1762128071</v>
      </c>
      <c r="D859" s="66">
        <v>1943661691</v>
      </c>
      <c r="E859" s="66">
        <v>1943661691</v>
      </c>
      <c r="F859" s="66">
        <v>1943661691</v>
      </c>
      <c r="G859" s="66" t="s">
        <v>104</v>
      </c>
      <c r="H859" s="66" t="s">
        <v>269</v>
      </c>
      <c r="I859" s="66" t="s">
        <v>107</v>
      </c>
      <c r="J859" s="66" t="s">
        <v>126</v>
      </c>
      <c r="O859" s="69" t="s">
        <v>520</v>
      </c>
      <c r="P859" s="69">
        <v>1.73</v>
      </c>
      <c r="Q859" s="66" t="s">
        <v>59</v>
      </c>
      <c r="R859" s="66" t="s">
        <v>480</v>
      </c>
      <c r="S859" s="67">
        <v>199492.36269230701</v>
      </c>
      <c r="T859" s="67">
        <f t="shared" si="13"/>
        <v>345121.7874576911</v>
      </c>
      <c r="U859" s="67">
        <v>398984.72538461501</v>
      </c>
      <c r="V859" s="68">
        <v>1</v>
      </c>
    </row>
    <row r="860" spans="2:22" x14ac:dyDescent="0.25">
      <c r="B860" s="66">
        <v>0</v>
      </c>
      <c r="C860" s="66">
        <v>1762128071</v>
      </c>
      <c r="D860" s="66">
        <v>1943661691</v>
      </c>
      <c r="E860" s="66">
        <v>1944052927</v>
      </c>
      <c r="F860" s="66">
        <v>1944052927</v>
      </c>
      <c r="G860" s="66" t="s">
        <v>104</v>
      </c>
      <c r="H860" s="66" t="s">
        <v>269</v>
      </c>
      <c r="I860" s="66" t="s">
        <v>107</v>
      </c>
      <c r="J860" s="66" t="s">
        <v>126</v>
      </c>
      <c r="K860" s="66" t="s">
        <v>401</v>
      </c>
      <c r="L860" s="66" t="s">
        <v>402</v>
      </c>
      <c r="O860" s="69" t="s">
        <v>520</v>
      </c>
      <c r="P860" s="69">
        <v>1.73</v>
      </c>
      <c r="Q860" s="66" t="s">
        <v>59</v>
      </c>
      <c r="R860" s="66" t="s">
        <v>475</v>
      </c>
      <c r="S860" s="67">
        <v>13426.0146</v>
      </c>
      <c r="T860" s="67">
        <f t="shared" si="13"/>
        <v>23227.005258000001</v>
      </c>
      <c r="U860" s="67">
        <v>149177.94</v>
      </c>
      <c r="V860" s="68">
        <v>2</v>
      </c>
    </row>
    <row r="861" spans="2:22" x14ac:dyDescent="0.25">
      <c r="B861" s="66">
        <v>0</v>
      </c>
      <c r="C861" s="66">
        <v>1762128071</v>
      </c>
      <c r="D861" s="66">
        <v>1943661691</v>
      </c>
      <c r="E861" s="66">
        <v>1944052927</v>
      </c>
      <c r="F861" s="66">
        <v>1944052927</v>
      </c>
      <c r="G861" s="66" t="s">
        <v>104</v>
      </c>
      <c r="H861" s="66" t="s">
        <v>269</v>
      </c>
      <c r="I861" s="66" t="s">
        <v>107</v>
      </c>
      <c r="J861" s="66" t="s">
        <v>126</v>
      </c>
      <c r="K861" s="66" t="s">
        <v>401</v>
      </c>
      <c r="L861" s="66" t="s">
        <v>402</v>
      </c>
      <c r="O861" s="69" t="s">
        <v>520</v>
      </c>
      <c r="P861" s="69">
        <v>1.73</v>
      </c>
      <c r="Q861" s="66" t="s">
        <v>59</v>
      </c>
      <c r="R861" s="66" t="s">
        <v>465</v>
      </c>
      <c r="S861" s="67">
        <v>35640.086307692298</v>
      </c>
      <c r="T861" s="67">
        <f t="shared" si="13"/>
        <v>61657.349312307677</v>
      </c>
      <c r="U861" s="67">
        <v>356400.86307692301</v>
      </c>
      <c r="V861" s="68">
        <v>5</v>
      </c>
    </row>
    <row r="862" spans="2:22" x14ac:dyDescent="0.25">
      <c r="B862" s="66">
        <v>0</v>
      </c>
      <c r="C862" s="66">
        <v>1762128071</v>
      </c>
      <c r="D862" s="66">
        <v>1943661691</v>
      </c>
      <c r="E862" s="66">
        <v>1944052927</v>
      </c>
      <c r="F862" s="66">
        <v>1944052927</v>
      </c>
      <c r="G862" s="66" t="s">
        <v>104</v>
      </c>
      <c r="H862" s="66" t="s">
        <v>269</v>
      </c>
      <c r="I862" s="66" t="s">
        <v>107</v>
      </c>
      <c r="J862" s="66" t="s">
        <v>126</v>
      </c>
      <c r="K862" s="66" t="s">
        <v>401</v>
      </c>
      <c r="L862" s="66" t="s">
        <v>402</v>
      </c>
      <c r="O862" s="69" t="s">
        <v>520</v>
      </c>
      <c r="P862" s="69">
        <v>1.73</v>
      </c>
      <c r="Q862" s="66" t="s">
        <v>59</v>
      </c>
      <c r="R862" s="66" t="s">
        <v>476</v>
      </c>
      <c r="S862" s="67">
        <v>40723.901923076897</v>
      </c>
      <c r="T862" s="67">
        <f t="shared" si="13"/>
        <v>70452.350326923028</v>
      </c>
      <c r="U862" s="67">
        <v>407239.01923076902</v>
      </c>
      <c r="V862" s="68">
        <v>4</v>
      </c>
    </row>
    <row r="863" spans="2:22" x14ac:dyDescent="0.25">
      <c r="B863" s="66">
        <v>0</v>
      </c>
      <c r="C863" s="66">
        <v>1762128071</v>
      </c>
      <c r="D863" s="66">
        <v>1943661691</v>
      </c>
      <c r="E863" s="66">
        <v>1944052927</v>
      </c>
      <c r="F863" s="66">
        <v>1944052927</v>
      </c>
      <c r="G863" s="66" t="s">
        <v>104</v>
      </c>
      <c r="H863" s="66" t="s">
        <v>269</v>
      </c>
      <c r="I863" s="66" t="s">
        <v>107</v>
      </c>
      <c r="J863" s="66" t="s">
        <v>126</v>
      </c>
      <c r="K863" s="66" t="s">
        <v>401</v>
      </c>
      <c r="L863" s="66" t="s">
        <v>402</v>
      </c>
      <c r="O863" s="69" t="s">
        <v>520</v>
      </c>
      <c r="P863" s="69">
        <v>1.73</v>
      </c>
      <c r="Q863" s="66" t="s">
        <v>59</v>
      </c>
      <c r="R863" s="66" t="s">
        <v>466</v>
      </c>
      <c r="S863" s="67">
        <v>58964.046807692299</v>
      </c>
      <c r="T863" s="67">
        <f t="shared" si="13"/>
        <v>102007.80097730768</v>
      </c>
      <c r="U863" s="67">
        <v>393093.645384615</v>
      </c>
      <c r="V863" s="68">
        <v>3</v>
      </c>
    </row>
    <row r="864" spans="2:22" x14ac:dyDescent="0.25">
      <c r="B864" s="66">
        <v>0</v>
      </c>
      <c r="C864" s="66">
        <v>1762128071</v>
      </c>
      <c r="D864" s="66">
        <v>1943661691</v>
      </c>
      <c r="E864" s="66">
        <v>1944052927</v>
      </c>
      <c r="F864" s="66">
        <v>1944052927</v>
      </c>
      <c r="G864" s="66" t="s">
        <v>104</v>
      </c>
      <c r="H864" s="66" t="s">
        <v>269</v>
      </c>
      <c r="I864" s="66" t="s">
        <v>107</v>
      </c>
      <c r="J864" s="66" t="s">
        <v>126</v>
      </c>
      <c r="K864" s="66" t="s">
        <v>401</v>
      </c>
      <c r="L864" s="66" t="s">
        <v>402</v>
      </c>
      <c r="O864" s="69" t="s">
        <v>520</v>
      </c>
      <c r="P864" s="69">
        <v>1.73</v>
      </c>
      <c r="Q864" s="66" t="s">
        <v>59</v>
      </c>
      <c r="R864" s="66" t="s">
        <v>467</v>
      </c>
      <c r="S864" s="67">
        <v>82211.520769230803</v>
      </c>
      <c r="T864" s="67">
        <f t="shared" si="13"/>
        <v>142225.93093076927</v>
      </c>
      <c r="U864" s="67">
        <v>411057.603846154</v>
      </c>
      <c r="V864" s="68">
        <v>3</v>
      </c>
    </row>
    <row r="865" spans="2:22" x14ac:dyDescent="0.25">
      <c r="B865" s="66">
        <v>0</v>
      </c>
      <c r="C865" s="66">
        <v>1762128071</v>
      </c>
      <c r="D865" s="66">
        <v>1943661691</v>
      </c>
      <c r="E865" s="66">
        <v>1944052927</v>
      </c>
      <c r="F865" s="66">
        <v>1944052927</v>
      </c>
      <c r="G865" s="66" t="s">
        <v>104</v>
      </c>
      <c r="H865" s="66" t="s">
        <v>269</v>
      </c>
      <c r="I865" s="66" t="s">
        <v>107</v>
      </c>
      <c r="J865" s="66" t="s">
        <v>126</v>
      </c>
      <c r="K865" s="66" t="s">
        <v>401</v>
      </c>
      <c r="L865" s="66" t="s">
        <v>402</v>
      </c>
      <c r="O865" s="69" t="s">
        <v>520</v>
      </c>
      <c r="P865" s="69">
        <v>1.73</v>
      </c>
      <c r="Q865" s="66" t="s">
        <v>59</v>
      </c>
      <c r="R865" s="66" t="s">
        <v>468</v>
      </c>
      <c r="S865" s="67">
        <v>163839.908269231</v>
      </c>
      <c r="T865" s="67">
        <f t="shared" si="13"/>
        <v>283443.04130576964</v>
      </c>
      <c r="U865" s="67">
        <v>655359.63307692297</v>
      </c>
      <c r="V865" s="68">
        <v>4</v>
      </c>
    </row>
    <row r="866" spans="2:22" x14ac:dyDescent="0.25">
      <c r="B866" s="66">
        <v>0</v>
      </c>
      <c r="C866" s="66">
        <v>1762128071</v>
      </c>
      <c r="D866" s="66">
        <v>1943661691</v>
      </c>
      <c r="E866" s="66">
        <v>1944052927</v>
      </c>
      <c r="F866" s="66">
        <v>1944052927</v>
      </c>
      <c r="G866" s="66" t="s">
        <v>104</v>
      </c>
      <c r="H866" s="66" t="s">
        <v>269</v>
      </c>
      <c r="I866" s="66" t="s">
        <v>107</v>
      </c>
      <c r="J866" s="66" t="s">
        <v>126</v>
      </c>
      <c r="K866" s="66" t="s">
        <v>401</v>
      </c>
      <c r="L866" s="66" t="s">
        <v>402</v>
      </c>
      <c r="O866" s="69" t="s">
        <v>520</v>
      </c>
      <c r="P866" s="69">
        <v>1.73</v>
      </c>
      <c r="Q866" s="66" t="s">
        <v>59</v>
      </c>
      <c r="R866" s="66" t="s">
        <v>469</v>
      </c>
      <c r="S866" s="67">
        <v>81359.204365384794</v>
      </c>
      <c r="T866" s="67">
        <f t="shared" si="13"/>
        <v>140751.42355211568</v>
      </c>
      <c r="U866" s="67">
        <v>232454.86961538499</v>
      </c>
      <c r="V866" s="68">
        <v>1</v>
      </c>
    </row>
    <row r="867" spans="2:22" x14ac:dyDescent="0.25">
      <c r="B867" s="66">
        <v>0</v>
      </c>
      <c r="C867" s="66">
        <v>1762128071</v>
      </c>
      <c r="D867" s="66">
        <v>1943661691</v>
      </c>
      <c r="E867" s="66">
        <v>1944444163</v>
      </c>
      <c r="F867" s="66">
        <v>1944444163</v>
      </c>
      <c r="G867" s="66" t="s">
        <v>104</v>
      </c>
      <c r="H867" s="66" t="s">
        <v>269</v>
      </c>
      <c r="I867" s="66" t="s">
        <v>107</v>
      </c>
      <c r="J867" s="66" t="s">
        <v>126</v>
      </c>
      <c r="K867" s="66" t="s">
        <v>403</v>
      </c>
      <c r="L867" s="66" t="s">
        <v>404</v>
      </c>
      <c r="O867" s="69" t="s">
        <v>520</v>
      </c>
      <c r="P867" s="69">
        <v>1.73</v>
      </c>
      <c r="Q867" s="66" t="s">
        <v>59</v>
      </c>
      <c r="R867" s="66" t="s">
        <v>471</v>
      </c>
      <c r="S867" s="67">
        <v>1753.8449846153801</v>
      </c>
      <c r="T867" s="67">
        <f t="shared" si="13"/>
        <v>3034.1518233846077</v>
      </c>
      <c r="U867" s="67">
        <v>21923.0623076923</v>
      </c>
      <c r="V867" s="68">
        <v>1</v>
      </c>
    </row>
    <row r="868" spans="2:22" x14ac:dyDescent="0.25">
      <c r="B868" s="66">
        <v>0</v>
      </c>
      <c r="C868" s="66">
        <v>1762128071</v>
      </c>
      <c r="D868" s="66">
        <v>1943661691</v>
      </c>
      <c r="E868" s="66">
        <v>1944444163</v>
      </c>
      <c r="F868" s="66">
        <v>1944444163</v>
      </c>
      <c r="G868" s="66" t="s">
        <v>104</v>
      </c>
      <c r="H868" s="66" t="s">
        <v>269</v>
      </c>
      <c r="I868" s="66" t="s">
        <v>107</v>
      </c>
      <c r="J868" s="66" t="s">
        <v>126</v>
      </c>
      <c r="K868" s="66" t="s">
        <v>403</v>
      </c>
      <c r="L868" s="66" t="s">
        <v>404</v>
      </c>
      <c r="O868" s="69" t="s">
        <v>520</v>
      </c>
      <c r="P868" s="69">
        <v>1.73</v>
      </c>
      <c r="Q868" s="66" t="s">
        <v>59</v>
      </c>
      <c r="R868" s="66" t="s">
        <v>475</v>
      </c>
      <c r="S868" s="67">
        <v>8183.5087846153901</v>
      </c>
      <c r="T868" s="67">
        <f t="shared" si="13"/>
        <v>14157.470197384624</v>
      </c>
      <c r="U868" s="67">
        <v>90927.8753846154</v>
      </c>
      <c r="V868" s="68">
        <v>3</v>
      </c>
    </row>
    <row r="869" spans="2:22" x14ac:dyDescent="0.25">
      <c r="B869" s="66">
        <v>0</v>
      </c>
      <c r="C869" s="66">
        <v>1762128071</v>
      </c>
      <c r="D869" s="66">
        <v>1943661691</v>
      </c>
      <c r="E869" s="66">
        <v>1944444163</v>
      </c>
      <c r="F869" s="66">
        <v>1944444163</v>
      </c>
      <c r="G869" s="66" t="s">
        <v>104</v>
      </c>
      <c r="H869" s="66" t="s">
        <v>269</v>
      </c>
      <c r="I869" s="66" t="s">
        <v>107</v>
      </c>
      <c r="J869" s="66" t="s">
        <v>126</v>
      </c>
      <c r="K869" s="66" t="s">
        <v>403</v>
      </c>
      <c r="L869" s="66" t="s">
        <v>404</v>
      </c>
      <c r="O869" s="69" t="s">
        <v>520</v>
      </c>
      <c r="P869" s="69">
        <v>1.73</v>
      </c>
      <c r="Q869" s="66" t="s">
        <v>59</v>
      </c>
      <c r="R869" s="66" t="s">
        <v>476</v>
      </c>
      <c r="S869" s="67">
        <v>28516.5314615385</v>
      </c>
      <c r="T869" s="67">
        <f t="shared" si="13"/>
        <v>49333.599428461603</v>
      </c>
      <c r="U869" s="67">
        <v>285165.31461538502</v>
      </c>
      <c r="V869" s="68">
        <v>3</v>
      </c>
    </row>
    <row r="870" spans="2:22" x14ac:dyDescent="0.25">
      <c r="B870" s="66">
        <v>0</v>
      </c>
      <c r="C870" s="66">
        <v>1762128071</v>
      </c>
      <c r="D870" s="66">
        <v>1943661691</v>
      </c>
      <c r="E870" s="66">
        <v>1944444163</v>
      </c>
      <c r="F870" s="66">
        <v>1944444163</v>
      </c>
      <c r="G870" s="66" t="s">
        <v>104</v>
      </c>
      <c r="H870" s="66" t="s">
        <v>269</v>
      </c>
      <c r="I870" s="66" t="s">
        <v>107</v>
      </c>
      <c r="J870" s="66" t="s">
        <v>126</v>
      </c>
      <c r="K870" s="66" t="s">
        <v>403</v>
      </c>
      <c r="L870" s="66" t="s">
        <v>404</v>
      </c>
      <c r="O870" s="69" t="s">
        <v>520</v>
      </c>
      <c r="P870" s="69">
        <v>1.73</v>
      </c>
      <c r="Q870" s="66" t="s">
        <v>59</v>
      </c>
      <c r="R870" s="66" t="s">
        <v>467</v>
      </c>
      <c r="S870" s="67">
        <v>48637.465384615403</v>
      </c>
      <c r="T870" s="67">
        <f t="shared" si="13"/>
        <v>84142.815115384641</v>
      </c>
      <c r="U870" s="67">
        <v>243187.32692307699</v>
      </c>
      <c r="V870" s="68">
        <v>2</v>
      </c>
    </row>
    <row r="871" spans="2:22" x14ac:dyDescent="0.25">
      <c r="B871" s="66">
        <v>0</v>
      </c>
      <c r="C871" s="66">
        <v>1762128071</v>
      </c>
      <c r="D871" s="66">
        <v>1943661691</v>
      </c>
      <c r="E871" s="66">
        <v>1945226636</v>
      </c>
      <c r="F871" s="66">
        <v>1945226636</v>
      </c>
      <c r="G871" s="66" t="s">
        <v>104</v>
      </c>
      <c r="H871" s="66" t="s">
        <v>269</v>
      </c>
      <c r="I871" s="66" t="s">
        <v>107</v>
      </c>
      <c r="J871" s="66" t="s">
        <v>126</v>
      </c>
      <c r="K871" s="66" t="s">
        <v>405</v>
      </c>
      <c r="L871" s="66" t="s">
        <v>41</v>
      </c>
      <c r="O871" s="69" t="s">
        <v>520</v>
      </c>
      <c r="P871" s="69">
        <v>1.73</v>
      </c>
      <c r="Q871" s="66" t="s">
        <v>59</v>
      </c>
      <c r="R871" s="66" t="s">
        <v>471</v>
      </c>
      <c r="S871" s="67">
        <v>33540.090153846199</v>
      </c>
      <c r="T871" s="67">
        <f t="shared" si="13"/>
        <v>58024.355966153926</v>
      </c>
      <c r="U871" s="67">
        <v>419251.12692307698</v>
      </c>
      <c r="V871" s="68">
        <v>7</v>
      </c>
    </row>
    <row r="872" spans="2:22" x14ac:dyDescent="0.25">
      <c r="B872" s="66">
        <v>0</v>
      </c>
      <c r="C872" s="66">
        <v>1762128071</v>
      </c>
      <c r="D872" s="66">
        <v>1943661691</v>
      </c>
      <c r="E872" s="66">
        <v>1945226636</v>
      </c>
      <c r="F872" s="66">
        <v>1945226636</v>
      </c>
      <c r="G872" s="66" t="s">
        <v>104</v>
      </c>
      <c r="H872" s="66" t="s">
        <v>269</v>
      </c>
      <c r="I872" s="66" t="s">
        <v>107</v>
      </c>
      <c r="J872" s="66" t="s">
        <v>126</v>
      </c>
      <c r="K872" s="66" t="s">
        <v>405</v>
      </c>
      <c r="L872" s="66" t="s">
        <v>41</v>
      </c>
      <c r="O872" s="69" t="s">
        <v>520</v>
      </c>
      <c r="P872" s="69">
        <v>1.73</v>
      </c>
      <c r="Q872" s="66" t="s">
        <v>59</v>
      </c>
      <c r="R872" s="66" t="s">
        <v>475</v>
      </c>
      <c r="S872" s="67">
        <v>19876.145053846201</v>
      </c>
      <c r="T872" s="67">
        <f t="shared" si="13"/>
        <v>34385.730943153925</v>
      </c>
      <c r="U872" s="67">
        <v>220846.056153846</v>
      </c>
      <c r="V872" s="68">
        <v>3</v>
      </c>
    </row>
    <row r="873" spans="2:22" x14ac:dyDescent="0.25">
      <c r="B873" s="66">
        <v>0</v>
      </c>
      <c r="C873" s="66">
        <v>1762128071</v>
      </c>
      <c r="D873" s="66">
        <v>1943661691</v>
      </c>
      <c r="E873" s="66">
        <v>1945226636</v>
      </c>
      <c r="F873" s="66">
        <v>1945226636</v>
      </c>
      <c r="G873" s="66" t="s">
        <v>104</v>
      </c>
      <c r="H873" s="66" t="s">
        <v>269</v>
      </c>
      <c r="I873" s="66" t="s">
        <v>107</v>
      </c>
      <c r="J873" s="66" t="s">
        <v>126</v>
      </c>
      <c r="K873" s="66" t="s">
        <v>405</v>
      </c>
      <c r="L873" s="66" t="s">
        <v>41</v>
      </c>
      <c r="O873" s="69" t="s">
        <v>520</v>
      </c>
      <c r="P873" s="69">
        <v>1.73</v>
      </c>
      <c r="Q873" s="66" t="s">
        <v>59</v>
      </c>
      <c r="R873" s="66" t="s">
        <v>465</v>
      </c>
      <c r="S873" s="67">
        <v>7777.308</v>
      </c>
      <c r="T873" s="67">
        <f t="shared" si="13"/>
        <v>13454.742839999999</v>
      </c>
      <c r="U873" s="67">
        <v>77773.08</v>
      </c>
      <c r="V873" s="68">
        <v>1</v>
      </c>
    </row>
    <row r="874" spans="2:22" x14ac:dyDescent="0.25">
      <c r="B874" s="66">
        <v>0</v>
      </c>
      <c r="C874" s="66">
        <v>1762128071</v>
      </c>
      <c r="D874" s="66">
        <v>1943661691</v>
      </c>
      <c r="E874" s="66">
        <v>1945226636</v>
      </c>
      <c r="F874" s="66">
        <v>1945226636</v>
      </c>
      <c r="G874" s="66" t="s">
        <v>104</v>
      </c>
      <c r="H874" s="66" t="s">
        <v>269</v>
      </c>
      <c r="I874" s="66" t="s">
        <v>107</v>
      </c>
      <c r="J874" s="66" t="s">
        <v>126</v>
      </c>
      <c r="K874" s="66" t="s">
        <v>405</v>
      </c>
      <c r="L874" s="66" t="s">
        <v>41</v>
      </c>
      <c r="O874" s="69" t="s">
        <v>520</v>
      </c>
      <c r="P874" s="69">
        <v>1.73</v>
      </c>
      <c r="Q874" s="66" t="s">
        <v>59</v>
      </c>
      <c r="R874" s="66" t="s">
        <v>476</v>
      </c>
      <c r="S874" s="67">
        <v>99381.055038461607</v>
      </c>
      <c r="T874" s="67">
        <f t="shared" si="13"/>
        <v>171929.22521653859</v>
      </c>
      <c r="U874" s="67">
        <v>993810.55038461497</v>
      </c>
      <c r="V874" s="68">
        <v>9</v>
      </c>
    </row>
    <row r="875" spans="2:22" x14ac:dyDescent="0.25">
      <c r="B875" s="66">
        <v>0</v>
      </c>
      <c r="C875" s="66">
        <v>1762128071</v>
      </c>
      <c r="D875" s="66">
        <v>1943661691</v>
      </c>
      <c r="E875" s="66">
        <v>1945226636</v>
      </c>
      <c r="F875" s="66">
        <v>1945226636</v>
      </c>
      <c r="G875" s="66" t="s">
        <v>104</v>
      </c>
      <c r="H875" s="66" t="s">
        <v>269</v>
      </c>
      <c r="I875" s="66" t="s">
        <v>107</v>
      </c>
      <c r="J875" s="66" t="s">
        <v>126</v>
      </c>
      <c r="K875" s="66" t="s">
        <v>405</v>
      </c>
      <c r="L875" s="66" t="s">
        <v>41</v>
      </c>
      <c r="O875" s="69" t="s">
        <v>520</v>
      </c>
      <c r="P875" s="69">
        <v>1.73</v>
      </c>
      <c r="Q875" s="66" t="s">
        <v>59</v>
      </c>
      <c r="R875" s="66" t="s">
        <v>466</v>
      </c>
      <c r="S875" s="67">
        <v>103739.258884615</v>
      </c>
      <c r="T875" s="67">
        <f t="shared" si="13"/>
        <v>179468.91787038394</v>
      </c>
      <c r="U875" s="67">
        <v>691595.05923076905</v>
      </c>
      <c r="V875" s="68">
        <v>6</v>
      </c>
    </row>
    <row r="876" spans="2:22" x14ac:dyDescent="0.25">
      <c r="B876" s="66">
        <v>0</v>
      </c>
      <c r="C876" s="66">
        <v>1762128071</v>
      </c>
      <c r="D876" s="66">
        <v>1943661691</v>
      </c>
      <c r="E876" s="66">
        <v>1945226636</v>
      </c>
      <c r="F876" s="66">
        <v>1945226636</v>
      </c>
      <c r="G876" s="66" t="s">
        <v>104</v>
      </c>
      <c r="H876" s="66" t="s">
        <v>269</v>
      </c>
      <c r="I876" s="66" t="s">
        <v>107</v>
      </c>
      <c r="J876" s="66" t="s">
        <v>126</v>
      </c>
      <c r="K876" s="66" t="s">
        <v>405</v>
      </c>
      <c r="L876" s="66" t="s">
        <v>41</v>
      </c>
      <c r="O876" s="69" t="s">
        <v>520</v>
      </c>
      <c r="P876" s="69">
        <v>1.73</v>
      </c>
      <c r="Q876" s="66" t="s">
        <v>59</v>
      </c>
      <c r="R876" s="66" t="s">
        <v>467</v>
      </c>
      <c r="S876" s="67">
        <v>33125.013538461601</v>
      </c>
      <c r="T876" s="67">
        <f t="shared" si="13"/>
        <v>57306.273421538572</v>
      </c>
      <c r="U876" s="67">
        <v>165625.06769230799</v>
      </c>
      <c r="V876" s="68">
        <v>1</v>
      </c>
    </row>
    <row r="877" spans="2:22" x14ac:dyDescent="0.25">
      <c r="B877" s="66">
        <v>0</v>
      </c>
      <c r="C877" s="66">
        <v>1762128071</v>
      </c>
      <c r="D877" s="66">
        <v>1943661691</v>
      </c>
      <c r="E877" s="66">
        <v>1945226636</v>
      </c>
      <c r="F877" s="66">
        <v>1945226636</v>
      </c>
      <c r="G877" s="66" t="s">
        <v>104</v>
      </c>
      <c r="H877" s="66" t="s">
        <v>269</v>
      </c>
      <c r="I877" s="66" t="s">
        <v>107</v>
      </c>
      <c r="J877" s="66" t="s">
        <v>126</v>
      </c>
      <c r="K877" s="66" t="s">
        <v>405</v>
      </c>
      <c r="L877" s="66" t="s">
        <v>41</v>
      </c>
      <c r="O877" s="69" t="s">
        <v>520</v>
      </c>
      <c r="P877" s="69">
        <v>1.73</v>
      </c>
      <c r="Q877" s="66" t="s">
        <v>59</v>
      </c>
      <c r="R877" s="66" t="s">
        <v>468</v>
      </c>
      <c r="S877" s="67">
        <v>80052.875</v>
      </c>
      <c r="T877" s="67">
        <f t="shared" si="13"/>
        <v>138491.47375</v>
      </c>
      <c r="U877" s="67">
        <v>320211.5</v>
      </c>
      <c r="V877" s="68">
        <v>2</v>
      </c>
    </row>
    <row r="878" spans="2:22" x14ac:dyDescent="0.25">
      <c r="B878" s="66">
        <v>0</v>
      </c>
      <c r="C878" s="66">
        <v>1762128071</v>
      </c>
      <c r="D878" s="66">
        <v>1974960591</v>
      </c>
      <c r="E878" s="66">
        <v>1974960591</v>
      </c>
      <c r="F878" s="66">
        <v>1974960591</v>
      </c>
      <c r="G878" s="66" t="s">
        <v>104</v>
      </c>
      <c r="H878" s="66" t="s">
        <v>269</v>
      </c>
      <c r="I878" s="66" t="s">
        <v>108</v>
      </c>
      <c r="J878" s="66" t="s">
        <v>681</v>
      </c>
      <c r="O878" s="69" t="s">
        <v>520</v>
      </c>
      <c r="P878" s="69">
        <v>1.73</v>
      </c>
      <c r="Q878" s="66" t="s">
        <v>59</v>
      </c>
      <c r="R878" s="66" t="s">
        <v>475</v>
      </c>
      <c r="S878" s="67">
        <v>6193.8091038461598</v>
      </c>
      <c r="T878" s="67">
        <f t="shared" si="13"/>
        <v>10715.289749653857</v>
      </c>
      <c r="U878" s="67">
        <v>68820.101153846204</v>
      </c>
      <c r="V878" s="68">
        <v>1</v>
      </c>
    </row>
    <row r="879" spans="2:22" x14ac:dyDescent="0.25">
      <c r="B879" s="66">
        <v>0</v>
      </c>
      <c r="C879" s="66">
        <v>1762128071</v>
      </c>
      <c r="D879" s="66">
        <v>1974960591</v>
      </c>
      <c r="E879" s="66">
        <v>1974960591</v>
      </c>
      <c r="F879" s="66">
        <v>1974960591</v>
      </c>
      <c r="G879" s="66" t="s">
        <v>104</v>
      </c>
      <c r="H879" s="66" t="s">
        <v>269</v>
      </c>
      <c r="I879" s="66" t="s">
        <v>108</v>
      </c>
      <c r="J879" s="66" t="s">
        <v>681</v>
      </c>
      <c r="O879" s="69" t="s">
        <v>520</v>
      </c>
      <c r="P879" s="69">
        <v>1.73</v>
      </c>
      <c r="Q879" s="66" t="s">
        <v>59</v>
      </c>
      <c r="R879" s="66" t="s">
        <v>468</v>
      </c>
      <c r="S879" s="67">
        <v>32217.318846153801</v>
      </c>
      <c r="T879" s="67">
        <f t="shared" si="13"/>
        <v>55735.961603846074</v>
      </c>
      <c r="U879" s="67">
        <v>128869.275384615</v>
      </c>
      <c r="V879" s="68">
        <v>1</v>
      </c>
    </row>
    <row r="880" spans="2:22" x14ac:dyDescent="0.25">
      <c r="B880" s="66">
        <v>0</v>
      </c>
      <c r="C880" s="66">
        <v>1762128071</v>
      </c>
      <c r="D880" s="66">
        <v>1974960591</v>
      </c>
      <c r="E880" s="66">
        <v>1974960591</v>
      </c>
      <c r="F880" s="66">
        <v>1974960591</v>
      </c>
      <c r="G880" s="66" t="s">
        <v>104</v>
      </c>
      <c r="H880" s="66" t="s">
        <v>269</v>
      </c>
      <c r="I880" s="66" t="s">
        <v>108</v>
      </c>
      <c r="J880" s="66" t="s">
        <v>681</v>
      </c>
      <c r="O880" s="69" t="s">
        <v>520</v>
      </c>
      <c r="P880" s="69">
        <v>1.73</v>
      </c>
      <c r="Q880" s="66" t="s">
        <v>59</v>
      </c>
      <c r="R880" s="66" t="s">
        <v>478</v>
      </c>
      <c r="S880" s="67">
        <v>99600.647307692401</v>
      </c>
      <c r="T880" s="67">
        <f t="shared" si="13"/>
        <v>172309.11984230785</v>
      </c>
      <c r="U880" s="67">
        <v>332002.15769230801</v>
      </c>
      <c r="V880" s="68">
        <v>2</v>
      </c>
    </row>
    <row r="881" spans="2:22" x14ac:dyDescent="0.25">
      <c r="B881" s="66">
        <v>0</v>
      </c>
      <c r="C881" s="66">
        <v>1762128071</v>
      </c>
      <c r="D881" s="66">
        <v>1974960591</v>
      </c>
      <c r="E881" s="66">
        <v>1975743063</v>
      </c>
      <c r="F881" s="66">
        <v>1975743063</v>
      </c>
      <c r="G881" s="66" t="s">
        <v>104</v>
      </c>
      <c r="H881" s="66" t="s">
        <v>269</v>
      </c>
      <c r="I881" s="66" t="s">
        <v>108</v>
      </c>
      <c r="J881" s="66" t="s">
        <v>681</v>
      </c>
      <c r="K881" s="66" t="s">
        <v>682</v>
      </c>
      <c r="L881" s="66" t="s">
        <v>683</v>
      </c>
      <c r="O881" s="69" t="s">
        <v>520</v>
      </c>
      <c r="P881" s="69">
        <v>1.73</v>
      </c>
      <c r="Q881" s="66" t="s">
        <v>59</v>
      </c>
      <c r="R881" s="66" t="s">
        <v>474</v>
      </c>
      <c r="S881" s="67">
        <v>5519.3228953846101</v>
      </c>
      <c r="T881" s="67">
        <f t="shared" si="13"/>
        <v>9548.4286090153746</v>
      </c>
      <c r="U881" s="67">
        <v>91988.714923076899</v>
      </c>
      <c r="V881" s="68">
        <v>2</v>
      </c>
    </row>
    <row r="882" spans="2:22" x14ac:dyDescent="0.25">
      <c r="B882" s="66">
        <v>0</v>
      </c>
      <c r="C882" s="66">
        <v>1762128071</v>
      </c>
      <c r="D882" s="66">
        <v>1974960591</v>
      </c>
      <c r="E882" s="66">
        <v>1975743063</v>
      </c>
      <c r="F882" s="66">
        <v>1975743063</v>
      </c>
      <c r="G882" s="66" t="s">
        <v>104</v>
      </c>
      <c r="H882" s="66" t="s">
        <v>269</v>
      </c>
      <c r="I882" s="66" t="s">
        <v>108</v>
      </c>
      <c r="J882" s="66" t="s">
        <v>681</v>
      </c>
      <c r="K882" s="66" t="s">
        <v>682</v>
      </c>
      <c r="L882" s="66" t="s">
        <v>683</v>
      </c>
      <c r="O882" s="69" t="s">
        <v>520</v>
      </c>
      <c r="P882" s="69">
        <v>1.73</v>
      </c>
      <c r="Q882" s="66" t="s">
        <v>59</v>
      </c>
      <c r="R882" s="66" t="s">
        <v>471</v>
      </c>
      <c r="S882" s="67">
        <v>13808.6016</v>
      </c>
      <c r="T882" s="67">
        <f t="shared" si="13"/>
        <v>23888.880767999999</v>
      </c>
      <c r="U882" s="67">
        <v>172607.52</v>
      </c>
      <c r="V882" s="68">
        <v>3</v>
      </c>
    </row>
    <row r="883" spans="2:22" x14ac:dyDescent="0.25">
      <c r="B883" s="66">
        <v>0</v>
      </c>
      <c r="C883" s="66">
        <v>1762128071</v>
      </c>
      <c r="D883" s="66">
        <v>1974960591</v>
      </c>
      <c r="E883" s="66">
        <v>1975743063</v>
      </c>
      <c r="F883" s="66">
        <v>1975743063</v>
      </c>
      <c r="G883" s="66" t="s">
        <v>104</v>
      </c>
      <c r="H883" s="66" t="s">
        <v>269</v>
      </c>
      <c r="I883" s="66" t="s">
        <v>108</v>
      </c>
      <c r="J883" s="66" t="s">
        <v>681</v>
      </c>
      <c r="K883" s="66" t="s">
        <v>682</v>
      </c>
      <c r="L883" s="66" t="s">
        <v>683</v>
      </c>
      <c r="O883" s="69" t="s">
        <v>520</v>
      </c>
      <c r="P883" s="69">
        <v>1.73</v>
      </c>
      <c r="Q883" s="66" t="s">
        <v>59</v>
      </c>
      <c r="R883" s="66" t="s">
        <v>475</v>
      </c>
      <c r="S883" s="67">
        <v>5965.3932576923098</v>
      </c>
      <c r="T883" s="67">
        <f t="shared" si="13"/>
        <v>10320.130335807697</v>
      </c>
      <c r="U883" s="67">
        <v>66282.147307692299</v>
      </c>
      <c r="V883" s="68">
        <v>1</v>
      </c>
    </row>
    <row r="884" spans="2:22" x14ac:dyDescent="0.25">
      <c r="B884" s="66">
        <v>0</v>
      </c>
      <c r="C884" s="66">
        <v>1762128071</v>
      </c>
      <c r="D884" s="66">
        <v>1974960591</v>
      </c>
      <c r="E884" s="66">
        <v>1975743063</v>
      </c>
      <c r="F884" s="66">
        <v>1975743063</v>
      </c>
      <c r="G884" s="66" t="s">
        <v>104</v>
      </c>
      <c r="H884" s="66" t="s">
        <v>269</v>
      </c>
      <c r="I884" s="66" t="s">
        <v>108</v>
      </c>
      <c r="J884" s="66" t="s">
        <v>681</v>
      </c>
      <c r="K884" s="66" t="s">
        <v>682</v>
      </c>
      <c r="L884" s="66" t="s">
        <v>683</v>
      </c>
      <c r="O884" s="69" t="s">
        <v>520</v>
      </c>
      <c r="P884" s="69">
        <v>1.73</v>
      </c>
      <c r="Q884" s="66" t="s">
        <v>59</v>
      </c>
      <c r="R884" s="66" t="s">
        <v>465</v>
      </c>
      <c r="S884" s="67">
        <v>34944.614461538498</v>
      </c>
      <c r="T884" s="67">
        <f t="shared" si="13"/>
        <v>60454.183018461605</v>
      </c>
      <c r="U884" s="67">
        <v>349446.14461538498</v>
      </c>
      <c r="V884" s="68">
        <v>4</v>
      </c>
    </row>
    <row r="885" spans="2:22" x14ac:dyDescent="0.25">
      <c r="B885" s="66">
        <v>0</v>
      </c>
      <c r="C885" s="66">
        <v>1762128071</v>
      </c>
      <c r="D885" s="66">
        <v>1974960591</v>
      </c>
      <c r="E885" s="66">
        <v>1975743063</v>
      </c>
      <c r="F885" s="66">
        <v>1975743063</v>
      </c>
      <c r="G885" s="66" t="s">
        <v>104</v>
      </c>
      <c r="H885" s="66" t="s">
        <v>269</v>
      </c>
      <c r="I885" s="66" t="s">
        <v>108</v>
      </c>
      <c r="J885" s="66" t="s">
        <v>681</v>
      </c>
      <c r="K885" s="66" t="s">
        <v>682</v>
      </c>
      <c r="L885" s="66" t="s">
        <v>683</v>
      </c>
      <c r="O885" s="69" t="s">
        <v>520</v>
      </c>
      <c r="P885" s="69">
        <v>1.73</v>
      </c>
      <c r="Q885" s="66" t="s">
        <v>59</v>
      </c>
      <c r="R885" s="66" t="s">
        <v>476</v>
      </c>
      <c r="S885" s="67">
        <v>9750</v>
      </c>
      <c r="T885" s="67">
        <f t="shared" si="13"/>
        <v>16867.5</v>
      </c>
      <c r="U885" s="67">
        <v>97500</v>
      </c>
      <c r="V885" s="68">
        <v>1</v>
      </c>
    </row>
    <row r="886" spans="2:22" x14ac:dyDescent="0.25">
      <c r="B886" s="66">
        <v>0</v>
      </c>
      <c r="C886" s="66">
        <v>1762128071</v>
      </c>
      <c r="D886" s="66">
        <v>1974960591</v>
      </c>
      <c r="E886" s="66">
        <v>1975743063</v>
      </c>
      <c r="F886" s="66">
        <v>1975743063</v>
      </c>
      <c r="G886" s="66" t="s">
        <v>104</v>
      </c>
      <c r="H886" s="66" t="s">
        <v>269</v>
      </c>
      <c r="I886" s="66" t="s">
        <v>108</v>
      </c>
      <c r="J886" s="66" t="s">
        <v>681</v>
      </c>
      <c r="K886" s="66" t="s">
        <v>682</v>
      </c>
      <c r="L886" s="66" t="s">
        <v>683</v>
      </c>
      <c r="O886" s="69" t="s">
        <v>520</v>
      </c>
      <c r="P886" s="69">
        <v>1.73</v>
      </c>
      <c r="Q886" s="66" t="s">
        <v>59</v>
      </c>
      <c r="R886" s="66" t="s">
        <v>466</v>
      </c>
      <c r="S886" s="67">
        <v>51178.202826923101</v>
      </c>
      <c r="T886" s="67">
        <f t="shared" si="13"/>
        <v>88538.290890576958</v>
      </c>
      <c r="U886" s="67">
        <v>341188.01884615398</v>
      </c>
      <c r="V886" s="68">
        <v>3</v>
      </c>
    </row>
    <row r="887" spans="2:22" x14ac:dyDescent="0.25">
      <c r="B887" s="66">
        <v>0</v>
      </c>
      <c r="C887" s="66">
        <v>1762128071</v>
      </c>
      <c r="D887" s="66">
        <v>1974960591</v>
      </c>
      <c r="E887" s="66">
        <v>1975743063</v>
      </c>
      <c r="F887" s="66">
        <v>1975743063</v>
      </c>
      <c r="G887" s="66" t="s">
        <v>104</v>
      </c>
      <c r="H887" s="66" t="s">
        <v>269</v>
      </c>
      <c r="I887" s="66" t="s">
        <v>108</v>
      </c>
      <c r="J887" s="66" t="s">
        <v>681</v>
      </c>
      <c r="K887" s="66" t="s">
        <v>682</v>
      </c>
      <c r="L887" s="66" t="s">
        <v>683</v>
      </c>
      <c r="O887" s="69" t="s">
        <v>520</v>
      </c>
      <c r="P887" s="69">
        <v>1.73</v>
      </c>
      <c r="Q887" s="66" t="s">
        <v>59</v>
      </c>
      <c r="R887" s="66" t="s">
        <v>467</v>
      </c>
      <c r="S887" s="67">
        <v>58802.665153845999</v>
      </c>
      <c r="T887" s="67">
        <f t="shared" si="13"/>
        <v>101728.61071615358</v>
      </c>
      <c r="U887" s="67">
        <v>294013.32576923101</v>
      </c>
      <c r="V887" s="68">
        <v>2</v>
      </c>
    </row>
    <row r="888" spans="2:22" x14ac:dyDescent="0.25">
      <c r="B888" s="66">
        <v>0</v>
      </c>
      <c r="C888" s="66">
        <v>1762128071</v>
      </c>
      <c r="D888" s="66">
        <v>1974960591</v>
      </c>
      <c r="E888" s="66">
        <v>1975743063</v>
      </c>
      <c r="F888" s="66">
        <v>1975743063</v>
      </c>
      <c r="G888" s="66" t="s">
        <v>104</v>
      </c>
      <c r="H888" s="66" t="s">
        <v>269</v>
      </c>
      <c r="I888" s="66" t="s">
        <v>108</v>
      </c>
      <c r="J888" s="66" t="s">
        <v>681</v>
      </c>
      <c r="K888" s="66" t="s">
        <v>682</v>
      </c>
      <c r="L888" s="66" t="s">
        <v>683</v>
      </c>
      <c r="O888" s="69" t="s">
        <v>520</v>
      </c>
      <c r="P888" s="69">
        <v>1.73</v>
      </c>
      <c r="Q888" s="66" t="s">
        <v>59</v>
      </c>
      <c r="R888" s="66" t="s">
        <v>468</v>
      </c>
      <c r="S888" s="67">
        <v>84390.0689423078</v>
      </c>
      <c r="T888" s="67">
        <f t="shared" si="13"/>
        <v>145994.8192701925</v>
      </c>
      <c r="U888" s="67">
        <v>337560.27576923103</v>
      </c>
      <c r="V888" s="68">
        <v>2</v>
      </c>
    </row>
    <row r="889" spans="2:22" x14ac:dyDescent="0.25">
      <c r="B889" s="66">
        <v>0</v>
      </c>
      <c r="C889" s="66">
        <v>1762128071</v>
      </c>
      <c r="D889" s="66">
        <v>1974960591</v>
      </c>
      <c r="E889" s="66">
        <v>1975743063</v>
      </c>
      <c r="F889" s="66">
        <v>1975743063</v>
      </c>
      <c r="G889" s="66" t="s">
        <v>104</v>
      </c>
      <c r="H889" s="66" t="s">
        <v>269</v>
      </c>
      <c r="I889" s="66" t="s">
        <v>108</v>
      </c>
      <c r="J889" s="66" t="s">
        <v>681</v>
      </c>
      <c r="K889" s="66" t="s">
        <v>682</v>
      </c>
      <c r="L889" s="66" t="s">
        <v>683</v>
      </c>
      <c r="O889" s="69" t="s">
        <v>520</v>
      </c>
      <c r="P889" s="69">
        <v>1.73</v>
      </c>
      <c r="Q889" s="66" t="s">
        <v>59</v>
      </c>
      <c r="R889" s="66" t="s">
        <v>478</v>
      </c>
      <c r="S889" s="67">
        <v>185425.02219230699</v>
      </c>
      <c r="T889" s="67">
        <f t="shared" si="13"/>
        <v>320785.28839269112</v>
      </c>
      <c r="U889" s="67">
        <v>618083.40730769199</v>
      </c>
      <c r="V889" s="68">
        <v>3</v>
      </c>
    </row>
    <row r="890" spans="2:22" x14ac:dyDescent="0.25">
      <c r="B890" s="66">
        <v>0</v>
      </c>
      <c r="C890" s="66">
        <v>1762128071</v>
      </c>
      <c r="D890" s="66">
        <v>1974960591</v>
      </c>
      <c r="E890" s="66">
        <v>1975743063</v>
      </c>
      <c r="F890" s="66">
        <v>1975743063</v>
      </c>
      <c r="G890" s="66" t="s">
        <v>104</v>
      </c>
      <c r="H890" s="66" t="s">
        <v>269</v>
      </c>
      <c r="I890" s="66" t="s">
        <v>108</v>
      </c>
      <c r="J890" s="66" t="s">
        <v>681</v>
      </c>
      <c r="K890" s="66" t="s">
        <v>682</v>
      </c>
      <c r="L890" s="66" t="s">
        <v>683</v>
      </c>
      <c r="O890" s="69" t="s">
        <v>520</v>
      </c>
      <c r="P890" s="69">
        <v>1.73</v>
      </c>
      <c r="Q890" s="66" t="s">
        <v>59</v>
      </c>
      <c r="R890" s="66" t="s">
        <v>480</v>
      </c>
      <c r="S890" s="67">
        <v>241741.071346154</v>
      </c>
      <c r="T890" s="67">
        <f t="shared" si="13"/>
        <v>418212.05342884641</v>
      </c>
      <c r="U890" s="67">
        <v>423605.87538461498</v>
      </c>
      <c r="V890" s="68">
        <v>2</v>
      </c>
    </row>
    <row r="891" spans="2:22" x14ac:dyDescent="0.25">
      <c r="B891" s="66">
        <v>0</v>
      </c>
      <c r="C891" s="66">
        <v>1762128071</v>
      </c>
      <c r="D891" s="66">
        <v>1974960591</v>
      </c>
      <c r="E891" s="66">
        <v>1976525536</v>
      </c>
      <c r="F891" s="66">
        <v>1976525536</v>
      </c>
      <c r="G891" s="66" t="s">
        <v>104</v>
      </c>
      <c r="H891" s="66" t="s">
        <v>269</v>
      </c>
      <c r="I891" s="66" t="s">
        <v>108</v>
      </c>
      <c r="J891" s="66" t="s">
        <v>681</v>
      </c>
      <c r="K891" s="66" t="s">
        <v>653</v>
      </c>
      <c r="L891" s="66" t="s">
        <v>654</v>
      </c>
      <c r="O891" s="69" t="s">
        <v>520</v>
      </c>
      <c r="P891" s="69">
        <v>1.73</v>
      </c>
      <c r="Q891" s="66" t="s">
        <v>59</v>
      </c>
      <c r="R891" s="66" t="s">
        <v>474</v>
      </c>
      <c r="S891" s="67">
        <v>6504.0489138461598</v>
      </c>
      <c r="T891" s="67">
        <f t="shared" si="13"/>
        <v>11252.004620953856</v>
      </c>
      <c r="U891" s="67">
        <v>108400.815230769</v>
      </c>
      <c r="V891" s="68">
        <v>2</v>
      </c>
    </row>
    <row r="892" spans="2:22" x14ac:dyDescent="0.25">
      <c r="B892" s="66">
        <v>0</v>
      </c>
      <c r="C892" s="66">
        <v>1762128071</v>
      </c>
      <c r="D892" s="66">
        <v>1974960591</v>
      </c>
      <c r="E892" s="66">
        <v>1976525536</v>
      </c>
      <c r="F892" s="66">
        <v>1976525536</v>
      </c>
      <c r="G892" s="66" t="s">
        <v>104</v>
      </c>
      <c r="H892" s="66" t="s">
        <v>269</v>
      </c>
      <c r="I892" s="66" t="s">
        <v>108</v>
      </c>
      <c r="J892" s="66" t="s">
        <v>681</v>
      </c>
      <c r="K892" s="66" t="s">
        <v>653</v>
      </c>
      <c r="L892" s="66" t="s">
        <v>654</v>
      </c>
      <c r="O892" s="69" t="s">
        <v>520</v>
      </c>
      <c r="P892" s="69">
        <v>1.73</v>
      </c>
      <c r="Q892" s="66" t="s">
        <v>59</v>
      </c>
      <c r="R892" s="66" t="s">
        <v>471</v>
      </c>
      <c r="S892" s="67">
        <v>41928.592307692299</v>
      </c>
      <c r="T892" s="67">
        <f t="shared" si="13"/>
        <v>72536.46469230768</v>
      </c>
      <c r="U892" s="67">
        <v>524107.40384615399</v>
      </c>
      <c r="V892" s="68">
        <v>9</v>
      </c>
    </row>
    <row r="893" spans="2:22" x14ac:dyDescent="0.25">
      <c r="B893" s="66">
        <v>0</v>
      </c>
      <c r="C893" s="66">
        <v>1762128071</v>
      </c>
      <c r="D893" s="66">
        <v>1974960591</v>
      </c>
      <c r="E893" s="66">
        <v>1976525536</v>
      </c>
      <c r="F893" s="66">
        <v>1976525536</v>
      </c>
      <c r="G893" s="66" t="s">
        <v>104</v>
      </c>
      <c r="H893" s="66" t="s">
        <v>269</v>
      </c>
      <c r="I893" s="66" t="s">
        <v>108</v>
      </c>
      <c r="J893" s="66" t="s">
        <v>681</v>
      </c>
      <c r="K893" s="66" t="s">
        <v>653</v>
      </c>
      <c r="L893" s="66" t="s">
        <v>654</v>
      </c>
      <c r="O893" s="69" t="s">
        <v>520</v>
      </c>
      <c r="P893" s="69">
        <v>1.73</v>
      </c>
      <c r="Q893" s="66" t="s">
        <v>59</v>
      </c>
      <c r="R893" s="66" t="s">
        <v>475</v>
      </c>
      <c r="S893" s="67">
        <v>21088.608611538501</v>
      </c>
      <c r="T893" s="67">
        <f t="shared" si="13"/>
        <v>36483.292897961604</v>
      </c>
      <c r="U893" s="67">
        <v>234317.87346153799</v>
      </c>
      <c r="V893" s="68">
        <v>3</v>
      </c>
    </row>
    <row r="894" spans="2:22" x14ac:dyDescent="0.25">
      <c r="B894" s="66">
        <v>0</v>
      </c>
      <c r="C894" s="66">
        <v>1762128071</v>
      </c>
      <c r="D894" s="66">
        <v>1974960591</v>
      </c>
      <c r="E894" s="66">
        <v>1976525536</v>
      </c>
      <c r="F894" s="66">
        <v>1976525536</v>
      </c>
      <c r="G894" s="66" t="s">
        <v>104</v>
      </c>
      <c r="H894" s="66" t="s">
        <v>269</v>
      </c>
      <c r="I894" s="66" t="s">
        <v>108</v>
      </c>
      <c r="J894" s="66" t="s">
        <v>681</v>
      </c>
      <c r="K894" s="66" t="s">
        <v>653</v>
      </c>
      <c r="L894" s="66" t="s">
        <v>654</v>
      </c>
      <c r="O894" s="69" t="s">
        <v>520</v>
      </c>
      <c r="P894" s="69">
        <v>1.73</v>
      </c>
      <c r="Q894" s="66" t="s">
        <v>59</v>
      </c>
      <c r="R894" s="66" t="s">
        <v>465</v>
      </c>
      <c r="S894" s="67">
        <v>67686.813500000004</v>
      </c>
      <c r="T894" s="67">
        <f t="shared" si="13"/>
        <v>117098.187355</v>
      </c>
      <c r="U894" s="67">
        <v>676868.13500000001</v>
      </c>
      <c r="V894" s="68">
        <v>7</v>
      </c>
    </row>
    <row r="895" spans="2:22" x14ac:dyDescent="0.25">
      <c r="B895" s="66">
        <v>0</v>
      </c>
      <c r="C895" s="66">
        <v>1762128071</v>
      </c>
      <c r="D895" s="66">
        <v>1974960591</v>
      </c>
      <c r="E895" s="66">
        <v>1976525536</v>
      </c>
      <c r="F895" s="66">
        <v>1976525536</v>
      </c>
      <c r="G895" s="66" t="s">
        <v>104</v>
      </c>
      <c r="H895" s="66" t="s">
        <v>269</v>
      </c>
      <c r="I895" s="66" t="s">
        <v>108</v>
      </c>
      <c r="J895" s="66" t="s">
        <v>681</v>
      </c>
      <c r="K895" s="66" t="s">
        <v>653</v>
      </c>
      <c r="L895" s="66" t="s">
        <v>654</v>
      </c>
      <c r="O895" s="69" t="s">
        <v>520</v>
      </c>
      <c r="P895" s="69">
        <v>1.73</v>
      </c>
      <c r="Q895" s="66" t="s">
        <v>59</v>
      </c>
      <c r="R895" s="66" t="s">
        <v>476</v>
      </c>
      <c r="S895" s="67">
        <v>20524.8951923077</v>
      </c>
      <c r="T895" s="67">
        <f t="shared" si="13"/>
        <v>35508.068682692319</v>
      </c>
      <c r="U895" s="67">
        <v>205248.95192307699</v>
      </c>
      <c r="V895" s="68">
        <v>2</v>
      </c>
    </row>
    <row r="896" spans="2:22" x14ac:dyDescent="0.25">
      <c r="B896" s="66">
        <v>0</v>
      </c>
      <c r="C896" s="66">
        <v>1762128071</v>
      </c>
      <c r="D896" s="66">
        <v>1974960591</v>
      </c>
      <c r="E896" s="66">
        <v>1976525536</v>
      </c>
      <c r="F896" s="66">
        <v>1976525536</v>
      </c>
      <c r="G896" s="66" t="s">
        <v>104</v>
      </c>
      <c r="H896" s="66" t="s">
        <v>269</v>
      </c>
      <c r="I896" s="66" t="s">
        <v>108</v>
      </c>
      <c r="J896" s="66" t="s">
        <v>681</v>
      </c>
      <c r="K896" s="66" t="s">
        <v>653</v>
      </c>
      <c r="L896" s="66" t="s">
        <v>654</v>
      </c>
      <c r="O896" s="69" t="s">
        <v>520</v>
      </c>
      <c r="P896" s="69">
        <v>1.73</v>
      </c>
      <c r="Q896" s="66" t="s">
        <v>59</v>
      </c>
      <c r="R896" s="66" t="s">
        <v>466</v>
      </c>
      <c r="S896" s="67">
        <v>19538.5601538462</v>
      </c>
      <c r="T896" s="67">
        <f t="shared" si="13"/>
        <v>33801.709066153926</v>
      </c>
      <c r="U896" s="67">
        <v>130257.067692308</v>
      </c>
      <c r="V896" s="68">
        <v>1</v>
      </c>
    </row>
    <row r="897" spans="2:22" x14ac:dyDescent="0.25">
      <c r="B897" s="66">
        <v>0</v>
      </c>
      <c r="C897" s="66">
        <v>1762128071</v>
      </c>
      <c r="D897" s="66">
        <v>1974960591</v>
      </c>
      <c r="E897" s="66">
        <v>1976525536</v>
      </c>
      <c r="F897" s="66">
        <v>1976525536</v>
      </c>
      <c r="G897" s="66" t="s">
        <v>104</v>
      </c>
      <c r="H897" s="66" t="s">
        <v>269</v>
      </c>
      <c r="I897" s="66" t="s">
        <v>108</v>
      </c>
      <c r="J897" s="66" t="s">
        <v>681</v>
      </c>
      <c r="K897" s="66" t="s">
        <v>653</v>
      </c>
      <c r="L897" s="66" t="s">
        <v>654</v>
      </c>
      <c r="O897" s="69" t="s">
        <v>520</v>
      </c>
      <c r="P897" s="69">
        <v>1.73</v>
      </c>
      <c r="Q897" s="66" t="s">
        <v>59</v>
      </c>
      <c r="R897" s="66" t="s">
        <v>467</v>
      </c>
      <c r="S897" s="67">
        <v>24845.3152307692</v>
      </c>
      <c r="T897" s="67">
        <f t="shared" si="13"/>
        <v>42982.395349230712</v>
      </c>
      <c r="U897" s="67">
        <v>124226.57615384601</v>
      </c>
      <c r="V897" s="68">
        <v>1</v>
      </c>
    </row>
    <row r="898" spans="2:22" x14ac:dyDescent="0.25">
      <c r="B898" s="66">
        <v>0</v>
      </c>
      <c r="C898" s="66">
        <v>1762128071</v>
      </c>
      <c r="D898" s="66">
        <v>1974960591</v>
      </c>
      <c r="E898" s="66">
        <v>1976525536</v>
      </c>
      <c r="F898" s="66">
        <v>1976525536</v>
      </c>
      <c r="G898" s="66" t="s">
        <v>104</v>
      </c>
      <c r="H898" s="66" t="s">
        <v>269</v>
      </c>
      <c r="I898" s="66" t="s">
        <v>108</v>
      </c>
      <c r="J898" s="66" t="s">
        <v>681</v>
      </c>
      <c r="K898" s="66" t="s">
        <v>653</v>
      </c>
      <c r="L898" s="66" t="s">
        <v>654</v>
      </c>
      <c r="O898" s="69" t="s">
        <v>520</v>
      </c>
      <c r="P898" s="69">
        <v>1.73</v>
      </c>
      <c r="Q898" s="66" t="s">
        <v>59</v>
      </c>
      <c r="R898" s="66" t="s">
        <v>478</v>
      </c>
      <c r="S898" s="67">
        <v>58246.1750769231</v>
      </c>
      <c r="T898" s="67">
        <f t="shared" si="13"/>
        <v>100765.88288307696</v>
      </c>
      <c r="U898" s="67">
        <v>194153.91692307699</v>
      </c>
      <c r="V898" s="68">
        <v>2</v>
      </c>
    </row>
    <row r="899" spans="2:22" x14ac:dyDescent="0.25">
      <c r="B899" s="66">
        <v>0</v>
      </c>
      <c r="C899" s="66">
        <v>1762128071</v>
      </c>
      <c r="D899" s="66">
        <v>1974960591</v>
      </c>
      <c r="E899" s="66">
        <v>1976525536</v>
      </c>
      <c r="F899" s="66">
        <v>1976525536</v>
      </c>
      <c r="G899" s="66" t="s">
        <v>104</v>
      </c>
      <c r="H899" s="66" t="s">
        <v>269</v>
      </c>
      <c r="I899" s="66" t="s">
        <v>108</v>
      </c>
      <c r="J899" s="66" t="s">
        <v>681</v>
      </c>
      <c r="K899" s="66" t="s">
        <v>653</v>
      </c>
      <c r="L899" s="66" t="s">
        <v>654</v>
      </c>
      <c r="O899" s="69" t="s">
        <v>520</v>
      </c>
      <c r="P899" s="69">
        <v>1.73</v>
      </c>
      <c r="Q899" s="66" t="s">
        <v>59</v>
      </c>
      <c r="R899" s="66" t="s">
        <v>469</v>
      </c>
      <c r="S899" s="67">
        <v>77669.678153846093</v>
      </c>
      <c r="T899" s="67">
        <f t="shared" ref="T899:T962" si="14">S899*P899</f>
        <v>134368.54320615373</v>
      </c>
      <c r="U899" s="67">
        <v>221913.366153846</v>
      </c>
      <c r="V899" s="68">
        <v>1</v>
      </c>
    </row>
    <row r="900" spans="2:22" x14ac:dyDescent="0.25">
      <c r="B900" s="66">
        <v>0</v>
      </c>
      <c r="C900" s="66">
        <v>1762128071</v>
      </c>
      <c r="D900" s="66">
        <v>1974960591</v>
      </c>
      <c r="E900" s="66">
        <v>1976525536</v>
      </c>
      <c r="F900" s="66">
        <v>1976916772</v>
      </c>
      <c r="G900" s="66" t="s">
        <v>104</v>
      </c>
      <c r="H900" s="66" t="s">
        <v>269</v>
      </c>
      <c r="I900" s="66" t="s">
        <v>108</v>
      </c>
      <c r="J900" s="66" t="s">
        <v>681</v>
      </c>
      <c r="K900" s="66" t="s">
        <v>653</v>
      </c>
      <c r="L900" s="66" t="s">
        <v>654</v>
      </c>
      <c r="M900" s="66" t="s">
        <v>655</v>
      </c>
      <c r="N900" s="66" t="s">
        <v>656</v>
      </c>
      <c r="O900" s="69" t="s">
        <v>520</v>
      </c>
      <c r="P900" s="69">
        <v>1.73</v>
      </c>
      <c r="Q900" s="66" t="s">
        <v>59</v>
      </c>
      <c r="R900" s="66" t="s">
        <v>471</v>
      </c>
      <c r="S900" s="67">
        <v>10812.0014153846</v>
      </c>
      <c r="T900" s="67">
        <f t="shared" si="14"/>
        <v>18704.762448615358</v>
      </c>
      <c r="U900" s="67">
        <v>135150.017692308</v>
      </c>
      <c r="V900" s="68">
        <v>2</v>
      </c>
    </row>
    <row r="901" spans="2:22" x14ac:dyDescent="0.25">
      <c r="B901" s="66">
        <v>0</v>
      </c>
      <c r="C901" s="66">
        <v>1762128071</v>
      </c>
      <c r="D901" s="66">
        <v>1974960591</v>
      </c>
      <c r="E901" s="66">
        <v>1976525536</v>
      </c>
      <c r="F901" s="66">
        <v>1976916772</v>
      </c>
      <c r="G901" s="66" t="s">
        <v>104</v>
      </c>
      <c r="H901" s="66" t="s">
        <v>269</v>
      </c>
      <c r="I901" s="66" t="s">
        <v>108</v>
      </c>
      <c r="J901" s="66" t="s">
        <v>681</v>
      </c>
      <c r="K901" s="66" t="s">
        <v>653</v>
      </c>
      <c r="L901" s="66" t="s">
        <v>654</v>
      </c>
      <c r="M901" s="66" t="s">
        <v>655</v>
      </c>
      <c r="N901" s="66" t="s">
        <v>656</v>
      </c>
      <c r="O901" s="69" t="s">
        <v>520</v>
      </c>
      <c r="P901" s="69">
        <v>1.73</v>
      </c>
      <c r="Q901" s="66" t="s">
        <v>59</v>
      </c>
      <c r="R901" s="66" t="s">
        <v>475</v>
      </c>
      <c r="S901" s="67">
        <v>33131.101569230697</v>
      </c>
      <c r="T901" s="67">
        <f t="shared" si="14"/>
        <v>57316.805714769107</v>
      </c>
      <c r="U901" s="67">
        <v>368123.35076923098</v>
      </c>
      <c r="V901" s="68">
        <v>6</v>
      </c>
    </row>
    <row r="902" spans="2:22" x14ac:dyDescent="0.25">
      <c r="B902" s="66">
        <v>0</v>
      </c>
      <c r="C902" s="66">
        <v>1762128071</v>
      </c>
      <c r="D902" s="66">
        <v>1974960591</v>
      </c>
      <c r="E902" s="66">
        <v>1976525536</v>
      </c>
      <c r="F902" s="66">
        <v>1976916772</v>
      </c>
      <c r="G902" s="66" t="s">
        <v>104</v>
      </c>
      <c r="H902" s="66" t="s">
        <v>269</v>
      </c>
      <c r="I902" s="66" t="s">
        <v>108</v>
      </c>
      <c r="J902" s="66" t="s">
        <v>681</v>
      </c>
      <c r="K902" s="66" t="s">
        <v>653</v>
      </c>
      <c r="L902" s="66" t="s">
        <v>654</v>
      </c>
      <c r="M902" s="66" t="s">
        <v>655</v>
      </c>
      <c r="N902" s="66" t="s">
        <v>656</v>
      </c>
      <c r="O902" s="69" t="s">
        <v>520</v>
      </c>
      <c r="P902" s="69">
        <v>1.73</v>
      </c>
      <c r="Q902" s="66" t="s">
        <v>59</v>
      </c>
      <c r="R902" s="66" t="s">
        <v>465</v>
      </c>
      <c r="S902" s="67">
        <v>31470.914230769198</v>
      </c>
      <c r="T902" s="67">
        <f t="shared" si="14"/>
        <v>54444.681619230709</v>
      </c>
      <c r="U902" s="67">
        <v>314709.14230769197</v>
      </c>
      <c r="V902" s="68">
        <v>4</v>
      </c>
    </row>
    <row r="903" spans="2:22" x14ac:dyDescent="0.25">
      <c r="B903" s="66">
        <v>0</v>
      </c>
      <c r="C903" s="66">
        <v>1762128071</v>
      </c>
      <c r="D903" s="66">
        <v>1974960591</v>
      </c>
      <c r="E903" s="66">
        <v>1976525536</v>
      </c>
      <c r="F903" s="66">
        <v>1976916772</v>
      </c>
      <c r="G903" s="66" t="s">
        <v>104</v>
      </c>
      <c r="H903" s="66" t="s">
        <v>269</v>
      </c>
      <c r="I903" s="66" t="s">
        <v>108</v>
      </c>
      <c r="J903" s="66" t="s">
        <v>681</v>
      </c>
      <c r="K903" s="66" t="s">
        <v>653</v>
      </c>
      <c r="L903" s="66" t="s">
        <v>654</v>
      </c>
      <c r="M903" s="66" t="s">
        <v>655</v>
      </c>
      <c r="N903" s="66" t="s">
        <v>656</v>
      </c>
      <c r="O903" s="69" t="s">
        <v>520</v>
      </c>
      <c r="P903" s="69">
        <v>1.73</v>
      </c>
      <c r="Q903" s="66" t="s">
        <v>59</v>
      </c>
      <c r="R903" s="66" t="s">
        <v>476</v>
      </c>
      <c r="S903" s="67">
        <v>30985.8544615385</v>
      </c>
      <c r="T903" s="67">
        <f t="shared" si="14"/>
        <v>53605.528218461601</v>
      </c>
      <c r="U903" s="67">
        <v>309858.54461538501</v>
      </c>
      <c r="V903" s="68">
        <v>3</v>
      </c>
    </row>
    <row r="904" spans="2:22" x14ac:dyDescent="0.25">
      <c r="B904" s="66">
        <v>0</v>
      </c>
      <c r="C904" s="66">
        <v>1762128071</v>
      </c>
      <c r="D904" s="66">
        <v>1974960591</v>
      </c>
      <c r="E904" s="66">
        <v>1976525536</v>
      </c>
      <c r="F904" s="66">
        <v>1976916772</v>
      </c>
      <c r="G904" s="66" t="s">
        <v>104</v>
      </c>
      <c r="H904" s="66" t="s">
        <v>269</v>
      </c>
      <c r="I904" s="66" t="s">
        <v>108</v>
      </c>
      <c r="J904" s="66" t="s">
        <v>681</v>
      </c>
      <c r="K904" s="66" t="s">
        <v>653</v>
      </c>
      <c r="L904" s="66" t="s">
        <v>654</v>
      </c>
      <c r="M904" s="66" t="s">
        <v>655</v>
      </c>
      <c r="N904" s="66" t="s">
        <v>656</v>
      </c>
      <c r="O904" s="69" t="s">
        <v>520</v>
      </c>
      <c r="P904" s="69">
        <v>1.73</v>
      </c>
      <c r="Q904" s="66" t="s">
        <v>59</v>
      </c>
      <c r="R904" s="66" t="s">
        <v>466</v>
      </c>
      <c r="S904" s="67">
        <v>40621.934249999998</v>
      </c>
      <c r="T904" s="67">
        <f t="shared" si="14"/>
        <v>70275.946252499998</v>
      </c>
      <c r="U904" s="67">
        <v>270812.89500000002</v>
      </c>
      <c r="V904" s="68">
        <v>3</v>
      </c>
    </row>
    <row r="905" spans="2:22" x14ac:dyDescent="0.25">
      <c r="B905" s="66">
        <v>0</v>
      </c>
      <c r="C905" s="66">
        <v>1762128071</v>
      </c>
      <c r="D905" s="66">
        <v>1974960591</v>
      </c>
      <c r="E905" s="66">
        <v>1976525536</v>
      </c>
      <c r="F905" s="66">
        <v>1976916772</v>
      </c>
      <c r="G905" s="66" t="s">
        <v>104</v>
      </c>
      <c r="H905" s="66" t="s">
        <v>269</v>
      </c>
      <c r="I905" s="66" t="s">
        <v>108</v>
      </c>
      <c r="J905" s="66" t="s">
        <v>681</v>
      </c>
      <c r="K905" s="66" t="s">
        <v>653</v>
      </c>
      <c r="L905" s="66" t="s">
        <v>654</v>
      </c>
      <c r="M905" s="66" t="s">
        <v>655</v>
      </c>
      <c r="N905" s="66" t="s">
        <v>656</v>
      </c>
      <c r="O905" s="69" t="s">
        <v>520</v>
      </c>
      <c r="P905" s="69">
        <v>1.73</v>
      </c>
      <c r="Q905" s="66" t="s">
        <v>59</v>
      </c>
      <c r="R905" s="66" t="s">
        <v>467</v>
      </c>
      <c r="S905" s="67">
        <v>95113.307307692405</v>
      </c>
      <c r="T905" s="67">
        <f t="shared" si="14"/>
        <v>164546.02164230787</v>
      </c>
      <c r="U905" s="67">
        <v>475566.53653846198</v>
      </c>
      <c r="V905" s="68">
        <v>4</v>
      </c>
    </row>
    <row r="906" spans="2:22" x14ac:dyDescent="0.25">
      <c r="B906" s="66">
        <v>0</v>
      </c>
      <c r="C906" s="66">
        <v>1762128071</v>
      </c>
      <c r="D906" s="66">
        <v>1974960591</v>
      </c>
      <c r="E906" s="66">
        <v>1976525536</v>
      </c>
      <c r="F906" s="66">
        <v>1976916772</v>
      </c>
      <c r="G906" s="66" t="s">
        <v>104</v>
      </c>
      <c r="H906" s="66" t="s">
        <v>269</v>
      </c>
      <c r="I906" s="66" t="s">
        <v>108</v>
      </c>
      <c r="J906" s="66" t="s">
        <v>681</v>
      </c>
      <c r="K906" s="66" t="s">
        <v>653</v>
      </c>
      <c r="L906" s="66" t="s">
        <v>654</v>
      </c>
      <c r="M906" s="66" t="s">
        <v>655</v>
      </c>
      <c r="N906" s="66" t="s">
        <v>656</v>
      </c>
      <c r="O906" s="69" t="s">
        <v>520</v>
      </c>
      <c r="P906" s="69">
        <v>1.73</v>
      </c>
      <c r="Q906" s="66" t="s">
        <v>59</v>
      </c>
      <c r="R906" s="66" t="s">
        <v>468</v>
      </c>
      <c r="S906" s="67">
        <v>85576.519807692501</v>
      </c>
      <c r="T906" s="67">
        <f t="shared" si="14"/>
        <v>148047.37926730802</v>
      </c>
      <c r="U906" s="67">
        <v>342306.07923076901</v>
      </c>
      <c r="V906" s="68">
        <v>2</v>
      </c>
    </row>
    <row r="907" spans="2:22" x14ac:dyDescent="0.25">
      <c r="B907" s="66">
        <v>0</v>
      </c>
      <c r="C907" s="66">
        <v>1762128071</v>
      </c>
      <c r="D907" s="66">
        <v>1974960591</v>
      </c>
      <c r="E907" s="66">
        <v>1976525536</v>
      </c>
      <c r="F907" s="66">
        <v>1976916772</v>
      </c>
      <c r="G907" s="66" t="s">
        <v>104</v>
      </c>
      <c r="H907" s="66" t="s">
        <v>269</v>
      </c>
      <c r="I907" s="66" t="s">
        <v>108</v>
      </c>
      <c r="J907" s="66" t="s">
        <v>681</v>
      </c>
      <c r="K907" s="66" t="s">
        <v>653</v>
      </c>
      <c r="L907" s="66" t="s">
        <v>654</v>
      </c>
      <c r="M907" s="66" t="s">
        <v>655</v>
      </c>
      <c r="N907" s="66" t="s">
        <v>656</v>
      </c>
      <c r="O907" s="69" t="s">
        <v>520</v>
      </c>
      <c r="P907" s="69">
        <v>1.73</v>
      </c>
      <c r="Q907" s="66" t="s">
        <v>59</v>
      </c>
      <c r="R907" s="66" t="s">
        <v>478</v>
      </c>
      <c r="S907" s="67">
        <v>66130.901769230695</v>
      </c>
      <c r="T907" s="67">
        <f t="shared" si="14"/>
        <v>114406.4600607691</v>
      </c>
      <c r="U907" s="67">
        <v>220436.33923076899</v>
      </c>
      <c r="V907" s="68">
        <v>1</v>
      </c>
    </row>
    <row r="908" spans="2:22" x14ac:dyDescent="0.25">
      <c r="B908" s="66">
        <v>0</v>
      </c>
      <c r="C908" s="66">
        <v>1762128071</v>
      </c>
      <c r="D908" s="66">
        <v>1974960591</v>
      </c>
      <c r="E908" s="66">
        <v>1976525536</v>
      </c>
      <c r="F908" s="66">
        <v>1977308008</v>
      </c>
      <c r="G908" s="66" t="s">
        <v>104</v>
      </c>
      <c r="H908" s="66" t="s">
        <v>269</v>
      </c>
      <c r="I908" s="66" t="s">
        <v>108</v>
      </c>
      <c r="J908" s="66" t="s">
        <v>681</v>
      </c>
      <c r="K908" s="66" t="s">
        <v>653</v>
      </c>
      <c r="L908" s="66" t="s">
        <v>654</v>
      </c>
      <c r="M908" s="66" t="s">
        <v>657</v>
      </c>
      <c r="N908" s="66" t="s">
        <v>658</v>
      </c>
      <c r="O908" s="69" t="s">
        <v>520</v>
      </c>
      <c r="P908" s="69">
        <v>1.73</v>
      </c>
      <c r="Q908" s="66" t="s">
        <v>59</v>
      </c>
      <c r="R908" s="66" t="s">
        <v>465</v>
      </c>
      <c r="S908" s="67">
        <v>7812.5330000000004</v>
      </c>
      <c r="T908" s="67">
        <f t="shared" si="14"/>
        <v>13515.68209</v>
      </c>
      <c r="U908" s="67">
        <v>78125.33</v>
      </c>
      <c r="V908" s="68">
        <v>1</v>
      </c>
    </row>
    <row r="909" spans="2:22" x14ac:dyDescent="0.25">
      <c r="B909" s="66">
        <v>0</v>
      </c>
      <c r="C909" s="66">
        <v>1762128071</v>
      </c>
      <c r="D909" s="66">
        <v>1974960591</v>
      </c>
      <c r="E909" s="66">
        <v>1976525536</v>
      </c>
      <c r="F909" s="66">
        <v>1977308008</v>
      </c>
      <c r="G909" s="66" t="s">
        <v>104</v>
      </c>
      <c r="H909" s="66" t="s">
        <v>269</v>
      </c>
      <c r="I909" s="66" t="s">
        <v>108</v>
      </c>
      <c r="J909" s="66" t="s">
        <v>681</v>
      </c>
      <c r="K909" s="66" t="s">
        <v>653</v>
      </c>
      <c r="L909" s="66" t="s">
        <v>654</v>
      </c>
      <c r="M909" s="66" t="s">
        <v>657</v>
      </c>
      <c r="N909" s="66" t="s">
        <v>658</v>
      </c>
      <c r="O909" s="69" t="s">
        <v>520</v>
      </c>
      <c r="P909" s="69">
        <v>1.73</v>
      </c>
      <c r="Q909" s="66" t="s">
        <v>59</v>
      </c>
      <c r="R909" s="66" t="s">
        <v>476</v>
      </c>
      <c r="S909" s="67">
        <v>40067.202846153799</v>
      </c>
      <c r="T909" s="67">
        <f t="shared" si="14"/>
        <v>69316.260923846072</v>
      </c>
      <c r="U909" s="67">
        <v>400672.02846153802</v>
      </c>
      <c r="V909" s="68">
        <v>4</v>
      </c>
    </row>
    <row r="910" spans="2:22" x14ac:dyDescent="0.25">
      <c r="B910" s="66">
        <v>0</v>
      </c>
      <c r="C910" s="66">
        <v>1762128071</v>
      </c>
      <c r="D910" s="66">
        <v>1974960591</v>
      </c>
      <c r="E910" s="66">
        <v>1976525536</v>
      </c>
      <c r="F910" s="66">
        <v>1977308008</v>
      </c>
      <c r="G910" s="66" t="s">
        <v>104</v>
      </c>
      <c r="H910" s="66" t="s">
        <v>269</v>
      </c>
      <c r="I910" s="66" t="s">
        <v>108</v>
      </c>
      <c r="J910" s="66" t="s">
        <v>681</v>
      </c>
      <c r="K910" s="66" t="s">
        <v>653</v>
      </c>
      <c r="L910" s="66" t="s">
        <v>654</v>
      </c>
      <c r="M910" s="66" t="s">
        <v>657</v>
      </c>
      <c r="N910" s="66" t="s">
        <v>658</v>
      </c>
      <c r="O910" s="69" t="s">
        <v>520</v>
      </c>
      <c r="P910" s="69">
        <v>1.73</v>
      </c>
      <c r="Q910" s="66" t="s">
        <v>59</v>
      </c>
      <c r="R910" s="66" t="s">
        <v>466</v>
      </c>
      <c r="S910" s="67">
        <v>19846.875</v>
      </c>
      <c r="T910" s="67">
        <f t="shared" si="14"/>
        <v>34335.09375</v>
      </c>
      <c r="U910" s="67">
        <v>132312.5</v>
      </c>
      <c r="V910" s="68">
        <v>1</v>
      </c>
    </row>
    <row r="911" spans="2:22" x14ac:dyDescent="0.25">
      <c r="B911" s="66">
        <v>0</v>
      </c>
      <c r="C911" s="66">
        <v>1762128071</v>
      </c>
      <c r="D911" s="66">
        <v>1974960591</v>
      </c>
      <c r="E911" s="66">
        <v>1976525536</v>
      </c>
      <c r="F911" s="66">
        <v>1977308008</v>
      </c>
      <c r="G911" s="66" t="s">
        <v>104</v>
      </c>
      <c r="H911" s="66" t="s">
        <v>269</v>
      </c>
      <c r="I911" s="66" t="s">
        <v>108</v>
      </c>
      <c r="J911" s="66" t="s">
        <v>681</v>
      </c>
      <c r="K911" s="66" t="s">
        <v>653</v>
      </c>
      <c r="L911" s="66" t="s">
        <v>654</v>
      </c>
      <c r="M911" s="66" t="s">
        <v>657</v>
      </c>
      <c r="N911" s="66" t="s">
        <v>658</v>
      </c>
      <c r="O911" s="69" t="s">
        <v>520</v>
      </c>
      <c r="P911" s="69">
        <v>1.73</v>
      </c>
      <c r="Q911" s="66" t="s">
        <v>59</v>
      </c>
      <c r="R911" s="66" t="s">
        <v>467</v>
      </c>
      <c r="S911" s="67">
        <v>82917.912153846206</v>
      </c>
      <c r="T911" s="67">
        <f t="shared" si="14"/>
        <v>143447.98802615394</v>
      </c>
      <c r="U911" s="67">
        <v>414589.560769231</v>
      </c>
      <c r="V911" s="68">
        <v>3</v>
      </c>
    </row>
    <row r="912" spans="2:22" x14ac:dyDescent="0.25">
      <c r="B912" s="66">
        <v>0</v>
      </c>
      <c r="C912" s="66">
        <v>1762128071</v>
      </c>
      <c r="D912" s="66">
        <v>1974960591</v>
      </c>
      <c r="E912" s="66">
        <v>1976525536</v>
      </c>
      <c r="F912" s="66">
        <v>1977308008</v>
      </c>
      <c r="G912" s="66" t="s">
        <v>104</v>
      </c>
      <c r="H912" s="66" t="s">
        <v>269</v>
      </c>
      <c r="I912" s="66" t="s">
        <v>108</v>
      </c>
      <c r="J912" s="66" t="s">
        <v>681</v>
      </c>
      <c r="K912" s="66" t="s">
        <v>653</v>
      </c>
      <c r="L912" s="66" t="s">
        <v>654</v>
      </c>
      <c r="M912" s="66" t="s">
        <v>657</v>
      </c>
      <c r="N912" s="66" t="s">
        <v>658</v>
      </c>
      <c r="O912" s="69" t="s">
        <v>520</v>
      </c>
      <c r="P912" s="69">
        <v>1.73</v>
      </c>
      <c r="Q912" s="66" t="s">
        <v>59</v>
      </c>
      <c r="R912" s="66" t="s">
        <v>468</v>
      </c>
      <c r="S912" s="67">
        <v>85660.379807692298</v>
      </c>
      <c r="T912" s="67">
        <f t="shared" si="14"/>
        <v>148192.45706730767</v>
      </c>
      <c r="U912" s="67">
        <v>342641.51923076902</v>
      </c>
      <c r="V912" s="68">
        <v>2</v>
      </c>
    </row>
    <row r="913" spans="2:22" x14ac:dyDescent="0.25">
      <c r="B913" s="66">
        <v>0</v>
      </c>
      <c r="C913" s="66">
        <v>1762128071</v>
      </c>
      <c r="D913" s="66">
        <v>1974960591</v>
      </c>
      <c r="E913" s="66">
        <v>1976525536</v>
      </c>
      <c r="F913" s="66">
        <v>1977308008</v>
      </c>
      <c r="G913" s="66" t="s">
        <v>104</v>
      </c>
      <c r="H913" s="66" t="s">
        <v>269</v>
      </c>
      <c r="I913" s="66" t="s">
        <v>108</v>
      </c>
      <c r="J913" s="66" t="s">
        <v>681</v>
      </c>
      <c r="K913" s="66" t="s">
        <v>653</v>
      </c>
      <c r="L913" s="66" t="s">
        <v>654</v>
      </c>
      <c r="M913" s="66" t="s">
        <v>657</v>
      </c>
      <c r="N913" s="66" t="s">
        <v>658</v>
      </c>
      <c r="O913" s="69" t="s">
        <v>520</v>
      </c>
      <c r="P913" s="69">
        <v>1.73</v>
      </c>
      <c r="Q913" s="66" t="s">
        <v>59</v>
      </c>
      <c r="R913" s="66" t="s">
        <v>478</v>
      </c>
      <c r="S913" s="67">
        <v>57560.193923076898</v>
      </c>
      <c r="T913" s="67">
        <f t="shared" si="14"/>
        <v>99579.135486923027</v>
      </c>
      <c r="U913" s="67">
        <v>191867.31307692299</v>
      </c>
      <c r="V913" s="68">
        <v>1</v>
      </c>
    </row>
    <row r="914" spans="2:22" x14ac:dyDescent="0.25">
      <c r="B914" s="66">
        <v>0</v>
      </c>
      <c r="C914" s="66">
        <v>847</v>
      </c>
      <c r="D914" s="66">
        <v>851</v>
      </c>
      <c r="E914" s="66">
        <v>851</v>
      </c>
      <c r="F914" s="66">
        <v>851</v>
      </c>
      <c r="G914" s="66" t="s">
        <v>287</v>
      </c>
      <c r="H914" s="66" t="s">
        <v>528</v>
      </c>
      <c r="I914" s="76" t="s">
        <v>545</v>
      </c>
      <c r="J914" s="66" t="s">
        <v>664</v>
      </c>
      <c r="O914" s="75" t="s">
        <v>684</v>
      </c>
      <c r="P914" s="75">
        <v>1.8360000000000001</v>
      </c>
      <c r="Q914" s="66" t="s">
        <v>59</v>
      </c>
      <c r="R914" s="66" t="s">
        <v>469</v>
      </c>
      <c r="S914" s="67">
        <v>82287.154923076901</v>
      </c>
      <c r="T914" s="67">
        <f t="shared" si="14"/>
        <v>151079.21643876919</v>
      </c>
      <c r="U914" s="67">
        <v>235106.15692307701</v>
      </c>
      <c r="V914" s="68">
        <v>1</v>
      </c>
    </row>
    <row r="915" spans="2:22" x14ac:dyDescent="0.25">
      <c r="B915" s="66">
        <v>0</v>
      </c>
      <c r="C915" s="66">
        <v>847</v>
      </c>
      <c r="D915" s="66">
        <v>851</v>
      </c>
      <c r="E915" s="66">
        <v>853</v>
      </c>
      <c r="F915" s="66">
        <v>854</v>
      </c>
      <c r="G915" s="66" t="s">
        <v>287</v>
      </c>
      <c r="H915" s="66" t="s">
        <v>528</v>
      </c>
      <c r="I915" s="76" t="s">
        <v>545</v>
      </c>
      <c r="J915" s="66" t="s">
        <v>664</v>
      </c>
      <c r="K915" s="66" t="s">
        <v>665</v>
      </c>
      <c r="L915" s="66" t="s">
        <v>666</v>
      </c>
      <c r="M915" s="72" t="s">
        <v>667</v>
      </c>
      <c r="N915" s="72" t="s">
        <v>668</v>
      </c>
      <c r="O915" s="69" t="s">
        <v>684</v>
      </c>
      <c r="P915" s="69">
        <v>1.8360000000000001</v>
      </c>
      <c r="Q915" s="66" t="s">
        <v>59</v>
      </c>
      <c r="R915" s="66" t="s">
        <v>473</v>
      </c>
      <c r="S915" s="67">
        <v>2219.9054999999998</v>
      </c>
      <c r="T915" s="67">
        <f t="shared" si="14"/>
        <v>4075.746498</v>
      </c>
      <c r="U915" s="67">
        <v>44398.11</v>
      </c>
      <c r="V915" s="68">
        <v>1</v>
      </c>
    </row>
    <row r="916" spans="2:22" x14ac:dyDescent="0.25">
      <c r="B916" s="66">
        <v>0</v>
      </c>
      <c r="C916" s="66">
        <v>847</v>
      </c>
      <c r="D916" s="66">
        <v>851</v>
      </c>
      <c r="E916" s="66">
        <v>853</v>
      </c>
      <c r="F916" s="66">
        <v>854</v>
      </c>
      <c r="G916" s="66" t="s">
        <v>287</v>
      </c>
      <c r="H916" s="66" t="s">
        <v>528</v>
      </c>
      <c r="I916" s="76" t="s">
        <v>545</v>
      </c>
      <c r="J916" s="66" t="s">
        <v>664</v>
      </c>
      <c r="K916" s="66" t="s">
        <v>665</v>
      </c>
      <c r="L916" s="66" t="s">
        <v>666</v>
      </c>
      <c r="M916" s="72" t="s">
        <v>667</v>
      </c>
      <c r="N916" s="72" t="s">
        <v>668</v>
      </c>
      <c r="O916" s="69" t="s">
        <v>684</v>
      </c>
      <c r="P916" s="69">
        <v>1.8360000000000001</v>
      </c>
      <c r="Q916" s="66" t="s">
        <v>59</v>
      </c>
      <c r="R916" s="66" t="s">
        <v>465</v>
      </c>
      <c r="S916" s="67">
        <v>35283.825153846199</v>
      </c>
      <c r="T916" s="67">
        <f t="shared" si="14"/>
        <v>64781.102982461627</v>
      </c>
      <c r="U916" s="67">
        <v>352838.25153846201</v>
      </c>
      <c r="V916" s="68">
        <v>4</v>
      </c>
    </row>
    <row r="917" spans="2:22" x14ac:dyDescent="0.25">
      <c r="B917" s="66">
        <v>0</v>
      </c>
      <c r="C917" s="66">
        <v>847</v>
      </c>
      <c r="D917" s="66">
        <v>851</v>
      </c>
      <c r="E917" s="66">
        <v>853</v>
      </c>
      <c r="F917" s="66">
        <v>854</v>
      </c>
      <c r="G917" s="66" t="s">
        <v>287</v>
      </c>
      <c r="H917" s="66" t="s">
        <v>528</v>
      </c>
      <c r="I917" s="76" t="s">
        <v>545</v>
      </c>
      <c r="J917" s="66" t="s">
        <v>664</v>
      </c>
      <c r="K917" s="66" t="s">
        <v>665</v>
      </c>
      <c r="L917" s="66" t="s">
        <v>666</v>
      </c>
      <c r="M917" s="72" t="s">
        <v>667</v>
      </c>
      <c r="N917" s="72" t="s">
        <v>668</v>
      </c>
      <c r="O917" s="69" t="s">
        <v>684</v>
      </c>
      <c r="P917" s="69">
        <v>1.8360000000000001</v>
      </c>
      <c r="Q917" s="66" t="s">
        <v>59</v>
      </c>
      <c r="R917" s="66" t="s">
        <v>476</v>
      </c>
      <c r="S917" s="67">
        <v>10278.237538461501</v>
      </c>
      <c r="T917" s="67">
        <f t="shared" si="14"/>
        <v>18870.844120615315</v>
      </c>
      <c r="U917" s="67">
        <v>102782.37538461501</v>
      </c>
      <c r="V917" s="68">
        <v>1</v>
      </c>
    </row>
    <row r="918" spans="2:22" x14ac:dyDescent="0.25">
      <c r="B918" s="66">
        <v>0</v>
      </c>
      <c r="C918" s="66">
        <v>847</v>
      </c>
      <c r="D918" s="66">
        <v>851</v>
      </c>
      <c r="E918" s="66">
        <v>853</v>
      </c>
      <c r="F918" s="66">
        <v>854</v>
      </c>
      <c r="G918" s="66" t="s">
        <v>287</v>
      </c>
      <c r="H918" s="66" t="s">
        <v>528</v>
      </c>
      <c r="I918" s="76" t="s">
        <v>545</v>
      </c>
      <c r="J918" s="66" t="s">
        <v>664</v>
      </c>
      <c r="K918" s="66" t="s">
        <v>665</v>
      </c>
      <c r="L918" s="66" t="s">
        <v>666</v>
      </c>
      <c r="M918" s="72" t="s">
        <v>667</v>
      </c>
      <c r="N918" s="72" t="s">
        <v>668</v>
      </c>
      <c r="O918" s="69" t="s">
        <v>684</v>
      </c>
      <c r="P918" s="69">
        <v>1.8360000000000001</v>
      </c>
      <c r="Q918" s="66" t="s">
        <v>59</v>
      </c>
      <c r="R918" s="66" t="s">
        <v>467</v>
      </c>
      <c r="S918" s="67">
        <v>36795.214615384597</v>
      </c>
      <c r="T918" s="67">
        <f t="shared" si="14"/>
        <v>67556.014033846121</v>
      </c>
      <c r="U918" s="67">
        <v>183976.073076923</v>
      </c>
      <c r="V918" s="68">
        <v>1</v>
      </c>
    </row>
    <row r="919" spans="2:22" x14ac:dyDescent="0.25">
      <c r="B919" s="66">
        <v>0</v>
      </c>
      <c r="C919" s="66">
        <v>847</v>
      </c>
      <c r="D919" s="66">
        <v>851</v>
      </c>
      <c r="E919" s="66">
        <v>853</v>
      </c>
      <c r="F919" s="66">
        <v>854</v>
      </c>
      <c r="G919" s="66" t="s">
        <v>287</v>
      </c>
      <c r="H919" s="66" t="s">
        <v>528</v>
      </c>
      <c r="I919" s="76" t="s">
        <v>545</v>
      </c>
      <c r="J919" s="66" t="s">
        <v>664</v>
      </c>
      <c r="K919" s="66" t="s">
        <v>665</v>
      </c>
      <c r="L919" s="66" t="s">
        <v>666</v>
      </c>
      <c r="M919" s="72" t="s">
        <v>667</v>
      </c>
      <c r="N919" s="72" t="s">
        <v>668</v>
      </c>
      <c r="O919" s="69" t="s">
        <v>684</v>
      </c>
      <c r="P919" s="69">
        <v>1.8360000000000001</v>
      </c>
      <c r="Q919" s="66" t="s">
        <v>59</v>
      </c>
      <c r="R919" s="66" t="s">
        <v>468</v>
      </c>
      <c r="S919" s="67">
        <v>46197.088653846302</v>
      </c>
      <c r="T919" s="67">
        <f t="shared" si="14"/>
        <v>84817.85476846181</v>
      </c>
      <c r="U919" s="67">
        <v>184788.354615385</v>
      </c>
      <c r="V919" s="68">
        <v>1</v>
      </c>
    </row>
    <row r="920" spans="2:22" x14ac:dyDescent="0.25">
      <c r="B920" s="66">
        <v>0</v>
      </c>
      <c r="C920" s="66">
        <v>847</v>
      </c>
      <c r="D920" s="66">
        <v>851</v>
      </c>
      <c r="E920" s="66">
        <v>853</v>
      </c>
      <c r="F920" s="66">
        <v>854</v>
      </c>
      <c r="G920" s="66" t="s">
        <v>287</v>
      </c>
      <c r="H920" s="66" t="s">
        <v>528</v>
      </c>
      <c r="I920" s="76" t="s">
        <v>545</v>
      </c>
      <c r="J920" s="66" t="s">
        <v>664</v>
      </c>
      <c r="K920" s="66" t="s">
        <v>665</v>
      </c>
      <c r="L920" s="66" t="s">
        <v>666</v>
      </c>
      <c r="M920" s="72" t="s">
        <v>667</v>
      </c>
      <c r="N920" s="72" t="s">
        <v>668</v>
      </c>
      <c r="O920" s="69" t="s">
        <v>684</v>
      </c>
      <c r="P920" s="69">
        <v>1.8360000000000001</v>
      </c>
      <c r="Q920" s="66" t="s">
        <v>60</v>
      </c>
      <c r="R920" s="66" t="s">
        <v>465</v>
      </c>
      <c r="S920" s="67">
        <v>9352.2806153846195</v>
      </c>
      <c r="T920" s="67">
        <f t="shared" si="14"/>
        <v>17170.787209846163</v>
      </c>
      <c r="U920" s="67">
        <v>93522.806153846206</v>
      </c>
      <c r="V920" s="68">
        <v>1</v>
      </c>
    </row>
    <row r="921" spans="2:22" x14ac:dyDescent="0.25">
      <c r="B921" s="66">
        <v>0</v>
      </c>
      <c r="C921" s="66">
        <v>847</v>
      </c>
      <c r="D921" s="66">
        <v>851</v>
      </c>
      <c r="E921" s="66">
        <v>853</v>
      </c>
      <c r="F921" s="66">
        <v>854</v>
      </c>
      <c r="G921" s="66" t="s">
        <v>287</v>
      </c>
      <c r="H921" s="66" t="s">
        <v>528</v>
      </c>
      <c r="I921" s="76" t="s">
        <v>545</v>
      </c>
      <c r="J921" s="66" t="s">
        <v>664</v>
      </c>
      <c r="K921" s="66" t="s">
        <v>665</v>
      </c>
      <c r="L921" s="66" t="s">
        <v>666</v>
      </c>
      <c r="M921" s="72" t="s">
        <v>667</v>
      </c>
      <c r="N921" s="72" t="s">
        <v>668</v>
      </c>
      <c r="O921" s="69" t="s">
        <v>684</v>
      </c>
      <c r="P921" s="69">
        <v>1.8360000000000001</v>
      </c>
      <c r="Q921" s="66" t="s">
        <v>60</v>
      </c>
      <c r="R921" s="66" t="s">
        <v>476</v>
      </c>
      <c r="S921" s="67">
        <v>10322.0926923077</v>
      </c>
      <c r="T921" s="67">
        <f t="shared" si="14"/>
        <v>18951.362183076937</v>
      </c>
      <c r="U921" s="67">
        <v>103220.926923077</v>
      </c>
      <c r="V921" s="68">
        <v>1</v>
      </c>
    </row>
    <row r="922" spans="2:22" x14ac:dyDescent="0.25">
      <c r="B922" s="66">
        <v>0</v>
      </c>
      <c r="C922" s="66">
        <v>847</v>
      </c>
      <c r="D922" s="66">
        <v>851</v>
      </c>
      <c r="E922" s="66">
        <v>853</v>
      </c>
      <c r="F922" s="66">
        <v>854</v>
      </c>
      <c r="G922" s="66" t="s">
        <v>287</v>
      </c>
      <c r="H922" s="66" t="s">
        <v>528</v>
      </c>
      <c r="I922" s="76" t="s">
        <v>545</v>
      </c>
      <c r="J922" s="66" t="s">
        <v>664</v>
      </c>
      <c r="K922" s="66" t="s">
        <v>665</v>
      </c>
      <c r="L922" s="66" t="s">
        <v>666</v>
      </c>
      <c r="M922" s="72" t="s">
        <v>667</v>
      </c>
      <c r="N922" s="72" t="s">
        <v>668</v>
      </c>
      <c r="O922" s="69" t="s">
        <v>684</v>
      </c>
      <c r="P922" s="69">
        <v>1.8360000000000001</v>
      </c>
      <c r="Q922" s="66" t="s">
        <v>61</v>
      </c>
      <c r="R922" s="66" t="s">
        <v>465</v>
      </c>
      <c r="S922" s="67">
        <v>19440.553384615399</v>
      </c>
      <c r="T922" s="67">
        <f t="shared" si="14"/>
        <v>35692.856014153876</v>
      </c>
      <c r="U922" s="67">
        <v>194405.53384615399</v>
      </c>
      <c r="V922" s="68">
        <v>2</v>
      </c>
    </row>
    <row r="923" spans="2:22" x14ac:dyDescent="0.25">
      <c r="B923" s="66">
        <v>0</v>
      </c>
      <c r="C923" s="66">
        <v>847</v>
      </c>
      <c r="D923" s="66">
        <v>851</v>
      </c>
      <c r="E923" s="66">
        <v>853</v>
      </c>
      <c r="F923" s="66">
        <v>854</v>
      </c>
      <c r="G923" s="66" t="s">
        <v>287</v>
      </c>
      <c r="H923" s="66" t="s">
        <v>528</v>
      </c>
      <c r="I923" s="76" t="s">
        <v>545</v>
      </c>
      <c r="J923" s="66" t="s">
        <v>664</v>
      </c>
      <c r="K923" s="66" t="s">
        <v>665</v>
      </c>
      <c r="L923" s="66" t="s">
        <v>666</v>
      </c>
      <c r="M923" s="72" t="s">
        <v>667</v>
      </c>
      <c r="N923" s="72" t="s">
        <v>668</v>
      </c>
      <c r="O923" s="69" t="s">
        <v>684</v>
      </c>
      <c r="P923" s="69">
        <v>1.8360000000000001</v>
      </c>
      <c r="Q923" s="66" t="s">
        <v>61</v>
      </c>
      <c r="R923" s="66" t="s">
        <v>476</v>
      </c>
      <c r="S923" s="67">
        <v>10206.3530769231</v>
      </c>
      <c r="T923" s="67">
        <f t="shared" si="14"/>
        <v>18738.864249230814</v>
      </c>
      <c r="U923" s="67">
        <v>102063.530769231</v>
      </c>
      <c r="V923" s="68">
        <v>1</v>
      </c>
    </row>
    <row r="924" spans="2:22" x14ac:dyDescent="0.25">
      <c r="B924" s="66">
        <v>0</v>
      </c>
      <c r="C924" s="66">
        <v>847</v>
      </c>
      <c r="D924" s="66">
        <v>851</v>
      </c>
      <c r="E924" s="66">
        <v>853</v>
      </c>
      <c r="F924" s="66">
        <v>854</v>
      </c>
      <c r="G924" s="66" t="s">
        <v>287</v>
      </c>
      <c r="H924" s="66" t="s">
        <v>528</v>
      </c>
      <c r="I924" s="76" t="s">
        <v>545</v>
      </c>
      <c r="J924" s="66" t="s">
        <v>664</v>
      </c>
      <c r="K924" s="66" t="s">
        <v>665</v>
      </c>
      <c r="L924" s="66" t="s">
        <v>666</v>
      </c>
      <c r="M924" s="72" t="s">
        <v>667</v>
      </c>
      <c r="N924" s="72" t="s">
        <v>668</v>
      </c>
      <c r="O924" s="69" t="s">
        <v>684</v>
      </c>
      <c r="P924" s="69">
        <v>1.8360000000000001</v>
      </c>
      <c r="Q924" s="66" t="s">
        <v>62</v>
      </c>
      <c r="R924" s="66" t="s">
        <v>465</v>
      </c>
      <c r="S924" s="67">
        <v>9985.3663846153795</v>
      </c>
      <c r="T924" s="67">
        <f t="shared" si="14"/>
        <v>18333.132682153839</v>
      </c>
      <c r="U924" s="67">
        <v>99853.663846153795</v>
      </c>
      <c r="V924" s="68">
        <v>1</v>
      </c>
    </row>
    <row r="925" spans="2:22" x14ac:dyDescent="0.25">
      <c r="B925" s="66">
        <v>0</v>
      </c>
      <c r="C925" s="66">
        <v>847</v>
      </c>
      <c r="D925" s="66">
        <v>851</v>
      </c>
      <c r="E925" s="66">
        <v>853</v>
      </c>
      <c r="F925" s="66">
        <v>854</v>
      </c>
      <c r="G925" s="66" t="s">
        <v>287</v>
      </c>
      <c r="H925" s="66" t="s">
        <v>528</v>
      </c>
      <c r="I925" s="76" t="s">
        <v>545</v>
      </c>
      <c r="J925" s="66" t="s">
        <v>664</v>
      </c>
      <c r="K925" s="66" t="s">
        <v>665</v>
      </c>
      <c r="L925" s="66" t="s">
        <v>666</v>
      </c>
      <c r="M925" s="72" t="s">
        <v>667</v>
      </c>
      <c r="N925" s="72" t="s">
        <v>668</v>
      </c>
      <c r="O925" s="69" t="s">
        <v>684</v>
      </c>
      <c r="P925" s="69">
        <v>1.8360000000000001</v>
      </c>
      <c r="Q925" s="66" t="s">
        <v>63</v>
      </c>
      <c r="R925" s="66" t="s">
        <v>471</v>
      </c>
      <c r="S925" s="67">
        <v>4838.46646153846</v>
      </c>
      <c r="T925" s="67">
        <f t="shared" si="14"/>
        <v>8883.424423384613</v>
      </c>
      <c r="U925" s="67">
        <v>60480.830769230801</v>
      </c>
      <c r="V925" s="68">
        <v>1</v>
      </c>
    </row>
    <row r="926" spans="2:22" x14ac:dyDescent="0.25">
      <c r="B926" s="66">
        <v>0</v>
      </c>
      <c r="C926" s="66">
        <v>847</v>
      </c>
      <c r="D926" s="66">
        <v>851</v>
      </c>
      <c r="E926" s="66">
        <v>853</v>
      </c>
      <c r="F926" s="66">
        <v>854</v>
      </c>
      <c r="G926" s="66" t="s">
        <v>287</v>
      </c>
      <c r="H926" s="66" t="s">
        <v>528</v>
      </c>
      <c r="I926" s="76" t="s">
        <v>545</v>
      </c>
      <c r="J926" s="66" t="s">
        <v>664</v>
      </c>
      <c r="K926" s="66" t="s">
        <v>665</v>
      </c>
      <c r="L926" s="66" t="s">
        <v>666</v>
      </c>
      <c r="M926" s="72" t="s">
        <v>667</v>
      </c>
      <c r="N926" s="72" t="s">
        <v>668</v>
      </c>
      <c r="O926" s="69" t="s">
        <v>684</v>
      </c>
      <c r="P926" s="69">
        <v>1.8360000000000001</v>
      </c>
      <c r="Q926" s="66" t="s">
        <v>63</v>
      </c>
      <c r="R926" s="66" t="s">
        <v>465</v>
      </c>
      <c r="S926" s="67">
        <v>9464.7946153846206</v>
      </c>
      <c r="T926" s="67">
        <f t="shared" si="14"/>
        <v>17377.362913846166</v>
      </c>
      <c r="U926" s="67">
        <v>94647.946153846206</v>
      </c>
      <c r="V926" s="68">
        <v>1</v>
      </c>
    </row>
    <row r="927" spans="2:22" x14ac:dyDescent="0.25">
      <c r="B927" s="66">
        <v>0</v>
      </c>
      <c r="C927" s="66">
        <v>847</v>
      </c>
      <c r="D927" s="66">
        <v>851</v>
      </c>
      <c r="E927" s="66">
        <v>853</v>
      </c>
      <c r="F927" s="66">
        <v>854</v>
      </c>
      <c r="G927" s="66" t="s">
        <v>287</v>
      </c>
      <c r="H927" s="66" t="s">
        <v>528</v>
      </c>
      <c r="I927" s="76" t="s">
        <v>545</v>
      </c>
      <c r="J927" s="66" t="s">
        <v>664</v>
      </c>
      <c r="K927" s="66" t="s">
        <v>665</v>
      </c>
      <c r="L927" s="66" t="s">
        <v>666</v>
      </c>
      <c r="M927" s="72" t="s">
        <v>667</v>
      </c>
      <c r="N927" s="72" t="s">
        <v>668</v>
      </c>
      <c r="O927" s="69" t="s">
        <v>684</v>
      </c>
      <c r="P927" s="69">
        <v>1.8360000000000001</v>
      </c>
      <c r="Q927" s="66" t="s">
        <v>63</v>
      </c>
      <c r="R927" s="66" t="s">
        <v>476</v>
      </c>
      <c r="S927" s="67">
        <v>2231.0320000000002</v>
      </c>
      <c r="T927" s="67">
        <f t="shared" si="14"/>
        <v>4096.1747520000008</v>
      </c>
      <c r="U927" s="67">
        <v>22310.32</v>
      </c>
      <c r="V927" s="68">
        <v>1</v>
      </c>
    </row>
    <row r="928" spans="2:22" x14ac:dyDescent="0.25">
      <c r="B928" s="66">
        <v>0</v>
      </c>
      <c r="C928" s="66">
        <v>847</v>
      </c>
      <c r="D928" s="66">
        <v>851</v>
      </c>
      <c r="E928" s="66">
        <v>853</v>
      </c>
      <c r="F928" s="66">
        <v>854</v>
      </c>
      <c r="G928" s="66" t="s">
        <v>287</v>
      </c>
      <c r="H928" s="66" t="s">
        <v>528</v>
      </c>
      <c r="I928" s="76" t="s">
        <v>545</v>
      </c>
      <c r="J928" s="66" t="s">
        <v>664</v>
      </c>
      <c r="K928" s="66" t="s">
        <v>665</v>
      </c>
      <c r="L928" s="66" t="s">
        <v>666</v>
      </c>
      <c r="M928" s="72" t="s">
        <v>667</v>
      </c>
      <c r="N928" s="72" t="s">
        <v>668</v>
      </c>
      <c r="O928" s="69" t="s">
        <v>684</v>
      </c>
      <c r="P928" s="69">
        <v>1.8360000000000001</v>
      </c>
      <c r="Q928" s="66" t="s">
        <v>64</v>
      </c>
      <c r="R928" s="66" t="s">
        <v>465</v>
      </c>
      <c r="S928" s="67">
        <v>10622.2226153846</v>
      </c>
      <c r="T928" s="67">
        <f t="shared" si="14"/>
        <v>19502.400721846127</v>
      </c>
      <c r="U928" s="67">
        <v>106222.226153846</v>
      </c>
      <c r="V928" s="68">
        <v>1</v>
      </c>
    </row>
    <row r="929" spans="2:22" x14ac:dyDescent="0.25">
      <c r="B929" s="66">
        <v>0</v>
      </c>
      <c r="C929" s="66">
        <v>847</v>
      </c>
      <c r="D929" s="66">
        <v>851</v>
      </c>
      <c r="E929" s="66">
        <v>853</v>
      </c>
      <c r="F929" s="66">
        <v>854</v>
      </c>
      <c r="G929" s="66" t="s">
        <v>287</v>
      </c>
      <c r="H929" s="66" t="s">
        <v>528</v>
      </c>
      <c r="I929" s="76" t="s">
        <v>545</v>
      </c>
      <c r="J929" s="66" t="s">
        <v>664</v>
      </c>
      <c r="K929" s="66" t="s">
        <v>665</v>
      </c>
      <c r="L929" s="66" t="s">
        <v>666</v>
      </c>
      <c r="M929" s="72" t="s">
        <v>667</v>
      </c>
      <c r="N929" s="72" t="s">
        <v>668</v>
      </c>
      <c r="O929" s="69" t="s">
        <v>684</v>
      </c>
      <c r="P929" s="69">
        <v>1.8360000000000001</v>
      </c>
      <c r="Q929" s="66" t="s">
        <v>64</v>
      </c>
      <c r="R929" s="66" t="s">
        <v>476</v>
      </c>
      <c r="S929" s="67">
        <v>10918.0202307692</v>
      </c>
      <c r="T929" s="67">
        <f t="shared" si="14"/>
        <v>20045.485143692251</v>
      </c>
      <c r="U929" s="67">
        <v>109180.202307692</v>
      </c>
      <c r="V929" s="68">
        <v>1</v>
      </c>
    </row>
    <row r="930" spans="2:22" x14ac:dyDescent="0.25">
      <c r="B930" s="66">
        <v>0</v>
      </c>
      <c r="C930" s="66">
        <v>847</v>
      </c>
      <c r="D930" s="66">
        <v>851</v>
      </c>
      <c r="E930" s="66">
        <v>853</v>
      </c>
      <c r="F930" s="66">
        <v>854</v>
      </c>
      <c r="G930" s="66" t="s">
        <v>287</v>
      </c>
      <c r="H930" s="66" t="s">
        <v>528</v>
      </c>
      <c r="I930" s="76" t="s">
        <v>545</v>
      </c>
      <c r="J930" s="66" t="s">
        <v>664</v>
      </c>
      <c r="K930" s="66" t="s">
        <v>665</v>
      </c>
      <c r="L930" s="66" t="s">
        <v>666</v>
      </c>
      <c r="M930" s="72" t="s">
        <v>667</v>
      </c>
      <c r="N930" s="72" t="s">
        <v>668</v>
      </c>
      <c r="O930" s="69" t="s">
        <v>684</v>
      </c>
      <c r="P930" s="69">
        <v>1.8360000000000001</v>
      </c>
      <c r="Q930" s="66" t="s">
        <v>66</v>
      </c>
      <c r="R930" s="66" t="s">
        <v>465</v>
      </c>
      <c r="S930" s="67">
        <v>9484.2465384615407</v>
      </c>
      <c r="T930" s="67">
        <f t="shared" si="14"/>
        <v>17413.07664461539</v>
      </c>
      <c r="U930" s="67">
        <v>94842.465384615396</v>
      </c>
      <c r="V930" s="68">
        <v>1</v>
      </c>
    </row>
    <row r="931" spans="2:22" x14ac:dyDescent="0.25">
      <c r="B931" s="66">
        <v>0</v>
      </c>
      <c r="C931" s="66">
        <v>847</v>
      </c>
      <c r="D931" s="66">
        <v>851</v>
      </c>
      <c r="E931" s="66">
        <v>853</v>
      </c>
      <c r="F931" s="66">
        <v>854</v>
      </c>
      <c r="G931" s="66" t="s">
        <v>287</v>
      </c>
      <c r="H931" s="66" t="s">
        <v>528</v>
      </c>
      <c r="I931" s="76" t="s">
        <v>545</v>
      </c>
      <c r="J931" s="66" t="s">
        <v>664</v>
      </c>
      <c r="K931" s="66" t="s">
        <v>665</v>
      </c>
      <c r="L931" s="66" t="s">
        <v>666</v>
      </c>
      <c r="M931" s="72" t="s">
        <v>667</v>
      </c>
      <c r="N931" s="72" t="s">
        <v>668</v>
      </c>
      <c r="O931" s="69" t="s">
        <v>684</v>
      </c>
      <c r="P931" s="69">
        <v>1.8360000000000001</v>
      </c>
      <c r="Q931" s="66" t="s">
        <v>66</v>
      </c>
      <c r="R931" s="66" t="s">
        <v>476</v>
      </c>
      <c r="S931" s="67">
        <v>10342.988230769201</v>
      </c>
      <c r="T931" s="67">
        <f t="shared" si="14"/>
        <v>18989.726391692253</v>
      </c>
      <c r="U931" s="67">
        <v>103429.88230769199</v>
      </c>
      <c r="V931" s="68">
        <v>1</v>
      </c>
    </row>
    <row r="932" spans="2:22" x14ac:dyDescent="0.25">
      <c r="B932" s="66">
        <v>0</v>
      </c>
      <c r="C932" s="66">
        <v>847</v>
      </c>
      <c r="D932" s="66">
        <v>851</v>
      </c>
      <c r="E932" s="66">
        <v>853</v>
      </c>
      <c r="F932" s="66">
        <v>854</v>
      </c>
      <c r="G932" s="66" t="s">
        <v>287</v>
      </c>
      <c r="H932" s="66" t="s">
        <v>528</v>
      </c>
      <c r="I932" s="76" t="s">
        <v>545</v>
      </c>
      <c r="J932" s="66" t="s">
        <v>664</v>
      </c>
      <c r="K932" s="66" t="s">
        <v>665</v>
      </c>
      <c r="L932" s="66" t="s">
        <v>666</v>
      </c>
      <c r="M932" s="72" t="s">
        <v>667</v>
      </c>
      <c r="N932" s="72" t="s">
        <v>668</v>
      </c>
      <c r="O932" s="69" t="s">
        <v>684</v>
      </c>
      <c r="P932" s="69">
        <v>1.8360000000000001</v>
      </c>
      <c r="Q932" s="66" t="s">
        <v>84</v>
      </c>
      <c r="R932" s="66" t="s">
        <v>475</v>
      </c>
      <c r="S932" s="67">
        <v>6997.2877384615304</v>
      </c>
      <c r="T932" s="67">
        <f t="shared" si="14"/>
        <v>12847.02028781537</v>
      </c>
      <c r="U932" s="67">
        <v>77747.641538461496</v>
      </c>
      <c r="V932" s="68">
        <v>1</v>
      </c>
    </row>
    <row r="933" spans="2:22" x14ac:dyDescent="0.25">
      <c r="B933" s="66">
        <v>0</v>
      </c>
      <c r="C933" s="66">
        <v>847</v>
      </c>
      <c r="D933" s="66">
        <v>851</v>
      </c>
      <c r="E933" s="66">
        <v>853</v>
      </c>
      <c r="F933" s="66">
        <v>854</v>
      </c>
      <c r="G933" s="66" t="s">
        <v>287</v>
      </c>
      <c r="H933" s="66" t="s">
        <v>528</v>
      </c>
      <c r="I933" s="76" t="s">
        <v>545</v>
      </c>
      <c r="J933" s="66" t="s">
        <v>664</v>
      </c>
      <c r="K933" s="66" t="s">
        <v>665</v>
      </c>
      <c r="L933" s="66" t="s">
        <v>666</v>
      </c>
      <c r="M933" s="72" t="s">
        <v>667</v>
      </c>
      <c r="N933" s="72" t="s">
        <v>668</v>
      </c>
      <c r="O933" s="69" t="s">
        <v>684</v>
      </c>
      <c r="P933" s="69">
        <v>1.8360000000000001</v>
      </c>
      <c r="Q933" s="66" t="s">
        <v>84</v>
      </c>
      <c r="R933" s="66" t="s">
        <v>465</v>
      </c>
      <c r="S933" s="67">
        <v>9787.8663846153795</v>
      </c>
      <c r="T933" s="67">
        <f t="shared" si="14"/>
        <v>17970.522682153838</v>
      </c>
      <c r="U933" s="67">
        <v>97878.663846153795</v>
      </c>
      <c r="V933" s="68">
        <v>1</v>
      </c>
    </row>
    <row r="934" spans="2:22" x14ac:dyDescent="0.25">
      <c r="B934" s="66">
        <v>0</v>
      </c>
      <c r="C934" s="66">
        <v>847</v>
      </c>
      <c r="D934" s="66">
        <v>851</v>
      </c>
      <c r="E934" s="66">
        <v>853</v>
      </c>
      <c r="F934" s="66">
        <v>854</v>
      </c>
      <c r="G934" s="66" t="s">
        <v>287</v>
      </c>
      <c r="H934" s="66" t="s">
        <v>528</v>
      </c>
      <c r="I934" s="76" t="s">
        <v>545</v>
      </c>
      <c r="J934" s="66" t="s">
        <v>664</v>
      </c>
      <c r="K934" s="66" t="s">
        <v>665</v>
      </c>
      <c r="L934" s="66" t="s">
        <v>666</v>
      </c>
      <c r="M934" s="72" t="s">
        <v>667</v>
      </c>
      <c r="N934" s="72" t="s">
        <v>668</v>
      </c>
      <c r="O934" s="69" t="s">
        <v>684</v>
      </c>
      <c r="P934" s="69">
        <v>1.8360000000000001</v>
      </c>
      <c r="Q934" s="66" t="s">
        <v>84</v>
      </c>
      <c r="R934" s="66" t="s">
        <v>476</v>
      </c>
      <c r="S934" s="67">
        <v>10529.6518461538</v>
      </c>
      <c r="T934" s="67">
        <f t="shared" si="14"/>
        <v>19332.440789538377</v>
      </c>
      <c r="U934" s="67">
        <v>105296.518461538</v>
      </c>
      <c r="V934" s="68">
        <v>1</v>
      </c>
    </row>
    <row r="935" spans="2:22" x14ac:dyDescent="0.25">
      <c r="B935" s="66">
        <v>0</v>
      </c>
      <c r="C935" s="66">
        <v>847</v>
      </c>
      <c r="D935" s="66">
        <v>851</v>
      </c>
      <c r="E935" s="66">
        <v>855</v>
      </c>
      <c r="F935" s="66">
        <v>855</v>
      </c>
      <c r="G935" s="66" t="s">
        <v>287</v>
      </c>
      <c r="H935" s="66" t="s">
        <v>528</v>
      </c>
      <c r="I935" s="76" t="s">
        <v>545</v>
      </c>
      <c r="J935" s="66" t="s">
        <v>664</v>
      </c>
      <c r="K935" s="66" t="s">
        <v>13</v>
      </c>
      <c r="L935" s="71" t="s">
        <v>599</v>
      </c>
      <c r="O935" s="69" t="s">
        <v>684</v>
      </c>
      <c r="P935" s="69">
        <v>1.8360000000000001</v>
      </c>
      <c r="Q935" s="66" t="s">
        <v>59</v>
      </c>
      <c r="R935" s="66" t="s">
        <v>474</v>
      </c>
      <c r="S935" s="67">
        <v>4012.14343846154</v>
      </c>
      <c r="T935" s="67">
        <f t="shared" si="14"/>
        <v>7366.2953530153873</v>
      </c>
      <c r="U935" s="67">
        <v>66869.057307692303</v>
      </c>
      <c r="V935" s="68">
        <v>1</v>
      </c>
    </row>
    <row r="936" spans="2:22" x14ac:dyDescent="0.25">
      <c r="B936" s="66">
        <v>0</v>
      </c>
      <c r="C936" s="66">
        <v>847</v>
      </c>
      <c r="D936" s="66">
        <v>851</v>
      </c>
      <c r="E936" s="66">
        <v>855</v>
      </c>
      <c r="F936" s="66">
        <v>855</v>
      </c>
      <c r="G936" s="66" t="s">
        <v>287</v>
      </c>
      <c r="H936" s="66" t="s">
        <v>528</v>
      </c>
      <c r="I936" s="76" t="s">
        <v>545</v>
      </c>
      <c r="J936" s="66" t="s">
        <v>664</v>
      </c>
      <c r="K936" s="66" t="s">
        <v>13</v>
      </c>
      <c r="L936" s="71" t="s">
        <v>599</v>
      </c>
      <c r="O936" s="69" t="s">
        <v>684</v>
      </c>
      <c r="P936" s="69">
        <v>1.8360000000000001</v>
      </c>
      <c r="Q936" s="66" t="s">
        <v>59</v>
      </c>
      <c r="R936" s="66" t="s">
        <v>475</v>
      </c>
      <c r="S936" s="67">
        <v>5856.9286153846197</v>
      </c>
      <c r="T936" s="67">
        <f t="shared" si="14"/>
        <v>10753.320937846162</v>
      </c>
      <c r="U936" s="67">
        <v>65076.984615384601</v>
      </c>
      <c r="V936" s="68">
        <v>2</v>
      </c>
    </row>
    <row r="937" spans="2:22" x14ac:dyDescent="0.25">
      <c r="B937" s="66">
        <v>0</v>
      </c>
      <c r="C937" s="66">
        <v>847</v>
      </c>
      <c r="D937" s="66">
        <v>851</v>
      </c>
      <c r="E937" s="66">
        <v>855</v>
      </c>
      <c r="F937" s="66">
        <v>855</v>
      </c>
      <c r="G937" s="66" t="s">
        <v>287</v>
      </c>
      <c r="H937" s="66" t="s">
        <v>528</v>
      </c>
      <c r="I937" s="76" t="s">
        <v>545</v>
      </c>
      <c r="J937" s="66" t="s">
        <v>664</v>
      </c>
      <c r="K937" s="66" t="s">
        <v>13</v>
      </c>
      <c r="L937" s="71" t="s">
        <v>599</v>
      </c>
      <c r="O937" s="69" t="s">
        <v>684</v>
      </c>
      <c r="P937" s="69">
        <v>1.8360000000000001</v>
      </c>
      <c r="Q937" s="66" t="s">
        <v>59</v>
      </c>
      <c r="R937" s="66" t="s">
        <v>476</v>
      </c>
      <c r="S937" s="67">
        <v>8250.1973076923096</v>
      </c>
      <c r="T937" s="67">
        <f t="shared" si="14"/>
        <v>15147.362256923081</v>
      </c>
      <c r="U937" s="67">
        <v>82501.973076923096</v>
      </c>
      <c r="V937" s="68">
        <v>1</v>
      </c>
    </row>
    <row r="938" spans="2:22" x14ac:dyDescent="0.25">
      <c r="B938" s="66">
        <v>0</v>
      </c>
      <c r="C938" s="66">
        <v>847</v>
      </c>
      <c r="D938" s="66">
        <v>851</v>
      </c>
      <c r="E938" s="66">
        <v>855</v>
      </c>
      <c r="F938" s="66">
        <v>855</v>
      </c>
      <c r="G938" s="66" t="s">
        <v>287</v>
      </c>
      <c r="H938" s="66" t="s">
        <v>528</v>
      </c>
      <c r="I938" s="76" t="s">
        <v>545</v>
      </c>
      <c r="J938" s="66" t="s">
        <v>664</v>
      </c>
      <c r="K938" s="66" t="s">
        <v>13</v>
      </c>
      <c r="L938" s="71" t="s">
        <v>599</v>
      </c>
      <c r="O938" s="69" t="s">
        <v>684</v>
      </c>
      <c r="P938" s="69">
        <v>1.8360000000000001</v>
      </c>
      <c r="Q938" s="66" t="s">
        <v>59</v>
      </c>
      <c r="R938" s="66" t="s">
        <v>467</v>
      </c>
      <c r="S938" s="67">
        <v>69285.042615384606</v>
      </c>
      <c r="T938" s="67">
        <f t="shared" si="14"/>
        <v>127207.33824184614</v>
      </c>
      <c r="U938" s="67">
        <v>346425.21307692298</v>
      </c>
      <c r="V938" s="68">
        <v>2</v>
      </c>
    </row>
    <row r="939" spans="2:22" x14ac:dyDescent="0.25">
      <c r="B939" s="66">
        <v>0</v>
      </c>
      <c r="C939" s="66">
        <v>847</v>
      </c>
      <c r="D939" s="66">
        <v>851</v>
      </c>
      <c r="E939" s="66">
        <v>855</v>
      </c>
      <c r="F939" s="66">
        <v>855</v>
      </c>
      <c r="G939" s="66" t="s">
        <v>287</v>
      </c>
      <c r="H939" s="66" t="s">
        <v>528</v>
      </c>
      <c r="I939" s="76" t="s">
        <v>545</v>
      </c>
      <c r="J939" s="66" t="s">
        <v>664</v>
      </c>
      <c r="K939" s="66" t="s">
        <v>13</v>
      </c>
      <c r="L939" s="71" t="s">
        <v>599</v>
      </c>
      <c r="O939" s="69" t="s">
        <v>684</v>
      </c>
      <c r="P939" s="69">
        <v>1.8360000000000001</v>
      </c>
      <c r="Q939" s="66" t="s">
        <v>59</v>
      </c>
      <c r="R939" s="66" t="s">
        <v>478</v>
      </c>
      <c r="S939" s="67">
        <v>76657.371346153799</v>
      </c>
      <c r="T939" s="67">
        <f t="shared" si="14"/>
        <v>140742.93379153838</v>
      </c>
      <c r="U939" s="67">
        <v>255524.57115384599</v>
      </c>
      <c r="V939" s="68">
        <v>1</v>
      </c>
    </row>
    <row r="940" spans="2:22" x14ac:dyDescent="0.25">
      <c r="B940" s="66">
        <v>0</v>
      </c>
      <c r="C940" s="66">
        <v>847</v>
      </c>
      <c r="D940" s="66">
        <v>851</v>
      </c>
      <c r="E940" s="66">
        <v>855</v>
      </c>
      <c r="F940" s="66">
        <v>867</v>
      </c>
      <c r="G940" s="66" t="s">
        <v>287</v>
      </c>
      <c r="H940" s="66" t="s">
        <v>528</v>
      </c>
      <c r="I940" s="76" t="s">
        <v>545</v>
      </c>
      <c r="J940" s="66" t="s">
        <v>664</v>
      </c>
      <c r="K940" s="66" t="s">
        <v>13</v>
      </c>
      <c r="L940" s="71" t="s">
        <v>599</v>
      </c>
      <c r="M940" s="66" t="s">
        <v>600</v>
      </c>
      <c r="N940" s="66" t="s">
        <v>601</v>
      </c>
      <c r="O940" s="69" t="s">
        <v>684</v>
      </c>
      <c r="P940" s="69">
        <v>1.8360000000000001</v>
      </c>
      <c r="Q940" s="66" t="s">
        <v>59</v>
      </c>
      <c r="R940" s="66" t="s">
        <v>473</v>
      </c>
      <c r="S940" s="67">
        <v>2403.0611923076999</v>
      </c>
      <c r="T940" s="67">
        <f t="shared" si="14"/>
        <v>4412.0203490769372</v>
      </c>
      <c r="U940" s="67">
        <v>48061.223846153902</v>
      </c>
      <c r="V940" s="68">
        <v>1</v>
      </c>
    </row>
    <row r="941" spans="2:22" x14ac:dyDescent="0.25">
      <c r="B941" s="66">
        <v>0</v>
      </c>
      <c r="C941" s="66">
        <v>847</v>
      </c>
      <c r="D941" s="66">
        <v>851</v>
      </c>
      <c r="E941" s="66">
        <v>855</v>
      </c>
      <c r="F941" s="66">
        <v>867</v>
      </c>
      <c r="G941" s="66" t="s">
        <v>287</v>
      </c>
      <c r="H941" s="66" t="s">
        <v>528</v>
      </c>
      <c r="I941" s="76" t="s">
        <v>545</v>
      </c>
      <c r="J941" s="66" t="s">
        <v>664</v>
      </c>
      <c r="K941" s="66" t="s">
        <v>13</v>
      </c>
      <c r="L941" s="71" t="s">
        <v>599</v>
      </c>
      <c r="M941" s="66" t="s">
        <v>600</v>
      </c>
      <c r="N941" s="66" t="s">
        <v>601</v>
      </c>
      <c r="O941" s="69" t="s">
        <v>684</v>
      </c>
      <c r="P941" s="69">
        <v>1.8360000000000001</v>
      </c>
      <c r="Q941" s="66" t="s">
        <v>59</v>
      </c>
      <c r="R941" s="66" t="s">
        <v>474</v>
      </c>
      <c r="S941" s="67">
        <v>19021.390107692299</v>
      </c>
      <c r="T941" s="67">
        <f t="shared" si="14"/>
        <v>34923.27223772306</v>
      </c>
      <c r="U941" s="67">
        <v>317023.16846153798</v>
      </c>
      <c r="V941" s="68">
        <v>6</v>
      </c>
    </row>
    <row r="942" spans="2:22" x14ac:dyDescent="0.25">
      <c r="B942" s="66">
        <v>0</v>
      </c>
      <c r="C942" s="66">
        <v>847</v>
      </c>
      <c r="D942" s="66">
        <v>851</v>
      </c>
      <c r="E942" s="66">
        <v>855</v>
      </c>
      <c r="F942" s="66">
        <v>867</v>
      </c>
      <c r="G942" s="66" t="s">
        <v>287</v>
      </c>
      <c r="H942" s="66" t="s">
        <v>528</v>
      </c>
      <c r="I942" s="76" t="s">
        <v>545</v>
      </c>
      <c r="J942" s="66" t="s">
        <v>664</v>
      </c>
      <c r="K942" s="66" t="s">
        <v>13</v>
      </c>
      <c r="L942" s="71" t="s">
        <v>599</v>
      </c>
      <c r="M942" s="66" t="s">
        <v>600</v>
      </c>
      <c r="N942" s="66" t="s">
        <v>601</v>
      </c>
      <c r="O942" s="69" t="s">
        <v>684</v>
      </c>
      <c r="P942" s="69">
        <v>1.8360000000000001</v>
      </c>
      <c r="Q942" s="66" t="s">
        <v>59</v>
      </c>
      <c r="R942" s="66" t="s">
        <v>471</v>
      </c>
      <c r="S942" s="67">
        <v>28469.172030769299</v>
      </c>
      <c r="T942" s="67">
        <f t="shared" si="14"/>
        <v>52269.399848492438</v>
      </c>
      <c r="U942" s="67">
        <v>355864.650384615</v>
      </c>
      <c r="V942" s="68">
        <v>6</v>
      </c>
    </row>
    <row r="943" spans="2:22" x14ac:dyDescent="0.25">
      <c r="B943" s="66">
        <v>0</v>
      </c>
      <c r="C943" s="66">
        <v>847</v>
      </c>
      <c r="D943" s="66">
        <v>851</v>
      </c>
      <c r="E943" s="66">
        <v>855</v>
      </c>
      <c r="F943" s="66">
        <v>867</v>
      </c>
      <c r="G943" s="66" t="s">
        <v>287</v>
      </c>
      <c r="H943" s="66" t="s">
        <v>528</v>
      </c>
      <c r="I943" s="76" t="s">
        <v>545</v>
      </c>
      <c r="J943" s="66" t="s">
        <v>664</v>
      </c>
      <c r="K943" s="66" t="s">
        <v>13</v>
      </c>
      <c r="L943" s="71" t="s">
        <v>599</v>
      </c>
      <c r="M943" s="66" t="s">
        <v>600</v>
      </c>
      <c r="N943" s="66" t="s">
        <v>601</v>
      </c>
      <c r="O943" s="69" t="s">
        <v>684</v>
      </c>
      <c r="P943" s="69">
        <v>1.8360000000000001</v>
      </c>
      <c r="Q943" s="66" t="s">
        <v>59</v>
      </c>
      <c r="R943" s="66" t="s">
        <v>475</v>
      </c>
      <c r="S943" s="67">
        <v>77806.977801923204</v>
      </c>
      <c r="T943" s="67">
        <f t="shared" si="14"/>
        <v>142853.611244331</v>
      </c>
      <c r="U943" s="67">
        <v>864521.975576923</v>
      </c>
      <c r="V943" s="68">
        <v>13</v>
      </c>
    </row>
    <row r="944" spans="2:22" x14ac:dyDescent="0.25">
      <c r="B944" s="66">
        <v>0</v>
      </c>
      <c r="C944" s="66">
        <v>847</v>
      </c>
      <c r="D944" s="66">
        <v>851</v>
      </c>
      <c r="E944" s="66">
        <v>855</v>
      </c>
      <c r="F944" s="66">
        <v>867</v>
      </c>
      <c r="G944" s="66" t="s">
        <v>287</v>
      </c>
      <c r="H944" s="66" t="s">
        <v>528</v>
      </c>
      <c r="I944" s="76" t="s">
        <v>545</v>
      </c>
      <c r="J944" s="66" t="s">
        <v>664</v>
      </c>
      <c r="K944" s="66" t="s">
        <v>13</v>
      </c>
      <c r="L944" s="71" t="s">
        <v>599</v>
      </c>
      <c r="M944" s="66" t="s">
        <v>600</v>
      </c>
      <c r="N944" s="66" t="s">
        <v>601</v>
      </c>
      <c r="O944" s="69" t="s">
        <v>684</v>
      </c>
      <c r="P944" s="69">
        <v>1.8360000000000001</v>
      </c>
      <c r="Q944" s="66" t="s">
        <v>59</v>
      </c>
      <c r="R944" s="66" t="s">
        <v>465</v>
      </c>
      <c r="S944" s="67">
        <v>138189.99757692401</v>
      </c>
      <c r="T944" s="67">
        <f t="shared" si="14"/>
        <v>253716.83555123251</v>
      </c>
      <c r="U944" s="67">
        <v>1381899.9757692299</v>
      </c>
      <c r="V944" s="68">
        <v>16</v>
      </c>
    </row>
    <row r="945" spans="2:22" x14ac:dyDescent="0.25">
      <c r="B945" s="66">
        <v>0</v>
      </c>
      <c r="C945" s="66">
        <v>847</v>
      </c>
      <c r="D945" s="66">
        <v>851</v>
      </c>
      <c r="E945" s="66">
        <v>855</v>
      </c>
      <c r="F945" s="66">
        <v>867</v>
      </c>
      <c r="G945" s="66" t="s">
        <v>287</v>
      </c>
      <c r="H945" s="66" t="s">
        <v>528</v>
      </c>
      <c r="I945" s="76" t="s">
        <v>545</v>
      </c>
      <c r="J945" s="66" t="s">
        <v>664</v>
      </c>
      <c r="K945" s="66" t="s">
        <v>13</v>
      </c>
      <c r="L945" s="71" t="s">
        <v>599</v>
      </c>
      <c r="M945" s="66" t="s">
        <v>600</v>
      </c>
      <c r="N945" s="66" t="s">
        <v>601</v>
      </c>
      <c r="O945" s="69" t="s">
        <v>684</v>
      </c>
      <c r="P945" s="69">
        <v>1.8360000000000001</v>
      </c>
      <c r="Q945" s="66" t="s">
        <v>59</v>
      </c>
      <c r="R945" s="66" t="s">
        <v>476</v>
      </c>
      <c r="S945" s="67">
        <v>165619.905423077</v>
      </c>
      <c r="T945" s="67">
        <f t="shared" si="14"/>
        <v>304078.14635676937</v>
      </c>
      <c r="U945" s="67">
        <v>1656199.0542307701</v>
      </c>
      <c r="V945" s="68">
        <v>16</v>
      </c>
    </row>
    <row r="946" spans="2:22" x14ac:dyDescent="0.25">
      <c r="B946" s="66">
        <v>0</v>
      </c>
      <c r="C946" s="66">
        <v>847</v>
      </c>
      <c r="D946" s="66">
        <v>851</v>
      </c>
      <c r="E946" s="66">
        <v>855</v>
      </c>
      <c r="F946" s="66">
        <v>867</v>
      </c>
      <c r="G946" s="66" t="s">
        <v>287</v>
      </c>
      <c r="H946" s="66" t="s">
        <v>528</v>
      </c>
      <c r="I946" s="76" t="s">
        <v>545</v>
      </c>
      <c r="J946" s="66" t="s">
        <v>664</v>
      </c>
      <c r="K946" s="66" t="s">
        <v>13</v>
      </c>
      <c r="L946" s="71" t="s">
        <v>599</v>
      </c>
      <c r="M946" s="66" t="s">
        <v>600</v>
      </c>
      <c r="N946" s="66" t="s">
        <v>601</v>
      </c>
      <c r="O946" s="69" t="s">
        <v>684</v>
      </c>
      <c r="P946" s="69">
        <v>1.8360000000000001</v>
      </c>
      <c r="Q946" s="66" t="s">
        <v>59</v>
      </c>
      <c r="R946" s="66" t="s">
        <v>466</v>
      </c>
      <c r="S946" s="67">
        <v>159984.7035</v>
      </c>
      <c r="T946" s="67">
        <f t="shared" si="14"/>
        <v>293731.91562600003</v>
      </c>
      <c r="U946" s="67">
        <v>1066564.69</v>
      </c>
      <c r="V946" s="68">
        <v>9</v>
      </c>
    </row>
    <row r="947" spans="2:22" x14ac:dyDescent="0.25">
      <c r="B947" s="66">
        <v>0</v>
      </c>
      <c r="C947" s="66">
        <v>847</v>
      </c>
      <c r="D947" s="66">
        <v>851</v>
      </c>
      <c r="E947" s="66">
        <v>855</v>
      </c>
      <c r="F947" s="66">
        <v>867</v>
      </c>
      <c r="G947" s="66" t="s">
        <v>287</v>
      </c>
      <c r="H947" s="66" t="s">
        <v>528</v>
      </c>
      <c r="I947" s="76" t="s">
        <v>545</v>
      </c>
      <c r="J947" s="66" t="s">
        <v>664</v>
      </c>
      <c r="K947" s="66" t="s">
        <v>13</v>
      </c>
      <c r="L947" s="71" t="s">
        <v>599</v>
      </c>
      <c r="M947" s="66" t="s">
        <v>600</v>
      </c>
      <c r="N947" s="66" t="s">
        <v>601</v>
      </c>
      <c r="O947" s="69" t="s">
        <v>684</v>
      </c>
      <c r="P947" s="69">
        <v>1.8360000000000001</v>
      </c>
      <c r="Q947" s="66" t="s">
        <v>59</v>
      </c>
      <c r="R947" s="66" t="s">
        <v>467</v>
      </c>
      <c r="S947" s="67">
        <v>89946.877461538606</v>
      </c>
      <c r="T947" s="67">
        <f t="shared" si="14"/>
        <v>165142.4670193849</v>
      </c>
      <c r="U947" s="67">
        <v>449734.38730769203</v>
      </c>
      <c r="V947" s="68">
        <v>3</v>
      </c>
    </row>
    <row r="948" spans="2:22" x14ac:dyDescent="0.25">
      <c r="B948" s="66">
        <v>0</v>
      </c>
      <c r="C948" s="66">
        <v>847</v>
      </c>
      <c r="D948" s="66">
        <v>851</v>
      </c>
      <c r="E948" s="66">
        <v>855</v>
      </c>
      <c r="F948" s="66">
        <v>867</v>
      </c>
      <c r="G948" s="66" t="s">
        <v>287</v>
      </c>
      <c r="H948" s="66" t="s">
        <v>528</v>
      </c>
      <c r="I948" s="76" t="s">
        <v>545</v>
      </c>
      <c r="J948" s="66" t="s">
        <v>664</v>
      </c>
      <c r="K948" s="66" t="s">
        <v>13</v>
      </c>
      <c r="L948" s="71" t="s">
        <v>599</v>
      </c>
      <c r="M948" s="66" t="s">
        <v>600</v>
      </c>
      <c r="N948" s="66" t="s">
        <v>601</v>
      </c>
      <c r="O948" s="69" t="s">
        <v>684</v>
      </c>
      <c r="P948" s="69">
        <v>1.8360000000000001</v>
      </c>
      <c r="Q948" s="66" t="s">
        <v>59</v>
      </c>
      <c r="R948" s="66" t="s">
        <v>468</v>
      </c>
      <c r="S948" s="67">
        <v>49073.415192307802</v>
      </c>
      <c r="T948" s="67">
        <f t="shared" si="14"/>
        <v>90098.790293077123</v>
      </c>
      <c r="U948" s="67">
        <v>196293.66076923101</v>
      </c>
      <c r="V948" s="68">
        <v>1</v>
      </c>
    </row>
    <row r="949" spans="2:22" x14ac:dyDescent="0.25">
      <c r="B949" s="66">
        <v>0</v>
      </c>
      <c r="C949" s="66">
        <v>847</v>
      </c>
      <c r="D949" s="66">
        <v>851</v>
      </c>
      <c r="E949" s="66">
        <v>855</v>
      </c>
      <c r="F949" s="66">
        <v>867</v>
      </c>
      <c r="G949" s="66" t="s">
        <v>287</v>
      </c>
      <c r="H949" s="66" t="s">
        <v>528</v>
      </c>
      <c r="I949" s="76" t="s">
        <v>545</v>
      </c>
      <c r="J949" s="66" t="s">
        <v>664</v>
      </c>
      <c r="K949" s="66" t="s">
        <v>13</v>
      </c>
      <c r="L949" s="71" t="s">
        <v>599</v>
      </c>
      <c r="M949" s="66" t="s">
        <v>600</v>
      </c>
      <c r="N949" s="66" t="s">
        <v>601</v>
      </c>
      <c r="O949" s="69" t="s">
        <v>684</v>
      </c>
      <c r="P949" s="69">
        <v>1.8360000000000001</v>
      </c>
      <c r="Q949" s="66" t="s">
        <v>60</v>
      </c>
      <c r="R949" s="66" t="s">
        <v>471</v>
      </c>
      <c r="S949" s="67">
        <v>4827.7073846153799</v>
      </c>
      <c r="T949" s="67">
        <f t="shared" si="14"/>
        <v>8863.6707581538376</v>
      </c>
      <c r="U949" s="67">
        <v>60346.342307692299</v>
      </c>
      <c r="V949" s="68">
        <v>1</v>
      </c>
    </row>
    <row r="950" spans="2:22" x14ac:dyDescent="0.25">
      <c r="B950" s="66">
        <v>0</v>
      </c>
      <c r="C950" s="66">
        <v>847</v>
      </c>
      <c r="D950" s="66">
        <v>851</v>
      </c>
      <c r="E950" s="66">
        <v>855</v>
      </c>
      <c r="F950" s="66">
        <v>867</v>
      </c>
      <c r="G950" s="66" t="s">
        <v>287</v>
      </c>
      <c r="H950" s="66" t="s">
        <v>528</v>
      </c>
      <c r="I950" s="76" t="s">
        <v>545</v>
      </c>
      <c r="J950" s="66" t="s">
        <v>664</v>
      </c>
      <c r="K950" s="66" t="s">
        <v>13</v>
      </c>
      <c r="L950" s="71" t="s">
        <v>599</v>
      </c>
      <c r="M950" s="66" t="s">
        <v>600</v>
      </c>
      <c r="N950" s="66" t="s">
        <v>601</v>
      </c>
      <c r="O950" s="69" t="s">
        <v>684</v>
      </c>
      <c r="P950" s="69">
        <v>1.8360000000000001</v>
      </c>
      <c r="Q950" s="66" t="s">
        <v>61</v>
      </c>
      <c r="R950" s="66" t="s">
        <v>472</v>
      </c>
      <c r="S950" s="67">
        <v>34778.923499999997</v>
      </c>
      <c r="T950" s="67">
        <f t="shared" si="14"/>
        <v>63854.103545999998</v>
      </c>
      <c r="U950" s="67">
        <v>695578.47</v>
      </c>
      <c r="V950" s="68">
        <v>11</v>
      </c>
    </row>
    <row r="951" spans="2:22" x14ac:dyDescent="0.25">
      <c r="B951" s="66">
        <v>0</v>
      </c>
      <c r="C951" s="66">
        <v>847</v>
      </c>
      <c r="D951" s="66">
        <v>851</v>
      </c>
      <c r="E951" s="66">
        <v>855</v>
      </c>
      <c r="F951" s="66">
        <v>867</v>
      </c>
      <c r="G951" s="66" t="s">
        <v>287</v>
      </c>
      <c r="H951" s="66" t="s">
        <v>528</v>
      </c>
      <c r="I951" s="76" t="s">
        <v>545</v>
      </c>
      <c r="J951" s="66" t="s">
        <v>664</v>
      </c>
      <c r="K951" s="66" t="s">
        <v>13</v>
      </c>
      <c r="L951" s="71" t="s">
        <v>599</v>
      </c>
      <c r="M951" s="66" t="s">
        <v>600</v>
      </c>
      <c r="N951" s="66" t="s">
        <v>601</v>
      </c>
      <c r="O951" s="69" t="s">
        <v>684</v>
      </c>
      <c r="P951" s="69">
        <v>1.8360000000000001</v>
      </c>
      <c r="Q951" s="66" t="s">
        <v>61</v>
      </c>
      <c r="R951" s="66" t="s">
        <v>474</v>
      </c>
      <c r="S951" s="67">
        <v>15021.9001384616</v>
      </c>
      <c r="T951" s="67">
        <f t="shared" si="14"/>
        <v>27580.208654215501</v>
      </c>
      <c r="U951" s="67">
        <v>250365.00230769199</v>
      </c>
      <c r="V951" s="68">
        <v>5</v>
      </c>
    </row>
    <row r="952" spans="2:22" x14ac:dyDescent="0.25">
      <c r="B952" s="66">
        <v>0</v>
      </c>
      <c r="C952" s="66">
        <v>847</v>
      </c>
      <c r="D952" s="66">
        <v>851</v>
      </c>
      <c r="E952" s="66">
        <v>855</v>
      </c>
      <c r="F952" s="66">
        <v>867</v>
      </c>
      <c r="G952" s="66" t="s">
        <v>287</v>
      </c>
      <c r="H952" s="66" t="s">
        <v>528</v>
      </c>
      <c r="I952" s="76" t="s">
        <v>545</v>
      </c>
      <c r="J952" s="66" t="s">
        <v>664</v>
      </c>
      <c r="K952" s="66" t="s">
        <v>13</v>
      </c>
      <c r="L952" s="71" t="s">
        <v>599</v>
      </c>
      <c r="M952" s="66" t="s">
        <v>600</v>
      </c>
      <c r="N952" s="66" t="s">
        <v>601</v>
      </c>
      <c r="O952" s="69" t="s">
        <v>684</v>
      </c>
      <c r="P952" s="69">
        <v>1.8360000000000001</v>
      </c>
      <c r="Q952" s="66" t="s">
        <v>61</v>
      </c>
      <c r="R952" s="66" t="s">
        <v>471</v>
      </c>
      <c r="S952" s="67">
        <v>16678.040861538499</v>
      </c>
      <c r="T952" s="67">
        <f t="shared" si="14"/>
        <v>30620.883021784684</v>
      </c>
      <c r="U952" s="67">
        <v>208475.51076923101</v>
      </c>
      <c r="V952" s="68">
        <v>3</v>
      </c>
    </row>
    <row r="953" spans="2:22" x14ac:dyDescent="0.25">
      <c r="B953" s="66">
        <v>0</v>
      </c>
      <c r="C953" s="66">
        <v>847</v>
      </c>
      <c r="D953" s="66">
        <v>851</v>
      </c>
      <c r="E953" s="66">
        <v>855</v>
      </c>
      <c r="F953" s="66">
        <v>867</v>
      </c>
      <c r="G953" s="66" t="s">
        <v>287</v>
      </c>
      <c r="H953" s="66" t="s">
        <v>528</v>
      </c>
      <c r="I953" s="76" t="s">
        <v>545</v>
      </c>
      <c r="J953" s="66" t="s">
        <v>664</v>
      </c>
      <c r="K953" s="66" t="s">
        <v>13</v>
      </c>
      <c r="L953" s="71" t="s">
        <v>599</v>
      </c>
      <c r="M953" s="66" t="s">
        <v>600</v>
      </c>
      <c r="N953" s="66" t="s">
        <v>601</v>
      </c>
      <c r="O953" s="69" t="s">
        <v>684</v>
      </c>
      <c r="P953" s="69">
        <v>1.8360000000000001</v>
      </c>
      <c r="Q953" s="66" t="s">
        <v>61</v>
      </c>
      <c r="R953" s="66" t="s">
        <v>475</v>
      </c>
      <c r="S953" s="67">
        <v>6504.7072153846102</v>
      </c>
      <c r="T953" s="67">
        <f t="shared" si="14"/>
        <v>11942.642447446146</v>
      </c>
      <c r="U953" s="67">
        <v>72274.524615384595</v>
      </c>
      <c r="V953" s="68">
        <v>1</v>
      </c>
    </row>
    <row r="954" spans="2:22" x14ac:dyDescent="0.25">
      <c r="B954" s="66">
        <v>0</v>
      </c>
      <c r="C954" s="66">
        <v>847</v>
      </c>
      <c r="D954" s="66">
        <v>851</v>
      </c>
      <c r="E954" s="66">
        <v>855</v>
      </c>
      <c r="F954" s="66">
        <v>867</v>
      </c>
      <c r="G954" s="66" t="s">
        <v>287</v>
      </c>
      <c r="H954" s="66" t="s">
        <v>528</v>
      </c>
      <c r="I954" s="76" t="s">
        <v>545</v>
      </c>
      <c r="J954" s="66" t="s">
        <v>664</v>
      </c>
      <c r="K954" s="66" t="s">
        <v>13</v>
      </c>
      <c r="L954" s="71" t="s">
        <v>599</v>
      </c>
      <c r="M954" s="66" t="s">
        <v>600</v>
      </c>
      <c r="N954" s="66" t="s">
        <v>601</v>
      </c>
      <c r="O954" s="69" t="s">
        <v>684</v>
      </c>
      <c r="P954" s="69">
        <v>1.8360000000000001</v>
      </c>
      <c r="Q954" s="66" t="s">
        <v>61</v>
      </c>
      <c r="R954" s="66" t="s">
        <v>465</v>
      </c>
      <c r="S954" s="67">
        <v>18605.1196923077</v>
      </c>
      <c r="T954" s="67">
        <f t="shared" si="14"/>
        <v>34158.99975507694</v>
      </c>
      <c r="U954" s="67">
        <v>186051.19692307699</v>
      </c>
      <c r="V954" s="68">
        <v>2</v>
      </c>
    </row>
    <row r="955" spans="2:22" x14ac:dyDescent="0.25">
      <c r="B955" s="66">
        <v>0</v>
      </c>
      <c r="C955" s="66">
        <v>847</v>
      </c>
      <c r="D955" s="66">
        <v>851</v>
      </c>
      <c r="E955" s="66">
        <v>855</v>
      </c>
      <c r="F955" s="66">
        <v>867</v>
      </c>
      <c r="G955" s="66" t="s">
        <v>287</v>
      </c>
      <c r="H955" s="66" t="s">
        <v>528</v>
      </c>
      <c r="I955" s="76" t="s">
        <v>545</v>
      </c>
      <c r="J955" s="66" t="s">
        <v>664</v>
      </c>
      <c r="K955" s="66" t="s">
        <v>13</v>
      </c>
      <c r="L955" s="71" t="s">
        <v>599</v>
      </c>
      <c r="M955" s="66" t="s">
        <v>600</v>
      </c>
      <c r="N955" s="66" t="s">
        <v>601</v>
      </c>
      <c r="O955" s="69" t="s">
        <v>684</v>
      </c>
      <c r="P955" s="69">
        <v>1.8360000000000001</v>
      </c>
      <c r="Q955" s="66" t="s">
        <v>61</v>
      </c>
      <c r="R955" s="66" t="s">
        <v>476</v>
      </c>
      <c r="S955" s="67">
        <v>16243.4979615385</v>
      </c>
      <c r="T955" s="67">
        <f t="shared" si="14"/>
        <v>29823.062257384689</v>
      </c>
      <c r="U955" s="67">
        <v>162434.979615385</v>
      </c>
      <c r="V955" s="68">
        <v>3</v>
      </c>
    </row>
    <row r="956" spans="2:22" x14ac:dyDescent="0.25">
      <c r="B956" s="66">
        <v>0</v>
      </c>
      <c r="C956" s="66">
        <v>847</v>
      </c>
      <c r="D956" s="66">
        <v>851</v>
      </c>
      <c r="E956" s="66">
        <v>855</v>
      </c>
      <c r="F956" s="66">
        <v>867</v>
      </c>
      <c r="G956" s="66" t="s">
        <v>287</v>
      </c>
      <c r="H956" s="66" t="s">
        <v>528</v>
      </c>
      <c r="I956" s="76" t="s">
        <v>545</v>
      </c>
      <c r="J956" s="66" t="s">
        <v>664</v>
      </c>
      <c r="K956" s="66" t="s">
        <v>13</v>
      </c>
      <c r="L956" s="71" t="s">
        <v>599</v>
      </c>
      <c r="M956" s="66" t="s">
        <v>600</v>
      </c>
      <c r="N956" s="66" t="s">
        <v>601</v>
      </c>
      <c r="O956" s="69" t="s">
        <v>684</v>
      </c>
      <c r="P956" s="69">
        <v>1.8360000000000001</v>
      </c>
      <c r="Q956" s="66" t="s">
        <v>62</v>
      </c>
      <c r="R956" s="66" t="s">
        <v>472</v>
      </c>
      <c r="S956" s="67">
        <v>17682.523000000001</v>
      </c>
      <c r="T956" s="67">
        <f t="shared" si="14"/>
        <v>32465.112228000002</v>
      </c>
      <c r="U956" s="67">
        <v>353650.46</v>
      </c>
      <c r="V956" s="68">
        <v>6</v>
      </c>
    </row>
    <row r="957" spans="2:22" x14ac:dyDescent="0.25">
      <c r="B957" s="66">
        <v>0</v>
      </c>
      <c r="C957" s="66">
        <v>847</v>
      </c>
      <c r="D957" s="66">
        <v>851</v>
      </c>
      <c r="E957" s="66">
        <v>855</v>
      </c>
      <c r="F957" s="66">
        <v>867</v>
      </c>
      <c r="G957" s="66" t="s">
        <v>287</v>
      </c>
      <c r="H957" s="66" t="s">
        <v>528</v>
      </c>
      <c r="I957" s="76" t="s">
        <v>545</v>
      </c>
      <c r="J957" s="66" t="s">
        <v>664</v>
      </c>
      <c r="K957" s="66" t="s">
        <v>13</v>
      </c>
      <c r="L957" s="71" t="s">
        <v>599</v>
      </c>
      <c r="M957" s="66" t="s">
        <v>600</v>
      </c>
      <c r="N957" s="66" t="s">
        <v>601</v>
      </c>
      <c r="O957" s="69" t="s">
        <v>684</v>
      </c>
      <c r="P957" s="69">
        <v>1.8360000000000001</v>
      </c>
      <c r="Q957" s="66" t="s">
        <v>62</v>
      </c>
      <c r="R957" s="66" t="s">
        <v>473</v>
      </c>
      <c r="S957" s="67">
        <v>2231.3076923076901</v>
      </c>
      <c r="T957" s="67">
        <f t="shared" si="14"/>
        <v>4096.6809230769195</v>
      </c>
      <c r="U957" s="67">
        <v>44626.1538461538</v>
      </c>
      <c r="V957" s="68">
        <v>1</v>
      </c>
    </row>
    <row r="958" spans="2:22" x14ac:dyDescent="0.25">
      <c r="B958" s="66">
        <v>0</v>
      </c>
      <c r="C958" s="66">
        <v>847</v>
      </c>
      <c r="D958" s="66">
        <v>851</v>
      </c>
      <c r="E958" s="66">
        <v>855</v>
      </c>
      <c r="F958" s="66">
        <v>867</v>
      </c>
      <c r="G958" s="66" t="s">
        <v>287</v>
      </c>
      <c r="H958" s="66" t="s">
        <v>528</v>
      </c>
      <c r="I958" s="76" t="s">
        <v>545</v>
      </c>
      <c r="J958" s="66" t="s">
        <v>664</v>
      </c>
      <c r="K958" s="66" t="s">
        <v>13</v>
      </c>
      <c r="L958" s="71" t="s">
        <v>599</v>
      </c>
      <c r="M958" s="66" t="s">
        <v>600</v>
      </c>
      <c r="N958" s="66" t="s">
        <v>601</v>
      </c>
      <c r="O958" s="69" t="s">
        <v>684</v>
      </c>
      <c r="P958" s="69">
        <v>1.8360000000000001</v>
      </c>
      <c r="Q958" s="66" t="s">
        <v>62</v>
      </c>
      <c r="R958" s="66" t="s">
        <v>474</v>
      </c>
      <c r="S958" s="67">
        <v>9628.7117999999991</v>
      </c>
      <c r="T958" s="67">
        <f t="shared" si="14"/>
        <v>17678.314864799999</v>
      </c>
      <c r="U958" s="67">
        <v>160478.53</v>
      </c>
      <c r="V958" s="68">
        <v>3</v>
      </c>
    </row>
    <row r="959" spans="2:22" x14ac:dyDescent="0.25">
      <c r="B959" s="66">
        <v>0</v>
      </c>
      <c r="C959" s="66">
        <v>847</v>
      </c>
      <c r="D959" s="66">
        <v>851</v>
      </c>
      <c r="E959" s="66">
        <v>855</v>
      </c>
      <c r="F959" s="66">
        <v>867</v>
      </c>
      <c r="G959" s="66" t="s">
        <v>287</v>
      </c>
      <c r="H959" s="66" t="s">
        <v>528</v>
      </c>
      <c r="I959" s="76" t="s">
        <v>545</v>
      </c>
      <c r="J959" s="66" t="s">
        <v>664</v>
      </c>
      <c r="K959" s="66" t="s">
        <v>13</v>
      </c>
      <c r="L959" s="71" t="s">
        <v>599</v>
      </c>
      <c r="M959" s="66" t="s">
        <v>600</v>
      </c>
      <c r="N959" s="66" t="s">
        <v>601</v>
      </c>
      <c r="O959" s="69" t="s">
        <v>684</v>
      </c>
      <c r="P959" s="69">
        <v>1.8360000000000001</v>
      </c>
      <c r="Q959" s="66" t="s">
        <v>62</v>
      </c>
      <c r="R959" s="66" t="s">
        <v>476</v>
      </c>
      <c r="S959" s="67">
        <v>19278.633192307701</v>
      </c>
      <c r="T959" s="67">
        <f t="shared" si="14"/>
        <v>35395.570541076944</v>
      </c>
      <c r="U959" s="67">
        <v>192786.331923077</v>
      </c>
      <c r="V959" s="68">
        <v>2</v>
      </c>
    </row>
    <row r="960" spans="2:22" x14ac:dyDescent="0.25">
      <c r="B960" s="66">
        <v>0</v>
      </c>
      <c r="C960" s="66">
        <v>847</v>
      </c>
      <c r="D960" s="66">
        <v>851</v>
      </c>
      <c r="E960" s="66">
        <v>855</v>
      </c>
      <c r="F960" s="66">
        <v>867</v>
      </c>
      <c r="G960" s="66" t="s">
        <v>287</v>
      </c>
      <c r="H960" s="66" t="s">
        <v>528</v>
      </c>
      <c r="I960" s="76" t="s">
        <v>545</v>
      </c>
      <c r="J960" s="66" t="s">
        <v>664</v>
      </c>
      <c r="K960" s="66" t="s">
        <v>13</v>
      </c>
      <c r="L960" s="71" t="s">
        <v>599</v>
      </c>
      <c r="M960" s="66" t="s">
        <v>600</v>
      </c>
      <c r="N960" s="66" t="s">
        <v>601</v>
      </c>
      <c r="O960" s="69" t="s">
        <v>684</v>
      </c>
      <c r="P960" s="69">
        <v>1.8360000000000001</v>
      </c>
      <c r="Q960" s="66" t="s">
        <v>63</v>
      </c>
      <c r="R960" s="66" t="s">
        <v>473</v>
      </c>
      <c r="S960" s="67">
        <v>8915.7324615384696</v>
      </c>
      <c r="T960" s="67">
        <f t="shared" si="14"/>
        <v>16369.284799384632</v>
      </c>
      <c r="U960" s="67">
        <v>178314.64923076899</v>
      </c>
      <c r="V960" s="68">
        <v>4</v>
      </c>
    </row>
    <row r="961" spans="2:22" x14ac:dyDescent="0.25">
      <c r="B961" s="66">
        <v>0</v>
      </c>
      <c r="C961" s="66">
        <v>847</v>
      </c>
      <c r="D961" s="66">
        <v>851</v>
      </c>
      <c r="E961" s="66">
        <v>855</v>
      </c>
      <c r="F961" s="66">
        <v>867</v>
      </c>
      <c r="G961" s="66" t="s">
        <v>287</v>
      </c>
      <c r="H961" s="66" t="s">
        <v>528</v>
      </c>
      <c r="I961" s="76" t="s">
        <v>545</v>
      </c>
      <c r="J961" s="66" t="s">
        <v>664</v>
      </c>
      <c r="K961" s="66" t="s">
        <v>13</v>
      </c>
      <c r="L961" s="71" t="s">
        <v>599</v>
      </c>
      <c r="M961" s="66" t="s">
        <v>600</v>
      </c>
      <c r="N961" s="66" t="s">
        <v>601</v>
      </c>
      <c r="O961" s="69" t="s">
        <v>684</v>
      </c>
      <c r="P961" s="69">
        <v>1.8360000000000001</v>
      </c>
      <c r="Q961" s="66" t="s">
        <v>63</v>
      </c>
      <c r="R961" s="66" t="s">
        <v>471</v>
      </c>
      <c r="S961" s="67">
        <v>4676.2209230769204</v>
      </c>
      <c r="T961" s="67">
        <f t="shared" si="14"/>
        <v>8585.5416147692267</v>
      </c>
      <c r="U961" s="67">
        <v>58452.761538461498</v>
      </c>
      <c r="V961" s="68">
        <v>1</v>
      </c>
    </row>
    <row r="962" spans="2:22" x14ac:dyDescent="0.25">
      <c r="B962" s="66">
        <v>0</v>
      </c>
      <c r="C962" s="66">
        <v>847</v>
      </c>
      <c r="D962" s="66">
        <v>851</v>
      </c>
      <c r="E962" s="66">
        <v>855</v>
      </c>
      <c r="F962" s="66">
        <v>867</v>
      </c>
      <c r="G962" s="66" t="s">
        <v>287</v>
      </c>
      <c r="H962" s="66" t="s">
        <v>528</v>
      </c>
      <c r="I962" s="76" t="s">
        <v>545</v>
      </c>
      <c r="J962" s="66" t="s">
        <v>664</v>
      </c>
      <c r="K962" s="66" t="s">
        <v>13</v>
      </c>
      <c r="L962" s="71" t="s">
        <v>599</v>
      </c>
      <c r="M962" s="66" t="s">
        <v>600</v>
      </c>
      <c r="N962" s="66" t="s">
        <v>601</v>
      </c>
      <c r="O962" s="69" t="s">
        <v>684</v>
      </c>
      <c r="P962" s="69">
        <v>1.8360000000000001</v>
      </c>
      <c r="Q962" s="66" t="s">
        <v>63</v>
      </c>
      <c r="R962" s="66" t="s">
        <v>476</v>
      </c>
      <c r="S962" s="67">
        <v>9432.3363076923106</v>
      </c>
      <c r="T962" s="67">
        <f t="shared" si="14"/>
        <v>17317.769460923082</v>
      </c>
      <c r="U962" s="67">
        <v>94323.363076923095</v>
      </c>
      <c r="V962" s="68">
        <v>1</v>
      </c>
    </row>
    <row r="963" spans="2:22" x14ac:dyDescent="0.25">
      <c r="B963" s="66">
        <v>0</v>
      </c>
      <c r="C963" s="66">
        <v>847</v>
      </c>
      <c r="D963" s="66">
        <v>851</v>
      </c>
      <c r="E963" s="66">
        <v>855</v>
      </c>
      <c r="F963" s="66">
        <v>867</v>
      </c>
      <c r="G963" s="66" t="s">
        <v>287</v>
      </c>
      <c r="H963" s="66" t="s">
        <v>528</v>
      </c>
      <c r="I963" s="76" t="s">
        <v>545</v>
      </c>
      <c r="J963" s="66" t="s">
        <v>664</v>
      </c>
      <c r="K963" s="66" t="s">
        <v>13</v>
      </c>
      <c r="L963" s="71" t="s">
        <v>599</v>
      </c>
      <c r="M963" s="66" t="s">
        <v>600</v>
      </c>
      <c r="N963" s="66" t="s">
        <v>601</v>
      </c>
      <c r="O963" s="69" t="s">
        <v>684</v>
      </c>
      <c r="P963" s="69">
        <v>1.8360000000000001</v>
      </c>
      <c r="Q963" s="66" t="s">
        <v>64</v>
      </c>
      <c r="R963" s="66" t="s">
        <v>473</v>
      </c>
      <c r="S963" s="67">
        <v>2101.0517692307699</v>
      </c>
      <c r="T963" s="67">
        <f t="shared" ref="T963:T1026" si="15">S963*P963</f>
        <v>3857.5310483076937</v>
      </c>
      <c r="U963" s="67">
        <v>42021.035384615403</v>
      </c>
      <c r="V963" s="68">
        <v>1</v>
      </c>
    </row>
    <row r="964" spans="2:22" x14ac:dyDescent="0.25">
      <c r="B964" s="66">
        <v>0</v>
      </c>
      <c r="C964" s="66">
        <v>847</v>
      </c>
      <c r="D964" s="66">
        <v>851</v>
      </c>
      <c r="E964" s="66">
        <v>855</v>
      </c>
      <c r="F964" s="66">
        <v>867</v>
      </c>
      <c r="G964" s="66" t="s">
        <v>287</v>
      </c>
      <c r="H964" s="66" t="s">
        <v>528</v>
      </c>
      <c r="I964" s="76" t="s">
        <v>545</v>
      </c>
      <c r="J964" s="66" t="s">
        <v>664</v>
      </c>
      <c r="K964" s="66" t="s">
        <v>13</v>
      </c>
      <c r="L964" s="71" t="s">
        <v>599</v>
      </c>
      <c r="M964" s="66" t="s">
        <v>600</v>
      </c>
      <c r="N964" s="66" t="s">
        <v>601</v>
      </c>
      <c r="O964" s="69" t="s">
        <v>684</v>
      </c>
      <c r="P964" s="69">
        <v>1.8360000000000001</v>
      </c>
      <c r="Q964" s="66" t="s">
        <v>64</v>
      </c>
      <c r="R964" s="66" t="s">
        <v>474</v>
      </c>
      <c r="S964" s="67">
        <v>6183.5098615384704</v>
      </c>
      <c r="T964" s="67">
        <f t="shared" si="15"/>
        <v>11352.924105784632</v>
      </c>
      <c r="U964" s="67">
        <v>103058.497692308</v>
      </c>
      <c r="V964" s="68">
        <v>2</v>
      </c>
    </row>
    <row r="965" spans="2:22" x14ac:dyDescent="0.25">
      <c r="B965" s="66">
        <v>0</v>
      </c>
      <c r="C965" s="66">
        <v>847</v>
      </c>
      <c r="D965" s="66">
        <v>851</v>
      </c>
      <c r="E965" s="66">
        <v>855</v>
      </c>
      <c r="F965" s="66">
        <v>867</v>
      </c>
      <c r="G965" s="66" t="s">
        <v>287</v>
      </c>
      <c r="H965" s="66" t="s">
        <v>528</v>
      </c>
      <c r="I965" s="76" t="s">
        <v>545</v>
      </c>
      <c r="J965" s="66" t="s">
        <v>664</v>
      </c>
      <c r="K965" s="66" t="s">
        <v>13</v>
      </c>
      <c r="L965" s="71" t="s">
        <v>599</v>
      </c>
      <c r="M965" s="66" t="s">
        <v>600</v>
      </c>
      <c r="N965" s="66" t="s">
        <v>601</v>
      </c>
      <c r="O965" s="69" t="s">
        <v>684</v>
      </c>
      <c r="P965" s="69">
        <v>1.8360000000000001</v>
      </c>
      <c r="Q965" s="66" t="s">
        <v>64</v>
      </c>
      <c r="R965" s="66" t="s">
        <v>476</v>
      </c>
      <c r="S965" s="67">
        <v>9188.6311923076901</v>
      </c>
      <c r="T965" s="67">
        <f t="shared" si="15"/>
        <v>16870.326869076918</v>
      </c>
      <c r="U965" s="67">
        <v>91886.311923076893</v>
      </c>
      <c r="V965" s="68">
        <v>1</v>
      </c>
    </row>
    <row r="966" spans="2:22" x14ac:dyDescent="0.25">
      <c r="B966" s="66">
        <v>0</v>
      </c>
      <c r="C966" s="66">
        <v>847</v>
      </c>
      <c r="D966" s="66">
        <v>851</v>
      </c>
      <c r="E966" s="66">
        <v>855</v>
      </c>
      <c r="F966" s="66">
        <v>867</v>
      </c>
      <c r="G966" s="66" t="s">
        <v>287</v>
      </c>
      <c r="H966" s="66" t="s">
        <v>528</v>
      </c>
      <c r="I966" s="76" t="s">
        <v>545</v>
      </c>
      <c r="J966" s="66" t="s">
        <v>664</v>
      </c>
      <c r="K966" s="66" t="s">
        <v>13</v>
      </c>
      <c r="L966" s="71" t="s">
        <v>599</v>
      </c>
      <c r="M966" s="66" t="s">
        <v>600</v>
      </c>
      <c r="N966" s="66" t="s">
        <v>601</v>
      </c>
      <c r="O966" s="69" t="s">
        <v>684</v>
      </c>
      <c r="P966" s="69">
        <v>1.8360000000000001</v>
      </c>
      <c r="Q966" s="66" t="s">
        <v>66</v>
      </c>
      <c r="R966" s="66" t="s">
        <v>472</v>
      </c>
      <c r="S966" s="67">
        <v>60503.107363461597</v>
      </c>
      <c r="T966" s="67">
        <f t="shared" si="15"/>
        <v>111083.70511931549</v>
      </c>
      <c r="U966" s="67">
        <v>1210062.1472692301</v>
      </c>
      <c r="V966" s="68">
        <v>16</v>
      </c>
    </row>
    <row r="967" spans="2:22" x14ac:dyDescent="0.25">
      <c r="B967" s="66">
        <v>0</v>
      </c>
      <c r="C967" s="66">
        <v>847</v>
      </c>
      <c r="D967" s="66">
        <v>851</v>
      </c>
      <c r="E967" s="66">
        <v>855</v>
      </c>
      <c r="F967" s="66">
        <v>867</v>
      </c>
      <c r="G967" s="66" t="s">
        <v>287</v>
      </c>
      <c r="H967" s="66" t="s">
        <v>528</v>
      </c>
      <c r="I967" s="76" t="s">
        <v>545</v>
      </c>
      <c r="J967" s="66" t="s">
        <v>664</v>
      </c>
      <c r="K967" s="66" t="s">
        <v>13</v>
      </c>
      <c r="L967" s="71" t="s">
        <v>599</v>
      </c>
      <c r="M967" s="66" t="s">
        <v>600</v>
      </c>
      <c r="N967" s="66" t="s">
        <v>601</v>
      </c>
      <c r="O967" s="69" t="s">
        <v>684</v>
      </c>
      <c r="P967" s="69">
        <v>1.8360000000000001</v>
      </c>
      <c r="Q967" s="66" t="s">
        <v>66</v>
      </c>
      <c r="R967" s="66" t="s">
        <v>473</v>
      </c>
      <c r="S967" s="67">
        <v>12363.805480769301</v>
      </c>
      <c r="T967" s="67">
        <f t="shared" si="15"/>
        <v>22699.946862692435</v>
      </c>
      <c r="U967" s="67">
        <v>247276.10961538501</v>
      </c>
      <c r="V967" s="68">
        <v>6</v>
      </c>
    </row>
    <row r="968" spans="2:22" x14ac:dyDescent="0.25">
      <c r="B968" s="66">
        <v>0</v>
      </c>
      <c r="C968" s="66">
        <v>847</v>
      </c>
      <c r="D968" s="66">
        <v>851</v>
      </c>
      <c r="E968" s="66">
        <v>855</v>
      </c>
      <c r="F968" s="66">
        <v>867</v>
      </c>
      <c r="G968" s="66" t="s">
        <v>287</v>
      </c>
      <c r="H968" s="66" t="s">
        <v>528</v>
      </c>
      <c r="I968" s="76" t="s">
        <v>545</v>
      </c>
      <c r="J968" s="66" t="s">
        <v>664</v>
      </c>
      <c r="K968" s="66" t="s">
        <v>13</v>
      </c>
      <c r="L968" s="71" t="s">
        <v>599</v>
      </c>
      <c r="M968" s="66" t="s">
        <v>600</v>
      </c>
      <c r="N968" s="66" t="s">
        <v>601</v>
      </c>
      <c r="O968" s="69" t="s">
        <v>684</v>
      </c>
      <c r="P968" s="69">
        <v>1.8360000000000001</v>
      </c>
      <c r="Q968" s="66" t="s">
        <v>66</v>
      </c>
      <c r="R968" s="66" t="s">
        <v>474</v>
      </c>
      <c r="S968" s="67">
        <v>5923.0169307692304</v>
      </c>
      <c r="T968" s="67">
        <f t="shared" si="15"/>
        <v>10874.659084892308</v>
      </c>
      <c r="U968" s="67">
        <v>98716.9488461539</v>
      </c>
      <c r="V968" s="68">
        <v>2</v>
      </c>
    </row>
    <row r="969" spans="2:22" x14ac:dyDescent="0.25">
      <c r="B969" s="66">
        <v>0</v>
      </c>
      <c r="C969" s="66">
        <v>847</v>
      </c>
      <c r="D969" s="66">
        <v>851</v>
      </c>
      <c r="E969" s="66">
        <v>855</v>
      </c>
      <c r="F969" s="66">
        <v>867</v>
      </c>
      <c r="G969" s="66" t="s">
        <v>287</v>
      </c>
      <c r="H969" s="66" t="s">
        <v>528</v>
      </c>
      <c r="I969" s="76" t="s">
        <v>545</v>
      </c>
      <c r="J969" s="66" t="s">
        <v>664</v>
      </c>
      <c r="K969" s="66" t="s">
        <v>13</v>
      </c>
      <c r="L969" s="71" t="s">
        <v>599</v>
      </c>
      <c r="M969" s="66" t="s">
        <v>600</v>
      </c>
      <c r="N969" s="66" t="s">
        <v>601</v>
      </c>
      <c r="O969" s="69" t="s">
        <v>684</v>
      </c>
      <c r="P969" s="69">
        <v>1.8360000000000001</v>
      </c>
      <c r="Q969" s="66" t="s">
        <v>66</v>
      </c>
      <c r="R969" s="66" t="s">
        <v>471</v>
      </c>
      <c r="S969" s="67">
        <v>10853.922615384599</v>
      </c>
      <c r="T969" s="67">
        <f t="shared" si="15"/>
        <v>19927.801921846127</v>
      </c>
      <c r="U969" s="67">
        <v>135674.03269230801</v>
      </c>
      <c r="V969" s="68">
        <v>2</v>
      </c>
    </row>
    <row r="970" spans="2:22" x14ac:dyDescent="0.25">
      <c r="B970" s="66">
        <v>0</v>
      </c>
      <c r="C970" s="66">
        <v>847</v>
      </c>
      <c r="D970" s="66">
        <v>851</v>
      </c>
      <c r="E970" s="66">
        <v>855</v>
      </c>
      <c r="F970" s="66">
        <v>867</v>
      </c>
      <c r="G970" s="66" t="s">
        <v>287</v>
      </c>
      <c r="H970" s="66" t="s">
        <v>528</v>
      </c>
      <c r="I970" s="76" t="s">
        <v>545</v>
      </c>
      <c r="J970" s="66" t="s">
        <v>664</v>
      </c>
      <c r="K970" s="66" t="s">
        <v>13</v>
      </c>
      <c r="L970" s="71" t="s">
        <v>599</v>
      </c>
      <c r="M970" s="66" t="s">
        <v>600</v>
      </c>
      <c r="N970" s="66" t="s">
        <v>601</v>
      </c>
      <c r="O970" s="69" t="s">
        <v>684</v>
      </c>
      <c r="P970" s="69">
        <v>1.8360000000000001</v>
      </c>
      <c r="Q970" s="66" t="s">
        <v>66</v>
      </c>
      <c r="R970" s="66" t="s">
        <v>465</v>
      </c>
      <c r="S970" s="67">
        <v>19038.037769230799</v>
      </c>
      <c r="T970" s="67">
        <f t="shared" si="15"/>
        <v>34953.837344307751</v>
      </c>
      <c r="U970" s="67">
        <v>190380.37769230799</v>
      </c>
      <c r="V970" s="68">
        <v>2</v>
      </c>
    </row>
    <row r="971" spans="2:22" x14ac:dyDescent="0.25">
      <c r="B971" s="66">
        <v>0</v>
      </c>
      <c r="C971" s="66">
        <v>847</v>
      </c>
      <c r="D971" s="66">
        <v>851</v>
      </c>
      <c r="E971" s="66">
        <v>855</v>
      </c>
      <c r="F971" s="66">
        <v>867</v>
      </c>
      <c r="G971" s="66" t="s">
        <v>287</v>
      </c>
      <c r="H971" s="66" t="s">
        <v>528</v>
      </c>
      <c r="I971" s="76" t="s">
        <v>545</v>
      </c>
      <c r="J971" s="66" t="s">
        <v>664</v>
      </c>
      <c r="K971" s="66" t="s">
        <v>13</v>
      </c>
      <c r="L971" s="71" t="s">
        <v>599</v>
      </c>
      <c r="M971" s="66" t="s">
        <v>600</v>
      </c>
      <c r="N971" s="66" t="s">
        <v>601</v>
      </c>
      <c r="O971" s="69" t="s">
        <v>684</v>
      </c>
      <c r="P971" s="69">
        <v>1.8360000000000001</v>
      </c>
      <c r="Q971" s="66" t="s">
        <v>66</v>
      </c>
      <c r="R971" s="66" t="s">
        <v>476</v>
      </c>
      <c r="S971" s="67">
        <v>19306.419923076999</v>
      </c>
      <c r="T971" s="67">
        <f t="shared" si="15"/>
        <v>35446.586978769374</v>
      </c>
      <c r="U971" s="67">
        <v>193064.19923076901</v>
      </c>
      <c r="V971" s="68">
        <v>2</v>
      </c>
    </row>
    <row r="972" spans="2:22" x14ac:dyDescent="0.25">
      <c r="B972" s="66">
        <v>0</v>
      </c>
      <c r="C972" s="66">
        <v>847</v>
      </c>
      <c r="D972" s="66">
        <v>851</v>
      </c>
      <c r="E972" s="66">
        <v>855</v>
      </c>
      <c r="F972" s="66">
        <v>867</v>
      </c>
      <c r="G972" s="66" t="s">
        <v>287</v>
      </c>
      <c r="H972" s="66" t="s">
        <v>528</v>
      </c>
      <c r="I972" s="76" t="s">
        <v>545</v>
      </c>
      <c r="J972" s="66" t="s">
        <v>664</v>
      </c>
      <c r="K972" s="66" t="s">
        <v>13</v>
      </c>
      <c r="L972" s="71" t="s">
        <v>599</v>
      </c>
      <c r="M972" s="66" t="s">
        <v>600</v>
      </c>
      <c r="N972" s="66" t="s">
        <v>601</v>
      </c>
      <c r="O972" s="69" t="s">
        <v>684</v>
      </c>
      <c r="P972" s="69">
        <v>1.8360000000000001</v>
      </c>
      <c r="Q972" s="66" t="s">
        <v>84</v>
      </c>
      <c r="R972" s="66" t="s">
        <v>472</v>
      </c>
      <c r="S972" s="67">
        <v>52122.167000000001</v>
      </c>
      <c r="T972" s="67">
        <f t="shared" si="15"/>
        <v>95696.298612000013</v>
      </c>
      <c r="U972" s="67">
        <v>1042443.34</v>
      </c>
      <c r="V972" s="68">
        <v>15</v>
      </c>
    </row>
    <row r="973" spans="2:22" x14ac:dyDescent="0.25">
      <c r="B973" s="66">
        <v>0</v>
      </c>
      <c r="C973" s="66">
        <v>847</v>
      </c>
      <c r="D973" s="66">
        <v>851</v>
      </c>
      <c r="E973" s="66">
        <v>855</v>
      </c>
      <c r="F973" s="66">
        <v>867</v>
      </c>
      <c r="G973" s="66" t="s">
        <v>287</v>
      </c>
      <c r="H973" s="66" t="s">
        <v>528</v>
      </c>
      <c r="I973" s="76" t="s">
        <v>545</v>
      </c>
      <c r="J973" s="66" t="s">
        <v>664</v>
      </c>
      <c r="K973" s="66" t="s">
        <v>13</v>
      </c>
      <c r="L973" s="71" t="s">
        <v>599</v>
      </c>
      <c r="M973" s="66" t="s">
        <v>600</v>
      </c>
      <c r="N973" s="66" t="s">
        <v>601</v>
      </c>
      <c r="O973" s="69" t="s">
        <v>684</v>
      </c>
      <c r="P973" s="69">
        <v>1.8360000000000001</v>
      </c>
      <c r="Q973" s="66" t="s">
        <v>84</v>
      </c>
      <c r="R973" s="66" t="s">
        <v>477</v>
      </c>
      <c r="S973" s="67">
        <v>14482.222</v>
      </c>
      <c r="T973" s="67">
        <f t="shared" si="15"/>
        <v>26589.359592000001</v>
      </c>
      <c r="U973" s="67">
        <v>289644.44</v>
      </c>
      <c r="V973" s="68">
        <v>8</v>
      </c>
    </row>
    <row r="974" spans="2:22" x14ac:dyDescent="0.25">
      <c r="B974" s="66">
        <v>0</v>
      </c>
      <c r="C974" s="66">
        <v>847</v>
      </c>
      <c r="D974" s="66">
        <v>851</v>
      </c>
      <c r="E974" s="66">
        <v>855</v>
      </c>
      <c r="F974" s="66">
        <v>867</v>
      </c>
      <c r="G974" s="66" t="s">
        <v>287</v>
      </c>
      <c r="H974" s="66" t="s">
        <v>528</v>
      </c>
      <c r="I974" s="76" t="s">
        <v>545</v>
      </c>
      <c r="J974" s="66" t="s">
        <v>664</v>
      </c>
      <c r="K974" s="66" t="s">
        <v>13</v>
      </c>
      <c r="L974" s="71" t="s">
        <v>599</v>
      </c>
      <c r="M974" s="66" t="s">
        <v>600</v>
      </c>
      <c r="N974" s="66" t="s">
        <v>601</v>
      </c>
      <c r="O974" s="69" t="s">
        <v>684</v>
      </c>
      <c r="P974" s="69">
        <v>1.8360000000000001</v>
      </c>
      <c r="Q974" s="66" t="s">
        <v>84</v>
      </c>
      <c r="R974" s="66" t="s">
        <v>473</v>
      </c>
      <c r="S974" s="67">
        <v>6242.6653653846097</v>
      </c>
      <c r="T974" s="67">
        <f t="shared" si="15"/>
        <v>11461.533610846143</v>
      </c>
      <c r="U974" s="67">
        <v>124853.307307692</v>
      </c>
      <c r="V974" s="68">
        <v>3</v>
      </c>
    </row>
    <row r="975" spans="2:22" x14ac:dyDescent="0.25">
      <c r="B975" s="66">
        <v>0</v>
      </c>
      <c r="C975" s="66">
        <v>847</v>
      </c>
      <c r="D975" s="66">
        <v>851</v>
      </c>
      <c r="E975" s="66">
        <v>855</v>
      </c>
      <c r="F975" s="66">
        <v>867</v>
      </c>
      <c r="G975" s="66" t="s">
        <v>287</v>
      </c>
      <c r="H975" s="66" t="s">
        <v>528</v>
      </c>
      <c r="I975" s="76" t="s">
        <v>545</v>
      </c>
      <c r="J975" s="66" t="s">
        <v>664</v>
      </c>
      <c r="K975" s="66" t="s">
        <v>13</v>
      </c>
      <c r="L975" s="71" t="s">
        <v>599</v>
      </c>
      <c r="M975" s="66" t="s">
        <v>600</v>
      </c>
      <c r="N975" s="66" t="s">
        <v>601</v>
      </c>
      <c r="O975" s="69" t="s">
        <v>684</v>
      </c>
      <c r="P975" s="69">
        <v>1.8360000000000001</v>
      </c>
      <c r="Q975" s="66" t="s">
        <v>84</v>
      </c>
      <c r="R975" s="66" t="s">
        <v>474</v>
      </c>
      <c r="S975" s="67">
        <v>21604.631584615399</v>
      </c>
      <c r="T975" s="67">
        <f t="shared" si="15"/>
        <v>39666.103589353872</v>
      </c>
      <c r="U975" s="67">
        <v>360077.19307692302</v>
      </c>
      <c r="V975" s="68">
        <v>7</v>
      </c>
    </row>
    <row r="976" spans="2:22" x14ac:dyDescent="0.25">
      <c r="B976" s="66">
        <v>0</v>
      </c>
      <c r="C976" s="66">
        <v>847</v>
      </c>
      <c r="D976" s="66">
        <v>851</v>
      </c>
      <c r="E976" s="66">
        <v>855</v>
      </c>
      <c r="F976" s="66">
        <v>867</v>
      </c>
      <c r="G976" s="66" t="s">
        <v>287</v>
      </c>
      <c r="H976" s="66" t="s">
        <v>528</v>
      </c>
      <c r="I976" s="76" t="s">
        <v>545</v>
      </c>
      <c r="J976" s="66" t="s">
        <v>664</v>
      </c>
      <c r="K976" s="66" t="s">
        <v>13</v>
      </c>
      <c r="L976" s="71" t="s">
        <v>599</v>
      </c>
      <c r="M976" s="66" t="s">
        <v>600</v>
      </c>
      <c r="N976" s="66" t="s">
        <v>601</v>
      </c>
      <c r="O976" s="69" t="s">
        <v>684</v>
      </c>
      <c r="P976" s="69">
        <v>1.8360000000000001</v>
      </c>
      <c r="Q976" s="66" t="s">
        <v>84</v>
      </c>
      <c r="R976" s="66" t="s">
        <v>471</v>
      </c>
      <c r="S976" s="67">
        <v>27171.8137846153</v>
      </c>
      <c r="T976" s="67">
        <f t="shared" si="15"/>
        <v>49887.45010855369</v>
      </c>
      <c r="U976" s="67">
        <v>339647.672307692</v>
      </c>
      <c r="V976" s="68">
        <v>5</v>
      </c>
    </row>
    <row r="977" spans="2:22" x14ac:dyDescent="0.25">
      <c r="B977" s="66">
        <v>0</v>
      </c>
      <c r="C977" s="66">
        <v>847</v>
      </c>
      <c r="D977" s="66">
        <v>851</v>
      </c>
      <c r="E977" s="66">
        <v>855</v>
      </c>
      <c r="F977" s="66">
        <v>867</v>
      </c>
      <c r="G977" s="66" t="s">
        <v>287</v>
      </c>
      <c r="H977" s="66" t="s">
        <v>528</v>
      </c>
      <c r="I977" s="76" t="s">
        <v>545</v>
      </c>
      <c r="J977" s="66" t="s">
        <v>664</v>
      </c>
      <c r="K977" s="66" t="s">
        <v>13</v>
      </c>
      <c r="L977" s="71" t="s">
        <v>599</v>
      </c>
      <c r="M977" s="66" t="s">
        <v>600</v>
      </c>
      <c r="N977" s="66" t="s">
        <v>601</v>
      </c>
      <c r="O977" s="69" t="s">
        <v>684</v>
      </c>
      <c r="P977" s="69">
        <v>1.8360000000000001</v>
      </c>
      <c r="Q977" s="66" t="s">
        <v>84</v>
      </c>
      <c r="R977" s="66" t="s">
        <v>475</v>
      </c>
      <c r="S977" s="67">
        <v>22603.429038461501</v>
      </c>
      <c r="T977" s="67">
        <f t="shared" si="15"/>
        <v>41499.895714615319</v>
      </c>
      <c r="U977" s="67">
        <v>251149.211538462</v>
      </c>
      <c r="V977" s="68">
        <v>3</v>
      </c>
    </row>
    <row r="978" spans="2:22" x14ac:dyDescent="0.25">
      <c r="B978" s="66">
        <v>0</v>
      </c>
      <c r="C978" s="66">
        <v>847</v>
      </c>
      <c r="D978" s="66">
        <v>851</v>
      </c>
      <c r="E978" s="66">
        <v>855</v>
      </c>
      <c r="F978" s="66">
        <v>867</v>
      </c>
      <c r="G978" s="66" t="s">
        <v>287</v>
      </c>
      <c r="H978" s="66" t="s">
        <v>528</v>
      </c>
      <c r="I978" s="76" t="s">
        <v>545</v>
      </c>
      <c r="J978" s="66" t="s">
        <v>664</v>
      </c>
      <c r="K978" s="66" t="s">
        <v>13</v>
      </c>
      <c r="L978" s="71" t="s">
        <v>599</v>
      </c>
      <c r="M978" s="66" t="s">
        <v>600</v>
      </c>
      <c r="N978" s="66" t="s">
        <v>601</v>
      </c>
      <c r="O978" s="69" t="s">
        <v>684</v>
      </c>
      <c r="P978" s="69">
        <v>1.8360000000000001</v>
      </c>
      <c r="Q978" s="66" t="s">
        <v>84</v>
      </c>
      <c r="R978" s="66" t="s">
        <v>465</v>
      </c>
      <c r="S978" s="67">
        <v>27843.909230769201</v>
      </c>
      <c r="T978" s="67">
        <f t="shared" si="15"/>
        <v>51121.417347692251</v>
      </c>
      <c r="U978" s="67">
        <v>278439.09230769199</v>
      </c>
      <c r="V978" s="68">
        <v>3</v>
      </c>
    </row>
    <row r="979" spans="2:22" x14ac:dyDescent="0.25">
      <c r="B979" s="66">
        <v>0</v>
      </c>
      <c r="C979" s="66">
        <v>847</v>
      </c>
      <c r="D979" s="66">
        <v>851</v>
      </c>
      <c r="E979" s="66">
        <v>855</v>
      </c>
      <c r="F979" s="66">
        <v>867</v>
      </c>
      <c r="G979" s="66" t="s">
        <v>287</v>
      </c>
      <c r="H979" s="66" t="s">
        <v>528</v>
      </c>
      <c r="I979" s="76" t="s">
        <v>545</v>
      </c>
      <c r="J979" s="66" t="s">
        <v>664</v>
      </c>
      <c r="K979" s="66" t="s">
        <v>13</v>
      </c>
      <c r="L979" s="71" t="s">
        <v>599</v>
      </c>
      <c r="M979" s="66" t="s">
        <v>600</v>
      </c>
      <c r="N979" s="66" t="s">
        <v>601</v>
      </c>
      <c r="O979" s="69" t="s">
        <v>684</v>
      </c>
      <c r="P979" s="69">
        <v>1.8360000000000001</v>
      </c>
      <c r="Q979" s="66" t="s">
        <v>84</v>
      </c>
      <c r="R979" s="66" t="s">
        <v>476</v>
      </c>
      <c r="S979" s="67">
        <v>9735.3834230769207</v>
      </c>
      <c r="T979" s="67">
        <f t="shared" si="15"/>
        <v>17874.163964769228</v>
      </c>
      <c r="U979" s="67">
        <v>97353.834230769193</v>
      </c>
      <c r="V979" s="68">
        <v>1</v>
      </c>
    </row>
    <row r="980" spans="2:22" x14ac:dyDescent="0.25">
      <c r="B980" s="66">
        <v>0</v>
      </c>
      <c r="C980" s="66">
        <v>847</v>
      </c>
      <c r="D980" s="66">
        <v>851</v>
      </c>
      <c r="E980" s="66">
        <v>855</v>
      </c>
      <c r="F980" s="66">
        <v>919</v>
      </c>
      <c r="G980" s="66" t="s">
        <v>287</v>
      </c>
      <c r="H980" s="66" t="s">
        <v>528</v>
      </c>
      <c r="I980" s="76" t="s">
        <v>545</v>
      </c>
      <c r="J980" s="66" t="s">
        <v>664</v>
      </c>
      <c r="K980" s="66" t="s">
        <v>13</v>
      </c>
      <c r="L980" s="71" t="s">
        <v>599</v>
      </c>
      <c r="M980" s="66" t="s">
        <v>192</v>
      </c>
      <c r="N980" s="66" t="s">
        <v>147</v>
      </c>
      <c r="O980" s="69" t="s">
        <v>684</v>
      </c>
      <c r="P980" s="69">
        <v>1.8360000000000001</v>
      </c>
      <c r="Q980" s="66" t="s">
        <v>59</v>
      </c>
      <c r="R980" s="66" t="s">
        <v>477</v>
      </c>
      <c r="S980" s="67">
        <v>2294.3817884615401</v>
      </c>
      <c r="T980" s="67">
        <f t="shared" si="15"/>
        <v>4212.4849636153876</v>
      </c>
      <c r="U980" s="67">
        <v>45887.635769230801</v>
      </c>
      <c r="V980" s="68">
        <v>1</v>
      </c>
    </row>
    <row r="981" spans="2:22" x14ac:dyDescent="0.25">
      <c r="B981" s="66">
        <v>0</v>
      </c>
      <c r="C981" s="66">
        <v>847</v>
      </c>
      <c r="D981" s="66">
        <v>851</v>
      </c>
      <c r="E981" s="66">
        <v>855</v>
      </c>
      <c r="F981" s="66">
        <v>919</v>
      </c>
      <c r="G981" s="66" t="s">
        <v>287</v>
      </c>
      <c r="H981" s="66" t="s">
        <v>528</v>
      </c>
      <c r="I981" s="76" t="s">
        <v>545</v>
      </c>
      <c r="J981" s="66" t="s">
        <v>664</v>
      </c>
      <c r="K981" s="66" t="s">
        <v>13</v>
      </c>
      <c r="L981" s="71" t="s">
        <v>599</v>
      </c>
      <c r="M981" s="66" t="s">
        <v>192</v>
      </c>
      <c r="N981" s="66" t="s">
        <v>147</v>
      </c>
      <c r="O981" s="69" t="s">
        <v>684</v>
      </c>
      <c r="P981" s="69">
        <v>1.8360000000000001</v>
      </c>
      <c r="Q981" s="66" t="s">
        <v>59</v>
      </c>
      <c r="R981" s="66" t="s">
        <v>473</v>
      </c>
      <c r="S981" s="67">
        <v>2733.7248461538402</v>
      </c>
      <c r="T981" s="67">
        <f t="shared" si="15"/>
        <v>5019.1188175384505</v>
      </c>
      <c r="U981" s="67">
        <v>54674.496923076898</v>
      </c>
      <c r="V981" s="68">
        <v>1</v>
      </c>
    </row>
    <row r="982" spans="2:22" x14ac:dyDescent="0.25">
      <c r="B982" s="66">
        <v>0</v>
      </c>
      <c r="C982" s="66">
        <v>847</v>
      </c>
      <c r="D982" s="66">
        <v>851</v>
      </c>
      <c r="E982" s="66">
        <v>855</v>
      </c>
      <c r="F982" s="66">
        <v>919</v>
      </c>
      <c r="G982" s="66" t="s">
        <v>287</v>
      </c>
      <c r="H982" s="66" t="s">
        <v>528</v>
      </c>
      <c r="I982" s="76" t="s">
        <v>545</v>
      </c>
      <c r="J982" s="66" t="s">
        <v>664</v>
      </c>
      <c r="K982" s="66" t="s">
        <v>13</v>
      </c>
      <c r="L982" s="71" t="s">
        <v>599</v>
      </c>
      <c r="M982" s="66" t="s">
        <v>192</v>
      </c>
      <c r="N982" s="66" t="s">
        <v>147</v>
      </c>
      <c r="O982" s="69" t="s">
        <v>684</v>
      </c>
      <c r="P982" s="69">
        <v>1.8360000000000001</v>
      </c>
      <c r="Q982" s="66" t="s">
        <v>59</v>
      </c>
      <c r="R982" s="66" t="s">
        <v>474</v>
      </c>
      <c r="S982" s="67">
        <v>7411.0437230769203</v>
      </c>
      <c r="T982" s="67">
        <f t="shared" si="15"/>
        <v>13606.676275569227</v>
      </c>
      <c r="U982" s="67">
        <v>123517.395384615</v>
      </c>
      <c r="V982" s="68">
        <v>2</v>
      </c>
    </row>
    <row r="983" spans="2:22" x14ac:dyDescent="0.25">
      <c r="B983" s="66">
        <v>0</v>
      </c>
      <c r="C983" s="66">
        <v>847</v>
      </c>
      <c r="D983" s="66">
        <v>851</v>
      </c>
      <c r="E983" s="66">
        <v>855</v>
      </c>
      <c r="F983" s="66">
        <v>919</v>
      </c>
      <c r="G983" s="66" t="s">
        <v>287</v>
      </c>
      <c r="H983" s="66" t="s">
        <v>528</v>
      </c>
      <c r="I983" s="76" t="s">
        <v>545</v>
      </c>
      <c r="J983" s="66" t="s">
        <v>664</v>
      </c>
      <c r="K983" s="66" t="s">
        <v>13</v>
      </c>
      <c r="L983" s="71" t="s">
        <v>599</v>
      </c>
      <c r="M983" s="66" t="s">
        <v>192</v>
      </c>
      <c r="N983" s="66" t="s">
        <v>147</v>
      </c>
      <c r="O983" s="69" t="s">
        <v>684</v>
      </c>
      <c r="P983" s="69">
        <v>1.8360000000000001</v>
      </c>
      <c r="Q983" s="66" t="s">
        <v>59</v>
      </c>
      <c r="R983" s="66" t="s">
        <v>471</v>
      </c>
      <c r="S983" s="67">
        <v>40162.134184615403</v>
      </c>
      <c r="T983" s="67">
        <f t="shared" si="15"/>
        <v>73737.678362953884</v>
      </c>
      <c r="U983" s="67">
        <v>502026.67730769201</v>
      </c>
      <c r="V983" s="68">
        <v>9</v>
      </c>
    </row>
    <row r="984" spans="2:22" x14ac:dyDescent="0.25">
      <c r="B984" s="66">
        <v>0</v>
      </c>
      <c r="C984" s="66">
        <v>847</v>
      </c>
      <c r="D984" s="66">
        <v>851</v>
      </c>
      <c r="E984" s="66">
        <v>855</v>
      </c>
      <c r="F984" s="66">
        <v>919</v>
      </c>
      <c r="G984" s="66" t="s">
        <v>287</v>
      </c>
      <c r="H984" s="66" t="s">
        <v>528</v>
      </c>
      <c r="I984" s="76" t="s">
        <v>545</v>
      </c>
      <c r="J984" s="66" t="s">
        <v>664</v>
      </c>
      <c r="K984" s="66" t="s">
        <v>13</v>
      </c>
      <c r="L984" s="71" t="s">
        <v>599</v>
      </c>
      <c r="M984" s="66" t="s">
        <v>192</v>
      </c>
      <c r="N984" s="66" t="s">
        <v>147</v>
      </c>
      <c r="O984" s="69" t="s">
        <v>684</v>
      </c>
      <c r="P984" s="69">
        <v>1.8360000000000001</v>
      </c>
      <c r="Q984" s="66" t="s">
        <v>59</v>
      </c>
      <c r="R984" s="66" t="s">
        <v>475</v>
      </c>
      <c r="S984" s="67">
        <v>114396.22661538501</v>
      </c>
      <c r="T984" s="67">
        <f t="shared" si="15"/>
        <v>210031.47206584687</v>
      </c>
      <c r="U984" s="67">
        <v>1271069.1846153799</v>
      </c>
      <c r="V984" s="68">
        <v>19</v>
      </c>
    </row>
    <row r="985" spans="2:22" x14ac:dyDescent="0.25">
      <c r="B985" s="66">
        <v>0</v>
      </c>
      <c r="C985" s="66">
        <v>847</v>
      </c>
      <c r="D985" s="66">
        <v>851</v>
      </c>
      <c r="E985" s="66">
        <v>855</v>
      </c>
      <c r="F985" s="66">
        <v>919</v>
      </c>
      <c r="G985" s="66" t="s">
        <v>287</v>
      </c>
      <c r="H985" s="66" t="s">
        <v>528</v>
      </c>
      <c r="I985" s="76" t="s">
        <v>545</v>
      </c>
      <c r="J985" s="66" t="s">
        <v>664</v>
      </c>
      <c r="K985" s="66" t="s">
        <v>13</v>
      </c>
      <c r="L985" s="71" t="s">
        <v>599</v>
      </c>
      <c r="M985" s="66" t="s">
        <v>192</v>
      </c>
      <c r="N985" s="66" t="s">
        <v>147</v>
      </c>
      <c r="O985" s="69" t="s">
        <v>684</v>
      </c>
      <c r="P985" s="69">
        <v>1.8360000000000001</v>
      </c>
      <c r="Q985" s="66" t="s">
        <v>59</v>
      </c>
      <c r="R985" s="66" t="s">
        <v>465</v>
      </c>
      <c r="S985" s="67">
        <v>90525.721346153994</v>
      </c>
      <c r="T985" s="67">
        <f t="shared" si="15"/>
        <v>166205.22439153874</v>
      </c>
      <c r="U985" s="67">
        <v>905257.21346153796</v>
      </c>
      <c r="V985" s="68">
        <v>9</v>
      </c>
    </row>
    <row r="986" spans="2:22" x14ac:dyDescent="0.25">
      <c r="B986" s="66">
        <v>0</v>
      </c>
      <c r="C986" s="66">
        <v>847</v>
      </c>
      <c r="D986" s="66">
        <v>851</v>
      </c>
      <c r="E986" s="66">
        <v>855</v>
      </c>
      <c r="F986" s="66">
        <v>919</v>
      </c>
      <c r="G986" s="66" t="s">
        <v>287</v>
      </c>
      <c r="H986" s="66" t="s">
        <v>528</v>
      </c>
      <c r="I986" s="76" t="s">
        <v>545</v>
      </c>
      <c r="J986" s="66" t="s">
        <v>664</v>
      </c>
      <c r="K986" s="66" t="s">
        <v>13</v>
      </c>
      <c r="L986" s="71" t="s">
        <v>599</v>
      </c>
      <c r="M986" s="66" t="s">
        <v>192</v>
      </c>
      <c r="N986" s="66" t="s">
        <v>147</v>
      </c>
      <c r="O986" s="69" t="s">
        <v>684</v>
      </c>
      <c r="P986" s="69">
        <v>1.8360000000000001</v>
      </c>
      <c r="Q986" s="66" t="s">
        <v>59</v>
      </c>
      <c r="R986" s="66" t="s">
        <v>476</v>
      </c>
      <c r="S986" s="67">
        <v>166812.60973076901</v>
      </c>
      <c r="T986" s="67">
        <f t="shared" si="15"/>
        <v>306267.95146569191</v>
      </c>
      <c r="U986" s="67">
        <v>1668126.09730769</v>
      </c>
      <c r="V986" s="68">
        <v>17</v>
      </c>
    </row>
    <row r="987" spans="2:22" x14ac:dyDescent="0.25">
      <c r="B987" s="66">
        <v>0</v>
      </c>
      <c r="C987" s="66">
        <v>847</v>
      </c>
      <c r="D987" s="66">
        <v>851</v>
      </c>
      <c r="E987" s="66">
        <v>855</v>
      </c>
      <c r="F987" s="66">
        <v>919</v>
      </c>
      <c r="G987" s="66" t="s">
        <v>287</v>
      </c>
      <c r="H987" s="66" t="s">
        <v>528</v>
      </c>
      <c r="I987" s="76" t="s">
        <v>545</v>
      </c>
      <c r="J987" s="66" t="s">
        <v>664</v>
      </c>
      <c r="K987" s="66" t="s">
        <v>13</v>
      </c>
      <c r="L987" s="71" t="s">
        <v>599</v>
      </c>
      <c r="M987" s="66" t="s">
        <v>192</v>
      </c>
      <c r="N987" s="66" t="s">
        <v>147</v>
      </c>
      <c r="O987" s="69" t="s">
        <v>684</v>
      </c>
      <c r="P987" s="69">
        <v>1.8360000000000001</v>
      </c>
      <c r="Q987" s="66" t="s">
        <v>59</v>
      </c>
      <c r="R987" s="66" t="s">
        <v>466</v>
      </c>
      <c r="S987" s="67">
        <v>273494.34490384598</v>
      </c>
      <c r="T987" s="67">
        <f t="shared" si="15"/>
        <v>502135.61724346125</v>
      </c>
      <c r="U987" s="67">
        <v>1823295.63269231</v>
      </c>
      <c r="V987" s="68">
        <v>15</v>
      </c>
    </row>
    <row r="988" spans="2:22" x14ac:dyDescent="0.25">
      <c r="B988" s="66">
        <v>0</v>
      </c>
      <c r="C988" s="66">
        <v>847</v>
      </c>
      <c r="D988" s="66">
        <v>851</v>
      </c>
      <c r="E988" s="66">
        <v>855</v>
      </c>
      <c r="F988" s="66">
        <v>919</v>
      </c>
      <c r="G988" s="66" t="s">
        <v>287</v>
      </c>
      <c r="H988" s="66" t="s">
        <v>528</v>
      </c>
      <c r="I988" s="76" t="s">
        <v>545</v>
      </c>
      <c r="J988" s="66" t="s">
        <v>664</v>
      </c>
      <c r="K988" s="66" t="s">
        <v>13</v>
      </c>
      <c r="L988" s="71" t="s">
        <v>599</v>
      </c>
      <c r="M988" s="66" t="s">
        <v>192</v>
      </c>
      <c r="N988" s="66" t="s">
        <v>147</v>
      </c>
      <c r="O988" s="69" t="s">
        <v>684</v>
      </c>
      <c r="P988" s="69">
        <v>1.8360000000000001</v>
      </c>
      <c r="Q988" s="66" t="s">
        <v>59</v>
      </c>
      <c r="R988" s="66" t="s">
        <v>467</v>
      </c>
      <c r="S988" s="67">
        <v>138095.56530769201</v>
      </c>
      <c r="T988" s="67">
        <f t="shared" si="15"/>
        <v>253543.45790492254</v>
      </c>
      <c r="U988" s="67">
        <v>690477.82653846103</v>
      </c>
      <c r="V988" s="68">
        <v>5</v>
      </c>
    </row>
    <row r="989" spans="2:22" x14ac:dyDescent="0.25">
      <c r="B989" s="66">
        <v>0</v>
      </c>
      <c r="C989" s="66">
        <v>847</v>
      </c>
      <c r="D989" s="66">
        <v>851</v>
      </c>
      <c r="E989" s="66">
        <v>855</v>
      </c>
      <c r="F989" s="66">
        <v>919</v>
      </c>
      <c r="G989" s="66" t="s">
        <v>287</v>
      </c>
      <c r="H989" s="66" t="s">
        <v>528</v>
      </c>
      <c r="I989" s="76" t="s">
        <v>545</v>
      </c>
      <c r="J989" s="66" t="s">
        <v>664</v>
      </c>
      <c r="K989" s="66" t="s">
        <v>13</v>
      </c>
      <c r="L989" s="71" t="s">
        <v>599</v>
      </c>
      <c r="M989" s="66" t="s">
        <v>192</v>
      </c>
      <c r="N989" s="66" t="s">
        <v>147</v>
      </c>
      <c r="O989" s="69" t="s">
        <v>684</v>
      </c>
      <c r="P989" s="69">
        <v>1.8360000000000001</v>
      </c>
      <c r="Q989" s="66" t="s">
        <v>59</v>
      </c>
      <c r="R989" s="66" t="s">
        <v>468</v>
      </c>
      <c r="S989" s="67">
        <v>41344.807884615497</v>
      </c>
      <c r="T989" s="67">
        <f t="shared" si="15"/>
        <v>75909.067276154048</v>
      </c>
      <c r="U989" s="67">
        <v>165379.23153846199</v>
      </c>
      <c r="V989" s="68">
        <v>1</v>
      </c>
    </row>
    <row r="990" spans="2:22" x14ac:dyDescent="0.25">
      <c r="B990" s="66">
        <v>0</v>
      </c>
      <c r="C990" s="66">
        <v>847</v>
      </c>
      <c r="D990" s="66">
        <v>851</v>
      </c>
      <c r="E990" s="66">
        <v>855</v>
      </c>
      <c r="F990" s="66">
        <v>919</v>
      </c>
      <c r="G990" s="66" t="s">
        <v>287</v>
      </c>
      <c r="H990" s="66" t="s">
        <v>528</v>
      </c>
      <c r="I990" s="76" t="s">
        <v>545</v>
      </c>
      <c r="J990" s="66" t="s">
        <v>664</v>
      </c>
      <c r="K990" s="66" t="s">
        <v>13</v>
      </c>
      <c r="L990" s="71" t="s">
        <v>599</v>
      </c>
      <c r="M990" s="66" t="s">
        <v>192</v>
      </c>
      <c r="N990" s="66" t="s">
        <v>147</v>
      </c>
      <c r="O990" s="69" t="s">
        <v>684</v>
      </c>
      <c r="P990" s="69">
        <v>1.8360000000000001</v>
      </c>
      <c r="Q990" s="66" t="s">
        <v>60</v>
      </c>
      <c r="R990" s="66" t="s">
        <v>475</v>
      </c>
      <c r="S990" s="67">
        <v>5759.7836538461597</v>
      </c>
      <c r="T990" s="67">
        <f t="shared" si="15"/>
        <v>10574.962788461549</v>
      </c>
      <c r="U990" s="67">
        <v>63997.5961538462</v>
      </c>
      <c r="V990" s="68">
        <v>1</v>
      </c>
    </row>
    <row r="991" spans="2:22" x14ac:dyDescent="0.25">
      <c r="B991" s="66">
        <v>0</v>
      </c>
      <c r="C991" s="66">
        <v>847</v>
      </c>
      <c r="D991" s="66">
        <v>851</v>
      </c>
      <c r="E991" s="66">
        <v>855</v>
      </c>
      <c r="F991" s="66">
        <v>919</v>
      </c>
      <c r="G991" s="66" t="s">
        <v>287</v>
      </c>
      <c r="H991" s="66" t="s">
        <v>528</v>
      </c>
      <c r="I991" s="76" t="s">
        <v>545</v>
      </c>
      <c r="J991" s="66" t="s">
        <v>664</v>
      </c>
      <c r="K991" s="66" t="s">
        <v>13</v>
      </c>
      <c r="L991" s="71" t="s">
        <v>599</v>
      </c>
      <c r="M991" s="66" t="s">
        <v>192</v>
      </c>
      <c r="N991" s="66" t="s">
        <v>147</v>
      </c>
      <c r="O991" s="69" t="s">
        <v>684</v>
      </c>
      <c r="P991" s="69">
        <v>1.8360000000000001</v>
      </c>
      <c r="Q991" s="66" t="s">
        <v>61</v>
      </c>
      <c r="R991" s="66" t="s">
        <v>474</v>
      </c>
      <c r="S991" s="67">
        <v>3074.8200230769198</v>
      </c>
      <c r="T991" s="67">
        <f t="shared" si="15"/>
        <v>5645.3695623692247</v>
      </c>
      <c r="U991" s="67">
        <v>51247.0003846154</v>
      </c>
      <c r="V991" s="68">
        <v>1</v>
      </c>
    </row>
    <row r="992" spans="2:22" x14ac:dyDescent="0.25">
      <c r="B992" s="66">
        <v>0</v>
      </c>
      <c r="C992" s="66">
        <v>847</v>
      </c>
      <c r="D992" s="66">
        <v>851</v>
      </c>
      <c r="E992" s="66">
        <v>855</v>
      </c>
      <c r="F992" s="66">
        <v>919</v>
      </c>
      <c r="G992" s="66" t="s">
        <v>287</v>
      </c>
      <c r="H992" s="66" t="s">
        <v>528</v>
      </c>
      <c r="I992" s="76" t="s">
        <v>545</v>
      </c>
      <c r="J992" s="66" t="s">
        <v>664</v>
      </c>
      <c r="K992" s="66" t="s">
        <v>13</v>
      </c>
      <c r="L992" s="71" t="s">
        <v>599</v>
      </c>
      <c r="M992" s="66" t="s">
        <v>192</v>
      </c>
      <c r="N992" s="66" t="s">
        <v>147</v>
      </c>
      <c r="O992" s="69" t="s">
        <v>684</v>
      </c>
      <c r="P992" s="69">
        <v>1.8360000000000001</v>
      </c>
      <c r="Q992" s="66" t="s">
        <v>61</v>
      </c>
      <c r="R992" s="66" t="s">
        <v>471</v>
      </c>
      <c r="S992" s="67">
        <v>7792.7151692307798</v>
      </c>
      <c r="T992" s="67">
        <f t="shared" si="15"/>
        <v>14307.425050707712</v>
      </c>
      <c r="U992" s="67">
        <v>97408.939615384603</v>
      </c>
      <c r="V992" s="68">
        <v>2</v>
      </c>
    </row>
    <row r="993" spans="2:22" x14ac:dyDescent="0.25">
      <c r="B993" s="66">
        <v>0</v>
      </c>
      <c r="C993" s="66">
        <v>847</v>
      </c>
      <c r="D993" s="66">
        <v>851</v>
      </c>
      <c r="E993" s="66">
        <v>855</v>
      </c>
      <c r="F993" s="66">
        <v>919</v>
      </c>
      <c r="G993" s="66" t="s">
        <v>287</v>
      </c>
      <c r="H993" s="66" t="s">
        <v>528</v>
      </c>
      <c r="I993" s="76" t="s">
        <v>545</v>
      </c>
      <c r="J993" s="66" t="s">
        <v>664</v>
      </c>
      <c r="K993" s="66" t="s">
        <v>13</v>
      </c>
      <c r="L993" s="71" t="s">
        <v>599</v>
      </c>
      <c r="M993" s="66" t="s">
        <v>192</v>
      </c>
      <c r="N993" s="66" t="s">
        <v>147</v>
      </c>
      <c r="O993" s="69" t="s">
        <v>684</v>
      </c>
      <c r="P993" s="69">
        <v>1.8360000000000001</v>
      </c>
      <c r="Q993" s="66" t="s">
        <v>61</v>
      </c>
      <c r="R993" s="66" t="s">
        <v>475</v>
      </c>
      <c r="S993" s="67">
        <v>7118.3592692307702</v>
      </c>
      <c r="T993" s="67">
        <f t="shared" si="15"/>
        <v>13069.307618307696</v>
      </c>
      <c r="U993" s="67">
        <v>79092.880769230804</v>
      </c>
      <c r="V993" s="68">
        <v>1</v>
      </c>
    </row>
    <row r="994" spans="2:22" x14ac:dyDescent="0.25">
      <c r="B994" s="66">
        <v>0</v>
      </c>
      <c r="C994" s="66">
        <v>847</v>
      </c>
      <c r="D994" s="66">
        <v>851</v>
      </c>
      <c r="E994" s="66">
        <v>855</v>
      </c>
      <c r="F994" s="66">
        <v>919</v>
      </c>
      <c r="G994" s="66" t="s">
        <v>287</v>
      </c>
      <c r="H994" s="66" t="s">
        <v>528</v>
      </c>
      <c r="I994" s="76" t="s">
        <v>545</v>
      </c>
      <c r="J994" s="66" t="s">
        <v>664</v>
      </c>
      <c r="K994" s="66" t="s">
        <v>13</v>
      </c>
      <c r="L994" s="71" t="s">
        <v>599</v>
      </c>
      <c r="M994" s="66" t="s">
        <v>192</v>
      </c>
      <c r="N994" s="66" t="s">
        <v>147</v>
      </c>
      <c r="O994" s="69" t="s">
        <v>684</v>
      </c>
      <c r="P994" s="69">
        <v>1.8360000000000001</v>
      </c>
      <c r="Q994" s="66" t="s">
        <v>61</v>
      </c>
      <c r="R994" s="66" t="s">
        <v>476</v>
      </c>
      <c r="S994" s="67">
        <v>33679.638076923096</v>
      </c>
      <c r="T994" s="67">
        <f t="shared" si="15"/>
        <v>61835.815509230808</v>
      </c>
      <c r="U994" s="67">
        <v>336796.38076923101</v>
      </c>
      <c r="V994" s="68">
        <v>3</v>
      </c>
    </row>
    <row r="995" spans="2:22" x14ac:dyDescent="0.25">
      <c r="B995" s="66">
        <v>0</v>
      </c>
      <c r="C995" s="66">
        <v>847</v>
      </c>
      <c r="D995" s="66">
        <v>851</v>
      </c>
      <c r="E995" s="66">
        <v>855</v>
      </c>
      <c r="F995" s="66">
        <v>919</v>
      </c>
      <c r="G995" s="66" t="s">
        <v>287</v>
      </c>
      <c r="H995" s="66" t="s">
        <v>528</v>
      </c>
      <c r="I995" s="76" t="s">
        <v>545</v>
      </c>
      <c r="J995" s="66" t="s">
        <v>664</v>
      </c>
      <c r="K995" s="66" t="s">
        <v>13</v>
      </c>
      <c r="L995" s="71" t="s">
        <v>599</v>
      </c>
      <c r="M995" s="66" t="s">
        <v>192</v>
      </c>
      <c r="N995" s="66" t="s">
        <v>147</v>
      </c>
      <c r="O995" s="69" t="s">
        <v>684</v>
      </c>
      <c r="P995" s="69">
        <v>1.8360000000000001</v>
      </c>
      <c r="Q995" s="66" t="s">
        <v>61</v>
      </c>
      <c r="R995" s="66" t="s">
        <v>466</v>
      </c>
      <c r="S995" s="67">
        <v>21089.206788461601</v>
      </c>
      <c r="T995" s="67">
        <f t="shared" si="15"/>
        <v>38719.783663615497</v>
      </c>
      <c r="U995" s="67">
        <v>140594.711923077</v>
      </c>
      <c r="V995" s="68">
        <v>1</v>
      </c>
    </row>
    <row r="996" spans="2:22" x14ac:dyDescent="0.25">
      <c r="B996" s="66">
        <v>0</v>
      </c>
      <c r="C996" s="66">
        <v>847</v>
      </c>
      <c r="D996" s="66">
        <v>851</v>
      </c>
      <c r="E996" s="66">
        <v>855</v>
      </c>
      <c r="F996" s="66">
        <v>919</v>
      </c>
      <c r="G996" s="66" t="s">
        <v>287</v>
      </c>
      <c r="H996" s="66" t="s">
        <v>528</v>
      </c>
      <c r="I996" s="76" t="s">
        <v>545</v>
      </c>
      <c r="J996" s="66" t="s">
        <v>664</v>
      </c>
      <c r="K996" s="66" t="s">
        <v>13</v>
      </c>
      <c r="L996" s="71" t="s">
        <v>599</v>
      </c>
      <c r="M996" s="66" t="s">
        <v>192</v>
      </c>
      <c r="N996" s="66" t="s">
        <v>147</v>
      </c>
      <c r="O996" s="69" t="s">
        <v>684</v>
      </c>
      <c r="P996" s="69">
        <v>1.8360000000000001</v>
      </c>
      <c r="Q996" s="66" t="s">
        <v>62</v>
      </c>
      <c r="R996" s="66" t="s">
        <v>475</v>
      </c>
      <c r="S996" s="67">
        <v>8129.3211346153903</v>
      </c>
      <c r="T996" s="67">
        <f t="shared" si="15"/>
        <v>14925.433603153857</v>
      </c>
      <c r="U996" s="67">
        <v>90325.790384615393</v>
      </c>
      <c r="V996" s="68">
        <v>1</v>
      </c>
    </row>
    <row r="997" spans="2:22" x14ac:dyDescent="0.25">
      <c r="B997" s="66">
        <v>0</v>
      </c>
      <c r="C997" s="66">
        <v>847</v>
      </c>
      <c r="D997" s="66">
        <v>851</v>
      </c>
      <c r="E997" s="66">
        <v>855</v>
      </c>
      <c r="F997" s="66">
        <v>919</v>
      </c>
      <c r="G997" s="66" t="s">
        <v>287</v>
      </c>
      <c r="H997" s="66" t="s">
        <v>528</v>
      </c>
      <c r="I997" s="76" t="s">
        <v>545</v>
      </c>
      <c r="J997" s="66" t="s">
        <v>664</v>
      </c>
      <c r="K997" s="66" t="s">
        <v>13</v>
      </c>
      <c r="L997" s="71" t="s">
        <v>599</v>
      </c>
      <c r="M997" s="66" t="s">
        <v>192</v>
      </c>
      <c r="N997" s="66" t="s">
        <v>147</v>
      </c>
      <c r="O997" s="69" t="s">
        <v>684</v>
      </c>
      <c r="P997" s="69">
        <v>1.8360000000000001</v>
      </c>
      <c r="Q997" s="66" t="s">
        <v>62</v>
      </c>
      <c r="R997" s="66" t="s">
        <v>476</v>
      </c>
      <c r="S997" s="67">
        <v>17848.507461538498</v>
      </c>
      <c r="T997" s="67">
        <f t="shared" si="15"/>
        <v>32769.859699384688</v>
      </c>
      <c r="U997" s="67">
        <v>178485.07461538501</v>
      </c>
      <c r="V997" s="68">
        <v>2</v>
      </c>
    </row>
    <row r="998" spans="2:22" x14ac:dyDescent="0.25">
      <c r="B998" s="66">
        <v>0</v>
      </c>
      <c r="C998" s="66">
        <v>847</v>
      </c>
      <c r="D998" s="66">
        <v>851</v>
      </c>
      <c r="E998" s="66">
        <v>855</v>
      </c>
      <c r="F998" s="66">
        <v>919</v>
      </c>
      <c r="G998" s="66" t="s">
        <v>287</v>
      </c>
      <c r="H998" s="66" t="s">
        <v>528</v>
      </c>
      <c r="I998" s="76" t="s">
        <v>545</v>
      </c>
      <c r="J998" s="66" t="s">
        <v>664</v>
      </c>
      <c r="K998" s="66" t="s">
        <v>13</v>
      </c>
      <c r="L998" s="71" t="s">
        <v>599</v>
      </c>
      <c r="M998" s="66" t="s">
        <v>192</v>
      </c>
      <c r="N998" s="66" t="s">
        <v>147</v>
      </c>
      <c r="O998" s="69" t="s">
        <v>684</v>
      </c>
      <c r="P998" s="69">
        <v>1.8360000000000001</v>
      </c>
      <c r="Q998" s="66" t="s">
        <v>63</v>
      </c>
      <c r="R998" s="66" t="s">
        <v>471</v>
      </c>
      <c r="S998" s="67">
        <v>4375.3893538461498</v>
      </c>
      <c r="T998" s="67">
        <f t="shared" si="15"/>
        <v>8033.2148536615314</v>
      </c>
      <c r="U998" s="67">
        <v>54692.366923076901</v>
      </c>
      <c r="V998" s="68">
        <v>1</v>
      </c>
    </row>
    <row r="999" spans="2:22" x14ac:dyDescent="0.25">
      <c r="B999" s="66">
        <v>0</v>
      </c>
      <c r="C999" s="66">
        <v>847</v>
      </c>
      <c r="D999" s="66">
        <v>851</v>
      </c>
      <c r="E999" s="66">
        <v>855</v>
      </c>
      <c r="F999" s="66">
        <v>919</v>
      </c>
      <c r="G999" s="66" t="s">
        <v>287</v>
      </c>
      <c r="H999" s="66" t="s">
        <v>528</v>
      </c>
      <c r="I999" s="76" t="s">
        <v>545</v>
      </c>
      <c r="J999" s="66" t="s">
        <v>664</v>
      </c>
      <c r="K999" s="66" t="s">
        <v>13</v>
      </c>
      <c r="L999" s="71" t="s">
        <v>599</v>
      </c>
      <c r="M999" s="66" t="s">
        <v>192</v>
      </c>
      <c r="N999" s="66" t="s">
        <v>147</v>
      </c>
      <c r="O999" s="69" t="s">
        <v>684</v>
      </c>
      <c r="P999" s="69">
        <v>1.8360000000000001</v>
      </c>
      <c r="Q999" s="66" t="s">
        <v>63</v>
      </c>
      <c r="R999" s="66" t="s">
        <v>476</v>
      </c>
      <c r="S999" s="67">
        <v>19683.121653846199</v>
      </c>
      <c r="T999" s="67">
        <f t="shared" si="15"/>
        <v>36138.211356461623</v>
      </c>
      <c r="U999" s="67">
        <v>196831.216538462</v>
      </c>
      <c r="V999" s="68">
        <v>2</v>
      </c>
    </row>
    <row r="1000" spans="2:22" x14ac:dyDescent="0.25">
      <c r="B1000" s="66">
        <v>0</v>
      </c>
      <c r="C1000" s="66">
        <v>847</v>
      </c>
      <c r="D1000" s="66">
        <v>851</v>
      </c>
      <c r="E1000" s="66">
        <v>855</v>
      </c>
      <c r="F1000" s="66">
        <v>919</v>
      </c>
      <c r="G1000" s="66" t="s">
        <v>287</v>
      </c>
      <c r="H1000" s="66" t="s">
        <v>528</v>
      </c>
      <c r="I1000" s="76" t="s">
        <v>545</v>
      </c>
      <c r="J1000" s="66" t="s">
        <v>664</v>
      </c>
      <c r="K1000" s="66" t="s">
        <v>13</v>
      </c>
      <c r="L1000" s="71" t="s">
        <v>599</v>
      </c>
      <c r="M1000" s="66" t="s">
        <v>192</v>
      </c>
      <c r="N1000" s="66" t="s">
        <v>147</v>
      </c>
      <c r="O1000" s="69" t="s">
        <v>684</v>
      </c>
      <c r="P1000" s="69">
        <v>1.8360000000000001</v>
      </c>
      <c r="Q1000" s="66" t="s">
        <v>63</v>
      </c>
      <c r="R1000" s="66" t="s">
        <v>466</v>
      </c>
      <c r="S1000" s="67">
        <v>20397.233134615399</v>
      </c>
      <c r="T1000" s="67">
        <f t="shared" si="15"/>
        <v>37449.320035153876</v>
      </c>
      <c r="U1000" s="67">
        <v>135981.55423076899</v>
      </c>
      <c r="V1000" s="68">
        <v>1</v>
      </c>
    </row>
    <row r="1001" spans="2:22" x14ac:dyDescent="0.25">
      <c r="B1001" s="66">
        <v>0</v>
      </c>
      <c r="C1001" s="66">
        <v>847</v>
      </c>
      <c r="D1001" s="66">
        <v>851</v>
      </c>
      <c r="E1001" s="66">
        <v>855</v>
      </c>
      <c r="F1001" s="66">
        <v>919</v>
      </c>
      <c r="G1001" s="66" t="s">
        <v>287</v>
      </c>
      <c r="H1001" s="66" t="s">
        <v>528</v>
      </c>
      <c r="I1001" s="76" t="s">
        <v>545</v>
      </c>
      <c r="J1001" s="66" t="s">
        <v>664</v>
      </c>
      <c r="K1001" s="66" t="s">
        <v>13</v>
      </c>
      <c r="L1001" s="71" t="s">
        <v>599</v>
      </c>
      <c r="M1001" s="66" t="s">
        <v>192</v>
      </c>
      <c r="N1001" s="66" t="s">
        <v>147</v>
      </c>
      <c r="O1001" s="69" t="s">
        <v>684</v>
      </c>
      <c r="P1001" s="69">
        <v>1.8360000000000001</v>
      </c>
      <c r="Q1001" s="66" t="s">
        <v>64</v>
      </c>
      <c r="R1001" s="66" t="s">
        <v>475</v>
      </c>
      <c r="S1001" s="67">
        <v>13601.4576923077</v>
      </c>
      <c r="T1001" s="67">
        <f t="shared" si="15"/>
        <v>24972.276323076938</v>
      </c>
      <c r="U1001" s="67">
        <v>151127.30769230801</v>
      </c>
      <c r="V1001" s="68">
        <v>2</v>
      </c>
    </row>
    <row r="1002" spans="2:22" x14ac:dyDescent="0.25">
      <c r="B1002" s="66">
        <v>0</v>
      </c>
      <c r="C1002" s="66">
        <v>847</v>
      </c>
      <c r="D1002" s="66">
        <v>851</v>
      </c>
      <c r="E1002" s="66">
        <v>855</v>
      </c>
      <c r="F1002" s="66">
        <v>919</v>
      </c>
      <c r="G1002" s="66" t="s">
        <v>287</v>
      </c>
      <c r="H1002" s="66" t="s">
        <v>528</v>
      </c>
      <c r="I1002" s="76" t="s">
        <v>545</v>
      </c>
      <c r="J1002" s="66" t="s">
        <v>664</v>
      </c>
      <c r="K1002" s="66" t="s">
        <v>13</v>
      </c>
      <c r="L1002" s="71" t="s">
        <v>599</v>
      </c>
      <c r="M1002" s="66" t="s">
        <v>192</v>
      </c>
      <c r="N1002" s="66" t="s">
        <v>147</v>
      </c>
      <c r="O1002" s="69" t="s">
        <v>684</v>
      </c>
      <c r="P1002" s="69">
        <v>1.8360000000000001</v>
      </c>
      <c r="Q1002" s="66" t="s">
        <v>64</v>
      </c>
      <c r="R1002" s="66" t="s">
        <v>466</v>
      </c>
      <c r="S1002" s="67">
        <v>17190.508730769299</v>
      </c>
      <c r="T1002" s="67">
        <f t="shared" si="15"/>
        <v>31561.774029692435</v>
      </c>
      <c r="U1002" s="67">
        <v>114603.391538462</v>
      </c>
      <c r="V1002" s="68">
        <v>1</v>
      </c>
    </row>
    <row r="1003" spans="2:22" x14ac:dyDescent="0.25">
      <c r="B1003" s="66">
        <v>0</v>
      </c>
      <c r="C1003" s="66">
        <v>847</v>
      </c>
      <c r="D1003" s="66">
        <v>851</v>
      </c>
      <c r="E1003" s="66">
        <v>855</v>
      </c>
      <c r="F1003" s="66">
        <v>919</v>
      </c>
      <c r="G1003" s="66" t="s">
        <v>287</v>
      </c>
      <c r="H1003" s="66" t="s">
        <v>528</v>
      </c>
      <c r="I1003" s="76" t="s">
        <v>545</v>
      </c>
      <c r="J1003" s="66" t="s">
        <v>664</v>
      </c>
      <c r="K1003" s="66" t="s">
        <v>13</v>
      </c>
      <c r="L1003" s="71" t="s">
        <v>599</v>
      </c>
      <c r="M1003" s="66" t="s">
        <v>192</v>
      </c>
      <c r="N1003" s="66" t="s">
        <v>147</v>
      </c>
      <c r="O1003" s="69" t="s">
        <v>684</v>
      </c>
      <c r="P1003" s="69">
        <v>1.8360000000000001</v>
      </c>
      <c r="Q1003" s="66" t="s">
        <v>66</v>
      </c>
      <c r="R1003" s="66" t="s">
        <v>474</v>
      </c>
      <c r="S1003" s="67">
        <v>3439.7149846153902</v>
      </c>
      <c r="T1003" s="67">
        <f t="shared" si="15"/>
        <v>6315.3167117538569</v>
      </c>
      <c r="U1003" s="67">
        <v>57328.583076923103</v>
      </c>
      <c r="V1003" s="68">
        <v>1</v>
      </c>
    </row>
    <row r="1004" spans="2:22" x14ac:dyDescent="0.25">
      <c r="B1004" s="66">
        <v>0</v>
      </c>
      <c r="C1004" s="66">
        <v>847</v>
      </c>
      <c r="D1004" s="66">
        <v>851</v>
      </c>
      <c r="E1004" s="66">
        <v>855</v>
      </c>
      <c r="F1004" s="66">
        <v>919</v>
      </c>
      <c r="G1004" s="66" t="s">
        <v>287</v>
      </c>
      <c r="H1004" s="66" t="s">
        <v>528</v>
      </c>
      <c r="I1004" s="76" t="s">
        <v>545</v>
      </c>
      <c r="J1004" s="66" t="s">
        <v>664</v>
      </c>
      <c r="K1004" s="66" t="s">
        <v>13</v>
      </c>
      <c r="L1004" s="71" t="s">
        <v>599</v>
      </c>
      <c r="M1004" s="66" t="s">
        <v>192</v>
      </c>
      <c r="N1004" s="66" t="s">
        <v>147</v>
      </c>
      <c r="O1004" s="69" t="s">
        <v>684</v>
      </c>
      <c r="P1004" s="69">
        <v>1.8360000000000001</v>
      </c>
      <c r="Q1004" s="66" t="s">
        <v>66</v>
      </c>
      <c r="R1004" s="66" t="s">
        <v>475</v>
      </c>
      <c r="S1004" s="67">
        <v>33272.639446153902</v>
      </c>
      <c r="T1004" s="67">
        <f t="shared" si="15"/>
        <v>61088.56602313857</v>
      </c>
      <c r="U1004" s="67">
        <v>369695.99384615402</v>
      </c>
      <c r="V1004" s="68">
        <v>5</v>
      </c>
    </row>
    <row r="1005" spans="2:22" x14ac:dyDescent="0.25">
      <c r="B1005" s="66">
        <v>0</v>
      </c>
      <c r="C1005" s="66">
        <v>847</v>
      </c>
      <c r="D1005" s="66">
        <v>851</v>
      </c>
      <c r="E1005" s="66">
        <v>855</v>
      </c>
      <c r="F1005" s="66">
        <v>919</v>
      </c>
      <c r="G1005" s="66" t="s">
        <v>287</v>
      </c>
      <c r="H1005" s="66" t="s">
        <v>528</v>
      </c>
      <c r="I1005" s="76" t="s">
        <v>545</v>
      </c>
      <c r="J1005" s="66" t="s">
        <v>664</v>
      </c>
      <c r="K1005" s="66" t="s">
        <v>13</v>
      </c>
      <c r="L1005" s="71" t="s">
        <v>599</v>
      </c>
      <c r="M1005" s="66" t="s">
        <v>192</v>
      </c>
      <c r="N1005" s="66" t="s">
        <v>147</v>
      </c>
      <c r="O1005" s="69" t="s">
        <v>684</v>
      </c>
      <c r="P1005" s="69">
        <v>1.8360000000000001</v>
      </c>
      <c r="Q1005" s="66" t="s">
        <v>66</v>
      </c>
      <c r="R1005" s="66" t="s">
        <v>465</v>
      </c>
      <c r="S1005" s="67">
        <v>9881.8273076923106</v>
      </c>
      <c r="T1005" s="67">
        <f t="shared" si="15"/>
        <v>18143.034936923083</v>
      </c>
      <c r="U1005" s="67">
        <v>98818.273076923098</v>
      </c>
      <c r="V1005" s="68">
        <v>1</v>
      </c>
    </row>
    <row r="1006" spans="2:22" x14ac:dyDescent="0.25">
      <c r="B1006" s="66">
        <v>0</v>
      </c>
      <c r="C1006" s="66">
        <v>847</v>
      </c>
      <c r="D1006" s="66">
        <v>851</v>
      </c>
      <c r="E1006" s="66">
        <v>855</v>
      </c>
      <c r="F1006" s="66">
        <v>919</v>
      </c>
      <c r="G1006" s="66" t="s">
        <v>287</v>
      </c>
      <c r="H1006" s="66" t="s">
        <v>528</v>
      </c>
      <c r="I1006" s="76" t="s">
        <v>545</v>
      </c>
      <c r="J1006" s="66" t="s">
        <v>664</v>
      </c>
      <c r="K1006" s="66" t="s">
        <v>13</v>
      </c>
      <c r="L1006" s="71" t="s">
        <v>599</v>
      </c>
      <c r="M1006" s="66" t="s">
        <v>192</v>
      </c>
      <c r="N1006" s="66" t="s">
        <v>147</v>
      </c>
      <c r="O1006" s="69" t="s">
        <v>684</v>
      </c>
      <c r="P1006" s="69">
        <v>1.8360000000000001</v>
      </c>
      <c r="Q1006" s="66" t="s">
        <v>66</v>
      </c>
      <c r="R1006" s="66" t="s">
        <v>476</v>
      </c>
      <c r="S1006" s="67">
        <v>8970.6308846153897</v>
      </c>
      <c r="T1006" s="67">
        <f t="shared" si="15"/>
        <v>16470.078304153856</v>
      </c>
      <c r="U1006" s="67">
        <v>89706.308846153901</v>
      </c>
      <c r="V1006" s="68">
        <v>1</v>
      </c>
    </row>
    <row r="1007" spans="2:22" x14ac:dyDescent="0.25">
      <c r="B1007" s="66">
        <v>0</v>
      </c>
      <c r="C1007" s="66">
        <v>847</v>
      </c>
      <c r="D1007" s="66">
        <v>851</v>
      </c>
      <c r="E1007" s="66">
        <v>855</v>
      </c>
      <c r="F1007" s="66">
        <v>919</v>
      </c>
      <c r="G1007" s="66" t="s">
        <v>287</v>
      </c>
      <c r="H1007" s="66" t="s">
        <v>528</v>
      </c>
      <c r="I1007" s="76" t="s">
        <v>545</v>
      </c>
      <c r="J1007" s="66" t="s">
        <v>664</v>
      </c>
      <c r="K1007" s="66" t="s">
        <v>13</v>
      </c>
      <c r="L1007" s="71" t="s">
        <v>599</v>
      </c>
      <c r="M1007" s="66" t="s">
        <v>192</v>
      </c>
      <c r="N1007" s="66" t="s">
        <v>147</v>
      </c>
      <c r="O1007" s="69" t="s">
        <v>684</v>
      </c>
      <c r="P1007" s="69">
        <v>1.8360000000000001</v>
      </c>
      <c r="Q1007" s="66" t="s">
        <v>66</v>
      </c>
      <c r="R1007" s="66" t="s">
        <v>466</v>
      </c>
      <c r="S1007" s="67">
        <v>14197.052884615399</v>
      </c>
      <c r="T1007" s="67">
        <f t="shared" si="15"/>
        <v>26065.789096153876</v>
      </c>
      <c r="U1007" s="67">
        <v>94647.019230769205</v>
      </c>
      <c r="V1007" s="68">
        <v>1</v>
      </c>
    </row>
    <row r="1008" spans="2:22" x14ac:dyDescent="0.25">
      <c r="B1008" s="66">
        <v>0</v>
      </c>
      <c r="C1008" s="66">
        <v>847</v>
      </c>
      <c r="D1008" s="66">
        <v>851</v>
      </c>
      <c r="E1008" s="66">
        <v>855</v>
      </c>
      <c r="F1008" s="66">
        <v>919</v>
      </c>
      <c r="G1008" s="66" t="s">
        <v>287</v>
      </c>
      <c r="H1008" s="66" t="s">
        <v>528</v>
      </c>
      <c r="I1008" s="76" t="s">
        <v>545</v>
      </c>
      <c r="J1008" s="66" t="s">
        <v>664</v>
      </c>
      <c r="K1008" s="66" t="s">
        <v>13</v>
      </c>
      <c r="L1008" s="71" t="s">
        <v>599</v>
      </c>
      <c r="M1008" s="66" t="s">
        <v>192</v>
      </c>
      <c r="N1008" s="66" t="s">
        <v>147</v>
      </c>
      <c r="O1008" s="69" t="s">
        <v>684</v>
      </c>
      <c r="P1008" s="69">
        <v>1.8360000000000001</v>
      </c>
      <c r="Q1008" s="66" t="s">
        <v>84</v>
      </c>
      <c r="R1008" s="66" t="s">
        <v>477</v>
      </c>
      <c r="S1008" s="67">
        <v>3752.5998846153798</v>
      </c>
      <c r="T1008" s="67">
        <f t="shared" si="15"/>
        <v>6889.7733881538379</v>
      </c>
      <c r="U1008" s="67">
        <v>75051.997692307705</v>
      </c>
      <c r="V1008" s="68">
        <v>2</v>
      </c>
    </row>
    <row r="1009" spans="2:22" x14ac:dyDescent="0.25">
      <c r="B1009" s="66">
        <v>0</v>
      </c>
      <c r="C1009" s="66">
        <v>847</v>
      </c>
      <c r="D1009" s="66">
        <v>851</v>
      </c>
      <c r="E1009" s="66">
        <v>855</v>
      </c>
      <c r="F1009" s="66">
        <v>919</v>
      </c>
      <c r="G1009" s="66" t="s">
        <v>287</v>
      </c>
      <c r="H1009" s="66" t="s">
        <v>528</v>
      </c>
      <c r="I1009" s="76" t="s">
        <v>545</v>
      </c>
      <c r="J1009" s="66" t="s">
        <v>664</v>
      </c>
      <c r="K1009" s="66" t="s">
        <v>13</v>
      </c>
      <c r="L1009" s="71" t="s">
        <v>599</v>
      </c>
      <c r="M1009" s="66" t="s">
        <v>192</v>
      </c>
      <c r="N1009" s="66" t="s">
        <v>147</v>
      </c>
      <c r="O1009" s="69" t="s">
        <v>684</v>
      </c>
      <c r="P1009" s="69">
        <v>1.8360000000000001</v>
      </c>
      <c r="Q1009" s="66" t="s">
        <v>84</v>
      </c>
      <c r="R1009" s="66" t="s">
        <v>473</v>
      </c>
      <c r="S1009" s="67">
        <v>2024.8959807692299</v>
      </c>
      <c r="T1009" s="67">
        <f t="shared" si="15"/>
        <v>3717.7090206923062</v>
      </c>
      <c r="U1009" s="67">
        <v>40497.919615384599</v>
      </c>
      <c r="V1009" s="68">
        <v>1</v>
      </c>
    </row>
    <row r="1010" spans="2:22" x14ac:dyDescent="0.25">
      <c r="B1010" s="66">
        <v>0</v>
      </c>
      <c r="C1010" s="66">
        <v>847</v>
      </c>
      <c r="D1010" s="66">
        <v>851</v>
      </c>
      <c r="E1010" s="66">
        <v>855</v>
      </c>
      <c r="F1010" s="66">
        <v>919</v>
      </c>
      <c r="G1010" s="66" t="s">
        <v>287</v>
      </c>
      <c r="H1010" s="66" t="s">
        <v>528</v>
      </c>
      <c r="I1010" s="76" t="s">
        <v>545</v>
      </c>
      <c r="J1010" s="66" t="s">
        <v>664</v>
      </c>
      <c r="K1010" s="66" t="s">
        <v>13</v>
      </c>
      <c r="L1010" s="71" t="s">
        <v>599</v>
      </c>
      <c r="M1010" s="66" t="s">
        <v>192</v>
      </c>
      <c r="N1010" s="66" t="s">
        <v>147</v>
      </c>
      <c r="O1010" s="69" t="s">
        <v>684</v>
      </c>
      <c r="P1010" s="69">
        <v>1.8360000000000001</v>
      </c>
      <c r="Q1010" s="66" t="s">
        <v>84</v>
      </c>
      <c r="R1010" s="66" t="s">
        <v>471</v>
      </c>
      <c r="S1010" s="67">
        <v>15257.050584615399</v>
      </c>
      <c r="T1010" s="67">
        <f t="shared" si="15"/>
        <v>28011.944873353874</v>
      </c>
      <c r="U1010" s="67">
        <v>190713.13230769199</v>
      </c>
      <c r="V1010" s="68">
        <v>3</v>
      </c>
    </row>
    <row r="1011" spans="2:22" x14ac:dyDescent="0.25">
      <c r="B1011" s="66">
        <v>0</v>
      </c>
      <c r="C1011" s="66">
        <v>847</v>
      </c>
      <c r="D1011" s="66">
        <v>851</v>
      </c>
      <c r="E1011" s="66">
        <v>855</v>
      </c>
      <c r="F1011" s="66">
        <v>919</v>
      </c>
      <c r="G1011" s="66" t="s">
        <v>287</v>
      </c>
      <c r="H1011" s="66" t="s">
        <v>528</v>
      </c>
      <c r="I1011" s="76" t="s">
        <v>545</v>
      </c>
      <c r="J1011" s="66" t="s">
        <v>664</v>
      </c>
      <c r="K1011" s="66" t="s">
        <v>13</v>
      </c>
      <c r="L1011" s="71" t="s">
        <v>599</v>
      </c>
      <c r="M1011" s="66" t="s">
        <v>192</v>
      </c>
      <c r="N1011" s="66" t="s">
        <v>147</v>
      </c>
      <c r="O1011" s="69" t="s">
        <v>684</v>
      </c>
      <c r="P1011" s="69">
        <v>1.8360000000000001</v>
      </c>
      <c r="Q1011" s="66" t="s">
        <v>84</v>
      </c>
      <c r="R1011" s="66" t="s">
        <v>475</v>
      </c>
      <c r="S1011" s="67">
        <v>6118.7335269230798</v>
      </c>
      <c r="T1011" s="67">
        <f t="shared" si="15"/>
        <v>11233.994755430775</v>
      </c>
      <c r="U1011" s="67">
        <v>67985.928076923097</v>
      </c>
      <c r="V1011" s="68">
        <v>1</v>
      </c>
    </row>
    <row r="1012" spans="2:22" x14ac:dyDescent="0.25">
      <c r="B1012" s="66">
        <v>0</v>
      </c>
      <c r="C1012" s="66">
        <v>847</v>
      </c>
      <c r="D1012" s="66">
        <v>851</v>
      </c>
      <c r="E1012" s="66">
        <v>855</v>
      </c>
      <c r="F1012" s="66">
        <v>919</v>
      </c>
      <c r="G1012" s="66" t="s">
        <v>287</v>
      </c>
      <c r="H1012" s="66" t="s">
        <v>528</v>
      </c>
      <c r="I1012" s="76" t="s">
        <v>545</v>
      </c>
      <c r="J1012" s="66" t="s">
        <v>664</v>
      </c>
      <c r="K1012" s="66" t="s">
        <v>13</v>
      </c>
      <c r="L1012" s="71" t="s">
        <v>599</v>
      </c>
      <c r="M1012" s="66" t="s">
        <v>192</v>
      </c>
      <c r="N1012" s="66" t="s">
        <v>147</v>
      </c>
      <c r="O1012" s="69" t="s">
        <v>684</v>
      </c>
      <c r="P1012" s="69">
        <v>1.8360000000000001</v>
      </c>
      <c r="Q1012" s="66" t="s">
        <v>84</v>
      </c>
      <c r="R1012" s="66" t="s">
        <v>465</v>
      </c>
      <c r="S1012" s="67">
        <v>9065.6253846153795</v>
      </c>
      <c r="T1012" s="67">
        <f t="shared" si="15"/>
        <v>16644.488206153837</v>
      </c>
      <c r="U1012" s="67">
        <v>90656.253846153806</v>
      </c>
      <c r="V1012" s="68">
        <v>1</v>
      </c>
    </row>
    <row r="1013" spans="2:22" x14ac:dyDescent="0.25">
      <c r="B1013" s="66">
        <v>0</v>
      </c>
      <c r="C1013" s="66">
        <v>847</v>
      </c>
      <c r="D1013" s="66">
        <v>851</v>
      </c>
      <c r="E1013" s="66">
        <v>855</v>
      </c>
      <c r="F1013" s="66">
        <v>919</v>
      </c>
      <c r="G1013" s="66" t="s">
        <v>287</v>
      </c>
      <c r="H1013" s="66" t="s">
        <v>528</v>
      </c>
      <c r="I1013" s="76" t="s">
        <v>545</v>
      </c>
      <c r="J1013" s="66" t="s">
        <v>664</v>
      </c>
      <c r="K1013" s="66" t="s">
        <v>13</v>
      </c>
      <c r="L1013" s="71" t="s">
        <v>599</v>
      </c>
      <c r="M1013" s="66" t="s">
        <v>192</v>
      </c>
      <c r="N1013" s="66" t="s">
        <v>147</v>
      </c>
      <c r="O1013" s="69" t="s">
        <v>684</v>
      </c>
      <c r="P1013" s="69">
        <v>1.8360000000000001</v>
      </c>
      <c r="Q1013" s="66" t="s">
        <v>84</v>
      </c>
      <c r="R1013" s="66" t="s">
        <v>476</v>
      </c>
      <c r="S1013" s="67">
        <v>33456.424730769199</v>
      </c>
      <c r="T1013" s="67">
        <f t="shared" si="15"/>
        <v>61425.995805692248</v>
      </c>
      <c r="U1013" s="67">
        <v>334564.24730769201</v>
      </c>
      <c r="V1013" s="68">
        <v>3</v>
      </c>
    </row>
    <row r="1014" spans="2:22" x14ac:dyDescent="0.25">
      <c r="B1014" s="66">
        <v>0</v>
      </c>
      <c r="C1014" s="66">
        <v>847</v>
      </c>
      <c r="D1014" s="66">
        <v>851</v>
      </c>
      <c r="E1014" s="66">
        <v>855</v>
      </c>
      <c r="F1014" s="66">
        <v>919</v>
      </c>
      <c r="G1014" s="66" t="s">
        <v>287</v>
      </c>
      <c r="H1014" s="66" t="s">
        <v>528</v>
      </c>
      <c r="I1014" s="76" t="s">
        <v>545</v>
      </c>
      <c r="J1014" s="66" t="s">
        <v>664</v>
      </c>
      <c r="K1014" s="66" t="s">
        <v>13</v>
      </c>
      <c r="L1014" s="71" t="s">
        <v>599</v>
      </c>
      <c r="M1014" s="66" t="s">
        <v>192</v>
      </c>
      <c r="N1014" s="66" t="s">
        <v>147</v>
      </c>
      <c r="O1014" s="69" t="s">
        <v>684</v>
      </c>
      <c r="P1014" s="69">
        <v>1.8360000000000001</v>
      </c>
      <c r="Q1014" s="66" t="s">
        <v>84</v>
      </c>
      <c r="R1014" s="66" t="s">
        <v>466</v>
      </c>
      <c r="S1014" s="67">
        <v>55767.878019230702</v>
      </c>
      <c r="T1014" s="67">
        <f t="shared" si="15"/>
        <v>102389.82404330757</v>
      </c>
      <c r="U1014" s="67">
        <v>371785.85346153798</v>
      </c>
      <c r="V1014" s="68">
        <v>3</v>
      </c>
    </row>
    <row r="1015" spans="2:22" x14ac:dyDescent="0.25">
      <c r="B1015" s="66">
        <v>0</v>
      </c>
      <c r="C1015" s="66">
        <v>847</v>
      </c>
      <c r="D1015" s="66">
        <v>994</v>
      </c>
      <c r="E1015" s="66">
        <v>994</v>
      </c>
      <c r="F1015" s="66">
        <v>994</v>
      </c>
      <c r="G1015" s="66" t="s">
        <v>287</v>
      </c>
      <c r="H1015" s="66" t="s">
        <v>528</v>
      </c>
      <c r="I1015" s="66" t="s">
        <v>533</v>
      </c>
      <c r="J1015" s="66" t="s">
        <v>534</v>
      </c>
      <c r="O1015" s="69" t="s">
        <v>684</v>
      </c>
      <c r="P1015" s="69">
        <v>1.8360000000000001</v>
      </c>
      <c r="Q1015" s="66" t="s">
        <v>59</v>
      </c>
      <c r="R1015" s="66" t="s">
        <v>475</v>
      </c>
      <c r="S1015" s="67">
        <v>7300.125</v>
      </c>
      <c r="T1015" s="67">
        <f t="shared" si="15"/>
        <v>13403.029500000001</v>
      </c>
      <c r="U1015" s="67">
        <v>81112.5</v>
      </c>
      <c r="V1015" s="68">
        <v>1</v>
      </c>
    </row>
    <row r="1016" spans="2:22" x14ac:dyDescent="0.25">
      <c r="B1016" s="66">
        <v>0</v>
      </c>
      <c r="C1016" s="66">
        <v>3129891</v>
      </c>
      <c r="D1016" s="66">
        <v>3325509</v>
      </c>
      <c r="E1016" s="66">
        <v>3325509</v>
      </c>
      <c r="F1016" s="66">
        <v>3325509</v>
      </c>
      <c r="G1016" s="66" t="s">
        <v>312</v>
      </c>
      <c r="H1016" s="66" t="s">
        <v>313</v>
      </c>
      <c r="I1016" s="66" t="s">
        <v>607</v>
      </c>
      <c r="J1016" s="66" t="s">
        <v>608</v>
      </c>
      <c r="O1016" s="69" t="s">
        <v>660</v>
      </c>
      <c r="P1016" s="69">
        <v>1.984</v>
      </c>
      <c r="Q1016" s="66" t="s">
        <v>434</v>
      </c>
      <c r="R1016" s="66" t="s">
        <v>474</v>
      </c>
      <c r="S1016" s="67">
        <v>2133.2739230769198</v>
      </c>
      <c r="T1016" s="67">
        <f t="shared" si="15"/>
        <v>4232.4154633846092</v>
      </c>
      <c r="U1016" s="67">
        <v>35554.565384615402</v>
      </c>
      <c r="V1016" s="68">
        <v>1</v>
      </c>
    </row>
    <row r="1017" spans="2:22" x14ac:dyDescent="0.25">
      <c r="B1017" s="66">
        <v>0</v>
      </c>
      <c r="C1017" s="66">
        <v>3129891</v>
      </c>
      <c r="D1017" s="66">
        <v>3325509</v>
      </c>
      <c r="E1017" s="66">
        <v>3325509</v>
      </c>
      <c r="F1017" s="66">
        <v>3325509</v>
      </c>
      <c r="G1017" s="66" t="s">
        <v>312</v>
      </c>
      <c r="H1017" s="66" t="s">
        <v>313</v>
      </c>
      <c r="I1017" s="66" t="s">
        <v>607</v>
      </c>
      <c r="J1017" s="66" t="s">
        <v>608</v>
      </c>
      <c r="O1017" s="69" t="s">
        <v>660</v>
      </c>
      <c r="P1017" s="69">
        <v>1.984</v>
      </c>
      <c r="Q1017" s="66" t="s">
        <v>434</v>
      </c>
      <c r="R1017" s="66" t="s">
        <v>471</v>
      </c>
      <c r="S1017" s="67">
        <v>3978.0030153846201</v>
      </c>
      <c r="T1017" s="67">
        <f t="shared" si="15"/>
        <v>7892.3579825230863</v>
      </c>
      <c r="U1017" s="67">
        <v>49725.037692307698</v>
      </c>
      <c r="V1017" s="68">
        <v>1</v>
      </c>
    </row>
    <row r="1018" spans="2:22" x14ac:dyDescent="0.25">
      <c r="B1018" s="66">
        <v>0</v>
      </c>
      <c r="C1018" s="66">
        <v>3129891</v>
      </c>
      <c r="D1018" s="66">
        <v>3325509</v>
      </c>
      <c r="E1018" s="66">
        <v>3325509</v>
      </c>
      <c r="F1018" s="66">
        <v>3325509</v>
      </c>
      <c r="G1018" s="66" t="s">
        <v>312</v>
      </c>
      <c r="H1018" s="66" t="s">
        <v>313</v>
      </c>
      <c r="I1018" s="66" t="s">
        <v>607</v>
      </c>
      <c r="J1018" s="66" t="s">
        <v>608</v>
      </c>
      <c r="O1018" s="69" t="s">
        <v>660</v>
      </c>
      <c r="P1018" s="69">
        <v>1.984</v>
      </c>
      <c r="Q1018" s="66" t="s">
        <v>434</v>
      </c>
      <c r="R1018" s="66" t="s">
        <v>475</v>
      </c>
      <c r="S1018" s="67">
        <v>4679.9957769230796</v>
      </c>
      <c r="T1018" s="67">
        <f t="shared" si="15"/>
        <v>9285.1116214153899</v>
      </c>
      <c r="U1018" s="67">
        <v>51999.953076923099</v>
      </c>
      <c r="V1018" s="68">
        <v>1</v>
      </c>
    </row>
    <row r="1019" spans="2:22" x14ac:dyDescent="0.25">
      <c r="B1019" s="66">
        <v>0</v>
      </c>
      <c r="C1019" s="66">
        <v>3129891</v>
      </c>
      <c r="D1019" s="66">
        <v>3325509</v>
      </c>
      <c r="E1019" s="66">
        <v>3325509</v>
      </c>
      <c r="F1019" s="66">
        <v>3325509</v>
      </c>
      <c r="G1019" s="66" t="s">
        <v>312</v>
      </c>
      <c r="H1019" s="66" t="s">
        <v>313</v>
      </c>
      <c r="I1019" s="66" t="s">
        <v>607</v>
      </c>
      <c r="J1019" s="66" t="s">
        <v>608</v>
      </c>
      <c r="O1019" s="69" t="s">
        <v>660</v>
      </c>
      <c r="P1019" s="69">
        <v>1.984</v>
      </c>
      <c r="Q1019" s="66" t="s">
        <v>434</v>
      </c>
      <c r="R1019" s="66" t="s">
        <v>476</v>
      </c>
      <c r="S1019" s="67">
        <v>24244.977384615398</v>
      </c>
      <c r="T1019" s="67">
        <f t="shared" si="15"/>
        <v>48102.035131076947</v>
      </c>
      <c r="U1019" s="67">
        <v>242449.77384615401</v>
      </c>
      <c r="V1019" s="68">
        <v>3</v>
      </c>
    </row>
    <row r="1020" spans="2:22" x14ac:dyDescent="0.25">
      <c r="B1020" s="66">
        <v>0</v>
      </c>
      <c r="C1020" s="66">
        <v>3129891</v>
      </c>
      <c r="D1020" s="66">
        <v>3325509</v>
      </c>
      <c r="E1020" s="66">
        <v>3325509</v>
      </c>
      <c r="F1020" s="66">
        <v>3325509</v>
      </c>
      <c r="G1020" s="66" t="s">
        <v>312</v>
      </c>
      <c r="H1020" s="66" t="s">
        <v>313</v>
      </c>
      <c r="I1020" s="66" t="s">
        <v>607</v>
      </c>
      <c r="J1020" s="66" t="s">
        <v>608</v>
      </c>
      <c r="O1020" s="69" t="s">
        <v>660</v>
      </c>
      <c r="P1020" s="69">
        <v>1.984</v>
      </c>
      <c r="Q1020" s="66" t="s">
        <v>434</v>
      </c>
      <c r="R1020" s="66" t="s">
        <v>466</v>
      </c>
      <c r="S1020" s="67">
        <v>43485.009923076897</v>
      </c>
      <c r="T1020" s="67">
        <f t="shared" si="15"/>
        <v>86274.259687384561</v>
      </c>
      <c r="U1020" s="67">
        <v>289900.06615384598</v>
      </c>
      <c r="V1020" s="68">
        <v>3</v>
      </c>
    </row>
    <row r="1021" spans="2:22" x14ac:dyDescent="0.25">
      <c r="B1021" s="66">
        <v>0</v>
      </c>
      <c r="C1021" s="66">
        <v>3129891</v>
      </c>
      <c r="D1021" s="66">
        <v>12519561</v>
      </c>
      <c r="E1021" s="66">
        <v>15649451</v>
      </c>
      <c r="F1021" s="66">
        <v>15649451</v>
      </c>
      <c r="G1021" s="66" t="s">
        <v>312</v>
      </c>
      <c r="H1021" s="66" t="s">
        <v>313</v>
      </c>
      <c r="I1021" s="66" t="s">
        <v>14</v>
      </c>
      <c r="J1021" s="66" t="s">
        <v>138</v>
      </c>
      <c r="K1021" s="66" t="s">
        <v>25</v>
      </c>
      <c r="L1021" s="66" t="s">
        <v>134</v>
      </c>
      <c r="O1021" s="69" t="s">
        <v>660</v>
      </c>
      <c r="P1021" s="69">
        <v>1.984</v>
      </c>
      <c r="Q1021" s="66" t="s">
        <v>434</v>
      </c>
      <c r="R1021" s="66" t="s">
        <v>471</v>
      </c>
      <c r="S1021" s="67">
        <v>24365.884430769202</v>
      </c>
      <c r="T1021" s="67">
        <f t="shared" si="15"/>
        <v>48341.914710646095</v>
      </c>
      <c r="U1021" s="67">
        <v>304573.55538461503</v>
      </c>
      <c r="V1021" s="68">
        <v>5</v>
      </c>
    </row>
    <row r="1022" spans="2:22" x14ac:dyDescent="0.25">
      <c r="B1022" s="66">
        <v>0</v>
      </c>
      <c r="C1022" s="66">
        <v>3129891</v>
      </c>
      <c r="D1022" s="66">
        <v>12519561</v>
      </c>
      <c r="E1022" s="66">
        <v>15649451</v>
      </c>
      <c r="F1022" s="66">
        <v>15649451</v>
      </c>
      <c r="G1022" s="66" t="s">
        <v>312</v>
      </c>
      <c r="H1022" s="66" t="s">
        <v>313</v>
      </c>
      <c r="I1022" s="66" t="s">
        <v>14</v>
      </c>
      <c r="J1022" s="66" t="s">
        <v>138</v>
      </c>
      <c r="K1022" s="66" t="s">
        <v>25</v>
      </c>
      <c r="L1022" s="66" t="s">
        <v>134</v>
      </c>
      <c r="O1022" s="69" t="s">
        <v>660</v>
      </c>
      <c r="P1022" s="69">
        <v>1.984</v>
      </c>
      <c r="Q1022" s="66" t="s">
        <v>434</v>
      </c>
      <c r="R1022" s="66" t="s">
        <v>475</v>
      </c>
      <c r="S1022" s="67">
        <v>28756.575000000001</v>
      </c>
      <c r="T1022" s="67">
        <f t="shared" si="15"/>
        <v>57053.044800000003</v>
      </c>
      <c r="U1022" s="67">
        <v>319517.5</v>
      </c>
      <c r="V1022" s="68">
        <v>6</v>
      </c>
    </row>
    <row r="1023" spans="2:22" x14ac:dyDescent="0.25">
      <c r="B1023" s="66">
        <v>0</v>
      </c>
      <c r="C1023" s="66">
        <v>3129891</v>
      </c>
      <c r="D1023" s="66">
        <v>12519561</v>
      </c>
      <c r="E1023" s="66">
        <v>15649451</v>
      </c>
      <c r="F1023" s="66">
        <v>15649451</v>
      </c>
      <c r="G1023" s="66" t="s">
        <v>312</v>
      </c>
      <c r="H1023" s="66" t="s">
        <v>313</v>
      </c>
      <c r="I1023" s="66" t="s">
        <v>14</v>
      </c>
      <c r="J1023" s="66" t="s">
        <v>138</v>
      </c>
      <c r="K1023" s="66" t="s">
        <v>25</v>
      </c>
      <c r="L1023" s="66" t="s">
        <v>134</v>
      </c>
      <c r="O1023" s="69" t="s">
        <v>660</v>
      </c>
      <c r="P1023" s="69">
        <v>1.984</v>
      </c>
      <c r="Q1023" s="66" t="s">
        <v>434</v>
      </c>
      <c r="R1023" s="66" t="s">
        <v>465</v>
      </c>
      <c r="S1023" s="67">
        <v>74208.444692307705</v>
      </c>
      <c r="T1023" s="67">
        <f t="shared" si="15"/>
        <v>147229.55426953849</v>
      </c>
      <c r="U1023" s="67">
        <v>742084.44692307699</v>
      </c>
      <c r="V1023" s="68">
        <v>8</v>
      </c>
    </row>
    <row r="1024" spans="2:22" x14ac:dyDescent="0.25">
      <c r="B1024" s="66">
        <v>0</v>
      </c>
      <c r="C1024" s="66">
        <v>3129891</v>
      </c>
      <c r="D1024" s="66">
        <v>12519561</v>
      </c>
      <c r="E1024" s="66">
        <v>15649451</v>
      </c>
      <c r="F1024" s="66">
        <v>15649451</v>
      </c>
      <c r="G1024" s="66" t="s">
        <v>312</v>
      </c>
      <c r="H1024" s="66" t="s">
        <v>313</v>
      </c>
      <c r="I1024" s="66" t="s">
        <v>14</v>
      </c>
      <c r="J1024" s="66" t="s">
        <v>138</v>
      </c>
      <c r="K1024" s="66" t="s">
        <v>25</v>
      </c>
      <c r="L1024" s="66" t="s">
        <v>134</v>
      </c>
      <c r="O1024" s="69" t="s">
        <v>660</v>
      </c>
      <c r="P1024" s="69">
        <v>1.984</v>
      </c>
      <c r="Q1024" s="66" t="s">
        <v>434</v>
      </c>
      <c r="R1024" s="66" t="s">
        <v>476</v>
      </c>
      <c r="S1024" s="67">
        <v>73098.120769230605</v>
      </c>
      <c r="T1024" s="67">
        <f t="shared" si="15"/>
        <v>145026.67160615351</v>
      </c>
      <c r="U1024" s="67">
        <v>730981.207692308</v>
      </c>
      <c r="V1024" s="68">
        <v>7</v>
      </c>
    </row>
    <row r="1025" spans="2:22" x14ac:dyDescent="0.25">
      <c r="B1025" s="66">
        <v>0</v>
      </c>
      <c r="C1025" s="66">
        <v>3129891</v>
      </c>
      <c r="D1025" s="66">
        <v>12519561</v>
      </c>
      <c r="E1025" s="66">
        <v>15649451</v>
      </c>
      <c r="F1025" s="66">
        <v>15649451</v>
      </c>
      <c r="G1025" s="66" t="s">
        <v>312</v>
      </c>
      <c r="H1025" s="66" t="s">
        <v>313</v>
      </c>
      <c r="I1025" s="66" t="s">
        <v>14</v>
      </c>
      <c r="J1025" s="66" t="s">
        <v>138</v>
      </c>
      <c r="K1025" s="66" t="s">
        <v>25</v>
      </c>
      <c r="L1025" s="66" t="s">
        <v>134</v>
      </c>
      <c r="O1025" s="69" t="s">
        <v>660</v>
      </c>
      <c r="P1025" s="69">
        <v>1.984</v>
      </c>
      <c r="Q1025" s="66" t="s">
        <v>434</v>
      </c>
      <c r="R1025" s="66" t="s">
        <v>466</v>
      </c>
      <c r="S1025" s="67">
        <v>242531.627576923</v>
      </c>
      <c r="T1025" s="67">
        <f t="shared" si="15"/>
        <v>481182.74911261525</v>
      </c>
      <c r="U1025" s="67">
        <v>1431473.27</v>
      </c>
      <c r="V1025" s="68">
        <v>11</v>
      </c>
    </row>
    <row r="1026" spans="2:22" x14ac:dyDescent="0.25">
      <c r="B1026" s="66">
        <v>0</v>
      </c>
      <c r="C1026" s="66">
        <v>3129891</v>
      </c>
      <c r="D1026" s="66">
        <v>12519561</v>
      </c>
      <c r="E1026" s="66">
        <v>15649451</v>
      </c>
      <c r="F1026" s="66">
        <v>15649451</v>
      </c>
      <c r="G1026" s="66" t="s">
        <v>312</v>
      </c>
      <c r="H1026" s="66" t="s">
        <v>313</v>
      </c>
      <c r="I1026" s="66" t="s">
        <v>14</v>
      </c>
      <c r="J1026" s="66" t="s">
        <v>138</v>
      </c>
      <c r="K1026" s="66" t="s">
        <v>25</v>
      </c>
      <c r="L1026" s="66" t="s">
        <v>134</v>
      </c>
      <c r="O1026" s="69" t="s">
        <v>660</v>
      </c>
      <c r="P1026" s="69">
        <v>1.984</v>
      </c>
      <c r="Q1026" s="66" t="s">
        <v>434</v>
      </c>
      <c r="R1026" s="66" t="s">
        <v>467</v>
      </c>
      <c r="S1026" s="67">
        <v>389259.48599999998</v>
      </c>
      <c r="T1026" s="67">
        <f t="shared" si="15"/>
        <v>772290.82022399991</v>
      </c>
      <c r="U1026" s="67">
        <v>1491658.7261538501</v>
      </c>
      <c r="V1026" s="68">
        <v>10</v>
      </c>
    </row>
    <row r="1027" spans="2:22" x14ac:dyDescent="0.25">
      <c r="B1027" s="66">
        <v>0</v>
      </c>
      <c r="C1027" s="66">
        <v>3129891</v>
      </c>
      <c r="D1027" s="66">
        <v>12519561</v>
      </c>
      <c r="E1027" s="66">
        <v>15649451</v>
      </c>
      <c r="F1027" s="66">
        <v>15649451</v>
      </c>
      <c r="G1027" s="66" t="s">
        <v>312</v>
      </c>
      <c r="H1027" s="66" t="s">
        <v>313</v>
      </c>
      <c r="I1027" s="66" t="s">
        <v>14</v>
      </c>
      <c r="J1027" s="66" t="s">
        <v>138</v>
      </c>
      <c r="K1027" s="66" t="s">
        <v>25</v>
      </c>
      <c r="L1027" s="66" t="s">
        <v>134</v>
      </c>
      <c r="O1027" s="69" t="s">
        <v>660</v>
      </c>
      <c r="P1027" s="69">
        <v>1.984</v>
      </c>
      <c r="Q1027" s="66" t="s">
        <v>434</v>
      </c>
      <c r="R1027" s="66" t="s">
        <v>468</v>
      </c>
      <c r="S1027" s="67">
        <v>301183.635865385</v>
      </c>
      <c r="T1027" s="67">
        <f t="shared" ref="T1027:T1090" si="16">S1027*P1027</f>
        <v>597548.3335569239</v>
      </c>
      <c r="U1027" s="67">
        <v>866684.86038461502</v>
      </c>
      <c r="V1027" s="68">
        <v>5</v>
      </c>
    </row>
    <row r="1028" spans="2:22" x14ac:dyDescent="0.25">
      <c r="B1028" s="66">
        <v>0</v>
      </c>
      <c r="C1028" s="66">
        <v>3129891</v>
      </c>
      <c r="D1028" s="66">
        <v>12519561</v>
      </c>
      <c r="E1028" s="66">
        <v>15649451</v>
      </c>
      <c r="F1028" s="66">
        <v>15649451</v>
      </c>
      <c r="G1028" s="66" t="s">
        <v>312</v>
      </c>
      <c r="H1028" s="66" t="s">
        <v>313</v>
      </c>
      <c r="I1028" s="66" t="s">
        <v>14</v>
      </c>
      <c r="J1028" s="66" t="s">
        <v>138</v>
      </c>
      <c r="K1028" s="66" t="s">
        <v>25</v>
      </c>
      <c r="L1028" s="66" t="s">
        <v>134</v>
      </c>
      <c r="O1028" s="69" t="s">
        <v>660</v>
      </c>
      <c r="P1028" s="69">
        <v>1.984</v>
      </c>
      <c r="Q1028" s="66" t="s">
        <v>434</v>
      </c>
      <c r="R1028" s="66" t="s">
        <v>478</v>
      </c>
      <c r="S1028" s="67">
        <v>657060.81619230704</v>
      </c>
      <c r="T1028" s="67">
        <f t="shared" si="16"/>
        <v>1303608.6593255373</v>
      </c>
      <c r="U1028" s="67">
        <v>1073769.1046153801</v>
      </c>
      <c r="V1028" s="68">
        <v>5</v>
      </c>
    </row>
    <row r="1029" spans="2:22" x14ac:dyDescent="0.25">
      <c r="B1029" s="66">
        <v>0</v>
      </c>
      <c r="C1029" s="66">
        <v>3129891</v>
      </c>
      <c r="D1029" s="66">
        <v>12519561</v>
      </c>
      <c r="E1029" s="66">
        <v>15649451</v>
      </c>
      <c r="F1029" s="66">
        <v>15649451</v>
      </c>
      <c r="G1029" s="66" t="s">
        <v>312</v>
      </c>
      <c r="H1029" s="66" t="s">
        <v>313</v>
      </c>
      <c r="I1029" s="66" t="s">
        <v>14</v>
      </c>
      <c r="J1029" s="66" t="s">
        <v>138</v>
      </c>
      <c r="K1029" s="66" t="s">
        <v>25</v>
      </c>
      <c r="L1029" s="66" t="s">
        <v>134</v>
      </c>
      <c r="O1029" s="69" t="s">
        <v>660</v>
      </c>
      <c r="P1029" s="69">
        <v>1.984</v>
      </c>
      <c r="Q1029" s="66" t="s">
        <v>434</v>
      </c>
      <c r="R1029" s="66" t="s">
        <v>469</v>
      </c>
      <c r="S1029" s="67">
        <v>609115.27676923003</v>
      </c>
      <c r="T1029" s="67">
        <f t="shared" si="16"/>
        <v>1208484.7091101524</v>
      </c>
      <c r="U1029" s="67">
        <v>809453.291538461</v>
      </c>
      <c r="V1029" s="68">
        <v>3</v>
      </c>
    </row>
    <row r="1030" spans="2:22" x14ac:dyDescent="0.25">
      <c r="B1030" s="66">
        <v>0</v>
      </c>
      <c r="C1030" s="66">
        <v>3129891</v>
      </c>
      <c r="D1030" s="66">
        <v>12519561</v>
      </c>
      <c r="E1030" s="66">
        <v>15649451</v>
      </c>
      <c r="F1030" s="66">
        <v>15649451</v>
      </c>
      <c r="G1030" s="66" t="s">
        <v>312</v>
      </c>
      <c r="H1030" s="66" t="s">
        <v>313</v>
      </c>
      <c r="I1030" s="66" t="s">
        <v>14</v>
      </c>
      <c r="J1030" s="66" t="s">
        <v>138</v>
      </c>
      <c r="K1030" s="66" t="s">
        <v>25</v>
      </c>
      <c r="L1030" s="66" t="s">
        <v>134</v>
      </c>
      <c r="O1030" s="69" t="s">
        <v>660</v>
      </c>
      <c r="P1030" s="69">
        <v>1.984</v>
      </c>
      <c r="Q1030" s="66" t="s">
        <v>434</v>
      </c>
      <c r="R1030" s="66" t="s">
        <v>479</v>
      </c>
      <c r="S1030" s="67">
        <v>125161.566153846</v>
      </c>
      <c r="T1030" s="67">
        <f t="shared" si="16"/>
        <v>248320.54724923047</v>
      </c>
      <c r="U1030" s="67">
        <v>312903.91538461501</v>
      </c>
      <c r="V1030" s="68">
        <v>1</v>
      </c>
    </row>
    <row r="1031" spans="2:22" x14ac:dyDescent="0.25">
      <c r="B1031" s="66">
        <v>0</v>
      </c>
      <c r="C1031" s="66">
        <v>3129891</v>
      </c>
      <c r="D1031" s="66">
        <v>12519561</v>
      </c>
      <c r="E1031" s="66">
        <v>15649451</v>
      </c>
      <c r="F1031" s="66">
        <v>15649451</v>
      </c>
      <c r="G1031" s="66" t="s">
        <v>312</v>
      </c>
      <c r="H1031" s="66" t="s">
        <v>313</v>
      </c>
      <c r="I1031" s="66" t="s">
        <v>14</v>
      </c>
      <c r="J1031" s="66" t="s">
        <v>138</v>
      </c>
      <c r="K1031" s="66" t="s">
        <v>25</v>
      </c>
      <c r="L1031" s="66" t="s">
        <v>134</v>
      </c>
      <c r="O1031" s="69" t="s">
        <v>660</v>
      </c>
      <c r="P1031" s="69">
        <v>1.984</v>
      </c>
      <c r="Q1031" s="66" t="s">
        <v>434</v>
      </c>
      <c r="R1031" s="66" t="s">
        <v>470</v>
      </c>
      <c r="S1031" s="67">
        <v>410763.41153846198</v>
      </c>
      <c r="T1031" s="67">
        <f t="shared" si="16"/>
        <v>814954.60849230853</v>
      </c>
      <c r="U1031" s="67">
        <v>410763.41153846198</v>
      </c>
      <c r="V1031" s="68">
        <v>1</v>
      </c>
    </row>
    <row r="1032" spans="2:22" x14ac:dyDescent="0.25">
      <c r="B1032" s="66">
        <v>0</v>
      </c>
      <c r="C1032" s="66">
        <v>3129891</v>
      </c>
      <c r="D1032" s="66">
        <v>12519561</v>
      </c>
      <c r="E1032" s="66">
        <v>15649451</v>
      </c>
      <c r="F1032" s="66">
        <v>15649451</v>
      </c>
      <c r="G1032" s="66" t="s">
        <v>312</v>
      </c>
      <c r="H1032" s="66" t="s">
        <v>313</v>
      </c>
      <c r="I1032" s="66" t="s">
        <v>14</v>
      </c>
      <c r="J1032" s="66" t="s">
        <v>138</v>
      </c>
      <c r="K1032" s="66" t="s">
        <v>25</v>
      </c>
      <c r="L1032" s="66" t="s">
        <v>134</v>
      </c>
      <c r="O1032" s="69" t="s">
        <v>660</v>
      </c>
      <c r="P1032" s="69">
        <v>1.984</v>
      </c>
      <c r="Q1032" s="66" t="s">
        <v>434</v>
      </c>
      <c r="R1032" s="66" t="s">
        <v>480</v>
      </c>
      <c r="S1032" s="67">
        <v>414230.87615384598</v>
      </c>
      <c r="T1032" s="67">
        <f t="shared" si="16"/>
        <v>821834.05828923045</v>
      </c>
      <c r="U1032" s="67">
        <v>414230.87615384598</v>
      </c>
      <c r="V1032" s="68">
        <v>1</v>
      </c>
    </row>
    <row r="1033" spans="2:22" x14ac:dyDescent="0.25">
      <c r="B1033" s="66">
        <v>0</v>
      </c>
      <c r="C1033" s="66">
        <v>3129891</v>
      </c>
      <c r="D1033" s="66">
        <v>12519561</v>
      </c>
      <c r="E1033" s="66">
        <v>15649451</v>
      </c>
      <c r="F1033" s="66">
        <v>18779341</v>
      </c>
      <c r="G1033" s="66" t="s">
        <v>312</v>
      </c>
      <c r="H1033" s="66" t="s">
        <v>313</v>
      </c>
      <c r="I1033" s="66" t="s">
        <v>14</v>
      </c>
      <c r="J1033" s="66" t="s">
        <v>138</v>
      </c>
      <c r="K1033" s="66" t="s">
        <v>25</v>
      </c>
      <c r="L1033" s="66" t="s">
        <v>134</v>
      </c>
      <c r="M1033" s="66" t="s">
        <v>483</v>
      </c>
      <c r="N1033" s="66" t="s">
        <v>484</v>
      </c>
      <c r="O1033" s="69" t="s">
        <v>660</v>
      </c>
      <c r="P1033" s="69">
        <v>1.984</v>
      </c>
      <c r="Q1033" s="66" t="s">
        <v>434</v>
      </c>
      <c r="R1033" s="66" t="s">
        <v>475</v>
      </c>
      <c r="S1033" s="67">
        <v>4710.4546153846104</v>
      </c>
      <c r="T1033" s="67">
        <f t="shared" si="16"/>
        <v>9345.5419569230671</v>
      </c>
      <c r="U1033" s="67">
        <v>52338.384615384603</v>
      </c>
      <c r="V1033" s="68">
        <v>1</v>
      </c>
    </row>
    <row r="1034" spans="2:22" x14ac:dyDescent="0.25">
      <c r="B1034" s="66">
        <v>0</v>
      </c>
      <c r="C1034" s="66">
        <v>3129891</v>
      </c>
      <c r="D1034" s="66">
        <v>12519561</v>
      </c>
      <c r="E1034" s="66">
        <v>15649451</v>
      </c>
      <c r="F1034" s="66">
        <v>18779341</v>
      </c>
      <c r="G1034" s="66" t="s">
        <v>312</v>
      </c>
      <c r="H1034" s="66" t="s">
        <v>313</v>
      </c>
      <c r="I1034" s="66" t="s">
        <v>14</v>
      </c>
      <c r="J1034" s="66" t="s">
        <v>138</v>
      </c>
      <c r="K1034" s="66" t="s">
        <v>25</v>
      </c>
      <c r="L1034" s="66" t="s">
        <v>134</v>
      </c>
      <c r="M1034" s="66" t="s">
        <v>483</v>
      </c>
      <c r="N1034" s="66" t="s">
        <v>484</v>
      </c>
      <c r="O1034" s="69" t="s">
        <v>660</v>
      </c>
      <c r="P1034" s="69">
        <v>1.984</v>
      </c>
      <c r="Q1034" s="66" t="s">
        <v>434</v>
      </c>
      <c r="R1034" s="66" t="s">
        <v>465</v>
      </c>
      <c r="S1034" s="67">
        <v>4861.53430769231</v>
      </c>
      <c r="T1034" s="67">
        <f t="shared" si="16"/>
        <v>9645.2840664615433</v>
      </c>
      <c r="U1034" s="67">
        <v>48615.343076923098</v>
      </c>
      <c r="V1034" s="68">
        <v>1</v>
      </c>
    </row>
    <row r="1035" spans="2:22" x14ac:dyDescent="0.25">
      <c r="B1035" s="66">
        <v>0</v>
      </c>
      <c r="C1035" s="66">
        <v>3129891</v>
      </c>
      <c r="D1035" s="66">
        <v>12519561</v>
      </c>
      <c r="E1035" s="66">
        <v>15649451</v>
      </c>
      <c r="F1035" s="66">
        <v>18779341</v>
      </c>
      <c r="G1035" s="66" t="s">
        <v>312</v>
      </c>
      <c r="H1035" s="66" t="s">
        <v>313</v>
      </c>
      <c r="I1035" s="66" t="s">
        <v>14</v>
      </c>
      <c r="J1035" s="66" t="s">
        <v>138</v>
      </c>
      <c r="K1035" s="66" t="s">
        <v>25</v>
      </c>
      <c r="L1035" s="66" t="s">
        <v>134</v>
      </c>
      <c r="M1035" s="66" t="s">
        <v>483</v>
      </c>
      <c r="N1035" s="66" t="s">
        <v>484</v>
      </c>
      <c r="O1035" s="69" t="s">
        <v>660</v>
      </c>
      <c r="P1035" s="69">
        <v>1.984</v>
      </c>
      <c r="Q1035" s="66" t="s">
        <v>434</v>
      </c>
      <c r="R1035" s="66" t="s">
        <v>476</v>
      </c>
      <c r="S1035" s="67">
        <v>7475.0046923076898</v>
      </c>
      <c r="T1035" s="67">
        <f t="shared" si="16"/>
        <v>14830.409309538456</v>
      </c>
      <c r="U1035" s="67">
        <v>74750.046923076894</v>
      </c>
      <c r="V1035" s="68">
        <v>1</v>
      </c>
    </row>
    <row r="1036" spans="2:22" x14ac:dyDescent="0.25">
      <c r="B1036" s="66">
        <v>0</v>
      </c>
      <c r="C1036" s="66">
        <v>3129891</v>
      </c>
      <c r="D1036" s="66">
        <v>12519561</v>
      </c>
      <c r="E1036" s="66">
        <v>15649451</v>
      </c>
      <c r="F1036" s="66">
        <v>18779341</v>
      </c>
      <c r="G1036" s="66" t="s">
        <v>312</v>
      </c>
      <c r="H1036" s="66" t="s">
        <v>313</v>
      </c>
      <c r="I1036" s="66" t="s">
        <v>14</v>
      </c>
      <c r="J1036" s="66" t="s">
        <v>138</v>
      </c>
      <c r="K1036" s="66" t="s">
        <v>25</v>
      </c>
      <c r="L1036" s="66" t="s">
        <v>134</v>
      </c>
      <c r="M1036" s="66" t="s">
        <v>483</v>
      </c>
      <c r="N1036" s="66" t="s">
        <v>484</v>
      </c>
      <c r="O1036" s="69" t="s">
        <v>660</v>
      </c>
      <c r="P1036" s="69">
        <v>1.984</v>
      </c>
      <c r="Q1036" s="66" t="s">
        <v>434</v>
      </c>
      <c r="R1036" s="66" t="s">
        <v>466</v>
      </c>
      <c r="S1036" s="67">
        <v>95215.092230769296</v>
      </c>
      <c r="T1036" s="67">
        <f t="shared" si="16"/>
        <v>188906.74298584627</v>
      </c>
      <c r="U1036" s="67">
        <v>634767.28153846203</v>
      </c>
      <c r="V1036" s="68">
        <v>7</v>
      </c>
    </row>
    <row r="1037" spans="2:22" x14ac:dyDescent="0.25">
      <c r="B1037" s="66">
        <v>0</v>
      </c>
      <c r="C1037" s="66">
        <v>3129891</v>
      </c>
      <c r="D1037" s="66">
        <v>12519561</v>
      </c>
      <c r="E1037" s="66">
        <v>15649451</v>
      </c>
      <c r="F1037" s="66">
        <v>18779341</v>
      </c>
      <c r="G1037" s="66" t="s">
        <v>312</v>
      </c>
      <c r="H1037" s="66" t="s">
        <v>313</v>
      </c>
      <c r="I1037" s="66" t="s">
        <v>14</v>
      </c>
      <c r="J1037" s="66" t="s">
        <v>138</v>
      </c>
      <c r="K1037" s="66" t="s">
        <v>25</v>
      </c>
      <c r="L1037" s="66" t="s">
        <v>134</v>
      </c>
      <c r="M1037" s="66" t="s">
        <v>483</v>
      </c>
      <c r="N1037" s="66" t="s">
        <v>484</v>
      </c>
      <c r="O1037" s="69" t="s">
        <v>660</v>
      </c>
      <c r="P1037" s="69">
        <v>1.984</v>
      </c>
      <c r="Q1037" s="66" t="s">
        <v>434</v>
      </c>
      <c r="R1037" s="66" t="s">
        <v>467</v>
      </c>
      <c r="S1037" s="67">
        <v>21669.229384615399</v>
      </c>
      <c r="T1037" s="67">
        <f t="shared" si="16"/>
        <v>42991.751099076952</v>
      </c>
      <c r="U1037" s="67">
        <v>108346.146923077</v>
      </c>
      <c r="V1037" s="68">
        <v>2</v>
      </c>
    </row>
    <row r="1038" spans="2:22" x14ac:dyDescent="0.25">
      <c r="B1038" s="66">
        <v>0</v>
      </c>
      <c r="C1038" s="66">
        <v>3129891</v>
      </c>
      <c r="D1038" s="66">
        <v>12519561</v>
      </c>
      <c r="E1038" s="66">
        <v>15649451</v>
      </c>
      <c r="F1038" s="66">
        <v>18779341</v>
      </c>
      <c r="G1038" s="66" t="s">
        <v>312</v>
      </c>
      <c r="H1038" s="66" t="s">
        <v>313</v>
      </c>
      <c r="I1038" s="66" t="s">
        <v>14</v>
      </c>
      <c r="J1038" s="66" t="s">
        <v>138</v>
      </c>
      <c r="K1038" s="66" t="s">
        <v>25</v>
      </c>
      <c r="L1038" s="66" t="s">
        <v>134</v>
      </c>
      <c r="M1038" s="66" t="s">
        <v>483</v>
      </c>
      <c r="N1038" s="66" t="s">
        <v>484</v>
      </c>
      <c r="O1038" s="69" t="s">
        <v>660</v>
      </c>
      <c r="P1038" s="69">
        <v>1.984</v>
      </c>
      <c r="Q1038" s="66" t="s">
        <v>434</v>
      </c>
      <c r="R1038" s="66" t="s">
        <v>468</v>
      </c>
      <c r="S1038" s="67">
        <v>145710.018461539</v>
      </c>
      <c r="T1038" s="67">
        <f t="shared" si="16"/>
        <v>289088.67662769341</v>
      </c>
      <c r="U1038" s="67">
        <v>582840.07384615403</v>
      </c>
      <c r="V1038" s="68">
        <v>4</v>
      </c>
    </row>
    <row r="1039" spans="2:22" x14ac:dyDescent="0.25">
      <c r="B1039" s="66">
        <v>0</v>
      </c>
      <c r="C1039" s="66">
        <v>3129891</v>
      </c>
      <c r="D1039" s="66">
        <v>12519561</v>
      </c>
      <c r="E1039" s="66">
        <v>15649451</v>
      </c>
      <c r="F1039" s="66">
        <v>18779341</v>
      </c>
      <c r="G1039" s="66" t="s">
        <v>312</v>
      </c>
      <c r="H1039" s="66" t="s">
        <v>313</v>
      </c>
      <c r="I1039" s="66" t="s">
        <v>14</v>
      </c>
      <c r="J1039" s="66" t="s">
        <v>138</v>
      </c>
      <c r="K1039" s="66" t="s">
        <v>25</v>
      </c>
      <c r="L1039" s="66" t="s">
        <v>134</v>
      </c>
      <c r="M1039" s="66" t="s">
        <v>483</v>
      </c>
      <c r="N1039" s="66" t="s">
        <v>484</v>
      </c>
      <c r="O1039" s="69" t="s">
        <v>660</v>
      </c>
      <c r="P1039" s="69">
        <v>1.984</v>
      </c>
      <c r="Q1039" s="66" t="s">
        <v>434</v>
      </c>
      <c r="R1039" s="66" t="s">
        <v>478</v>
      </c>
      <c r="S1039" s="67">
        <v>120900.03115384599</v>
      </c>
      <c r="T1039" s="67">
        <f t="shared" si="16"/>
        <v>239865.66180923046</v>
      </c>
      <c r="U1039" s="67">
        <v>403000.103846154</v>
      </c>
      <c r="V1039" s="68">
        <v>3</v>
      </c>
    </row>
    <row r="1040" spans="2:22" x14ac:dyDescent="0.25">
      <c r="B1040" s="66">
        <v>0</v>
      </c>
      <c r="C1040" s="66">
        <v>3129891</v>
      </c>
      <c r="D1040" s="66">
        <v>12519561</v>
      </c>
      <c r="E1040" s="66">
        <v>15649451</v>
      </c>
      <c r="F1040" s="66">
        <v>18779341</v>
      </c>
      <c r="G1040" s="66" t="s">
        <v>312</v>
      </c>
      <c r="H1040" s="66" t="s">
        <v>313</v>
      </c>
      <c r="I1040" s="66" t="s">
        <v>14</v>
      </c>
      <c r="J1040" s="66" t="s">
        <v>138</v>
      </c>
      <c r="K1040" s="66" t="s">
        <v>25</v>
      </c>
      <c r="L1040" s="66" t="s">
        <v>134</v>
      </c>
      <c r="M1040" s="66" t="s">
        <v>483</v>
      </c>
      <c r="N1040" s="66" t="s">
        <v>484</v>
      </c>
      <c r="O1040" s="69" t="s">
        <v>660</v>
      </c>
      <c r="P1040" s="69">
        <v>1.984</v>
      </c>
      <c r="Q1040" s="66" t="s">
        <v>434</v>
      </c>
      <c r="R1040" s="66" t="s">
        <v>479</v>
      </c>
      <c r="S1040" s="67">
        <v>105596.121230769</v>
      </c>
      <c r="T1040" s="67">
        <f t="shared" si="16"/>
        <v>209502.70452184571</v>
      </c>
      <c r="U1040" s="67">
        <v>263990.30307692301</v>
      </c>
      <c r="V1040" s="68">
        <v>1</v>
      </c>
    </row>
    <row r="1041" spans="2:22" x14ac:dyDescent="0.25">
      <c r="B1041" s="66">
        <v>0</v>
      </c>
      <c r="C1041" s="66">
        <v>3129891</v>
      </c>
      <c r="D1041" s="66">
        <v>12519561</v>
      </c>
      <c r="E1041" s="66">
        <v>15649451</v>
      </c>
      <c r="F1041" s="66">
        <v>18779341</v>
      </c>
      <c r="G1041" s="66" t="s">
        <v>312</v>
      </c>
      <c r="H1041" s="66" t="s">
        <v>313</v>
      </c>
      <c r="I1041" s="66" t="s">
        <v>14</v>
      </c>
      <c r="J1041" s="66" t="s">
        <v>138</v>
      </c>
      <c r="K1041" s="66" t="s">
        <v>25</v>
      </c>
      <c r="L1041" s="66" t="s">
        <v>134</v>
      </c>
      <c r="M1041" s="66" t="s">
        <v>483</v>
      </c>
      <c r="N1041" s="66" t="s">
        <v>484</v>
      </c>
      <c r="O1041" s="69" t="s">
        <v>660</v>
      </c>
      <c r="P1041" s="69">
        <v>1.984</v>
      </c>
      <c r="Q1041" s="66" t="s">
        <v>485</v>
      </c>
      <c r="R1041" s="66" t="s">
        <v>609</v>
      </c>
      <c r="S1041" s="67">
        <v>0</v>
      </c>
      <c r="T1041" s="67">
        <f t="shared" si="16"/>
        <v>0</v>
      </c>
      <c r="U1041" s="67">
        <v>388986.22307692299</v>
      </c>
      <c r="V1041" s="68">
        <v>4</v>
      </c>
    </row>
    <row r="1042" spans="2:22" x14ac:dyDescent="0.25">
      <c r="B1042" s="66">
        <v>0</v>
      </c>
      <c r="C1042" s="66">
        <v>3129891</v>
      </c>
      <c r="D1042" s="66">
        <v>12519561</v>
      </c>
      <c r="E1042" s="66">
        <v>15649451</v>
      </c>
      <c r="F1042" s="66">
        <v>18779341</v>
      </c>
      <c r="G1042" s="66" t="s">
        <v>312</v>
      </c>
      <c r="H1042" s="66" t="s">
        <v>313</v>
      </c>
      <c r="I1042" s="66" t="s">
        <v>14</v>
      </c>
      <c r="J1042" s="66" t="s">
        <v>138</v>
      </c>
      <c r="K1042" s="66" t="s">
        <v>25</v>
      </c>
      <c r="L1042" s="66" t="s">
        <v>134</v>
      </c>
      <c r="M1042" s="66" t="s">
        <v>483</v>
      </c>
      <c r="N1042" s="66" t="s">
        <v>484</v>
      </c>
      <c r="O1042" s="69" t="s">
        <v>660</v>
      </c>
      <c r="P1042" s="69">
        <v>1.984</v>
      </c>
      <c r="Q1042" s="66" t="s">
        <v>485</v>
      </c>
      <c r="R1042" s="66" t="s">
        <v>471</v>
      </c>
      <c r="S1042" s="67">
        <v>12796.0617846154</v>
      </c>
      <c r="T1042" s="67">
        <f t="shared" si="16"/>
        <v>25387.386580676954</v>
      </c>
      <c r="U1042" s="67">
        <v>159950.77230769201</v>
      </c>
      <c r="V1042" s="68">
        <v>3</v>
      </c>
    </row>
    <row r="1043" spans="2:22" x14ac:dyDescent="0.25">
      <c r="B1043" s="66">
        <v>0</v>
      </c>
      <c r="C1043" s="66">
        <v>3129891</v>
      </c>
      <c r="D1043" s="66">
        <v>12519561</v>
      </c>
      <c r="E1043" s="66">
        <v>15649451</v>
      </c>
      <c r="F1043" s="66">
        <v>18779341</v>
      </c>
      <c r="G1043" s="66" t="s">
        <v>312</v>
      </c>
      <c r="H1043" s="66" t="s">
        <v>313</v>
      </c>
      <c r="I1043" s="66" t="s">
        <v>14</v>
      </c>
      <c r="J1043" s="66" t="s">
        <v>138</v>
      </c>
      <c r="K1043" s="66" t="s">
        <v>25</v>
      </c>
      <c r="L1043" s="66" t="s">
        <v>134</v>
      </c>
      <c r="M1043" s="66" t="s">
        <v>483</v>
      </c>
      <c r="N1043" s="66" t="s">
        <v>484</v>
      </c>
      <c r="O1043" s="69" t="s">
        <v>660</v>
      </c>
      <c r="P1043" s="69">
        <v>1.984</v>
      </c>
      <c r="Q1043" s="66" t="s">
        <v>485</v>
      </c>
      <c r="R1043" s="66" t="s">
        <v>475</v>
      </c>
      <c r="S1043" s="67">
        <v>51560.785384615403</v>
      </c>
      <c r="T1043" s="67">
        <f t="shared" si="16"/>
        <v>102296.59820307695</v>
      </c>
      <c r="U1043" s="67">
        <v>572897.61538461503</v>
      </c>
      <c r="V1043" s="68">
        <v>8</v>
      </c>
    </row>
    <row r="1044" spans="2:22" x14ac:dyDescent="0.25">
      <c r="B1044" s="66">
        <v>0</v>
      </c>
      <c r="C1044" s="66">
        <v>3129891</v>
      </c>
      <c r="D1044" s="66">
        <v>12519561</v>
      </c>
      <c r="E1044" s="66">
        <v>15649451</v>
      </c>
      <c r="F1044" s="66">
        <v>18779341</v>
      </c>
      <c r="G1044" s="66" t="s">
        <v>312</v>
      </c>
      <c r="H1044" s="66" t="s">
        <v>313</v>
      </c>
      <c r="I1044" s="66" t="s">
        <v>14</v>
      </c>
      <c r="J1044" s="66" t="s">
        <v>138</v>
      </c>
      <c r="K1044" s="66" t="s">
        <v>25</v>
      </c>
      <c r="L1044" s="66" t="s">
        <v>134</v>
      </c>
      <c r="M1044" s="66" t="s">
        <v>483</v>
      </c>
      <c r="N1044" s="66" t="s">
        <v>484</v>
      </c>
      <c r="O1044" s="69" t="s">
        <v>660</v>
      </c>
      <c r="P1044" s="69">
        <v>1.984</v>
      </c>
      <c r="Q1044" s="66" t="s">
        <v>485</v>
      </c>
      <c r="R1044" s="66" t="s">
        <v>465</v>
      </c>
      <c r="S1044" s="67">
        <v>8763.4676153846194</v>
      </c>
      <c r="T1044" s="67">
        <f t="shared" si="16"/>
        <v>17386.719748923086</v>
      </c>
      <c r="U1044" s="67">
        <v>87634.676153846201</v>
      </c>
      <c r="V1044" s="68">
        <v>1</v>
      </c>
    </row>
    <row r="1045" spans="2:22" x14ac:dyDescent="0.25">
      <c r="B1045" s="66">
        <v>0</v>
      </c>
      <c r="C1045" s="66">
        <v>3129891</v>
      </c>
      <c r="D1045" s="66">
        <v>12519561</v>
      </c>
      <c r="E1045" s="66">
        <v>15649451</v>
      </c>
      <c r="F1045" s="66">
        <v>18779341</v>
      </c>
      <c r="G1045" s="66" t="s">
        <v>312</v>
      </c>
      <c r="H1045" s="66" t="s">
        <v>313</v>
      </c>
      <c r="I1045" s="66" t="s">
        <v>14</v>
      </c>
      <c r="J1045" s="66" t="s">
        <v>138</v>
      </c>
      <c r="K1045" s="66" t="s">
        <v>25</v>
      </c>
      <c r="L1045" s="66" t="s">
        <v>134</v>
      </c>
      <c r="M1045" s="66" t="s">
        <v>483</v>
      </c>
      <c r="N1045" s="66" t="s">
        <v>484</v>
      </c>
      <c r="O1045" s="69" t="s">
        <v>660</v>
      </c>
      <c r="P1045" s="69">
        <v>1.984</v>
      </c>
      <c r="Q1045" s="66" t="s">
        <v>485</v>
      </c>
      <c r="R1045" s="66" t="s">
        <v>476</v>
      </c>
      <c r="S1045" s="67">
        <v>16836.695076923101</v>
      </c>
      <c r="T1045" s="67">
        <f t="shared" si="16"/>
        <v>33404.00303261543</v>
      </c>
      <c r="U1045" s="67">
        <v>168366.95076923101</v>
      </c>
      <c r="V1045" s="68">
        <v>2</v>
      </c>
    </row>
    <row r="1046" spans="2:22" x14ac:dyDescent="0.25">
      <c r="B1046" s="66">
        <v>0</v>
      </c>
      <c r="C1046" s="66">
        <v>3129891</v>
      </c>
      <c r="D1046" s="66">
        <v>12519561</v>
      </c>
      <c r="E1046" s="66">
        <v>15649451</v>
      </c>
      <c r="F1046" s="66">
        <v>18779341</v>
      </c>
      <c r="G1046" s="66" t="s">
        <v>312</v>
      </c>
      <c r="H1046" s="66" t="s">
        <v>313</v>
      </c>
      <c r="I1046" s="66" t="s">
        <v>14</v>
      </c>
      <c r="J1046" s="66" t="s">
        <v>138</v>
      </c>
      <c r="K1046" s="66" t="s">
        <v>25</v>
      </c>
      <c r="L1046" s="66" t="s">
        <v>134</v>
      </c>
      <c r="M1046" s="66" t="s">
        <v>483</v>
      </c>
      <c r="N1046" s="66" t="s">
        <v>484</v>
      </c>
      <c r="O1046" s="69" t="s">
        <v>660</v>
      </c>
      <c r="P1046" s="69">
        <v>1.984</v>
      </c>
      <c r="Q1046" s="66" t="s">
        <v>485</v>
      </c>
      <c r="R1046" s="66" t="s">
        <v>466</v>
      </c>
      <c r="S1046" s="67">
        <v>15823.5500769231</v>
      </c>
      <c r="T1046" s="67">
        <f t="shared" si="16"/>
        <v>31393.923352615431</v>
      </c>
      <c r="U1046" s="67">
        <v>105490.333846154</v>
      </c>
      <c r="V1046" s="68">
        <v>1</v>
      </c>
    </row>
    <row r="1047" spans="2:22" x14ac:dyDescent="0.25">
      <c r="B1047" s="66">
        <v>0</v>
      </c>
      <c r="C1047" s="66">
        <v>3129891</v>
      </c>
      <c r="D1047" s="66">
        <v>12519561</v>
      </c>
      <c r="E1047" s="66">
        <v>15649451</v>
      </c>
      <c r="F1047" s="66">
        <v>18779341</v>
      </c>
      <c r="G1047" s="66" t="s">
        <v>312</v>
      </c>
      <c r="H1047" s="66" t="s">
        <v>313</v>
      </c>
      <c r="I1047" s="66" t="s">
        <v>14</v>
      </c>
      <c r="J1047" s="66" t="s">
        <v>138</v>
      </c>
      <c r="K1047" s="66" t="s">
        <v>25</v>
      </c>
      <c r="L1047" s="66" t="s">
        <v>134</v>
      </c>
      <c r="M1047" s="66" t="s">
        <v>483</v>
      </c>
      <c r="N1047" s="66" t="s">
        <v>484</v>
      </c>
      <c r="O1047" s="69" t="s">
        <v>660</v>
      </c>
      <c r="P1047" s="69">
        <v>1.984</v>
      </c>
      <c r="Q1047" s="66" t="s">
        <v>485</v>
      </c>
      <c r="R1047" s="66" t="s">
        <v>467</v>
      </c>
      <c r="S1047" s="67">
        <v>21887.632923076999</v>
      </c>
      <c r="T1047" s="67">
        <f t="shared" si="16"/>
        <v>43425.063719384765</v>
      </c>
      <c r="U1047" s="67">
        <v>109438.164615385</v>
      </c>
      <c r="V1047" s="68">
        <v>1</v>
      </c>
    </row>
    <row r="1048" spans="2:22" x14ac:dyDescent="0.25">
      <c r="B1048" s="66">
        <v>0</v>
      </c>
      <c r="C1048" s="66">
        <v>3129891</v>
      </c>
      <c r="D1048" s="66">
        <v>12519561</v>
      </c>
      <c r="E1048" s="66">
        <v>15649451</v>
      </c>
      <c r="F1048" s="66">
        <v>18779341</v>
      </c>
      <c r="G1048" s="66" t="s">
        <v>312</v>
      </c>
      <c r="H1048" s="66" t="s">
        <v>313</v>
      </c>
      <c r="I1048" s="66" t="s">
        <v>14</v>
      </c>
      <c r="J1048" s="66" t="s">
        <v>138</v>
      </c>
      <c r="K1048" s="66" t="s">
        <v>25</v>
      </c>
      <c r="L1048" s="66" t="s">
        <v>134</v>
      </c>
      <c r="M1048" s="66" t="s">
        <v>483</v>
      </c>
      <c r="N1048" s="66" t="s">
        <v>484</v>
      </c>
      <c r="O1048" s="69" t="s">
        <v>660</v>
      </c>
      <c r="P1048" s="69">
        <v>1.984</v>
      </c>
      <c r="Q1048" s="66" t="s">
        <v>485</v>
      </c>
      <c r="R1048" s="66" t="s">
        <v>468</v>
      </c>
      <c r="S1048" s="67">
        <v>128746.509038462</v>
      </c>
      <c r="T1048" s="67">
        <f t="shared" si="16"/>
        <v>255433.07393230862</v>
      </c>
      <c r="U1048" s="67">
        <v>514986.03615384601</v>
      </c>
      <c r="V1048" s="68">
        <v>4</v>
      </c>
    </row>
    <row r="1049" spans="2:22" x14ac:dyDescent="0.25">
      <c r="B1049" s="66">
        <v>0</v>
      </c>
      <c r="C1049" s="66">
        <v>3129891</v>
      </c>
      <c r="D1049" s="66">
        <v>12519561</v>
      </c>
      <c r="E1049" s="66">
        <v>15649451</v>
      </c>
      <c r="F1049" s="66">
        <v>18779341</v>
      </c>
      <c r="G1049" s="66" t="s">
        <v>312</v>
      </c>
      <c r="H1049" s="66" t="s">
        <v>313</v>
      </c>
      <c r="I1049" s="66" t="s">
        <v>14</v>
      </c>
      <c r="J1049" s="66" t="s">
        <v>138</v>
      </c>
      <c r="K1049" s="66" t="s">
        <v>25</v>
      </c>
      <c r="L1049" s="66" t="s">
        <v>134</v>
      </c>
      <c r="M1049" s="66" t="s">
        <v>483</v>
      </c>
      <c r="N1049" s="66" t="s">
        <v>484</v>
      </c>
      <c r="O1049" s="69" t="s">
        <v>660</v>
      </c>
      <c r="P1049" s="69">
        <v>1.984</v>
      </c>
      <c r="Q1049" s="66" t="s">
        <v>485</v>
      </c>
      <c r="R1049" s="66" t="s">
        <v>469</v>
      </c>
      <c r="S1049" s="67">
        <v>86843.709615384796</v>
      </c>
      <c r="T1049" s="67">
        <f t="shared" si="16"/>
        <v>172297.91987692344</v>
      </c>
      <c r="U1049" s="67">
        <v>248124.884615385</v>
      </c>
      <c r="V1049" s="68">
        <v>1</v>
      </c>
    </row>
    <row r="1050" spans="2:22" x14ac:dyDescent="0.25">
      <c r="B1050" s="66">
        <v>0</v>
      </c>
      <c r="C1050" s="66">
        <v>3129891</v>
      </c>
      <c r="D1050" s="66">
        <v>12519561</v>
      </c>
      <c r="E1050" s="66">
        <v>15649451</v>
      </c>
      <c r="F1050" s="66">
        <v>18779341</v>
      </c>
      <c r="G1050" s="66" t="s">
        <v>312</v>
      </c>
      <c r="H1050" s="66" t="s">
        <v>313</v>
      </c>
      <c r="I1050" s="66" t="s">
        <v>14</v>
      </c>
      <c r="J1050" s="66" t="s">
        <v>138</v>
      </c>
      <c r="K1050" s="66" t="s">
        <v>25</v>
      </c>
      <c r="L1050" s="66" t="s">
        <v>134</v>
      </c>
      <c r="M1050" s="66" t="s">
        <v>483</v>
      </c>
      <c r="N1050" s="66" t="s">
        <v>484</v>
      </c>
      <c r="O1050" s="69" t="s">
        <v>660</v>
      </c>
      <c r="P1050" s="69">
        <v>1.984</v>
      </c>
      <c r="Q1050" s="66" t="s">
        <v>485</v>
      </c>
      <c r="R1050" s="66" t="s">
        <v>479</v>
      </c>
      <c r="S1050" s="67">
        <v>184096.18615384601</v>
      </c>
      <c r="T1050" s="67">
        <f t="shared" si="16"/>
        <v>365246.83332923049</v>
      </c>
      <c r="U1050" s="67">
        <v>306826.97692307702</v>
      </c>
      <c r="V1050" s="68">
        <v>1</v>
      </c>
    </row>
    <row r="1051" spans="2:22" x14ac:dyDescent="0.25">
      <c r="B1051" s="66">
        <v>0</v>
      </c>
      <c r="C1051" s="66">
        <v>3129891</v>
      </c>
      <c r="D1051" s="66">
        <v>12519561</v>
      </c>
      <c r="E1051" s="66">
        <v>25039121</v>
      </c>
      <c r="F1051" s="66">
        <v>40688571</v>
      </c>
      <c r="G1051" s="66" t="s">
        <v>312</v>
      </c>
      <c r="H1051" s="66" t="s">
        <v>313</v>
      </c>
      <c r="I1051" s="66" t="s">
        <v>14</v>
      </c>
      <c r="J1051" s="66" t="s">
        <v>138</v>
      </c>
      <c r="K1051" s="66" t="s">
        <v>15</v>
      </c>
      <c r="L1051" s="66" t="s">
        <v>138</v>
      </c>
      <c r="M1051" s="66" t="s">
        <v>122</v>
      </c>
      <c r="N1051" s="66" t="s">
        <v>123</v>
      </c>
      <c r="O1051" s="69" t="s">
        <v>660</v>
      </c>
      <c r="P1051" s="69">
        <v>1.984</v>
      </c>
      <c r="Q1051" s="66" t="s">
        <v>59</v>
      </c>
      <c r="R1051" s="66" t="s">
        <v>465</v>
      </c>
      <c r="S1051" s="67">
        <v>24729.935384615401</v>
      </c>
      <c r="T1051" s="67">
        <f t="shared" si="16"/>
        <v>49064.191803076952</v>
      </c>
      <c r="U1051" s="67">
        <v>247299.353846154</v>
      </c>
      <c r="V1051" s="68">
        <v>3</v>
      </c>
    </row>
    <row r="1052" spans="2:22" x14ac:dyDescent="0.25">
      <c r="B1052" s="66">
        <v>0</v>
      </c>
      <c r="C1052" s="66">
        <v>3129891</v>
      </c>
      <c r="D1052" s="66">
        <v>12519561</v>
      </c>
      <c r="E1052" s="66">
        <v>25039121</v>
      </c>
      <c r="F1052" s="66">
        <v>40688571</v>
      </c>
      <c r="G1052" s="66" t="s">
        <v>312</v>
      </c>
      <c r="H1052" s="66" t="s">
        <v>313</v>
      </c>
      <c r="I1052" s="66" t="s">
        <v>14</v>
      </c>
      <c r="J1052" s="66" t="s">
        <v>138</v>
      </c>
      <c r="K1052" s="66" t="s">
        <v>15</v>
      </c>
      <c r="L1052" s="66" t="s">
        <v>138</v>
      </c>
      <c r="M1052" s="66" t="s">
        <v>122</v>
      </c>
      <c r="N1052" s="66" t="s">
        <v>123</v>
      </c>
      <c r="O1052" s="69" t="s">
        <v>660</v>
      </c>
      <c r="P1052" s="69">
        <v>1.984</v>
      </c>
      <c r="Q1052" s="66" t="s">
        <v>59</v>
      </c>
      <c r="R1052" s="66" t="s">
        <v>466</v>
      </c>
      <c r="S1052" s="67">
        <v>23070.7505192307</v>
      </c>
      <c r="T1052" s="67">
        <f t="shared" si="16"/>
        <v>45772.369030153706</v>
      </c>
      <c r="U1052" s="67">
        <v>153805.003461538</v>
      </c>
      <c r="V1052" s="68">
        <v>1</v>
      </c>
    </row>
    <row r="1053" spans="2:22" x14ac:dyDescent="0.25">
      <c r="B1053" s="66">
        <v>0</v>
      </c>
      <c r="C1053" s="66">
        <v>40648</v>
      </c>
      <c r="D1053" s="66">
        <v>42099</v>
      </c>
      <c r="E1053" s="66">
        <v>61905</v>
      </c>
      <c r="F1053" s="66">
        <v>69332</v>
      </c>
      <c r="G1053" s="66" t="s">
        <v>113</v>
      </c>
      <c r="H1053" s="66" t="s">
        <v>57</v>
      </c>
      <c r="I1053" s="66" t="s">
        <v>116</v>
      </c>
      <c r="J1053" s="66" t="s">
        <v>142</v>
      </c>
      <c r="K1053" s="66" t="s">
        <v>121</v>
      </c>
      <c r="L1053" s="66" t="s">
        <v>552</v>
      </c>
      <c r="M1053" s="66" t="s">
        <v>555</v>
      </c>
      <c r="N1053" s="66" t="s">
        <v>556</v>
      </c>
      <c r="O1053" s="69" t="s">
        <v>659</v>
      </c>
      <c r="P1053" s="69">
        <v>1.895</v>
      </c>
      <c r="Q1053" s="66" t="s">
        <v>72</v>
      </c>
      <c r="R1053" s="66" t="s">
        <v>472</v>
      </c>
      <c r="S1053" s="67">
        <v>12063.4985</v>
      </c>
      <c r="T1053" s="67">
        <f t="shared" si="16"/>
        <v>22860.329657499999</v>
      </c>
      <c r="U1053" s="67">
        <v>241269.97</v>
      </c>
      <c r="V1053" s="68">
        <v>3</v>
      </c>
    </row>
    <row r="1054" spans="2:22" x14ac:dyDescent="0.25">
      <c r="B1054" s="66">
        <v>0</v>
      </c>
      <c r="C1054" s="66">
        <v>40648</v>
      </c>
      <c r="D1054" s="66">
        <v>42099</v>
      </c>
      <c r="E1054" s="66">
        <v>61905</v>
      </c>
      <c r="F1054" s="66">
        <v>69332</v>
      </c>
      <c r="G1054" s="66" t="s">
        <v>113</v>
      </c>
      <c r="H1054" s="66" t="s">
        <v>57</v>
      </c>
      <c r="I1054" s="66" t="s">
        <v>116</v>
      </c>
      <c r="J1054" s="66" t="s">
        <v>142</v>
      </c>
      <c r="K1054" s="66" t="s">
        <v>121</v>
      </c>
      <c r="L1054" s="66" t="s">
        <v>552</v>
      </c>
      <c r="M1054" s="66" t="s">
        <v>555</v>
      </c>
      <c r="N1054" s="66" t="s">
        <v>556</v>
      </c>
      <c r="O1054" s="69" t="s">
        <v>659</v>
      </c>
      <c r="P1054" s="69">
        <v>1.895</v>
      </c>
      <c r="Q1054" s="66" t="s">
        <v>72</v>
      </c>
      <c r="R1054" s="66" t="s">
        <v>476</v>
      </c>
      <c r="S1054" s="67">
        <v>10449.144653846201</v>
      </c>
      <c r="T1054" s="67">
        <f t="shared" si="16"/>
        <v>19801.129119038549</v>
      </c>
      <c r="U1054" s="67">
        <v>104491.446538462</v>
      </c>
      <c r="V1054" s="68">
        <v>1</v>
      </c>
    </row>
    <row r="1055" spans="2:22" x14ac:dyDescent="0.25">
      <c r="B1055" s="66">
        <v>0</v>
      </c>
      <c r="C1055" s="66">
        <v>40648</v>
      </c>
      <c r="D1055" s="66">
        <v>42099</v>
      </c>
      <c r="E1055" s="66">
        <v>428316</v>
      </c>
      <c r="F1055" s="66">
        <v>428316</v>
      </c>
      <c r="G1055" s="66" t="s">
        <v>113</v>
      </c>
      <c r="H1055" s="66" t="s">
        <v>57</v>
      </c>
      <c r="I1055" s="66" t="s">
        <v>116</v>
      </c>
      <c r="J1055" s="66" t="s">
        <v>142</v>
      </c>
      <c r="K1055" s="66" t="s">
        <v>46</v>
      </c>
      <c r="L1055" s="66" t="s">
        <v>300</v>
      </c>
      <c r="O1055" s="69" t="s">
        <v>659</v>
      </c>
      <c r="P1055" s="69">
        <v>1.895</v>
      </c>
      <c r="Q1055" s="66" t="s">
        <v>72</v>
      </c>
      <c r="R1055" s="66" t="s">
        <v>466</v>
      </c>
      <c r="S1055" s="67">
        <v>19754.677384615399</v>
      </c>
      <c r="T1055" s="67">
        <f t="shared" si="16"/>
        <v>37435.113643846184</v>
      </c>
      <c r="U1055" s="67">
        <v>131697.849230769</v>
      </c>
      <c r="V1055" s="68">
        <v>1</v>
      </c>
    </row>
    <row r="1056" spans="2:22" x14ac:dyDescent="0.25">
      <c r="B1056" s="66">
        <v>0</v>
      </c>
      <c r="C1056" s="66">
        <v>40648</v>
      </c>
      <c r="D1056" s="66">
        <v>42099</v>
      </c>
      <c r="E1056" s="66">
        <v>428316</v>
      </c>
      <c r="F1056" s="66">
        <v>428316</v>
      </c>
      <c r="G1056" s="66" t="s">
        <v>113</v>
      </c>
      <c r="H1056" s="66" t="s">
        <v>57</v>
      </c>
      <c r="I1056" s="66" t="s">
        <v>116</v>
      </c>
      <c r="J1056" s="66" t="s">
        <v>142</v>
      </c>
      <c r="K1056" s="66" t="s">
        <v>46</v>
      </c>
      <c r="L1056" s="66" t="s">
        <v>300</v>
      </c>
      <c r="O1056" s="69" t="s">
        <v>659</v>
      </c>
      <c r="P1056" s="69">
        <v>1.895</v>
      </c>
      <c r="Q1056" s="66" t="s">
        <v>72</v>
      </c>
      <c r="R1056" s="66" t="s">
        <v>467</v>
      </c>
      <c r="S1056" s="67">
        <v>31481.283769230798</v>
      </c>
      <c r="T1056" s="67">
        <f t="shared" si="16"/>
        <v>59657.032742692361</v>
      </c>
      <c r="U1056" s="67">
        <v>157406.418846154</v>
      </c>
      <c r="V1056" s="68">
        <v>1</v>
      </c>
    </row>
    <row r="1057" spans="2:22" x14ac:dyDescent="0.25">
      <c r="B1057" s="66">
        <v>0</v>
      </c>
      <c r="C1057" s="66">
        <v>40648</v>
      </c>
      <c r="D1057" s="66">
        <v>42099</v>
      </c>
      <c r="E1057" s="66">
        <v>428316</v>
      </c>
      <c r="F1057" s="66">
        <v>438219</v>
      </c>
      <c r="G1057" s="66" t="s">
        <v>113</v>
      </c>
      <c r="H1057" s="66" t="s">
        <v>57</v>
      </c>
      <c r="I1057" s="66" t="s">
        <v>116</v>
      </c>
      <c r="J1057" s="66" t="s">
        <v>142</v>
      </c>
      <c r="K1057" s="66" t="s">
        <v>46</v>
      </c>
      <c r="L1057" s="66" t="s">
        <v>300</v>
      </c>
      <c r="M1057" s="66" t="s">
        <v>151</v>
      </c>
      <c r="N1057" s="66" t="s">
        <v>137</v>
      </c>
      <c r="O1057" s="69" t="s">
        <v>659</v>
      </c>
      <c r="P1057" s="69">
        <v>1.895</v>
      </c>
      <c r="Q1057" s="66" t="s">
        <v>72</v>
      </c>
      <c r="R1057" s="66" t="s">
        <v>472</v>
      </c>
      <c r="S1057" s="67">
        <v>243968.424</v>
      </c>
      <c r="T1057" s="67">
        <f t="shared" si="16"/>
        <v>462320.16347999999</v>
      </c>
      <c r="U1057" s="67">
        <v>4879368.4800000004</v>
      </c>
      <c r="V1057" s="68">
        <v>52</v>
      </c>
    </row>
    <row r="1058" spans="2:22" x14ac:dyDescent="0.25">
      <c r="B1058" s="66">
        <v>0</v>
      </c>
      <c r="C1058" s="66">
        <v>40648</v>
      </c>
      <c r="D1058" s="66">
        <v>42099</v>
      </c>
      <c r="E1058" s="66">
        <v>428316</v>
      </c>
      <c r="F1058" s="66">
        <v>438219</v>
      </c>
      <c r="G1058" s="66" t="s">
        <v>113</v>
      </c>
      <c r="H1058" s="66" t="s">
        <v>57</v>
      </c>
      <c r="I1058" s="66" t="s">
        <v>116</v>
      </c>
      <c r="J1058" s="66" t="s">
        <v>142</v>
      </c>
      <c r="K1058" s="66" t="s">
        <v>46</v>
      </c>
      <c r="L1058" s="66" t="s">
        <v>300</v>
      </c>
      <c r="M1058" s="66" t="s">
        <v>151</v>
      </c>
      <c r="N1058" s="66" t="s">
        <v>137</v>
      </c>
      <c r="O1058" s="69" t="s">
        <v>659</v>
      </c>
      <c r="P1058" s="69">
        <v>1.895</v>
      </c>
      <c r="Q1058" s="66" t="s">
        <v>72</v>
      </c>
      <c r="R1058" s="66" t="s">
        <v>474</v>
      </c>
      <c r="S1058" s="67">
        <v>3518.4406615384601</v>
      </c>
      <c r="T1058" s="67">
        <f t="shared" si="16"/>
        <v>6667.4450536153818</v>
      </c>
      <c r="U1058" s="67">
        <v>58640.677692307698</v>
      </c>
      <c r="V1058" s="68">
        <v>1</v>
      </c>
    </row>
    <row r="1059" spans="2:22" x14ac:dyDescent="0.25">
      <c r="B1059" s="66">
        <v>0</v>
      </c>
      <c r="C1059" s="66">
        <v>40648</v>
      </c>
      <c r="D1059" s="66">
        <v>42099</v>
      </c>
      <c r="E1059" s="66">
        <v>428316</v>
      </c>
      <c r="F1059" s="66">
        <v>438219</v>
      </c>
      <c r="G1059" s="66" t="s">
        <v>113</v>
      </c>
      <c r="H1059" s="66" t="s">
        <v>57</v>
      </c>
      <c r="I1059" s="66" t="s">
        <v>116</v>
      </c>
      <c r="J1059" s="66" t="s">
        <v>142</v>
      </c>
      <c r="K1059" s="66" t="s">
        <v>46</v>
      </c>
      <c r="L1059" s="66" t="s">
        <v>300</v>
      </c>
      <c r="M1059" s="66" t="s">
        <v>151</v>
      </c>
      <c r="N1059" s="66" t="s">
        <v>137</v>
      </c>
      <c r="O1059" s="69" t="s">
        <v>659</v>
      </c>
      <c r="P1059" s="69">
        <v>1.895</v>
      </c>
      <c r="Q1059" s="66" t="s">
        <v>72</v>
      </c>
      <c r="R1059" s="66" t="s">
        <v>471</v>
      </c>
      <c r="S1059" s="67">
        <v>5151.7147692307699</v>
      </c>
      <c r="T1059" s="67">
        <f t="shared" si="16"/>
        <v>9762.4994876923083</v>
      </c>
      <c r="U1059" s="67">
        <v>64396.434615384598</v>
      </c>
      <c r="V1059" s="68">
        <v>1</v>
      </c>
    </row>
    <row r="1060" spans="2:22" x14ac:dyDescent="0.25">
      <c r="B1060" s="66">
        <v>0</v>
      </c>
      <c r="C1060" s="66">
        <v>40648</v>
      </c>
      <c r="D1060" s="66">
        <v>42099</v>
      </c>
      <c r="E1060" s="66">
        <v>428316</v>
      </c>
      <c r="F1060" s="66">
        <v>438219</v>
      </c>
      <c r="G1060" s="66" t="s">
        <v>113</v>
      </c>
      <c r="H1060" s="66" t="s">
        <v>57</v>
      </c>
      <c r="I1060" s="66" t="s">
        <v>116</v>
      </c>
      <c r="J1060" s="66" t="s">
        <v>142</v>
      </c>
      <c r="K1060" s="66" t="s">
        <v>46</v>
      </c>
      <c r="L1060" s="66" t="s">
        <v>300</v>
      </c>
      <c r="M1060" s="66" t="s">
        <v>151</v>
      </c>
      <c r="N1060" s="66" t="s">
        <v>137</v>
      </c>
      <c r="O1060" s="69" t="s">
        <v>659</v>
      </c>
      <c r="P1060" s="69">
        <v>1.895</v>
      </c>
      <c r="Q1060" s="66" t="s">
        <v>72</v>
      </c>
      <c r="R1060" s="66" t="s">
        <v>475</v>
      </c>
      <c r="S1060" s="67">
        <v>14317.7915076923</v>
      </c>
      <c r="T1060" s="67">
        <f t="shared" si="16"/>
        <v>27132.214907076908</v>
      </c>
      <c r="U1060" s="67">
        <v>159086.572307692</v>
      </c>
      <c r="V1060" s="68">
        <v>2</v>
      </c>
    </row>
    <row r="1061" spans="2:22" x14ac:dyDescent="0.25">
      <c r="B1061" s="66">
        <v>0</v>
      </c>
      <c r="C1061" s="66">
        <v>40648</v>
      </c>
      <c r="D1061" s="66">
        <v>42099</v>
      </c>
      <c r="E1061" s="66">
        <v>428316</v>
      </c>
      <c r="F1061" s="66">
        <v>438219</v>
      </c>
      <c r="G1061" s="66" t="s">
        <v>113</v>
      </c>
      <c r="H1061" s="66" t="s">
        <v>57</v>
      </c>
      <c r="I1061" s="66" t="s">
        <v>116</v>
      </c>
      <c r="J1061" s="66" t="s">
        <v>142</v>
      </c>
      <c r="K1061" s="66" t="s">
        <v>46</v>
      </c>
      <c r="L1061" s="66" t="s">
        <v>300</v>
      </c>
      <c r="M1061" s="66" t="s">
        <v>151</v>
      </c>
      <c r="N1061" s="66" t="s">
        <v>137</v>
      </c>
      <c r="O1061" s="69" t="s">
        <v>659</v>
      </c>
      <c r="P1061" s="69">
        <v>1.895</v>
      </c>
      <c r="Q1061" s="66" t="s">
        <v>72</v>
      </c>
      <c r="R1061" s="66" t="s">
        <v>465</v>
      </c>
      <c r="S1061" s="67">
        <v>42199.138615384603</v>
      </c>
      <c r="T1061" s="67">
        <f t="shared" si="16"/>
        <v>79967.367676153823</v>
      </c>
      <c r="U1061" s="67">
        <v>421991.38615384599</v>
      </c>
      <c r="V1061" s="68">
        <v>4</v>
      </c>
    </row>
    <row r="1062" spans="2:22" x14ac:dyDescent="0.25">
      <c r="B1062" s="66">
        <v>0</v>
      </c>
      <c r="C1062" s="66">
        <v>40648</v>
      </c>
      <c r="D1062" s="66">
        <v>42099</v>
      </c>
      <c r="E1062" s="66">
        <v>428316</v>
      </c>
      <c r="F1062" s="66">
        <v>438219</v>
      </c>
      <c r="G1062" s="66" t="s">
        <v>113</v>
      </c>
      <c r="H1062" s="66" t="s">
        <v>57</v>
      </c>
      <c r="I1062" s="66" t="s">
        <v>116</v>
      </c>
      <c r="J1062" s="66" t="s">
        <v>142</v>
      </c>
      <c r="K1062" s="66" t="s">
        <v>46</v>
      </c>
      <c r="L1062" s="66" t="s">
        <v>300</v>
      </c>
      <c r="M1062" s="66" t="s">
        <v>151</v>
      </c>
      <c r="N1062" s="66" t="s">
        <v>137</v>
      </c>
      <c r="O1062" s="69" t="s">
        <v>659</v>
      </c>
      <c r="P1062" s="69">
        <v>1.895</v>
      </c>
      <c r="Q1062" s="66" t="s">
        <v>72</v>
      </c>
      <c r="R1062" s="66" t="s">
        <v>476</v>
      </c>
      <c r="S1062" s="67">
        <v>171836.830692307</v>
      </c>
      <c r="T1062" s="67">
        <f t="shared" si="16"/>
        <v>325630.79416192177</v>
      </c>
      <c r="U1062" s="67">
        <v>1718368.30692308</v>
      </c>
      <c r="V1062" s="68">
        <v>14</v>
      </c>
    </row>
    <row r="1063" spans="2:22" x14ac:dyDescent="0.25">
      <c r="B1063" s="66">
        <v>0</v>
      </c>
      <c r="C1063" s="66">
        <v>40648</v>
      </c>
      <c r="D1063" s="66">
        <v>42099</v>
      </c>
      <c r="E1063" s="66">
        <v>428316</v>
      </c>
      <c r="F1063" s="66">
        <v>438219</v>
      </c>
      <c r="G1063" s="66" t="s">
        <v>113</v>
      </c>
      <c r="H1063" s="66" t="s">
        <v>57</v>
      </c>
      <c r="I1063" s="66" t="s">
        <v>116</v>
      </c>
      <c r="J1063" s="66" t="s">
        <v>142</v>
      </c>
      <c r="K1063" s="66" t="s">
        <v>46</v>
      </c>
      <c r="L1063" s="66" t="s">
        <v>300</v>
      </c>
      <c r="M1063" s="66" t="s">
        <v>151</v>
      </c>
      <c r="N1063" s="66" t="s">
        <v>137</v>
      </c>
      <c r="O1063" s="69" t="s">
        <v>659</v>
      </c>
      <c r="P1063" s="69">
        <v>1.895</v>
      </c>
      <c r="Q1063" s="66" t="s">
        <v>72</v>
      </c>
      <c r="R1063" s="66" t="s">
        <v>466</v>
      </c>
      <c r="S1063" s="67">
        <v>206501.541923076</v>
      </c>
      <c r="T1063" s="67">
        <f t="shared" si="16"/>
        <v>391320.42194422905</v>
      </c>
      <c r="U1063" s="67">
        <v>1376676.9461538501</v>
      </c>
      <c r="V1063" s="68">
        <v>10</v>
      </c>
    </row>
    <row r="1064" spans="2:22" x14ac:dyDescent="0.25">
      <c r="B1064" s="66">
        <v>0</v>
      </c>
      <c r="C1064" s="66">
        <v>40648</v>
      </c>
      <c r="D1064" s="66">
        <v>42099</v>
      </c>
      <c r="E1064" s="66">
        <v>428316</v>
      </c>
      <c r="F1064" s="66">
        <v>438219</v>
      </c>
      <c r="G1064" s="66" t="s">
        <v>113</v>
      </c>
      <c r="H1064" s="66" t="s">
        <v>57</v>
      </c>
      <c r="I1064" s="66" t="s">
        <v>116</v>
      </c>
      <c r="J1064" s="66" t="s">
        <v>142</v>
      </c>
      <c r="K1064" s="66" t="s">
        <v>46</v>
      </c>
      <c r="L1064" s="66" t="s">
        <v>300</v>
      </c>
      <c r="M1064" s="66" t="s">
        <v>151</v>
      </c>
      <c r="N1064" s="66" t="s">
        <v>137</v>
      </c>
      <c r="O1064" s="69" t="s">
        <v>659</v>
      </c>
      <c r="P1064" s="69">
        <v>1.895</v>
      </c>
      <c r="Q1064" s="66" t="s">
        <v>72</v>
      </c>
      <c r="R1064" s="66" t="s">
        <v>467</v>
      </c>
      <c r="S1064" s="67">
        <v>59642.042384615197</v>
      </c>
      <c r="T1064" s="67">
        <f t="shared" si="16"/>
        <v>113021.67031884581</v>
      </c>
      <c r="U1064" s="67">
        <v>298210.211923077</v>
      </c>
      <c r="V1064" s="68">
        <v>2</v>
      </c>
    </row>
    <row r="1065" spans="2:22" x14ac:dyDescent="0.25">
      <c r="B1065" s="66">
        <v>0</v>
      </c>
      <c r="C1065" s="66">
        <v>40648</v>
      </c>
      <c r="D1065" s="66">
        <v>42099</v>
      </c>
      <c r="E1065" s="66">
        <v>428316</v>
      </c>
      <c r="F1065" s="66">
        <v>438219</v>
      </c>
      <c r="G1065" s="66" t="s">
        <v>113</v>
      </c>
      <c r="H1065" s="66" t="s">
        <v>57</v>
      </c>
      <c r="I1065" s="66" t="s">
        <v>116</v>
      </c>
      <c r="J1065" s="66" t="s">
        <v>142</v>
      </c>
      <c r="K1065" s="66" t="s">
        <v>46</v>
      </c>
      <c r="L1065" s="66" t="s">
        <v>300</v>
      </c>
      <c r="M1065" s="66" t="s">
        <v>151</v>
      </c>
      <c r="N1065" s="66" t="s">
        <v>137</v>
      </c>
      <c r="O1065" s="69" t="s">
        <v>659</v>
      </c>
      <c r="P1065" s="69">
        <v>1.895</v>
      </c>
      <c r="Q1065" s="66" t="s">
        <v>72</v>
      </c>
      <c r="R1065" s="66" t="s">
        <v>478</v>
      </c>
      <c r="S1065" s="67">
        <v>58228.482576923103</v>
      </c>
      <c r="T1065" s="67">
        <f t="shared" si="16"/>
        <v>110342.97448326928</v>
      </c>
      <c r="U1065" s="67">
        <v>194094.94192307701</v>
      </c>
      <c r="V1065" s="68">
        <v>1</v>
      </c>
    </row>
    <row r="1066" spans="2:22" x14ac:dyDescent="0.25">
      <c r="B1066" s="66">
        <v>0</v>
      </c>
      <c r="C1066" s="66">
        <v>40648</v>
      </c>
      <c r="D1066" s="66">
        <v>487765</v>
      </c>
      <c r="E1066" s="66">
        <v>528412</v>
      </c>
      <c r="F1066" s="66">
        <v>528412</v>
      </c>
      <c r="G1066" s="66" t="s">
        <v>113</v>
      </c>
      <c r="H1066" s="66" t="s">
        <v>57</v>
      </c>
      <c r="I1066" s="66" t="s">
        <v>45</v>
      </c>
      <c r="J1066" s="66" t="s">
        <v>675</v>
      </c>
      <c r="K1066" s="66" t="s">
        <v>152</v>
      </c>
      <c r="L1066" s="66" t="s">
        <v>676</v>
      </c>
      <c r="O1066" s="69" t="s">
        <v>659</v>
      </c>
      <c r="P1066" s="69">
        <v>1.895</v>
      </c>
      <c r="Q1066" s="66" t="s">
        <v>72</v>
      </c>
      <c r="R1066" s="66" t="s">
        <v>476</v>
      </c>
      <c r="S1066" s="67">
        <v>11656.821269230801</v>
      </c>
      <c r="T1066" s="67">
        <f t="shared" si="16"/>
        <v>22089.676305192366</v>
      </c>
      <c r="U1066" s="67">
        <v>116568.21269230801</v>
      </c>
      <c r="V1066" s="68">
        <v>1</v>
      </c>
    </row>
    <row r="1067" spans="2:22" x14ac:dyDescent="0.25">
      <c r="B1067" s="66">
        <v>0</v>
      </c>
      <c r="C1067" s="66">
        <v>40648</v>
      </c>
      <c r="D1067" s="66">
        <v>40648</v>
      </c>
      <c r="E1067" s="66">
        <v>40648</v>
      </c>
      <c r="F1067" s="66">
        <v>40648</v>
      </c>
      <c r="G1067" s="66" t="s">
        <v>113</v>
      </c>
      <c r="H1067" s="66" t="s">
        <v>57</v>
      </c>
      <c r="O1067" s="69" t="s">
        <v>57</v>
      </c>
      <c r="P1067" s="69">
        <v>1.766</v>
      </c>
      <c r="Q1067" s="66" t="s">
        <v>59</v>
      </c>
      <c r="R1067" s="66" t="s">
        <v>475</v>
      </c>
      <c r="S1067" s="67">
        <v>7836.7757538461601</v>
      </c>
      <c r="T1067" s="67">
        <f t="shared" si="16"/>
        <v>13839.745981292319</v>
      </c>
      <c r="U1067" s="67">
        <v>87075.286153846202</v>
      </c>
      <c r="V1067" s="68">
        <v>1</v>
      </c>
    </row>
    <row r="1068" spans="2:22" x14ac:dyDescent="0.25">
      <c r="B1068" s="66">
        <v>0</v>
      </c>
      <c r="C1068" s="66">
        <v>40648</v>
      </c>
      <c r="D1068" s="66">
        <v>40648</v>
      </c>
      <c r="E1068" s="66">
        <v>40648</v>
      </c>
      <c r="F1068" s="66">
        <v>40648</v>
      </c>
      <c r="G1068" s="66" t="s">
        <v>113</v>
      </c>
      <c r="H1068" s="66" t="s">
        <v>57</v>
      </c>
      <c r="O1068" s="69" t="s">
        <v>57</v>
      </c>
      <c r="P1068" s="69">
        <v>1.766</v>
      </c>
      <c r="Q1068" s="66" t="s">
        <v>59</v>
      </c>
      <c r="R1068" s="66" t="s">
        <v>479</v>
      </c>
      <c r="S1068" s="67">
        <v>124276.91661538499</v>
      </c>
      <c r="T1068" s="67">
        <f t="shared" si="16"/>
        <v>219473.0347427699</v>
      </c>
      <c r="U1068" s="67">
        <v>310692.29153846198</v>
      </c>
      <c r="V1068" s="68">
        <v>1</v>
      </c>
    </row>
    <row r="1069" spans="2:22" x14ac:dyDescent="0.25">
      <c r="B1069" s="66">
        <v>0</v>
      </c>
      <c r="C1069" s="66">
        <v>40648</v>
      </c>
      <c r="D1069" s="66">
        <v>40648</v>
      </c>
      <c r="E1069" s="66">
        <v>40648</v>
      </c>
      <c r="F1069" s="66">
        <v>40648</v>
      </c>
      <c r="G1069" s="66" t="s">
        <v>113</v>
      </c>
      <c r="H1069" s="66" t="s">
        <v>57</v>
      </c>
      <c r="O1069" s="69" t="s">
        <v>57</v>
      </c>
      <c r="P1069" s="69">
        <v>1.766</v>
      </c>
      <c r="Q1069" s="66" t="s">
        <v>59</v>
      </c>
      <c r="R1069" s="66" t="s">
        <v>470</v>
      </c>
      <c r="S1069" s="67">
        <v>27558.375749999999</v>
      </c>
      <c r="T1069" s="67">
        <f t="shared" si="16"/>
        <v>48668.091574500002</v>
      </c>
      <c r="U1069" s="67">
        <v>47927.61</v>
      </c>
      <c r="V1069" s="68">
        <v>1</v>
      </c>
    </row>
    <row r="1070" spans="2:22" x14ac:dyDescent="0.25">
      <c r="B1070" s="66">
        <v>0</v>
      </c>
      <c r="C1070" s="66">
        <v>40648</v>
      </c>
      <c r="D1070" s="66">
        <v>40663</v>
      </c>
      <c r="E1070" s="66">
        <v>40663</v>
      </c>
      <c r="F1070" s="66">
        <v>40663</v>
      </c>
      <c r="G1070" s="66" t="s">
        <v>113</v>
      </c>
      <c r="H1070" s="66" t="s">
        <v>57</v>
      </c>
      <c r="I1070" s="66" t="s">
        <v>505</v>
      </c>
      <c r="J1070" s="66" t="s">
        <v>506</v>
      </c>
      <c r="O1070" s="69" t="s">
        <v>57</v>
      </c>
      <c r="P1070" s="69">
        <v>1.766</v>
      </c>
      <c r="Q1070" s="66" t="s">
        <v>59</v>
      </c>
      <c r="R1070" s="66" t="s">
        <v>478</v>
      </c>
      <c r="S1070" s="67">
        <v>59832.071538461401</v>
      </c>
      <c r="T1070" s="67">
        <f t="shared" si="16"/>
        <v>105663.43833692283</v>
      </c>
      <c r="U1070" s="67">
        <v>199440.23846153801</v>
      </c>
      <c r="V1070" s="68">
        <v>1</v>
      </c>
    </row>
    <row r="1071" spans="2:22" x14ac:dyDescent="0.25">
      <c r="B1071" s="66">
        <v>0</v>
      </c>
      <c r="C1071" s="66">
        <v>40648</v>
      </c>
      <c r="D1071" s="66">
        <v>40663</v>
      </c>
      <c r="E1071" s="66">
        <v>40663</v>
      </c>
      <c r="F1071" s="66">
        <v>40663</v>
      </c>
      <c r="G1071" s="66" t="s">
        <v>113</v>
      </c>
      <c r="H1071" s="66" t="s">
        <v>57</v>
      </c>
      <c r="I1071" s="66" t="s">
        <v>505</v>
      </c>
      <c r="J1071" s="66" t="s">
        <v>506</v>
      </c>
      <c r="O1071" s="69" t="s">
        <v>57</v>
      </c>
      <c r="P1071" s="69">
        <v>1.766</v>
      </c>
      <c r="Q1071" s="66" t="s">
        <v>59</v>
      </c>
      <c r="R1071" s="66" t="s">
        <v>479</v>
      </c>
      <c r="S1071" s="67">
        <v>109801.528923077</v>
      </c>
      <c r="T1071" s="67">
        <f t="shared" si="16"/>
        <v>193909.50007815397</v>
      </c>
      <c r="U1071" s="67">
        <v>274503.82230769203</v>
      </c>
      <c r="V1071" s="68">
        <v>1</v>
      </c>
    </row>
    <row r="1072" spans="2:22" x14ac:dyDescent="0.25">
      <c r="B1072" s="66">
        <v>0</v>
      </c>
      <c r="C1072" s="66">
        <v>40648</v>
      </c>
      <c r="D1072" s="66">
        <v>40678</v>
      </c>
      <c r="E1072" s="66">
        <v>40678</v>
      </c>
      <c r="F1072" s="66">
        <v>40678</v>
      </c>
      <c r="G1072" s="66" t="s">
        <v>113</v>
      </c>
      <c r="H1072" s="66" t="s">
        <v>57</v>
      </c>
      <c r="I1072" s="66" t="s">
        <v>162</v>
      </c>
      <c r="J1072" s="66" t="s">
        <v>144</v>
      </c>
      <c r="O1072" s="69" t="s">
        <v>57</v>
      </c>
      <c r="P1072" s="69">
        <v>1.766</v>
      </c>
      <c r="Q1072" s="66" t="s">
        <v>59</v>
      </c>
      <c r="R1072" s="66" t="s">
        <v>474</v>
      </c>
      <c r="S1072" s="67">
        <v>2937.4501846153898</v>
      </c>
      <c r="T1072" s="67">
        <f t="shared" si="16"/>
        <v>5187.5370260307782</v>
      </c>
      <c r="U1072" s="67">
        <v>48957.503076923102</v>
      </c>
      <c r="V1072" s="68">
        <v>1</v>
      </c>
    </row>
    <row r="1073" spans="2:22" x14ac:dyDescent="0.25">
      <c r="B1073" s="66">
        <v>0</v>
      </c>
      <c r="C1073" s="66">
        <v>40648</v>
      </c>
      <c r="D1073" s="66">
        <v>40678</v>
      </c>
      <c r="E1073" s="66">
        <v>40678</v>
      </c>
      <c r="F1073" s="66">
        <v>40678</v>
      </c>
      <c r="G1073" s="66" t="s">
        <v>113</v>
      </c>
      <c r="H1073" s="66" t="s">
        <v>57</v>
      </c>
      <c r="I1073" s="66" t="s">
        <v>162</v>
      </c>
      <c r="J1073" s="66" t="s">
        <v>144</v>
      </c>
      <c r="O1073" s="69" t="s">
        <v>57</v>
      </c>
      <c r="P1073" s="69">
        <v>1.766</v>
      </c>
      <c r="Q1073" s="66" t="s">
        <v>59</v>
      </c>
      <c r="R1073" s="66" t="s">
        <v>475</v>
      </c>
      <c r="S1073" s="67">
        <v>18417.730188461501</v>
      </c>
      <c r="T1073" s="67">
        <f t="shared" si="16"/>
        <v>32525.711512823011</v>
      </c>
      <c r="U1073" s="67">
        <v>204641.44653846201</v>
      </c>
      <c r="V1073" s="68">
        <v>3</v>
      </c>
    </row>
    <row r="1074" spans="2:22" x14ac:dyDescent="0.25">
      <c r="B1074" s="66">
        <v>0</v>
      </c>
      <c r="C1074" s="66">
        <v>40648</v>
      </c>
      <c r="D1074" s="66">
        <v>40678</v>
      </c>
      <c r="E1074" s="66">
        <v>40678</v>
      </c>
      <c r="F1074" s="66">
        <v>40678</v>
      </c>
      <c r="G1074" s="66" t="s">
        <v>113</v>
      </c>
      <c r="H1074" s="66" t="s">
        <v>57</v>
      </c>
      <c r="I1074" s="66" t="s">
        <v>162</v>
      </c>
      <c r="J1074" s="66" t="s">
        <v>144</v>
      </c>
      <c r="O1074" s="69" t="s">
        <v>57</v>
      </c>
      <c r="P1074" s="69">
        <v>1.766</v>
      </c>
      <c r="Q1074" s="66" t="s">
        <v>59</v>
      </c>
      <c r="R1074" s="66" t="s">
        <v>465</v>
      </c>
      <c r="S1074" s="67">
        <v>53981.3680384615</v>
      </c>
      <c r="T1074" s="67">
        <f t="shared" si="16"/>
        <v>95331.09595592301</v>
      </c>
      <c r="U1074" s="67">
        <v>539813.68038461497</v>
      </c>
      <c r="V1074" s="68">
        <v>7</v>
      </c>
    </row>
    <row r="1075" spans="2:22" x14ac:dyDescent="0.25">
      <c r="B1075" s="66">
        <v>0</v>
      </c>
      <c r="C1075" s="66">
        <v>40648</v>
      </c>
      <c r="D1075" s="66">
        <v>40678</v>
      </c>
      <c r="E1075" s="66">
        <v>40678</v>
      </c>
      <c r="F1075" s="66">
        <v>40678</v>
      </c>
      <c r="G1075" s="66" t="s">
        <v>113</v>
      </c>
      <c r="H1075" s="66" t="s">
        <v>57</v>
      </c>
      <c r="I1075" s="66" t="s">
        <v>162</v>
      </c>
      <c r="J1075" s="66" t="s">
        <v>144</v>
      </c>
      <c r="O1075" s="69" t="s">
        <v>57</v>
      </c>
      <c r="P1075" s="69">
        <v>1.766</v>
      </c>
      <c r="Q1075" s="66" t="s">
        <v>59</v>
      </c>
      <c r="R1075" s="66" t="s">
        <v>476</v>
      </c>
      <c r="S1075" s="67">
        <v>86368.088153846096</v>
      </c>
      <c r="T1075" s="67">
        <f t="shared" si="16"/>
        <v>152526.0436796922</v>
      </c>
      <c r="U1075" s="67">
        <v>863680.88153846201</v>
      </c>
      <c r="V1075" s="68">
        <v>9</v>
      </c>
    </row>
    <row r="1076" spans="2:22" x14ac:dyDescent="0.25">
      <c r="B1076" s="66">
        <v>0</v>
      </c>
      <c r="C1076" s="66">
        <v>40648</v>
      </c>
      <c r="D1076" s="66">
        <v>40678</v>
      </c>
      <c r="E1076" s="66">
        <v>40678</v>
      </c>
      <c r="F1076" s="66">
        <v>40678</v>
      </c>
      <c r="G1076" s="66" t="s">
        <v>113</v>
      </c>
      <c r="H1076" s="66" t="s">
        <v>57</v>
      </c>
      <c r="I1076" s="66" t="s">
        <v>162</v>
      </c>
      <c r="J1076" s="66" t="s">
        <v>144</v>
      </c>
      <c r="O1076" s="69" t="s">
        <v>57</v>
      </c>
      <c r="P1076" s="69">
        <v>1.766</v>
      </c>
      <c r="Q1076" s="66" t="s">
        <v>59</v>
      </c>
      <c r="R1076" s="66" t="s">
        <v>466</v>
      </c>
      <c r="S1076" s="67">
        <v>162730.83034615399</v>
      </c>
      <c r="T1076" s="67">
        <f t="shared" si="16"/>
        <v>287382.64639130794</v>
      </c>
      <c r="U1076" s="67">
        <v>1084872.2023076899</v>
      </c>
      <c r="V1076" s="68">
        <v>9</v>
      </c>
    </row>
    <row r="1077" spans="2:22" x14ac:dyDescent="0.25">
      <c r="B1077" s="66">
        <v>0</v>
      </c>
      <c r="C1077" s="66">
        <v>40648</v>
      </c>
      <c r="D1077" s="66">
        <v>40678</v>
      </c>
      <c r="E1077" s="66">
        <v>40678</v>
      </c>
      <c r="F1077" s="66">
        <v>40678</v>
      </c>
      <c r="G1077" s="66" t="s">
        <v>113</v>
      </c>
      <c r="H1077" s="66" t="s">
        <v>57</v>
      </c>
      <c r="I1077" s="66" t="s">
        <v>162</v>
      </c>
      <c r="J1077" s="66" t="s">
        <v>144</v>
      </c>
      <c r="O1077" s="69" t="s">
        <v>57</v>
      </c>
      <c r="P1077" s="69">
        <v>1.766</v>
      </c>
      <c r="Q1077" s="66" t="s">
        <v>59</v>
      </c>
      <c r="R1077" s="66" t="s">
        <v>467</v>
      </c>
      <c r="S1077" s="67">
        <v>61588.3984615386</v>
      </c>
      <c r="T1077" s="67">
        <f t="shared" si="16"/>
        <v>108765.11168307716</v>
      </c>
      <c r="U1077" s="67">
        <v>307941.99230769201</v>
      </c>
      <c r="V1077" s="68">
        <v>3</v>
      </c>
    </row>
    <row r="1078" spans="2:22" x14ac:dyDescent="0.25">
      <c r="B1078" s="66">
        <v>0</v>
      </c>
      <c r="C1078" s="66">
        <v>40648</v>
      </c>
      <c r="D1078" s="66">
        <v>40678</v>
      </c>
      <c r="E1078" s="66">
        <v>40678</v>
      </c>
      <c r="F1078" s="66">
        <v>40678</v>
      </c>
      <c r="G1078" s="66" t="s">
        <v>113</v>
      </c>
      <c r="H1078" s="66" t="s">
        <v>57</v>
      </c>
      <c r="I1078" s="66" t="s">
        <v>162</v>
      </c>
      <c r="J1078" s="66" t="s">
        <v>144</v>
      </c>
      <c r="O1078" s="69" t="s">
        <v>57</v>
      </c>
      <c r="P1078" s="69">
        <v>1.766</v>
      </c>
      <c r="Q1078" s="66" t="s">
        <v>59</v>
      </c>
      <c r="R1078" s="66" t="s">
        <v>468</v>
      </c>
      <c r="S1078" s="67">
        <v>81189.544423076994</v>
      </c>
      <c r="T1078" s="67">
        <f t="shared" si="16"/>
        <v>143380.73545115397</v>
      </c>
      <c r="U1078" s="67">
        <v>324758.17769230797</v>
      </c>
      <c r="V1078" s="68">
        <v>2</v>
      </c>
    </row>
    <row r="1079" spans="2:22" x14ac:dyDescent="0.25">
      <c r="B1079" s="66">
        <v>0</v>
      </c>
      <c r="C1079" s="66">
        <v>40648</v>
      </c>
      <c r="D1079" s="66">
        <v>40678</v>
      </c>
      <c r="E1079" s="66">
        <v>40678</v>
      </c>
      <c r="F1079" s="66">
        <v>40678</v>
      </c>
      <c r="G1079" s="66" t="s">
        <v>113</v>
      </c>
      <c r="H1079" s="66" t="s">
        <v>57</v>
      </c>
      <c r="I1079" s="66" t="s">
        <v>162</v>
      </c>
      <c r="J1079" s="66" t="s">
        <v>144</v>
      </c>
      <c r="O1079" s="69" t="s">
        <v>57</v>
      </c>
      <c r="P1079" s="69">
        <v>1.766</v>
      </c>
      <c r="Q1079" s="66" t="s">
        <v>59</v>
      </c>
      <c r="R1079" s="66" t="s">
        <v>479</v>
      </c>
      <c r="S1079" s="67">
        <v>187884.38200000001</v>
      </c>
      <c r="T1079" s="67">
        <f t="shared" si="16"/>
        <v>331803.81861200003</v>
      </c>
      <c r="U1079" s="67">
        <v>425009.11</v>
      </c>
      <c r="V1079" s="68">
        <v>2</v>
      </c>
    </row>
    <row r="1080" spans="2:22" x14ac:dyDescent="0.25">
      <c r="B1080" s="66">
        <v>0</v>
      </c>
      <c r="C1080" s="66">
        <v>40648</v>
      </c>
      <c r="D1080" s="66">
        <v>40678</v>
      </c>
      <c r="E1080" s="66">
        <v>40708</v>
      </c>
      <c r="F1080" s="66">
        <v>40708</v>
      </c>
      <c r="G1080" s="66" t="s">
        <v>113</v>
      </c>
      <c r="H1080" s="66" t="s">
        <v>57</v>
      </c>
      <c r="I1080" s="66" t="s">
        <v>162</v>
      </c>
      <c r="J1080" s="66" t="s">
        <v>144</v>
      </c>
      <c r="K1080" s="66" t="s">
        <v>181</v>
      </c>
      <c r="L1080" s="66" t="s">
        <v>182</v>
      </c>
      <c r="O1080" s="69" t="s">
        <v>57</v>
      </c>
      <c r="P1080" s="69">
        <v>1.766</v>
      </c>
      <c r="Q1080" s="66" t="s">
        <v>59</v>
      </c>
      <c r="R1080" s="66" t="s">
        <v>474</v>
      </c>
      <c r="S1080" s="67">
        <v>3470.9109923076899</v>
      </c>
      <c r="T1080" s="67">
        <f t="shared" si="16"/>
        <v>6129.6288124153807</v>
      </c>
      <c r="U1080" s="67">
        <v>57848.516538461503</v>
      </c>
      <c r="V1080" s="68">
        <v>1</v>
      </c>
    </row>
    <row r="1081" spans="2:22" x14ac:dyDescent="0.25">
      <c r="B1081" s="66">
        <v>0</v>
      </c>
      <c r="C1081" s="66">
        <v>40648</v>
      </c>
      <c r="D1081" s="66">
        <v>40678</v>
      </c>
      <c r="E1081" s="66">
        <v>40708</v>
      </c>
      <c r="F1081" s="66">
        <v>40708</v>
      </c>
      <c r="G1081" s="66" t="s">
        <v>113</v>
      </c>
      <c r="H1081" s="66" t="s">
        <v>57</v>
      </c>
      <c r="I1081" s="66" t="s">
        <v>162</v>
      </c>
      <c r="J1081" s="66" t="s">
        <v>144</v>
      </c>
      <c r="K1081" s="66" t="s">
        <v>181</v>
      </c>
      <c r="L1081" s="66" t="s">
        <v>182</v>
      </c>
      <c r="O1081" s="69" t="s">
        <v>57</v>
      </c>
      <c r="P1081" s="69">
        <v>1.766</v>
      </c>
      <c r="Q1081" s="66" t="s">
        <v>59</v>
      </c>
      <c r="R1081" s="66" t="s">
        <v>466</v>
      </c>
      <c r="S1081" s="67">
        <v>148445.60896153899</v>
      </c>
      <c r="T1081" s="67">
        <f t="shared" si="16"/>
        <v>262154.94542607787</v>
      </c>
      <c r="U1081" s="67">
        <v>989637.39307692298</v>
      </c>
      <c r="V1081" s="68">
        <v>8</v>
      </c>
    </row>
    <row r="1082" spans="2:22" x14ac:dyDescent="0.25">
      <c r="B1082" s="66">
        <v>0</v>
      </c>
      <c r="C1082" s="66">
        <v>40648</v>
      </c>
      <c r="D1082" s="66">
        <v>40678</v>
      </c>
      <c r="E1082" s="66">
        <v>40708</v>
      </c>
      <c r="F1082" s="66">
        <v>40708</v>
      </c>
      <c r="G1082" s="66" t="s">
        <v>113</v>
      </c>
      <c r="H1082" s="66" t="s">
        <v>57</v>
      </c>
      <c r="I1082" s="66" t="s">
        <v>162</v>
      </c>
      <c r="J1082" s="66" t="s">
        <v>144</v>
      </c>
      <c r="K1082" s="66" t="s">
        <v>181</v>
      </c>
      <c r="L1082" s="66" t="s">
        <v>182</v>
      </c>
      <c r="O1082" s="69" t="s">
        <v>57</v>
      </c>
      <c r="P1082" s="69">
        <v>1.766</v>
      </c>
      <c r="Q1082" s="66" t="s">
        <v>59</v>
      </c>
      <c r="R1082" s="66" t="s">
        <v>467</v>
      </c>
      <c r="S1082" s="67">
        <v>10379.682000000001</v>
      </c>
      <c r="T1082" s="67">
        <f t="shared" si="16"/>
        <v>18330.518412000001</v>
      </c>
      <c r="U1082" s="67">
        <v>51898.41</v>
      </c>
      <c r="V1082" s="68">
        <v>1</v>
      </c>
    </row>
    <row r="1083" spans="2:22" x14ac:dyDescent="0.25">
      <c r="B1083" s="66">
        <v>0</v>
      </c>
      <c r="C1083" s="66">
        <v>40648</v>
      </c>
      <c r="D1083" s="66">
        <v>40678</v>
      </c>
      <c r="E1083" s="66">
        <v>40708</v>
      </c>
      <c r="F1083" s="66">
        <v>40708</v>
      </c>
      <c r="G1083" s="66" t="s">
        <v>113</v>
      </c>
      <c r="H1083" s="66" t="s">
        <v>57</v>
      </c>
      <c r="I1083" s="66" t="s">
        <v>162</v>
      </c>
      <c r="J1083" s="66" t="s">
        <v>144</v>
      </c>
      <c r="K1083" s="66" t="s">
        <v>181</v>
      </c>
      <c r="L1083" s="66" t="s">
        <v>182</v>
      </c>
      <c r="O1083" s="69" t="s">
        <v>57</v>
      </c>
      <c r="P1083" s="69">
        <v>1.766</v>
      </c>
      <c r="Q1083" s="66" t="s">
        <v>59</v>
      </c>
      <c r="R1083" s="66" t="s">
        <v>468</v>
      </c>
      <c r="S1083" s="67">
        <v>41364.513076923002</v>
      </c>
      <c r="T1083" s="67">
        <f t="shared" si="16"/>
        <v>73049.730093846025</v>
      </c>
      <c r="U1083" s="67">
        <v>165458.05230769201</v>
      </c>
      <c r="V1083" s="68">
        <v>1</v>
      </c>
    </row>
    <row r="1084" spans="2:22" x14ac:dyDescent="0.25">
      <c r="B1084" s="66">
        <v>0</v>
      </c>
      <c r="C1084" s="66">
        <v>40648</v>
      </c>
      <c r="D1084" s="66">
        <v>40678</v>
      </c>
      <c r="E1084" s="66">
        <v>40708</v>
      </c>
      <c r="F1084" s="66">
        <v>40738</v>
      </c>
      <c r="G1084" s="66" t="s">
        <v>113</v>
      </c>
      <c r="H1084" s="66" t="s">
        <v>57</v>
      </c>
      <c r="I1084" s="66" t="s">
        <v>162</v>
      </c>
      <c r="J1084" s="66" t="s">
        <v>144</v>
      </c>
      <c r="K1084" s="66" t="s">
        <v>181</v>
      </c>
      <c r="L1084" s="66" t="s">
        <v>182</v>
      </c>
      <c r="M1084" s="66" t="s">
        <v>354</v>
      </c>
      <c r="N1084" s="66" t="s">
        <v>355</v>
      </c>
      <c r="O1084" s="69" t="s">
        <v>57</v>
      </c>
      <c r="P1084" s="69">
        <v>1.766</v>
      </c>
      <c r="Q1084" s="66" t="s">
        <v>59</v>
      </c>
      <c r="R1084" s="66" t="s">
        <v>473</v>
      </c>
      <c r="S1084" s="67">
        <v>2253.8270000000002</v>
      </c>
      <c r="T1084" s="67">
        <f t="shared" si="16"/>
        <v>3980.2584820000006</v>
      </c>
      <c r="U1084" s="67">
        <v>45076.54</v>
      </c>
      <c r="V1084" s="68">
        <v>1</v>
      </c>
    </row>
    <row r="1085" spans="2:22" x14ac:dyDescent="0.25">
      <c r="B1085" s="66">
        <v>0</v>
      </c>
      <c r="C1085" s="66">
        <v>40648</v>
      </c>
      <c r="D1085" s="66">
        <v>40678</v>
      </c>
      <c r="E1085" s="66">
        <v>40708</v>
      </c>
      <c r="F1085" s="66">
        <v>40738</v>
      </c>
      <c r="G1085" s="66" t="s">
        <v>113</v>
      </c>
      <c r="H1085" s="66" t="s">
        <v>57</v>
      </c>
      <c r="I1085" s="66" t="s">
        <v>162</v>
      </c>
      <c r="J1085" s="66" t="s">
        <v>144</v>
      </c>
      <c r="K1085" s="66" t="s">
        <v>181</v>
      </c>
      <c r="L1085" s="66" t="s">
        <v>182</v>
      </c>
      <c r="M1085" s="66" t="s">
        <v>354</v>
      </c>
      <c r="N1085" s="66" t="s">
        <v>355</v>
      </c>
      <c r="O1085" s="69" t="s">
        <v>57</v>
      </c>
      <c r="P1085" s="69">
        <v>1.766</v>
      </c>
      <c r="Q1085" s="66" t="s">
        <v>59</v>
      </c>
      <c r="R1085" s="66" t="s">
        <v>465</v>
      </c>
      <c r="S1085" s="67">
        <v>9052.44</v>
      </c>
      <c r="T1085" s="67">
        <f t="shared" si="16"/>
        <v>15986.609040000001</v>
      </c>
      <c r="U1085" s="67">
        <v>90524.4</v>
      </c>
      <c r="V1085" s="68">
        <v>1</v>
      </c>
    </row>
    <row r="1086" spans="2:22" x14ac:dyDescent="0.25">
      <c r="B1086" s="66">
        <v>0</v>
      </c>
      <c r="C1086" s="66">
        <v>40648</v>
      </c>
      <c r="D1086" s="66">
        <v>40678</v>
      </c>
      <c r="E1086" s="66">
        <v>40708</v>
      </c>
      <c r="F1086" s="66">
        <v>40738</v>
      </c>
      <c r="G1086" s="66" t="s">
        <v>113</v>
      </c>
      <c r="H1086" s="66" t="s">
        <v>57</v>
      </c>
      <c r="I1086" s="66" t="s">
        <v>162</v>
      </c>
      <c r="J1086" s="66" t="s">
        <v>144</v>
      </c>
      <c r="K1086" s="66" t="s">
        <v>181</v>
      </c>
      <c r="L1086" s="66" t="s">
        <v>182</v>
      </c>
      <c r="M1086" s="66" t="s">
        <v>354</v>
      </c>
      <c r="N1086" s="66" t="s">
        <v>355</v>
      </c>
      <c r="O1086" s="69" t="s">
        <v>57</v>
      </c>
      <c r="P1086" s="69">
        <v>1.766</v>
      </c>
      <c r="Q1086" s="66" t="s">
        <v>59</v>
      </c>
      <c r="R1086" s="66" t="s">
        <v>476</v>
      </c>
      <c r="S1086" s="67">
        <v>35670.978884615397</v>
      </c>
      <c r="T1086" s="67">
        <f t="shared" si="16"/>
        <v>62994.94871023079</v>
      </c>
      <c r="U1086" s="67">
        <v>356709.788846154</v>
      </c>
      <c r="V1086" s="68">
        <v>4</v>
      </c>
    </row>
    <row r="1087" spans="2:22" x14ac:dyDescent="0.25">
      <c r="B1087" s="66">
        <v>0</v>
      </c>
      <c r="C1087" s="66">
        <v>40648</v>
      </c>
      <c r="D1087" s="66">
        <v>40678</v>
      </c>
      <c r="E1087" s="66">
        <v>40708</v>
      </c>
      <c r="F1087" s="66">
        <v>40738</v>
      </c>
      <c r="G1087" s="66" t="s">
        <v>113</v>
      </c>
      <c r="H1087" s="66" t="s">
        <v>57</v>
      </c>
      <c r="I1087" s="66" t="s">
        <v>162</v>
      </c>
      <c r="J1087" s="66" t="s">
        <v>144</v>
      </c>
      <c r="K1087" s="66" t="s">
        <v>181</v>
      </c>
      <c r="L1087" s="66" t="s">
        <v>182</v>
      </c>
      <c r="M1087" s="66" t="s">
        <v>354</v>
      </c>
      <c r="N1087" s="66" t="s">
        <v>355</v>
      </c>
      <c r="O1087" s="69" t="s">
        <v>57</v>
      </c>
      <c r="P1087" s="69">
        <v>1.766</v>
      </c>
      <c r="Q1087" s="66" t="s">
        <v>59</v>
      </c>
      <c r="R1087" s="66" t="s">
        <v>466</v>
      </c>
      <c r="S1087" s="67">
        <v>68445.300057692293</v>
      </c>
      <c r="T1087" s="67">
        <f t="shared" si="16"/>
        <v>120874.39990188459</v>
      </c>
      <c r="U1087" s="67">
        <v>456302.00038461498</v>
      </c>
      <c r="V1087" s="68">
        <v>4</v>
      </c>
    </row>
    <row r="1088" spans="2:22" x14ac:dyDescent="0.25">
      <c r="B1088" s="66">
        <v>0</v>
      </c>
      <c r="C1088" s="66">
        <v>40648</v>
      </c>
      <c r="D1088" s="66">
        <v>40678</v>
      </c>
      <c r="E1088" s="66">
        <v>40708</v>
      </c>
      <c r="F1088" s="66">
        <v>40738</v>
      </c>
      <c r="G1088" s="66" t="s">
        <v>113</v>
      </c>
      <c r="H1088" s="66" t="s">
        <v>57</v>
      </c>
      <c r="I1088" s="66" t="s">
        <v>162</v>
      </c>
      <c r="J1088" s="66" t="s">
        <v>144</v>
      </c>
      <c r="K1088" s="66" t="s">
        <v>181</v>
      </c>
      <c r="L1088" s="66" t="s">
        <v>182</v>
      </c>
      <c r="M1088" s="66" t="s">
        <v>354</v>
      </c>
      <c r="N1088" s="66" t="s">
        <v>355</v>
      </c>
      <c r="O1088" s="69" t="s">
        <v>57</v>
      </c>
      <c r="P1088" s="69">
        <v>1.766</v>
      </c>
      <c r="Q1088" s="66" t="s">
        <v>59</v>
      </c>
      <c r="R1088" s="66" t="s">
        <v>467</v>
      </c>
      <c r="S1088" s="67">
        <v>29480.1304615384</v>
      </c>
      <c r="T1088" s="67">
        <f t="shared" si="16"/>
        <v>52061.910395076811</v>
      </c>
      <c r="U1088" s="67">
        <v>147400.65230769201</v>
      </c>
      <c r="V1088" s="68">
        <v>1</v>
      </c>
    </row>
    <row r="1089" spans="2:22" x14ac:dyDescent="0.25">
      <c r="B1089" s="66">
        <v>0</v>
      </c>
      <c r="C1089" s="66">
        <v>40648</v>
      </c>
      <c r="D1089" s="66">
        <v>40678</v>
      </c>
      <c r="E1089" s="66">
        <v>40768</v>
      </c>
      <c r="F1089" s="66">
        <v>40768</v>
      </c>
      <c r="G1089" s="66" t="s">
        <v>113</v>
      </c>
      <c r="H1089" s="66" t="s">
        <v>57</v>
      </c>
      <c r="I1089" s="66" t="s">
        <v>162</v>
      </c>
      <c r="J1089" s="66" t="s">
        <v>144</v>
      </c>
      <c r="K1089" s="66" t="s">
        <v>183</v>
      </c>
      <c r="L1089" s="66" t="s">
        <v>184</v>
      </c>
      <c r="O1089" s="69" t="s">
        <v>57</v>
      </c>
      <c r="P1089" s="69">
        <v>1.766</v>
      </c>
      <c r="Q1089" s="66" t="s">
        <v>59</v>
      </c>
      <c r="R1089" s="66" t="s">
        <v>474</v>
      </c>
      <c r="S1089" s="67">
        <v>3417.9110307692299</v>
      </c>
      <c r="T1089" s="67">
        <f t="shared" si="16"/>
        <v>6036.0308803384605</v>
      </c>
      <c r="U1089" s="67">
        <v>56965.183846153901</v>
      </c>
      <c r="V1089" s="68">
        <v>1</v>
      </c>
    </row>
    <row r="1090" spans="2:22" x14ac:dyDescent="0.25">
      <c r="B1090" s="66">
        <v>0</v>
      </c>
      <c r="C1090" s="66">
        <v>40648</v>
      </c>
      <c r="D1090" s="66">
        <v>40678</v>
      </c>
      <c r="E1090" s="66">
        <v>40768</v>
      </c>
      <c r="F1090" s="66">
        <v>40768</v>
      </c>
      <c r="G1090" s="66" t="s">
        <v>113</v>
      </c>
      <c r="H1090" s="66" t="s">
        <v>57</v>
      </c>
      <c r="I1090" s="66" t="s">
        <v>162</v>
      </c>
      <c r="J1090" s="66" t="s">
        <v>144</v>
      </c>
      <c r="K1090" s="66" t="s">
        <v>183</v>
      </c>
      <c r="L1090" s="66" t="s">
        <v>184</v>
      </c>
      <c r="O1090" s="69" t="s">
        <v>57</v>
      </c>
      <c r="P1090" s="69">
        <v>1.766</v>
      </c>
      <c r="Q1090" s="66" t="s">
        <v>59</v>
      </c>
      <c r="R1090" s="66" t="s">
        <v>471</v>
      </c>
      <c r="S1090" s="67">
        <v>4988.96947692308</v>
      </c>
      <c r="T1090" s="67">
        <f t="shared" si="16"/>
        <v>8810.5200962461586</v>
      </c>
      <c r="U1090" s="67">
        <v>62362.118461538499</v>
      </c>
      <c r="V1090" s="68">
        <v>1</v>
      </c>
    </row>
    <row r="1091" spans="2:22" x14ac:dyDescent="0.25">
      <c r="B1091" s="66">
        <v>0</v>
      </c>
      <c r="C1091" s="66">
        <v>40648</v>
      </c>
      <c r="D1091" s="66">
        <v>40678</v>
      </c>
      <c r="E1091" s="66">
        <v>40768</v>
      </c>
      <c r="F1091" s="66">
        <v>40768</v>
      </c>
      <c r="G1091" s="66" t="s">
        <v>113</v>
      </c>
      <c r="H1091" s="66" t="s">
        <v>57</v>
      </c>
      <c r="I1091" s="66" t="s">
        <v>162</v>
      </c>
      <c r="J1091" s="66" t="s">
        <v>144</v>
      </c>
      <c r="K1091" s="66" t="s">
        <v>183</v>
      </c>
      <c r="L1091" s="66" t="s">
        <v>184</v>
      </c>
      <c r="O1091" s="69" t="s">
        <v>57</v>
      </c>
      <c r="P1091" s="69">
        <v>1.766</v>
      </c>
      <c r="Q1091" s="66" t="s">
        <v>59</v>
      </c>
      <c r="R1091" s="66" t="s">
        <v>475</v>
      </c>
      <c r="S1091" s="67">
        <v>13402.1144769231</v>
      </c>
      <c r="T1091" s="67">
        <f t="shared" ref="T1091:T1154" si="17">S1091*P1091</f>
        <v>23668.134166246193</v>
      </c>
      <c r="U1091" s="67">
        <v>148912.383076923</v>
      </c>
      <c r="V1091" s="68">
        <v>2</v>
      </c>
    </row>
    <row r="1092" spans="2:22" x14ac:dyDescent="0.25">
      <c r="B1092" s="66">
        <v>0</v>
      </c>
      <c r="C1092" s="66">
        <v>40648</v>
      </c>
      <c r="D1092" s="66">
        <v>40678</v>
      </c>
      <c r="E1092" s="66">
        <v>40768</v>
      </c>
      <c r="F1092" s="66">
        <v>40768</v>
      </c>
      <c r="G1092" s="66" t="s">
        <v>113</v>
      </c>
      <c r="H1092" s="66" t="s">
        <v>57</v>
      </c>
      <c r="I1092" s="66" t="s">
        <v>162</v>
      </c>
      <c r="J1092" s="66" t="s">
        <v>144</v>
      </c>
      <c r="K1092" s="66" t="s">
        <v>183</v>
      </c>
      <c r="L1092" s="66" t="s">
        <v>184</v>
      </c>
      <c r="O1092" s="69" t="s">
        <v>57</v>
      </c>
      <c r="P1092" s="69">
        <v>1.766</v>
      </c>
      <c r="Q1092" s="66" t="s">
        <v>59</v>
      </c>
      <c r="R1092" s="66" t="s">
        <v>465</v>
      </c>
      <c r="S1092" s="67">
        <v>17488.7056923077</v>
      </c>
      <c r="T1092" s="67">
        <f t="shared" si="17"/>
        <v>30885.054252615399</v>
      </c>
      <c r="U1092" s="67">
        <v>174887.05692307701</v>
      </c>
      <c r="V1092" s="68">
        <v>2</v>
      </c>
    </row>
    <row r="1093" spans="2:22" x14ac:dyDescent="0.25">
      <c r="B1093" s="66">
        <v>0</v>
      </c>
      <c r="C1093" s="66">
        <v>40648</v>
      </c>
      <c r="D1093" s="66">
        <v>40678</v>
      </c>
      <c r="E1093" s="66">
        <v>40768</v>
      </c>
      <c r="F1093" s="66">
        <v>40768</v>
      </c>
      <c r="G1093" s="66" t="s">
        <v>113</v>
      </c>
      <c r="H1093" s="66" t="s">
        <v>57</v>
      </c>
      <c r="I1093" s="66" t="s">
        <v>162</v>
      </c>
      <c r="J1093" s="66" t="s">
        <v>144</v>
      </c>
      <c r="K1093" s="66" t="s">
        <v>183</v>
      </c>
      <c r="L1093" s="66" t="s">
        <v>184</v>
      </c>
      <c r="O1093" s="69" t="s">
        <v>57</v>
      </c>
      <c r="P1093" s="69">
        <v>1.766</v>
      </c>
      <c r="Q1093" s="66" t="s">
        <v>59</v>
      </c>
      <c r="R1093" s="66" t="s">
        <v>476</v>
      </c>
      <c r="S1093" s="67">
        <v>21067.4988076923</v>
      </c>
      <c r="T1093" s="67">
        <f t="shared" si="17"/>
        <v>37205.202894384602</v>
      </c>
      <c r="U1093" s="67">
        <v>210674.98807692301</v>
      </c>
      <c r="V1093" s="68">
        <v>2</v>
      </c>
    </row>
    <row r="1094" spans="2:22" x14ac:dyDescent="0.25">
      <c r="B1094" s="66">
        <v>0</v>
      </c>
      <c r="C1094" s="66">
        <v>40648</v>
      </c>
      <c r="D1094" s="66">
        <v>40678</v>
      </c>
      <c r="E1094" s="66">
        <v>40768</v>
      </c>
      <c r="F1094" s="66">
        <v>40768</v>
      </c>
      <c r="G1094" s="66" t="s">
        <v>113</v>
      </c>
      <c r="H1094" s="66" t="s">
        <v>57</v>
      </c>
      <c r="I1094" s="66" t="s">
        <v>162</v>
      </c>
      <c r="J1094" s="66" t="s">
        <v>144</v>
      </c>
      <c r="K1094" s="66" t="s">
        <v>183</v>
      </c>
      <c r="L1094" s="66" t="s">
        <v>184</v>
      </c>
      <c r="O1094" s="69" t="s">
        <v>57</v>
      </c>
      <c r="P1094" s="69">
        <v>1.766</v>
      </c>
      <c r="Q1094" s="66" t="s">
        <v>59</v>
      </c>
      <c r="R1094" s="66" t="s">
        <v>466</v>
      </c>
      <c r="S1094" s="67">
        <v>81921.914480769497</v>
      </c>
      <c r="T1094" s="67">
        <f t="shared" si="17"/>
        <v>144674.10097303893</v>
      </c>
      <c r="U1094" s="67">
        <v>546146.09653846198</v>
      </c>
      <c r="V1094" s="68">
        <v>5</v>
      </c>
    </row>
    <row r="1095" spans="2:22" x14ac:dyDescent="0.25">
      <c r="B1095" s="66">
        <v>0</v>
      </c>
      <c r="C1095" s="66">
        <v>40648</v>
      </c>
      <c r="D1095" s="66">
        <v>40678</v>
      </c>
      <c r="E1095" s="66">
        <v>40768</v>
      </c>
      <c r="F1095" s="66">
        <v>40768</v>
      </c>
      <c r="G1095" s="66" t="s">
        <v>113</v>
      </c>
      <c r="H1095" s="66" t="s">
        <v>57</v>
      </c>
      <c r="I1095" s="66" t="s">
        <v>162</v>
      </c>
      <c r="J1095" s="66" t="s">
        <v>144</v>
      </c>
      <c r="K1095" s="66" t="s">
        <v>183</v>
      </c>
      <c r="L1095" s="66" t="s">
        <v>184</v>
      </c>
      <c r="O1095" s="69" t="s">
        <v>57</v>
      </c>
      <c r="P1095" s="69">
        <v>1.766</v>
      </c>
      <c r="Q1095" s="66" t="s">
        <v>59</v>
      </c>
      <c r="R1095" s="66" t="s">
        <v>467</v>
      </c>
      <c r="S1095" s="67">
        <v>103010.581307692</v>
      </c>
      <c r="T1095" s="67">
        <f t="shared" si="17"/>
        <v>181916.68658938407</v>
      </c>
      <c r="U1095" s="67">
        <v>515052.90653846198</v>
      </c>
      <c r="V1095" s="68">
        <v>4</v>
      </c>
    </row>
    <row r="1096" spans="2:22" x14ac:dyDescent="0.25">
      <c r="B1096" s="66">
        <v>0</v>
      </c>
      <c r="C1096" s="66">
        <v>40648</v>
      </c>
      <c r="D1096" s="66">
        <v>40678</v>
      </c>
      <c r="E1096" s="66">
        <v>40768</v>
      </c>
      <c r="F1096" s="66">
        <v>40768</v>
      </c>
      <c r="G1096" s="66" t="s">
        <v>113</v>
      </c>
      <c r="H1096" s="66" t="s">
        <v>57</v>
      </c>
      <c r="I1096" s="66" t="s">
        <v>162</v>
      </c>
      <c r="J1096" s="66" t="s">
        <v>144</v>
      </c>
      <c r="K1096" s="66" t="s">
        <v>183</v>
      </c>
      <c r="L1096" s="66" t="s">
        <v>184</v>
      </c>
      <c r="O1096" s="69" t="s">
        <v>57</v>
      </c>
      <c r="P1096" s="69">
        <v>1.766</v>
      </c>
      <c r="Q1096" s="66" t="s">
        <v>59</v>
      </c>
      <c r="R1096" s="66" t="s">
        <v>468</v>
      </c>
      <c r="S1096" s="67">
        <v>41090.046442307801</v>
      </c>
      <c r="T1096" s="67">
        <f t="shared" si="17"/>
        <v>72565.022017115582</v>
      </c>
      <c r="U1096" s="67">
        <v>164360.185769231</v>
      </c>
      <c r="V1096" s="68">
        <v>1</v>
      </c>
    </row>
    <row r="1097" spans="2:22" x14ac:dyDescent="0.25">
      <c r="B1097" s="66">
        <v>0</v>
      </c>
      <c r="C1097" s="66">
        <v>40648</v>
      </c>
      <c r="D1097" s="66">
        <v>40678</v>
      </c>
      <c r="E1097" s="66">
        <v>40768</v>
      </c>
      <c r="F1097" s="66">
        <v>40768</v>
      </c>
      <c r="G1097" s="66" t="s">
        <v>113</v>
      </c>
      <c r="H1097" s="66" t="s">
        <v>57</v>
      </c>
      <c r="I1097" s="66" t="s">
        <v>162</v>
      </c>
      <c r="J1097" s="66" t="s">
        <v>144</v>
      </c>
      <c r="K1097" s="66" t="s">
        <v>183</v>
      </c>
      <c r="L1097" s="66" t="s">
        <v>184</v>
      </c>
      <c r="O1097" s="69" t="s">
        <v>57</v>
      </c>
      <c r="P1097" s="69">
        <v>1.766</v>
      </c>
      <c r="Q1097" s="66" t="s">
        <v>60</v>
      </c>
      <c r="R1097" s="66" t="s">
        <v>466</v>
      </c>
      <c r="S1097" s="67">
        <v>18221.821326923098</v>
      </c>
      <c r="T1097" s="67">
        <f t="shared" si="17"/>
        <v>32179.736463346191</v>
      </c>
      <c r="U1097" s="67">
        <v>121478.808846154</v>
      </c>
      <c r="V1097" s="68">
        <v>1</v>
      </c>
    </row>
    <row r="1098" spans="2:22" x14ac:dyDescent="0.25">
      <c r="B1098" s="66">
        <v>0</v>
      </c>
      <c r="C1098" s="66">
        <v>40648</v>
      </c>
      <c r="D1098" s="66">
        <v>40678</v>
      </c>
      <c r="E1098" s="66">
        <v>40768</v>
      </c>
      <c r="F1098" s="66">
        <v>40768</v>
      </c>
      <c r="G1098" s="66" t="s">
        <v>113</v>
      </c>
      <c r="H1098" s="66" t="s">
        <v>57</v>
      </c>
      <c r="I1098" s="66" t="s">
        <v>162</v>
      </c>
      <c r="J1098" s="66" t="s">
        <v>144</v>
      </c>
      <c r="K1098" s="66" t="s">
        <v>183</v>
      </c>
      <c r="L1098" s="66" t="s">
        <v>184</v>
      </c>
      <c r="O1098" s="69" t="s">
        <v>57</v>
      </c>
      <c r="P1098" s="69">
        <v>1.766</v>
      </c>
      <c r="Q1098" s="66" t="s">
        <v>61</v>
      </c>
      <c r="R1098" s="66" t="s">
        <v>475</v>
      </c>
      <c r="S1098" s="67">
        <v>13810.743830769199</v>
      </c>
      <c r="T1098" s="67">
        <f t="shared" si="17"/>
        <v>24389.773605138405</v>
      </c>
      <c r="U1098" s="67">
        <v>153452.70923076899</v>
      </c>
      <c r="V1098" s="68">
        <v>2</v>
      </c>
    </row>
    <row r="1099" spans="2:22" x14ac:dyDescent="0.25">
      <c r="B1099" s="66">
        <v>0</v>
      </c>
      <c r="C1099" s="66">
        <v>40648</v>
      </c>
      <c r="D1099" s="66">
        <v>40678</v>
      </c>
      <c r="E1099" s="66">
        <v>40768</v>
      </c>
      <c r="F1099" s="66">
        <v>40768</v>
      </c>
      <c r="G1099" s="66" t="s">
        <v>113</v>
      </c>
      <c r="H1099" s="66" t="s">
        <v>57</v>
      </c>
      <c r="I1099" s="66" t="s">
        <v>162</v>
      </c>
      <c r="J1099" s="66" t="s">
        <v>144</v>
      </c>
      <c r="K1099" s="66" t="s">
        <v>183</v>
      </c>
      <c r="L1099" s="66" t="s">
        <v>184</v>
      </c>
      <c r="O1099" s="69" t="s">
        <v>57</v>
      </c>
      <c r="P1099" s="69">
        <v>1.766</v>
      </c>
      <c r="Q1099" s="66" t="s">
        <v>61</v>
      </c>
      <c r="R1099" s="66" t="s">
        <v>466</v>
      </c>
      <c r="S1099" s="67">
        <v>16330.944230769301</v>
      </c>
      <c r="T1099" s="67">
        <f t="shared" si="17"/>
        <v>28840.447511538587</v>
      </c>
      <c r="U1099" s="67">
        <v>108872.961538462</v>
      </c>
      <c r="V1099" s="68">
        <v>1</v>
      </c>
    </row>
    <row r="1100" spans="2:22" x14ac:dyDescent="0.25">
      <c r="B1100" s="66">
        <v>0</v>
      </c>
      <c r="C1100" s="66">
        <v>40648</v>
      </c>
      <c r="D1100" s="66">
        <v>40678</v>
      </c>
      <c r="E1100" s="66">
        <v>40768</v>
      </c>
      <c r="F1100" s="66">
        <v>40768</v>
      </c>
      <c r="G1100" s="66" t="s">
        <v>113</v>
      </c>
      <c r="H1100" s="66" t="s">
        <v>57</v>
      </c>
      <c r="I1100" s="66" t="s">
        <v>162</v>
      </c>
      <c r="J1100" s="66" t="s">
        <v>144</v>
      </c>
      <c r="K1100" s="66" t="s">
        <v>183</v>
      </c>
      <c r="L1100" s="66" t="s">
        <v>184</v>
      </c>
      <c r="O1100" s="69" t="s">
        <v>57</v>
      </c>
      <c r="P1100" s="69">
        <v>1.766</v>
      </c>
      <c r="Q1100" s="66" t="s">
        <v>62</v>
      </c>
      <c r="R1100" s="66" t="s">
        <v>466</v>
      </c>
      <c r="S1100" s="67">
        <v>15022.076999999999</v>
      </c>
      <c r="T1100" s="67">
        <f t="shared" si="17"/>
        <v>26528.987981999999</v>
      </c>
      <c r="U1100" s="67">
        <v>100147.18</v>
      </c>
      <c r="V1100" s="68">
        <v>1</v>
      </c>
    </row>
    <row r="1101" spans="2:22" x14ac:dyDescent="0.25">
      <c r="B1101" s="66">
        <v>0</v>
      </c>
      <c r="C1101" s="66">
        <v>40648</v>
      </c>
      <c r="D1101" s="66">
        <v>40678</v>
      </c>
      <c r="E1101" s="66">
        <v>40768</v>
      </c>
      <c r="F1101" s="66">
        <v>40768</v>
      </c>
      <c r="G1101" s="66" t="s">
        <v>113</v>
      </c>
      <c r="H1101" s="66" t="s">
        <v>57</v>
      </c>
      <c r="I1101" s="66" t="s">
        <v>162</v>
      </c>
      <c r="J1101" s="66" t="s">
        <v>144</v>
      </c>
      <c r="K1101" s="66" t="s">
        <v>183</v>
      </c>
      <c r="L1101" s="66" t="s">
        <v>184</v>
      </c>
      <c r="O1101" s="69" t="s">
        <v>57</v>
      </c>
      <c r="P1101" s="69">
        <v>1.766</v>
      </c>
      <c r="Q1101" s="66" t="s">
        <v>63</v>
      </c>
      <c r="R1101" s="66" t="s">
        <v>471</v>
      </c>
      <c r="S1101" s="67">
        <v>5739.2476615384603</v>
      </c>
      <c r="T1101" s="67">
        <f t="shared" si="17"/>
        <v>10135.511370276921</v>
      </c>
      <c r="U1101" s="67">
        <v>71740.5957692308</v>
      </c>
      <c r="V1101" s="68">
        <v>1</v>
      </c>
    </row>
    <row r="1102" spans="2:22" x14ac:dyDescent="0.25">
      <c r="B1102" s="66">
        <v>0</v>
      </c>
      <c r="C1102" s="66">
        <v>40648</v>
      </c>
      <c r="D1102" s="66">
        <v>40678</v>
      </c>
      <c r="E1102" s="66">
        <v>40768</v>
      </c>
      <c r="F1102" s="66">
        <v>40768</v>
      </c>
      <c r="G1102" s="66" t="s">
        <v>113</v>
      </c>
      <c r="H1102" s="66" t="s">
        <v>57</v>
      </c>
      <c r="I1102" s="66" t="s">
        <v>162</v>
      </c>
      <c r="J1102" s="66" t="s">
        <v>144</v>
      </c>
      <c r="K1102" s="66" t="s">
        <v>183</v>
      </c>
      <c r="L1102" s="66" t="s">
        <v>184</v>
      </c>
      <c r="O1102" s="69" t="s">
        <v>57</v>
      </c>
      <c r="P1102" s="69">
        <v>1.766</v>
      </c>
      <c r="Q1102" s="66" t="s">
        <v>64</v>
      </c>
      <c r="R1102" s="66" t="s">
        <v>471</v>
      </c>
      <c r="S1102" s="67">
        <v>5568.2339692307696</v>
      </c>
      <c r="T1102" s="67">
        <f t="shared" si="17"/>
        <v>9833.5011896615397</v>
      </c>
      <c r="U1102" s="67">
        <v>69602.924615384603</v>
      </c>
      <c r="V1102" s="68">
        <v>1</v>
      </c>
    </row>
    <row r="1103" spans="2:22" x14ac:dyDescent="0.25">
      <c r="B1103" s="66">
        <v>0</v>
      </c>
      <c r="C1103" s="66">
        <v>40648</v>
      </c>
      <c r="D1103" s="66">
        <v>40678</v>
      </c>
      <c r="E1103" s="66">
        <v>40768</v>
      </c>
      <c r="F1103" s="66">
        <v>40768</v>
      </c>
      <c r="G1103" s="66" t="s">
        <v>113</v>
      </c>
      <c r="H1103" s="66" t="s">
        <v>57</v>
      </c>
      <c r="I1103" s="66" t="s">
        <v>162</v>
      </c>
      <c r="J1103" s="66" t="s">
        <v>144</v>
      </c>
      <c r="K1103" s="66" t="s">
        <v>183</v>
      </c>
      <c r="L1103" s="66" t="s">
        <v>184</v>
      </c>
      <c r="O1103" s="69" t="s">
        <v>57</v>
      </c>
      <c r="P1103" s="69">
        <v>1.766</v>
      </c>
      <c r="Q1103" s="66" t="s">
        <v>64</v>
      </c>
      <c r="R1103" s="66" t="s">
        <v>475</v>
      </c>
      <c r="S1103" s="67">
        <v>5038.2710307692296</v>
      </c>
      <c r="T1103" s="67">
        <f t="shared" si="17"/>
        <v>8897.5866403384589</v>
      </c>
      <c r="U1103" s="67">
        <v>55980.789230769202</v>
      </c>
      <c r="V1103" s="68">
        <v>1</v>
      </c>
    </row>
    <row r="1104" spans="2:22" x14ac:dyDescent="0.25">
      <c r="B1104" s="66">
        <v>0</v>
      </c>
      <c r="C1104" s="66">
        <v>40648</v>
      </c>
      <c r="D1104" s="66">
        <v>40678</v>
      </c>
      <c r="E1104" s="66">
        <v>40768</v>
      </c>
      <c r="F1104" s="66">
        <v>40768</v>
      </c>
      <c r="G1104" s="66" t="s">
        <v>113</v>
      </c>
      <c r="H1104" s="66" t="s">
        <v>57</v>
      </c>
      <c r="I1104" s="66" t="s">
        <v>162</v>
      </c>
      <c r="J1104" s="66" t="s">
        <v>144</v>
      </c>
      <c r="K1104" s="66" t="s">
        <v>183</v>
      </c>
      <c r="L1104" s="66" t="s">
        <v>184</v>
      </c>
      <c r="O1104" s="69" t="s">
        <v>57</v>
      </c>
      <c r="P1104" s="69">
        <v>1.766</v>
      </c>
      <c r="Q1104" s="66" t="s">
        <v>66</v>
      </c>
      <c r="R1104" s="66" t="s">
        <v>475</v>
      </c>
      <c r="S1104" s="67">
        <v>7140.6085846153901</v>
      </c>
      <c r="T1104" s="67">
        <f t="shared" si="17"/>
        <v>12610.31476043078</v>
      </c>
      <c r="U1104" s="67">
        <v>79340.095384615401</v>
      </c>
      <c r="V1104" s="68">
        <v>1</v>
      </c>
    </row>
    <row r="1105" spans="2:22" x14ac:dyDescent="0.25">
      <c r="B1105" s="66">
        <v>0</v>
      </c>
      <c r="C1105" s="66">
        <v>40648</v>
      </c>
      <c r="D1105" s="66">
        <v>40678</v>
      </c>
      <c r="E1105" s="66">
        <v>40768</v>
      </c>
      <c r="F1105" s="66">
        <v>40768</v>
      </c>
      <c r="G1105" s="66" t="s">
        <v>113</v>
      </c>
      <c r="H1105" s="66" t="s">
        <v>57</v>
      </c>
      <c r="I1105" s="66" t="s">
        <v>162</v>
      </c>
      <c r="J1105" s="66" t="s">
        <v>144</v>
      </c>
      <c r="K1105" s="66" t="s">
        <v>183</v>
      </c>
      <c r="L1105" s="66" t="s">
        <v>184</v>
      </c>
      <c r="O1105" s="69" t="s">
        <v>57</v>
      </c>
      <c r="P1105" s="69">
        <v>1.766</v>
      </c>
      <c r="Q1105" s="66" t="s">
        <v>66</v>
      </c>
      <c r="R1105" s="66" t="s">
        <v>466</v>
      </c>
      <c r="S1105" s="67">
        <v>20087.608673076898</v>
      </c>
      <c r="T1105" s="67">
        <f t="shared" si="17"/>
        <v>35474.716916653801</v>
      </c>
      <c r="U1105" s="67">
        <v>133917.39115384599</v>
      </c>
      <c r="V1105" s="68">
        <v>1</v>
      </c>
    </row>
    <row r="1106" spans="2:22" x14ac:dyDescent="0.25">
      <c r="B1106" s="66">
        <v>0</v>
      </c>
      <c r="C1106" s="66">
        <v>40648</v>
      </c>
      <c r="D1106" s="66">
        <v>40678</v>
      </c>
      <c r="E1106" s="66">
        <v>40768</v>
      </c>
      <c r="F1106" s="66">
        <v>40768</v>
      </c>
      <c r="G1106" s="66" t="s">
        <v>113</v>
      </c>
      <c r="H1106" s="66" t="s">
        <v>57</v>
      </c>
      <c r="I1106" s="66" t="s">
        <v>162</v>
      </c>
      <c r="J1106" s="66" t="s">
        <v>144</v>
      </c>
      <c r="K1106" s="66" t="s">
        <v>183</v>
      </c>
      <c r="L1106" s="66" t="s">
        <v>184</v>
      </c>
      <c r="O1106" s="69" t="s">
        <v>57</v>
      </c>
      <c r="P1106" s="69">
        <v>1.766</v>
      </c>
      <c r="Q1106" s="66" t="s">
        <v>84</v>
      </c>
      <c r="R1106" s="66" t="s">
        <v>475</v>
      </c>
      <c r="S1106" s="67">
        <v>14221.5941423077</v>
      </c>
      <c r="T1106" s="67">
        <f t="shared" si="17"/>
        <v>25115.3352553154</v>
      </c>
      <c r="U1106" s="67">
        <v>158017.71269230801</v>
      </c>
      <c r="V1106" s="68">
        <v>2</v>
      </c>
    </row>
    <row r="1107" spans="2:22" x14ac:dyDescent="0.25">
      <c r="B1107" s="66">
        <v>0</v>
      </c>
      <c r="C1107" s="66">
        <v>40648</v>
      </c>
      <c r="D1107" s="66">
        <v>40678</v>
      </c>
      <c r="E1107" s="66">
        <v>40768</v>
      </c>
      <c r="F1107" s="66">
        <v>40768</v>
      </c>
      <c r="G1107" s="66" t="s">
        <v>113</v>
      </c>
      <c r="H1107" s="66" t="s">
        <v>57</v>
      </c>
      <c r="I1107" s="66" t="s">
        <v>162</v>
      </c>
      <c r="J1107" s="66" t="s">
        <v>144</v>
      </c>
      <c r="K1107" s="66" t="s">
        <v>183</v>
      </c>
      <c r="L1107" s="66" t="s">
        <v>184</v>
      </c>
      <c r="O1107" s="69" t="s">
        <v>57</v>
      </c>
      <c r="P1107" s="69">
        <v>1.766</v>
      </c>
      <c r="Q1107" s="66" t="s">
        <v>84</v>
      </c>
      <c r="R1107" s="66" t="s">
        <v>466</v>
      </c>
      <c r="S1107" s="67">
        <v>15997.4867884616</v>
      </c>
      <c r="T1107" s="67">
        <f t="shared" si="17"/>
        <v>28251.561668423186</v>
      </c>
      <c r="U1107" s="67">
        <v>106649.911923077</v>
      </c>
      <c r="V1107" s="68">
        <v>1</v>
      </c>
    </row>
    <row r="1108" spans="2:22" x14ac:dyDescent="0.25">
      <c r="B1108" s="66">
        <v>0</v>
      </c>
      <c r="C1108" s="66">
        <v>40648</v>
      </c>
      <c r="D1108" s="66">
        <v>40678</v>
      </c>
      <c r="E1108" s="66">
        <v>40798</v>
      </c>
      <c r="F1108" s="66">
        <v>40798</v>
      </c>
      <c r="G1108" s="66" t="s">
        <v>113</v>
      </c>
      <c r="H1108" s="66" t="s">
        <v>57</v>
      </c>
      <c r="I1108" s="66" t="s">
        <v>162</v>
      </c>
      <c r="J1108" s="66" t="s">
        <v>144</v>
      </c>
      <c r="K1108" s="66" t="s">
        <v>185</v>
      </c>
      <c r="L1108" s="66" t="s">
        <v>186</v>
      </c>
      <c r="O1108" s="69" t="s">
        <v>57</v>
      </c>
      <c r="P1108" s="69">
        <v>1.766</v>
      </c>
      <c r="Q1108" s="66" t="s">
        <v>59</v>
      </c>
      <c r="R1108" s="66" t="s">
        <v>477</v>
      </c>
      <c r="S1108" s="67">
        <v>1944.1600769230799</v>
      </c>
      <c r="T1108" s="67">
        <f t="shared" si="17"/>
        <v>3433.386695846159</v>
      </c>
      <c r="U1108" s="67">
        <v>38883.201538461501</v>
      </c>
      <c r="V1108" s="68">
        <v>1</v>
      </c>
    </row>
    <row r="1109" spans="2:22" x14ac:dyDescent="0.25">
      <c r="B1109" s="66">
        <v>0</v>
      </c>
      <c r="C1109" s="66">
        <v>40648</v>
      </c>
      <c r="D1109" s="66">
        <v>40678</v>
      </c>
      <c r="E1109" s="66">
        <v>40798</v>
      </c>
      <c r="F1109" s="66">
        <v>40798</v>
      </c>
      <c r="G1109" s="66" t="s">
        <v>113</v>
      </c>
      <c r="H1109" s="66" t="s">
        <v>57</v>
      </c>
      <c r="I1109" s="66" t="s">
        <v>162</v>
      </c>
      <c r="J1109" s="66" t="s">
        <v>144</v>
      </c>
      <c r="K1109" s="66" t="s">
        <v>185</v>
      </c>
      <c r="L1109" s="66" t="s">
        <v>186</v>
      </c>
      <c r="O1109" s="69" t="s">
        <v>57</v>
      </c>
      <c r="P1109" s="69">
        <v>1.766</v>
      </c>
      <c r="Q1109" s="66" t="s">
        <v>59</v>
      </c>
      <c r="R1109" s="66" t="s">
        <v>473</v>
      </c>
      <c r="S1109" s="67">
        <v>15438.981959615399</v>
      </c>
      <c r="T1109" s="67">
        <f t="shared" si="17"/>
        <v>27265.242140680795</v>
      </c>
      <c r="U1109" s="67">
        <v>308779.63919230801</v>
      </c>
      <c r="V1109" s="68">
        <v>7</v>
      </c>
    </row>
    <row r="1110" spans="2:22" x14ac:dyDescent="0.25">
      <c r="B1110" s="66">
        <v>0</v>
      </c>
      <c r="C1110" s="66">
        <v>40648</v>
      </c>
      <c r="D1110" s="66">
        <v>40678</v>
      </c>
      <c r="E1110" s="66">
        <v>40798</v>
      </c>
      <c r="F1110" s="66">
        <v>40798</v>
      </c>
      <c r="G1110" s="66" t="s">
        <v>113</v>
      </c>
      <c r="H1110" s="66" t="s">
        <v>57</v>
      </c>
      <c r="I1110" s="66" t="s">
        <v>162</v>
      </c>
      <c r="J1110" s="66" t="s">
        <v>144</v>
      </c>
      <c r="K1110" s="66" t="s">
        <v>185</v>
      </c>
      <c r="L1110" s="66" t="s">
        <v>186</v>
      </c>
      <c r="O1110" s="69" t="s">
        <v>57</v>
      </c>
      <c r="P1110" s="69">
        <v>1.766</v>
      </c>
      <c r="Q1110" s="66" t="s">
        <v>59</v>
      </c>
      <c r="R1110" s="66" t="s">
        <v>474</v>
      </c>
      <c r="S1110" s="67">
        <v>13895.590620000001</v>
      </c>
      <c r="T1110" s="67">
        <f t="shared" si="17"/>
        <v>24539.613034920003</v>
      </c>
      <c r="U1110" s="67">
        <v>231593.177</v>
      </c>
      <c r="V1110" s="68">
        <v>4</v>
      </c>
    </row>
    <row r="1111" spans="2:22" x14ac:dyDescent="0.25">
      <c r="B1111" s="66">
        <v>0</v>
      </c>
      <c r="C1111" s="66">
        <v>40648</v>
      </c>
      <c r="D1111" s="66">
        <v>40678</v>
      </c>
      <c r="E1111" s="66">
        <v>40798</v>
      </c>
      <c r="F1111" s="66">
        <v>40798</v>
      </c>
      <c r="G1111" s="66" t="s">
        <v>113</v>
      </c>
      <c r="H1111" s="66" t="s">
        <v>57</v>
      </c>
      <c r="I1111" s="66" t="s">
        <v>162</v>
      </c>
      <c r="J1111" s="66" t="s">
        <v>144</v>
      </c>
      <c r="K1111" s="66" t="s">
        <v>185</v>
      </c>
      <c r="L1111" s="66" t="s">
        <v>186</v>
      </c>
      <c r="O1111" s="69" t="s">
        <v>57</v>
      </c>
      <c r="P1111" s="69">
        <v>1.766</v>
      </c>
      <c r="Q1111" s="66" t="s">
        <v>59</v>
      </c>
      <c r="R1111" s="66" t="s">
        <v>471</v>
      </c>
      <c r="S1111" s="67">
        <v>41137.132126153898</v>
      </c>
      <c r="T1111" s="67">
        <f t="shared" si="17"/>
        <v>72648.175334787782</v>
      </c>
      <c r="U1111" s="67">
        <v>514214.15157692297</v>
      </c>
      <c r="V1111" s="68">
        <v>9</v>
      </c>
    </row>
    <row r="1112" spans="2:22" x14ac:dyDescent="0.25">
      <c r="B1112" s="66">
        <v>0</v>
      </c>
      <c r="C1112" s="66">
        <v>40648</v>
      </c>
      <c r="D1112" s="66">
        <v>40678</v>
      </c>
      <c r="E1112" s="66">
        <v>40798</v>
      </c>
      <c r="F1112" s="66">
        <v>40798</v>
      </c>
      <c r="G1112" s="66" t="s">
        <v>113</v>
      </c>
      <c r="H1112" s="66" t="s">
        <v>57</v>
      </c>
      <c r="I1112" s="66" t="s">
        <v>162</v>
      </c>
      <c r="J1112" s="66" t="s">
        <v>144</v>
      </c>
      <c r="K1112" s="66" t="s">
        <v>185</v>
      </c>
      <c r="L1112" s="66" t="s">
        <v>186</v>
      </c>
      <c r="O1112" s="69" t="s">
        <v>57</v>
      </c>
      <c r="P1112" s="69">
        <v>1.766</v>
      </c>
      <c r="Q1112" s="66" t="s">
        <v>59</v>
      </c>
      <c r="R1112" s="66" t="s">
        <v>475</v>
      </c>
      <c r="S1112" s="67">
        <v>17563.5310153846</v>
      </c>
      <c r="T1112" s="67">
        <f t="shared" si="17"/>
        <v>31017.195773169205</v>
      </c>
      <c r="U1112" s="67">
        <v>195150.34461538499</v>
      </c>
      <c r="V1112" s="68">
        <v>3</v>
      </c>
    </row>
    <row r="1113" spans="2:22" x14ac:dyDescent="0.25">
      <c r="B1113" s="66">
        <v>0</v>
      </c>
      <c r="C1113" s="66">
        <v>40648</v>
      </c>
      <c r="D1113" s="66">
        <v>40678</v>
      </c>
      <c r="E1113" s="66">
        <v>40798</v>
      </c>
      <c r="F1113" s="66">
        <v>40798</v>
      </c>
      <c r="G1113" s="66" t="s">
        <v>113</v>
      </c>
      <c r="H1113" s="66" t="s">
        <v>57</v>
      </c>
      <c r="I1113" s="66" t="s">
        <v>162</v>
      </c>
      <c r="J1113" s="66" t="s">
        <v>144</v>
      </c>
      <c r="K1113" s="66" t="s">
        <v>185</v>
      </c>
      <c r="L1113" s="66" t="s">
        <v>186</v>
      </c>
      <c r="O1113" s="69" t="s">
        <v>57</v>
      </c>
      <c r="P1113" s="69">
        <v>1.766</v>
      </c>
      <c r="Q1113" s="66" t="s">
        <v>59</v>
      </c>
      <c r="R1113" s="66" t="s">
        <v>465</v>
      </c>
      <c r="S1113" s="67">
        <v>22708.059538461599</v>
      </c>
      <c r="T1113" s="67">
        <f t="shared" si="17"/>
        <v>40102.433144923183</v>
      </c>
      <c r="U1113" s="67">
        <v>227080.59538461501</v>
      </c>
      <c r="V1113" s="68">
        <v>3</v>
      </c>
    </row>
    <row r="1114" spans="2:22" x14ac:dyDescent="0.25">
      <c r="B1114" s="66">
        <v>0</v>
      </c>
      <c r="C1114" s="66">
        <v>40648</v>
      </c>
      <c r="D1114" s="66">
        <v>40678</v>
      </c>
      <c r="E1114" s="66">
        <v>40798</v>
      </c>
      <c r="F1114" s="66">
        <v>40798</v>
      </c>
      <c r="G1114" s="66" t="s">
        <v>113</v>
      </c>
      <c r="H1114" s="66" t="s">
        <v>57</v>
      </c>
      <c r="I1114" s="66" t="s">
        <v>162</v>
      </c>
      <c r="J1114" s="66" t="s">
        <v>144</v>
      </c>
      <c r="K1114" s="66" t="s">
        <v>185</v>
      </c>
      <c r="L1114" s="66" t="s">
        <v>186</v>
      </c>
      <c r="O1114" s="69" t="s">
        <v>57</v>
      </c>
      <c r="P1114" s="69">
        <v>1.766</v>
      </c>
      <c r="Q1114" s="66" t="s">
        <v>59</v>
      </c>
      <c r="R1114" s="66" t="s">
        <v>476</v>
      </c>
      <c r="S1114" s="67">
        <v>60208.733692307702</v>
      </c>
      <c r="T1114" s="67">
        <f t="shared" si="17"/>
        <v>106328.6237006154</v>
      </c>
      <c r="U1114" s="67">
        <v>602087.336923077</v>
      </c>
      <c r="V1114" s="68">
        <v>7</v>
      </c>
    </row>
    <row r="1115" spans="2:22" x14ac:dyDescent="0.25">
      <c r="B1115" s="66">
        <v>0</v>
      </c>
      <c r="C1115" s="66">
        <v>40648</v>
      </c>
      <c r="D1115" s="66">
        <v>40678</v>
      </c>
      <c r="E1115" s="66">
        <v>40798</v>
      </c>
      <c r="F1115" s="66">
        <v>40798</v>
      </c>
      <c r="G1115" s="66" t="s">
        <v>113</v>
      </c>
      <c r="H1115" s="66" t="s">
        <v>57</v>
      </c>
      <c r="I1115" s="66" t="s">
        <v>162</v>
      </c>
      <c r="J1115" s="66" t="s">
        <v>144</v>
      </c>
      <c r="K1115" s="66" t="s">
        <v>185</v>
      </c>
      <c r="L1115" s="66" t="s">
        <v>186</v>
      </c>
      <c r="O1115" s="69" t="s">
        <v>57</v>
      </c>
      <c r="P1115" s="69">
        <v>1.766</v>
      </c>
      <c r="Q1115" s="66" t="s">
        <v>59</v>
      </c>
      <c r="R1115" s="66" t="s">
        <v>466</v>
      </c>
      <c r="S1115" s="67">
        <v>19110.163903846202</v>
      </c>
      <c r="T1115" s="67">
        <f t="shared" si="17"/>
        <v>33748.549454192391</v>
      </c>
      <c r="U1115" s="67">
        <v>127401.092692308</v>
      </c>
      <c r="V1115" s="68">
        <v>1</v>
      </c>
    </row>
    <row r="1116" spans="2:22" x14ac:dyDescent="0.25">
      <c r="B1116" s="66">
        <v>0</v>
      </c>
      <c r="C1116" s="66">
        <v>40648</v>
      </c>
      <c r="D1116" s="66">
        <v>40678</v>
      </c>
      <c r="E1116" s="66">
        <v>40798</v>
      </c>
      <c r="F1116" s="66">
        <v>40798</v>
      </c>
      <c r="G1116" s="66" t="s">
        <v>113</v>
      </c>
      <c r="H1116" s="66" t="s">
        <v>57</v>
      </c>
      <c r="I1116" s="66" t="s">
        <v>162</v>
      </c>
      <c r="J1116" s="66" t="s">
        <v>144</v>
      </c>
      <c r="K1116" s="66" t="s">
        <v>185</v>
      </c>
      <c r="L1116" s="66" t="s">
        <v>186</v>
      </c>
      <c r="O1116" s="69" t="s">
        <v>57</v>
      </c>
      <c r="P1116" s="69">
        <v>1.766</v>
      </c>
      <c r="Q1116" s="66" t="s">
        <v>59</v>
      </c>
      <c r="R1116" s="66" t="s">
        <v>467</v>
      </c>
      <c r="S1116" s="67">
        <v>23224.899230769199</v>
      </c>
      <c r="T1116" s="67">
        <f t="shared" si="17"/>
        <v>41015.172041538404</v>
      </c>
      <c r="U1116" s="67">
        <v>116124.496153846</v>
      </c>
      <c r="V1116" s="68">
        <v>1</v>
      </c>
    </row>
    <row r="1117" spans="2:22" x14ac:dyDescent="0.25">
      <c r="B1117" s="66">
        <v>0</v>
      </c>
      <c r="C1117" s="66">
        <v>40648</v>
      </c>
      <c r="D1117" s="66">
        <v>40678</v>
      </c>
      <c r="E1117" s="66">
        <v>40798</v>
      </c>
      <c r="F1117" s="66">
        <v>40798</v>
      </c>
      <c r="G1117" s="66" t="s">
        <v>113</v>
      </c>
      <c r="H1117" s="66" t="s">
        <v>57</v>
      </c>
      <c r="I1117" s="66" t="s">
        <v>162</v>
      </c>
      <c r="J1117" s="66" t="s">
        <v>144</v>
      </c>
      <c r="K1117" s="66" t="s">
        <v>185</v>
      </c>
      <c r="L1117" s="66" t="s">
        <v>186</v>
      </c>
      <c r="O1117" s="69" t="s">
        <v>57</v>
      </c>
      <c r="P1117" s="69">
        <v>1.766</v>
      </c>
      <c r="Q1117" s="66" t="s">
        <v>59</v>
      </c>
      <c r="R1117" s="66" t="s">
        <v>468</v>
      </c>
      <c r="S1117" s="67">
        <v>42940.574615384503</v>
      </c>
      <c r="T1117" s="67">
        <f t="shared" si="17"/>
        <v>75833.054770769028</v>
      </c>
      <c r="U1117" s="67">
        <v>171762.29846153801</v>
      </c>
      <c r="V1117" s="68">
        <v>1</v>
      </c>
    </row>
    <row r="1118" spans="2:22" x14ac:dyDescent="0.25">
      <c r="B1118" s="66">
        <v>0</v>
      </c>
      <c r="C1118" s="66">
        <v>40648</v>
      </c>
      <c r="D1118" s="66">
        <v>40829</v>
      </c>
      <c r="E1118" s="66">
        <v>40829</v>
      </c>
      <c r="F1118" s="66">
        <v>40829</v>
      </c>
      <c r="G1118" s="66" t="s">
        <v>113</v>
      </c>
      <c r="H1118" s="66" t="s">
        <v>57</v>
      </c>
      <c r="I1118" s="66" t="s">
        <v>43</v>
      </c>
      <c r="J1118" s="66" t="s">
        <v>148</v>
      </c>
      <c r="O1118" s="69" t="s">
        <v>57</v>
      </c>
      <c r="P1118" s="69">
        <v>1.766</v>
      </c>
      <c r="Q1118" s="66" t="s">
        <v>59</v>
      </c>
      <c r="R1118" s="66" t="s">
        <v>473</v>
      </c>
      <c r="S1118" s="67">
        <v>2409.9047307692299</v>
      </c>
      <c r="T1118" s="67">
        <f t="shared" si="17"/>
        <v>4255.8917545384602</v>
      </c>
      <c r="U1118" s="67">
        <v>48198.094615384602</v>
      </c>
      <c r="V1118" s="68">
        <v>1</v>
      </c>
    </row>
    <row r="1119" spans="2:22" x14ac:dyDescent="0.25">
      <c r="B1119" s="66">
        <v>0</v>
      </c>
      <c r="C1119" s="66">
        <v>40648</v>
      </c>
      <c r="D1119" s="66">
        <v>40829</v>
      </c>
      <c r="E1119" s="66">
        <v>40829</v>
      </c>
      <c r="F1119" s="66">
        <v>40829</v>
      </c>
      <c r="G1119" s="66" t="s">
        <v>113</v>
      </c>
      <c r="H1119" s="66" t="s">
        <v>57</v>
      </c>
      <c r="I1119" s="66" t="s">
        <v>43</v>
      </c>
      <c r="J1119" s="66" t="s">
        <v>148</v>
      </c>
      <c r="O1119" s="69" t="s">
        <v>57</v>
      </c>
      <c r="P1119" s="69">
        <v>1.766</v>
      </c>
      <c r="Q1119" s="66" t="s">
        <v>59</v>
      </c>
      <c r="R1119" s="66" t="s">
        <v>474</v>
      </c>
      <c r="S1119" s="67">
        <v>11916.6521076923</v>
      </c>
      <c r="T1119" s="67">
        <f t="shared" si="17"/>
        <v>21044.807622184602</v>
      </c>
      <c r="U1119" s="67">
        <v>198610.86846153799</v>
      </c>
      <c r="V1119" s="68">
        <v>4</v>
      </c>
    </row>
    <row r="1120" spans="2:22" x14ac:dyDescent="0.25">
      <c r="B1120" s="66">
        <v>0</v>
      </c>
      <c r="C1120" s="66">
        <v>40648</v>
      </c>
      <c r="D1120" s="66">
        <v>40829</v>
      </c>
      <c r="E1120" s="66">
        <v>40829</v>
      </c>
      <c r="F1120" s="66">
        <v>40829</v>
      </c>
      <c r="G1120" s="66" t="s">
        <v>113</v>
      </c>
      <c r="H1120" s="66" t="s">
        <v>57</v>
      </c>
      <c r="I1120" s="66" t="s">
        <v>43</v>
      </c>
      <c r="J1120" s="66" t="s">
        <v>148</v>
      </c>
      <c r="O1120" s="69" t="s">
        <v>57</v>
      </c>
      <c r="P1120" s="69">
        <v>1.766</v>
      </c>
      <c r="Q1120" s="66" t="s">
        <v>59</v>
      </c>
      <c r="R1120" s="66" t="s">
        <v>471</v>
      </c>
      <c r="S1120" s="67">
        <v>5837.7805846153797</v>
      </c>
      <c r="T1120" s="67">
        <f t="shared" si="17"/>
        <v>10309.520512430761</v>
      </c>
      <c r="U1120" s="67">
        <v>72972.2573076923</v>
      </c>
      <c r="V1120" s="68">
        <v>1</v>
      </c>
    </row>
    <row r="1121" spans="2:22" x14ac:dyDescent="0.25">
      <c r="B1121" s="66">
        <v>0</v>
      </c>
      <c r="C1121" s="66">
        <v>40648</v>
      </c>
      <c r="D1121" s="66">
        <v>40829</v>
      </c>
      <c r="E1121" s="66">
        <v>40829</v>
      </c>
      <c r="F1121" s="66">
        <v>40829</v>
      </c>
      <c r="G1121" s="66" t="s">
        <v>113</v>
      </c>
      <c r="H1121" s="66" t="s">
        <v>57</v>
      </c>
      <c r="I1121" s="66" t="s">
        <v>43</v>
      </c>
      <c r="J1121" s="66" t="s">
        <v>148</v>
      </c>
      <c r="O1121" s="69" t="s">
        <v>57</v>
      </c>
      <c r="P1121" s="69">
        <v>1.766</v>
      </c>
      <c r="Q1121" s="66" t="s">
        <v>59</v>
      </c>
      <c r="R1121" s="66" t="s">
        <v>475</v>
      </c>
      <c r="S1121" s="67">
        <v>6710.2382769230799</v>
      </c>
      <c r="T1121" s="67">
        <f t="shared" si="17"/>
        <v>11850.28079704616</v>
      </c>
      <c r="U1121" s="67">
        <v>74558.203076923106</v>
      </c>
      <c r="V1121" s="68">
        <v>1</v>
      </c>
    </row>
    <row r="1122" spans="2:22" x14ac:dyDescent="0.25">
      <c r="B1122" s="66">
        <v>0</v>
      </c>
      <c r="C1122" s="66">
        <v>40648</v>
      </c>
      <c r="D1122" s="66">
        <v>40829</v>
      </c>
      <c r="E1122" s="66">
        <v>40829</v>
      </c>
      <c r="F1122" s="66">
        <v>40829</v>
      </c>
      <c r="G1122" s="66" t="s">
        <v>113</v>
      </c>
      <c r="H1122" s="66" t="s">
        <v>57</v>
      </c>
      <c r="I1122" s="66" t="s">
        <v>43</v>
      </c>
      <c r="J1122" s="66" t="s">
        <v>148</v>
      </c>
      <c r="O1122" s="69" t="s">
        <v>57</v>
      </c>
      <c r="P1122" s="69">
        <v>1.766</v>
      </c>
      <c r="Q1122" s="66" t="s">
        <v>59</v>
      </c>
      <c r="R1122" s="66" t="s">
        <v>465</v>
      </c>
      <c r="S1122" s="67">
        <v>47315.785576923103</v>
      </c>
      <c r="T1122" s="67">
        <f t="shared" si="17"/>
        <v>83559.677328846199</v>
      </c>
      <c r="U1122" s="67">
        <v>473157.85576923098</v>
      </c>
      <c r="V1122" s="68">
        <v>6</v>
      </c>
    </row>
    <row r="1123" spans="2:22" x14ac:dyDescent="0.25">
      <c r="B1123" s="66">
        <v>0</v>
      </c>
      <c r="C1123" s="66">
        <v>40648</v>
      </c>
      <c r="D1123" s="66">
        <v>40829</v>
      </c>
      <c r="E1123" s="66">
        <v>40829</v>
      </c>
      <c r="F1123" s="66">
        <v>40829</v>
      </c>
      <c r="G1123" s="66" t="s">
        <v>113</v>
      </c>
      <c r="H1123" s="66" t="s">
        <v>57</v>
      </c>
      <c r="I1123" s="66" t="s">
        <v>43</v>
      </c>
      <c r="J1123" s="66" t="s">
        <v>148</v>
      </c>
      <c r="O1123" s="69" t="s">
        <v>57</v>
      </c>
      <c r="P1123" s="69">
        <v>1.766</v>
      </c>
      <c r="Q1123" s="66" t="s">
        <v>59</v>
      </c>
      <c r="R1123" s="66" t="s">
        <v>476</v>
      </c>
      <c r="S1123" s="67">
        <v>20739.607269230801</v>
      </c>
      <c r="T1123" s="67">
        <f t="shared" si="17"/>
        <v>36626.146437461597</v>
      </c>
      <c r="U1123" s="67">
        <v>207396.07269230799</v>
      </c>
      <c r="V1123" s="68">
        <v>2</v>
      </c>
    </row>
    <row r="1124" spans="2:22" x14ac:dyDescent="0.25">
      <c r="B1124" s="66">
        <v>0</v>
      </c>
      <c r="C1124" s="66">
        <v>40648</v>
      </c>
      <c r="D1124" s="66">
        <v>40829</v>
      </c>
      <c r="E1124" s="66">
        <v>40829</v>
      </c>
      <c r="F1124" s="66">
        <v>40829</v>
      </c>
      <c r="G1124" s="66" t="s">
        <v>113</v>
      </c>
      <c r="H1124" s="66" t="s">
        <v>57</v>
      </c>
      <c r="I1124" s="66" t="s">
        <v>43</v>
      </c>
      <c r="J1124" s="66" t="s">
        <v>148</v>
      </c>
      <c r="O1124" s="69" t="s">
        <v>57</v>
      </c>
      <c r="P1124" s="69">
        <v>1.766</v>
      </c>
      <c r="Q1124" s="66" t="s">
        <v>59</v>
      </c>
      <c r="R1124" s="66" t="s">
        <v>466</v>
      </c>
      <c r="S1124" s="67">
        <v>34567.619711538602</v>
      </c>
      <c r="T1124" s="67">
        <f t="shared" si="17"/>
        <v>61046.416410577171</v>
      </c>
      <c r="U1124" s="67">
        <v>230450.79807692301</v>
      </c>
      <c r="V1124" s="68">
        <v>2</v>
      </c>
    </row>
    <row r="1125" spans="2:22" x14ac:dyDescent="0.25">
      <c r="B1125" s="66">
        <v>0</v>
      </c>
      <c r="C1125" s="66">
        <v>40648</v>
      </c>
      <c r="D1125" s="66">
        <v>40829</v>
      </c>
      <c r="E1125" s="66">
        <v>40829</v>
      </c>
      <c r="F1125" s="66">
        <v>40829</v>
      </c>
      <c r="G1125" s="66" t="s">
        <v>113</v>
      </c>
      <c r="H1125" s="66" t="s">
        <v>57</v>
      </c>
      <c r="I1125" s="66" t="s">
        <v>43</v>
      </c>
      <c r="J1125" s="66" t="s">
        <v>148</v>
      </c>
      <c r="O1125" s="69" t="s">
        <v>57</v>
      </c>
      <c r="P1125" s="69">
        <v>1.766</v>
      </c>
      <c r="Q1125" s="66" t="s">
        <v>59</v>
      </c>
      <c r="R1125" s="66" t="s">
        <v>467</v>
      </c>
      <c r="S1125" s="67">
        <v>84980.666923077006</v>
      </c>
      <c r="T1125" s="67">
        <f t="shared" si="17"/>
        <v>150075.857786154</v>
      </c>
      <c r="U1125" s="67">
        <v>424903.33461538499</v>
      </c>
      <c r="V1125" s="68">
        <v>3</v>
      </c>
    </row>
    <row r="1126" spans="2:22" x14ac:dyDescent="0.25">
      <c r="B1126" s="66">
        <v>0</v>
      </c>
      <c r="C1126" s="66">
        <v>40648</v>
      </c>
      <c r="D1126" s="66">
        <v>40829</v>
      </c>
      <c r="E1126" s="66">
        <v>40829</v>
      </c>
      <c r="F1126" s="66">
        <v>40829</v>
      </c>
      <c r="G1126" s="66" t="s">
        <v>113</v>
      </c>
      <c r="H1126" s="66" t="s">
        <v>57</v>
      </c>
      <c r="I1126" s="66" t="s">
        <v>43</v>
      </c>
      <c r="J1126" s="66" t="s">
        <v>148</v>
      </c>
      <c r="O1126" s="69" t="s">
        <v>57</v>
      </c>
      <c r="P1126" s="69">
        <v>1.766</v>
      </c>
      <c r="Q1126" s="66" t="s">
        <v>59</v>
      </c>
      <c r="R1126" s="66" t="s">
        <v>478</v>
      </c>
      <c r="S1126" s="67">
        <v>82746.700384615498</v>
      </c>
      <c r="T1126" s="67">
        <f t="shared" si="17"/>
        <v>146130.67287923096</v>
      </c>
      <c r="U1126" s="67">
        <v>275822.33461538499</v>
      </c>
      <c r="V1126" s="68">
        <v>2</v>
      </c>
    </row>
    <row r="1127" spans="2:22" x14ac:dyDescent="0.25">
      <c r="B1127" s="66">
        <v>0</v>
      </c>
      <c r="C1127" s="66">
        <v>40648</v>
      </c>
      <c r="D1127" s="66">
        <v>40829</v>
      </c>
      <c r="E1127" s="66">
        <v>40919</v>
      </c>
      <c r="F1127" s="66">
        <v>40919</v>
      </c>
      <c r="G1127" s="66" t="s">
        <v>113</v>
      </c>
      <c r="H1127" s="66" t="s">
        <v>57</v>
      </c>
      <c r="I1127" s="66" t="s">
        <v>43</v>
      </c>
      <c r="J1127" s="66" t="s">
        <v>148</v>
      </c>
      <c r="K1127" s="66" t="s">
        <v>431</v>
      </c>
      <c r="L1127" s="66" t="s">
        <v>432</v>
      </c>
      <c r="O1127" s="69" t="s">
        <v>57</v>
      </c>
      <c r="P1127" s="69">
        <v>1.766</v>
      </c>
      <c r="Q1127" s="66" t="s">
        <v>78</v>
      </c>
      <c r="R1127" s="66" t="s">
        <v>475</v>
      </c>
      <c r="S1127" s="67">
        <v>8280.0209423076903</v>
      </c>
      <c r="T1127" s="67">
        <f t="shared" si="17"/>
        <v>14622.516984115382</v>
      </c>
      <c r="U1127" s="67">
        <v>92000.232692307705</v>
      </c>
      <c r="V1127" s="68">
        <v>1</v>
      </c>
    </row>
    <row r="1128" spans="2:22" x14ac:dyDescent="0.25">
      <c r="B1128" s="66">
        <v>0</v>
      </c>
      <c r="C1128" s="66">
        <v>40648</v>
      </c>
      <c r="D1128" s="66">
        <v>40829</v>
      </c>
      <c r="E1128" s="66">
        <v>40919</v>
      </c>
      <c r="F1128" s="66">
        <v>40919</v>
      </c>
      <c r="G1128" s="66" t="s">
        <v>113</v>
      </c>
      <c r="H1128" s="66" t="s">
        <v>57</v>
      </c>
      <c r="I1128" s="66" t="s">
        <v>43</v>
      </c>
      <c r="J1128" s="66" t="s">
        <v>148</v>
      </c>
      <c r="K1128" s="66" t="s">
        <v>431</v>
      </c>
      <c r="L1128" s="66" t="s">
        <v>432</v>
      </c>
      <c r="O1128" s="69" t="s">
        <v>57</v>
      </c>
      <c r="P1128" s="69">
        <v>1.766</v>
      </c>
      <c r="Q1128" s="66" t="s">
        <v>433</v>
      </c>
      <c r="R1128" s="66" t="s">
        <v>474</v>
      </c>
      <c r="S1128" s="67">
        <v>3318.5927538461501</v>
      </c>
      <c r="T1128" s="67">
        <f t="shared" si="17"/>
        <v>5860.6348032923015</v>
      </c>
      <c r="U1128" s="67">
        <v>55309.879230769198</v>
      </c>
      <c r="V1128" s="68">
        <v>1</v>
      </c>
    </row>
    <row r="1129" spans="2:22" x14ac:dyDescent="0.25">
      <c r="B1129" s="66">
        <v>0</v>
      </c>
      <c r="C1129" s="66">
        <v>40648</v>
      </c>
      <c r="D1129" s="66">
        <v>40829</v>
      </c>
      <c r="E1129" s="66">
        <v>40919</v>
      </c>
      <c r="F1129" s="66">
        <v>40919</v>
      </c>
      <c r="G1129" s="66" t="s">
        <v>113</v>
      </c>
      <c r="H1129" s="66" t="s">
        <v>57</v>
      </c>
      <c r="I1129" s="66" t="s">
        <v>43</v>
      </c>
      <c r="J1129" s="66" t="s">
        <v>148</v>
      </c>
      <c r="K1129" s="66" t="s">
        <v>431</v>
      </c>
      <c r="L1129" s="66" t="s">
        <v>432</v>
      </c>
      <c r="O1129" s="69" t="s">
        <v>57</v>
      </c>
      <c r="P1129" s="69">
        <v>1.766</v>
      </c>
      <c r="Q1129" s="66" t="s">
        <v>433</v>
      </c>
      <c r="R1129" s="66" t="s">
        <v>466</v>
      </c>
      <c r="S1129" s="67">
        <v>18970.310769230698</v>
      </c>
      <c r="T1129" s="67">
        <f t="shared" si="17"/>
        <v>33501.568818461412</v>
      </c>
      <c r="U1129" s="67">
        <v>126468.738461538</v>
      </c>
      <c r="V1129" s="68">
        <v>1</v>
      </c>
    </row>
    <row r="1130" spans="2:22" x14ac:dyDescent="0.25">
      <c r="B1130" s="66">
        <v>0</v>
      </c>
      <c r="C1130" s="66">
        <v>40648</v>
      </c>
      <c r="D1130" s="66">
        <v>40829</v>
      </c>
      <c r="E1130" s="66">
        <v>41010</v>
      </c>
      <c r="F1130" s="66">
        <v>41010</v>
      </c>
      <c r="G1130" s="66" t="s">
        <v>113</v>
      </c>
      <c r="H1130" s="66" t="s">
        <v>57</v>
      </c>
      <c r="I1130" s="66" t="s">
        <v>43</v>
      </c>
      <c r="J1130" s="66" t="s">
        <v>148</v>
      </c>
      <c r="K1130" s="66" t="s">
        <v>418</v>
      </c>
      <c r="L1130" s="66" t="s">
        <v>419</v>
      </c>
      <c r="O1130" s="69" t="s">
        <v>57</v>
      </c>
      <c r="P1130" s="69">
        <v>1.766</v>
      </c>
      <c r="Q1130" s="66" t="s">
        <v>59</v>
      </c>
      <c r="R1130" s="66" t="s">
        <v>471</v>
      </c>
      <c r="S1130" s="67">
        <v>5578.7719692307701</v>
      </c>
      <c r="T1130" s="67">
        <f t="shared" si="17"/>
        <v>9852.1112976615404</v>
      </c>
      <c r="U1130" s="67">
        <v>69734.649615384595</v>
      </c>
      <c r="V1130" s="68">
        <v>1</v>
      </c>
    </row>
    <row r="1131" spans="2:22" x14ac:dyDescent="0.25">
      <c r="B1131" s="66">
        <v>0</v>
      </c>
      <c r="C1131" s="66">
        <v>40648</v>
      </c>
      <c r="D1131" s="66">
        <v>40829</v>
      </c>
      <c r="E1131" s="66">
        <v>41010</v>
      </c>
      <c r="F1131" s="66">
        <v>41010</v>
      </c>
      <c r="G1131" s="66" t="s">
        <v>113</v>
      </c>
      <c r="H1131" s="66" t="s">
        <v>57</v>
      </c>
      <c r="I1131" s="66" t="s">
        <v>43</v>
      </c>
      <c r="J1131" s="66" t="s">
        <v>148</v>
      </c>
      <c r="K1131" s="66" t="s">
        <v>418</v>
      </c>
      <c r="L1131" s="66" t="s">
        <v>419</v>
      </c>
      <c r="O1131" s="69" t="s">
        <v>57</v>
      </c>
      <c r="P1131" s="69">
        <v>1.766</v>
      </c>
      <c r="Q1131" s="66" t="s">
        <v>59</v>
      </c>
      <c r="R1131" s="66" t="s">
        <v>465</v>
      </c>
      <c r="S1131" s="67">
        <v>23842.2691538461</v>
      </c>
      <c r="T1131" s="67">
        <f t="shared" si="17"/>
        <v>42105.447325692214</v>
      </c>
      <c r="U1131" s="67">
        <v>238422.69153846201</v>
      </c>
      <c r="V1131" s="68">
        <v>3</v>
      </c>
    </row>
    <row r="1132" spans="2:22" x14ac:dyDescent="0.25">
      <c r="B1132" s="66">
        <v>0</v>
      </c>
      <c r="C1132" s="66">
        <v>40648</v>
      </c>
      <c r="D1132" s="66">
        <v>40829</v>
      </c>
      <c r="E1132" s="66">
        <v>41010</v>
      </c>
      <c r="F1132" s="66">
        <v>41010</v>
      </c>
      <c r="G1132" s="66" t="s">
        <v>113</v>
      </c>
      <c r="H1132" s="66" t="s">
        <v>57</v>
      </c>
      <c r="I1132" s="66" t="s">
        <v>43</v>
      </c>
      <c r="J1132" s="66" t="s">
        <v>148</v>
      </c>
      <c r="K1132" s="66" t="s">
        <v>418</v>
      </c>
      <c r="L1132" s="66" t="s">
        <v>419</v>
      </c>
      <c r="O1132" s="69" t="s">
        <v>57</v>
      </c>
      <c r="P1132" s="69">
        <v>1.766</v>
      </c>
      <c r="Q1132" s="66" t="s">
        <v>59</v>
      </c>
      <c r="R1132" s="66" t="s">
        <v>466</v>
      </c>
      <c r="S1132" s="67">
        <v>47661.031730769202</v>
      </c>
      <c r="T1132" s="67">
        <f t="shared" si="17"/>
        <v>84169.382036538416</v>
      </c>
      <c r="U1132" s="67">
        <v>317740.21153846203</v>
      </c>
      <c r="V1132" s="68">
        <v>2</v>
      </c>
    </row>
    <row r="1133" spans="2:22" x14ac:dyDescent="0.25">
      <c r="B1133" s="66">
        <v>0</v>
      </c>
      <c r="C1133" s="66">
        <v>40648</v>
      </c>
      <c r="D1133" s="66">
        <v>41373</v>
      </c>
      <c r="E1133" s="66">
        <v>41373</v>
      </c>
      <c r="F1133" s="66">
        <v>41373</v>
      </c>
      <c r="G1133" s="66" t="s">
        <v>113</v>
      </c>
      <c r="H1133" s="66" t="s">
        <v>57</v>
      </c>
      <c r="I1133" s="66" t="s">
        <v>378</v>
      </c>
      <c r="J1133" s="66" t="s">
        <v>379</v>
      </c>
      <c r="O1133" s="69" t="s">
        <v>57</v>
      </c>
      <c r="P1133" s="69">
        <v>1.766</v>
      </c>
      <c r="Q1133" s="66" t="s">
        <v>59</v>
      </c>
      <c r="R1133" s="66" t="s">
        <v>474</v>
      </c>
      <c r="S1133" s="67">
        <v>6157.2511153846099</v>
      </c>
      <c r="T1133" s="67">
        <f t="shared" si="17"/>
        <v>10873.705469769222</v>
      </c>
      <c r="U1133" s="67">
        <v>102620.851923077</v>
      </c>
      <c r="V1133" s="68">
        <v>2</v>
      </c>
    </row>
    <row r="1134" spans="2:22" x14ac:dyDescent="0.25">
      <c r="B1134" s="66">
        <v>0</v>
      </c>
      <c r="C1134" s="66">
        <v>40648</v>
      </c>
      <c r="D1134" s="66">
        <v>41373</v>
      </c>
      <c r="E1134" s="66">
        <v>41373</v>
      </c>
      <c r="F1134" s="66">
        <v>41373</v>
      </c>
      <c r="G1134" s="66" t="s">
        <v>113</v>
      </c>
      <c r="H1134" s="66" t="s">
        <v>57</v>
      </c>
      <c r="I1134" s="66" t="s">
        <v>378</v>
      </c>
      <c r="J1134" s="66" t="s">
        <v>379</v>
      </c>
      <c r="O1134" s="69" t="s">
        <v>57</v>
      </c>
      <c r="P1134" s="69">
        <v>1.766</v>
      </c>
      <c r="Q1134" s="66" t="s">
        <v>59</v>
      </c>
      <c r="R1134" s="66" t="s">
        <v>471</v>
      </c>
      <c r="S1134" s="67">
        <v>5850.0607384615396</v>
      </c>
      <c r="T1134" s="67">
        <f t="shared" si="17"/>
        <v>10331.207264123079</v>
      </c>
      <c r="U1134" s="67">
        <v>73125.759230769196</v>
      </c>
      <c r="V1134" s="68">
        <v>1</v>
      </c>
    </row>
    <row r="1135" spans="2:22" x14ac:dyDescent="0.25">
      <c r="B1135" s="66">
        <v>0</v>
      </c>
      <c r="C1135" s="66">
        <v>40648</v>
      </c>
      <c r="D1135" s="66">
        <v>41373</v>
      </c>
      <c r="E1135" s="66">
        <v>41373</v>
      </c>
      <c r="F1135" s="66">
        <v>41373</v>
      </c>
      <c r="G1135" s="66" t="s">
        <v>113</v>
      </c>
      <c r="H1135" s="66" t="s">
        <v>57</v>
      </c>
      <c r="I1135" s="66" t="s">
        <v>378</v>
      </c>
      <c r="J1135" s="66" t="s">
        <v>379</v>
      </c>
      <c r="O1135" s="69" t="s">
        <v>57</v>
      </c>
      <c r="P1135" s="69">
        <v>1.766</v>
      </c>
      <c r="Q1135" s="66" t="s">
        <v>59</v>
      </c>
      <c r="R1135" s="66" t="s">
        <v>475</v>
      </c>
      <c r="S1135" s="67">
        <v>66376.415180769298</v>
      </c>
      <c r="T1135" s="67">
        <f t="shared" si="17"/>
        <v>117220.74920923858</v>
      </c>
      <c r="U1135" s="67">
        <v>737515.72423076897</v>
      </c>
      <c r="V1135" s="68">
        <v>9</v>
      </c>
    </row>
    <row r="1136" spans="2:22" x14ac:dyDescent="0.25">
      <c r="B1136" s="66">
        <v>0</v>
      </c>
      <c r="C1136" s="66">
        <v>40648</v>
      </c>
      <c r="D1136" s="66">
        <v>41373</v>
      </c>
      <c r="E1136" s="66">
        <v>41373</v>
      </c>
      <c r="F1136" s="66">
        <v>41373</v>
      </c>
      <c r="G1136" s="66" t="s">
        <v>113</v>
      </c>
      <c r="H1136" s="66" t="s">
        <v>57</v>
      </c>
      <c r="I1136" s="66" t="s">
        <v>378</v>
      </c>
      <c r="J1136" s="66" t="s">
        <v>379</v>
      </c>
      <c r="O1136" s="69" t="s">
        <v>57</v>
      </c>
      <c r="P1136" s="69">
        <v>1.766</v>
      </c>
      <c r="Q1136" s="66" t="s">
        <v>59</v>
      </c>
      <c r="R1136" s="66" t="s">
        <v>465</v>
      </c>
      <c r="S1136" s="67">
        <v>72705.822961538506</v>
      </c>
      <c r="T1136" s="67">
        <f t="shared" si="17"/>
        <v>128398.483350077</v>
      </c>
      <c r="U1136" s="67">
        <v>727058.22961538495</v>
      </c>
      <c r="V1136" s="68">
        <v>7</v>
      </c>
    </row>
    <row r="1137" spans="2:22" x14ac:dyDescent="0.25">
      <c r="B1137" s="66">
        <v>0</v>
      </c>
      <c r="C1137" s="66">
        <v>40648</v>
      </c>
      <c r="D1137" s="66">
        <v>41373</v>
      </c>
      <c r="E1137" s="66">
        <v>41373</v>
      </c>
      <c r="F1137" s="66">
        <v>41373</v>
      </c>
      <c r="G1137" s="66" t="s">
        <v>113</v>
      </c>
      <c r="H1137" s="66" t="s">
        <v>57</v>
      </c>
      <c r="I1137" s="66" t="s">
        <v>378</v>
      </c>
      <c r="J1137" s="66" t="s">
        <v>379</v>
      </c>
      <c r="O1137" s="69" t="s">
        <v>57</v>
      </c>
      <c r="P1137" s="69">
        <v>1.766</v>
      </c>
      <c r="Q1137" s="66" t="s">
        <v>59</v>
      </c>
      <c r="R1137" s="66" t="s">
        <v>476</v>
      </c>
      <c r="S1137" s="67">
        <v>92262.146692307797</v>
      </c>
      <c r="T1137" s="67">
        <f t="shared" si="17"/>
        <v>162934.95105861558</v>
      </c>
      <c r="U1137" s="67">
        <v>922621.46692307701</v>
      </c>
      <c r="V1137" s="68">
        <v>9</v>
      </c>
    </row>
    <row r="1138" spans="2:22" x14ac:dyDescent="0.25">
      <c r="B1138" s="66">
        <v>0</v>
      </c>
      <c r="C1138" s="66">
        <v>40648</v>
      </c>
      <c r="D1138" s="66">
        <v>41373</v>
      </c>
      <c r="E1138" s="66">
        <v>41373</v>
      </c>
      <c r="F1138" s="66">
        <v>41373</v>
      </c>
      <c r="G1138" s="66" t="s">
        <v>113</v>
      </c>
      <c r="H1138" s="66" t="s">
        <v>57</v>
      </c>
      <c r="I1138" s="66" t="s">
        <v>378</v>
      </c>
      <c r="J1138" s="66" t="s">
        <v>379</v>
      </c>
      <c r="O1138" s="69" t="s">
        <v>57</v>
      </c>
      <c r="P1138" s="69">
        <v>1.766</v>
      </c>
      <c r="Q1138" s="66" t="s">
        <v>59</v>
      </c>
      <c r="R1138" s="66" t="s">
        <v>466</v>
      </c>
      <c r="S1138" s="67">
        <v>121275.489230769</v>
      </c>
      <c r="T1138" s="67">
        <f t="shared" si="17"/>
        <v>214172.51398153807</v>
      </c>
      <c r="U1138" s="67">
        <v>808503.26153846201</v>
      </c>
      <c r="V1138" s="68">
        <v>7</v>
      </c>
    </row>
    <row r="1139" spans="2:22" x14ac:dyDescent="0.25">
      <c r="B1139" s="66">
        <v>0</v>
      </c>
      <c r="C1139" s="66">
        <v>40648</v>
      </c>
      <c r="D1139" s="66">
        <v>41373</v>
      </c>
      <c r="E1139" s="66">
        <v>41373</v>
      </c>
      <c r="F1139" s="66">
        <v>41373</v>
      </c>
      <c r="G1139" s="66" t="s">
        <v>113</v>
      </c>
      <c r="H1139" s="66" t="s">
        <v>57</v>
      </c>
      <c r="I1139" s="66" t="s">
        <v>378</v>
      </c>
      <c r="J1139" s="66" t="s">
        <v>379</v>
      </c>
      <c r="O1139" s="69" t="s">
        <v>57</v>
      </c>
      <c r="P1139" s="69">
        <v>1.766</v>
      </c>
      <c r="Q1139" s="66" t="s">
        <v>59</v>
      </c>
      <c r="R1139" s="66" t="s">
        <v>467</v>
      </c>
      <c r="S1139" s="67">
        <v>23461.556153846199</v>
      </c>
      <c r="T1139" s="67">
        <f t="shared" si="17"/>
        <v>41433.108167692386</v>
      </c>
      <c r="U1139" s="67">
        <v>117307.780769231</v>
      </c>
      <c r="V1139" s="68">
        <v>1</v>
      </c>
    </row>
    <row r="1140" spans="2:22" x14ac:dyDescent="0.25">
      <c r="B1140" s="66">
        <v>0</v>
      </c>
      <c r="C1140" s="66">
        <v>40648</v>
      </c>
      <c r="D1140" s="66">
        <v>41373</v>
      </c>
      <c r="E1140" s="66">
        <v>41373</v>
      </c>
      <c r="F1140" s="66">
        <v>41373</v>
      </c>
      <c r="G1140" s="66" t="s">
        <v>113</v>
      </c>
      <c r="H1140" s="66" t="s">
        <v>57</v>
      </c>
      <c r="I1140" s="66" t="s">
        <v>378</v>
      </c>
      <c r="J1140" s="66" t="s">
        <v>379</v>
      </c>
      <c r="O1140" s="69" t="s">
        <v>57</v>
      </c>
      <c r="P1140" s="69">
        <v>1.766</v>
      </c>
      <c r="Q1140" s="66" t="s">
        <v>59</v>
      </c>
      <c r="R1140" s="66" t="s">
        <v>468</v>
      </c>
      <c r="S1140" s="67">
        <v>77317.030192307793</v>
      </c>
      <c r="T1140" s="67">
        <f t="shared" si="17"/>
        <v>136541.87531961556</v>
      </c>
      <c r="U1140" s="67">
        <v>309268.120769231</v>
      </c>
      <c r="V1140" s="68">
        <v>2</v>
      </c>
    </row>
    <row r="1141" spans="2:22" x14ac:dyDescent="0.25">
      <c r="B1141" s="66">
        <v>0</v>
      </c>
      <c r="C1141" s="66">
        <v>40648</v>
      </c>
      <c r="D1141" s="66">
        <v>41373</v>
      </c>
      <c r="E1141" s="66">
        <v>41373</v>
      </c>
      <c r="F1141" s="66">
        <v>41373</v>
      </c>
      <c r="G1141" s="66" t="s">
        <v>113</v>
      </c>
      <c r="H1141" s="66" t="s">
        <v>57</v>
      </c>
      <c r="I1141" s="66" t="s">
        <v>378</v>
      </c>
      <c r="J1141" s="66" t="s">
        <v>379</v>
      </c>
      <c r="O1141" s="69" t="s">
        <v>57</v>
      </c>
      <c r="P1141" s="69">
        <v>1.766</v>
      </c>
      <c r="Q1141" s="66" t="s">
        <v>59</v>
      </c>
      <c r="R1141" s="66" t="s">
        <v>478</v>
      </c>
      <c r="S1141" s="67">
        <v>33741.608999999997</v>
      </c>
      <c r="T1141" s="67">
        <f t="shared" si="17"/>
        <v>59587.681493999997</v>
      </c>
      <c r="U1141" s="67">
        <v>112472.03</v>
      </c>
      <c r="V1141" s="68">
        <v>1</v>
      </c>
    </row>
    <row r="1142" spans="2:22" x14ac:dyDescent="0.25">
      <c r="B1142" s="66">
        <v>0</v>
      </c>
      <c r="C1142" s="66">
        <v>40648</v>
      </c>
      <c r="D1142" s="66">
        <v>41373</v>
      </c>
      <c r="E1142" s="66">
        <v>41373</v>
      </c>
      <c r="F1142" s="66">
        <v>41373</v>
      </c>
      <c r="G1142" s="66" t="s">
        <v>113</v>
      </c>
      <c r="H1142" s="66" t="s">
        <v>57</v>
      </c>
      <c r="I1142" s="66" t="s">
        <v>378</v>
      </c>
      <c r="J1142" s="66" t="s">
        <v>379</v>
      </c>
      <c r="O1142" s="69" t="s">
        <v>57</v>
      </c>
      <c r="P1142" s="69">
        <v>1.766</v>
      </c>
      <c r="Q1142" s="66" t="s">
        <v>59</v>
      </c>
      <c r="R1142" s="66" t="s">
        <v>479</v>
      </c>
      <c r="S1142" s="67">
        <v>106458.744615385</v>
      </c>
      <c r="T1142" s="67">
        <f t="shared" si="17"/>
        <v>188006.14299076991</v>
      </c>
      <c r="U1142" s="67">
        <v>266146.86153846199</v>
      </c>
      <c r="V1142" s="68">
        <v>1</v>
      </c>
    </row>
    <row r="1143" spans="2:22" x14ac:dyDescent="0.25">
      <c r="B1143" s="66">
        <v>0</v>
      </c>
      <c r="C1143" s="66">
        <v>40648</v>
      </c>
      <c r="D1143" s="66">
        <v>41373</v>
      </c>
      <c r="E1143" s="66">
        <v>41374</v>
      </c>
      <c r="F1143" s="66">
        <v>41375</v>
      </c>
      <c r="G1143" s="66" t="s">
        <v>113</v>
      </c>
      <c r="H1143" s="66" t="s">
        <v>57</v>
      </c>
      <c r="I1143" s="66" t="s">
        <v>378</v>
      </c>
      <c r="J1143" s="66" t="s">
        <v>379</v>
      </c>
      <c r="K1143" s="66" t="s">
        <v>311</v>
      </c>
      <c r="L1143" s="66" t="s">
        <v>393</v>
      </c>
      <c r="M1143" s="66" t="s">
        <v>429</v>
      </c>
      <c r="N1143" s="66" t="s">
        <v>430</v>
      </c>
      <c r="O1143" s="69" t="s">
        <v>57</v>
      </c>
      <c r="P1143" s="69">
        <v>1.766</v>
      </c>
      <c r="Q1143" s="66" t="s">
        <v>433</v>
      </c>
      <c r="R1143" s="66" t="s">
        <v>472</v>
      </c>
      <c r="S1143" s="67">
        <v>593401.16200000001</v>
      </c>
      <c r="T1143" s="67">
        <f t="shared" si="17"/>
        <v>1047946.4520920001</v>
      </c>
      <c r="U1143" s="67">
        <v>11868023.24</v>
      </c>
      <c r="V1143" s="68">
        <v>138</v>
      </c>
    </row>
    <row r="1144" spans="2:22" x14ac:dyDescent="0.25">
      <c r="B1144" s="66">
        <v>0</v>
      </c>
      <c r="C1144" s="66">
        <v>40648</v>
      </c>
      <c r="D1144" s="66">
        <v>41373</v>
      </c>
      <c r="E1144" s="66">
        <v>41374</v>
      </c>
      <c r="F1144" s="66">
        <v>41375</v>
      </c>
      <c r="G1144" s="66" t="s">
        <v>113</v>
      </c>
      <c r="H1144" s="66" t="s">
        <v>57</v>
      </c>
      <c r="I1144" s="66" t="s">
        <v>378</v>
      </c>
      <c r="J1144" s="66" t="s">
        <v>379</v>
      </c>
      <c r="K1144" s="66" t="s">
        <v>311</v>
      </c>
      <c r="L1144" s="66" t="s">
        <v>393</v>
      </c>
      <c r="M1144" s="66" t="s">
        <v>429</v>
      </c>
      <c r="N1144" s="66" t="s">
        <v>430</v>
      </c>
      <c r="O1144" s="69" t="s">
        <v>57</v>
      </c>
      <c r="P1144" s="69">
        <v>1.766</v>
      </c>
      <c r="Q1144" s="66" t="s">
        <v>433</v>
      </c>
      <c r="R1144" s="66" t="s">
        <v>474</v>
      </c>
      <c r="S1144" s="67">
        <v>8032.9019330769297</v>
      </c>
      <c r="T1144" s="67">
        <f t="shared" si="17"/>
        <v>14186.104813813858</v>
      </c>
      <c r="U1144" s="67">
        <v>133881.69888461501</v>
      </c>
      <c r="V1144" s="68">
        <v>3</v>
      </c>
    </row>
    <row r="1145" spans="2:22" x14ac:dyDescent="0.25">
      <c r="B1145" s="66">
        <v>0</v>
      </c>
      <c r="C1145" s="66">
        <v>40648</v>
      </c>
      <c r="D1145" s="66">
        <v>41373</v>
      </c>
      <c r="E1145" s="66">
        <v>41374</v>
      </c>
      <c r="F1145" s="66">
        <v>41375</v>
      </c>
      <c r="G1145" s="66" t="s">
        <v>113</v>
      </c>
      <c r="H1145" s="66" t="s">
        <v>57</v>
      </c>
      <c r="I1145" s="66" t="s">
        <v>378</v>
      </c>
      <c r="J1145" s="66" t="s">
        <v>379</v>
      </c>
      <c r="K1145" s="66" t="s">
        <v>311</v>
      </c>
      <c r="L1145" s="66" t="s">
        <v>393</v>
      </c>
      <c r="M1145" s="66" t="s">
        <v>429</v>
      </c>
      <c r="N1145" s="66" t="s">
        <v>430</v>
      </c>
      <c r="O1145" s="69" t="s">
        <v>57</v>
      </c>
      <c r="P1145" s="69">
        <v>1.766</v>
      </c>
      <c r="Q1145" s="66" t="s">
        <v>433</v>
      </c>
      <c r="R1145" s="66" t="s">
        <v>471</v>
      </c>
      <c r="S1145" s="67">
        <v>11076.135470769201</v>
      </c>
      <c r="T1145" s="67">
        <f t="shared" si="17"/>
        <v>19560.455241378408</v>
      </c>
      <c r="U1145" s="67">
        <v>138451.69338461501</v>
      </c>
      <c r="V1145" s="68">
        <v>2</v>
      </c>
    </row>
    <row r="1146" spans="2:22" x14ac:dyDescent="0.25">
      <c r="B1146" s="66">
        <v>0</v>
      </c>
      <c r="C1146" s="66">
        <v>40648</v>
      </c>
      <c r="D1146" s="66">
        <v>41373</v>
      </c>
      <c r="E1146" s="66">
        <v>41374</v>
      </c>
      <c r="F1146" s="66">
        <v>41375</v>
      </c>
      <c r="G1146" s="66" t="s">
        <v>113</v>
      </c>
      <c r="H1146" s="66" t="s">
        <v>57</v>
      </c>
      <c r="I1146" s="66" t="s">
        <v>378</v>
      </c>
      <c r="J1146" s="66" t="s">
        <v>379</v>
      </c>
      <c r="K1146" s="66" t="s">
        <v>311</v>
      </c>
      <c r="L1146" s="66" t="s">
        <v>393</v>
      </c>
      <c r="M1146" s="66" t="s">
        <v>429</v>
      </c>
      <c r="N1146" s="66" t="s">
        <v>430</v>
      </c>
      <c r="O1146" s="69" t="s">
        <v>57</v>
      </c>
      <c r="P1146" s="69">
        <v>1.766</v>
      </c>
      <c r="Q1146" s="66" t="s">
        <v>433</v>
      </c>
      <c r="R1146" s="66" t="s">
        <v>475</v>
      </c>
      <c r="S1146" s="67">
        <v>19140.642276923099</v>
      </c>
      <c r="T1146" s="67">
        <f t="shared" si="17"/>
        <v>33802.374261046192</v>
      </c>
      <c r="U1146" s="67">
        <v>212673.80307692301</v>
      </c>
      <c r="V1146" s="68">
        <v>3</v>
      </c>
    </row>
    <row r="1147" spans="2:22" x14ac:dyDescent="0.25">
      <c r="B1147" s="66">
        <v>0</v>
      </c>
      <c r="C1147" s="66">
        <v>40648</v>
      </c>
      <c r="D1147" s="66">
        <v>41373</v>
      </c>
      <c r="E1147" s="66">
        <v>41374</v>
      </c>
      <c r="F1147" s="66">
        <v>41375</v>
      </c>
      <c r="G1147" s="66" t="s">
        <v>113</v>
      </c>
      <c r="H1147" s="66" t="s">
        <v>57</v>
      </c>
      <c r="I1147" s="66" t="s">
        <v>378</v>
      </c>
      <c r="J1147" s="66" t="s">
        <v>379</v>
      </c>
      <c r="K1147" s="66" t="s">
        <v>311</v>
      </c>
      <c r="L1147" s="66" t="s">
        <v>393</v>
      </c>
      <c r="M1147" s="66" t="s">
        <v>429</v>
      </c>
      <c r="N1147" s="66" t="s">
        <v>430</v>
      </c>
      <c r="O1147" s="69" t="s">
        <v>57</v>
      </c>
      <c r="P1147" s="69">
        <v>1.766</v>
      </c>
      <c r="Q1147" s="66" t="s">
        <v>433</v>
      </c>
      <c r="R1147" s="66" t="s">
        <v>465</v>
      </c>
      <c r="S1147" s="67">
        <v>8394.8497692307701</v>
      </c>
      <c r="T1147" s="67">
        <f t="shared" si="17"/>
        <v>14825.304692461541</v>
      </c>
      <c r="U1147" s="67">
        <v>83948.497692307705</v>
      </c>
      <c r="V1147" s="68">
        <v>1</v>
      </c>
    </row>
    <row r="1148" spans="2:22" x14ac:dyDescent="0.25">
      <c r="B1148" s="66">
        <v>0</v>
      </c>
      <c r="C1148" s="66">
        <v>40648</v>
      </c>
      <c r="D1148" s="66">
        <v>41373</v>
      </c>
      <c r="E1148" s="66">
        <v>41374</v>
      </c>
      <c r="F1148" s="66">
        <v>41375</v>
      </c>
      <c r="G1148" s="66" t="s">
        <v>113</v>
      </c>
      <c r="H1148" s="66" t="s">
        <v>57</v>
      </c>
      <c r="I1148" s="66" t="s">
        <v>378</v>
      </c>
      <c r="J1148" s="66" t="s">
        <v>379</v>
      </c>
      <c r="K1148" s="66" t="s">
        <v>311</v>
      </c>
      <c r="L1148" s="66" t="s">
        <v>393</v>
      </c>
      <c r="M1148" s="66" t="s">
        <v>429</v>
      </c>
      <c r="N1148" s="66" t="s">
        <v>430</v>
      </c>
      <c r="O1148" s="69" t="s">
        <v>57</v>
      </c>
      <c r="P1148" s="69">
        <v>1.766</v>
      </c>
      <c r="Q1148" s="66" t="s">
        <v>433</v>
      </c>
      <c r="R1148" s="66" t="s">
        <v>476</v>
      </c>
      <c r="S1148" s="67">
        <v>160209.97938461599</v>
      </c>
      <c r="T1148" s="67">
        <f t="shared" si="17"/>
        <v>282930.82359323185</v>
      </c>
      <c r="U1148" s="67">
        <v>1602099.7938461499</v>
      </c>
      <c r="V1148" s="68">
        <v>15</v>
      </c>
    </row>
    <row r="1149" spans="2:22" x14ac:dyDescent="0.25">
      <c r="B1149" s="66">
        <v>0</v>
      </c>
      <c r="C1149" s="66">
        <v>40648</v>
      </c>
      <c r="D1149" s="66">
        <v>41373</v>
      </c>
      <c r="E1149" s="66">
        <v>41374</v>
      </c>
      <c r="F1149" s="66">
        <v>41375</v>
      </c>
      <c r="G1149" s="66" t="s">
        <v>113</v>
      </c>
      <c r="H1149" s="66" t="s">
        <v>57</v>
      </c>
      <c r="I1149" s="66" t="s">
        <v>378</v>
      </c>
      <c r="J1149" s="66" t="s">
        <v>379</v>
      </c>
      <c r="K1149" s="66" t="s">
        <v>311</v>
      </c>
      <c r="L1149" s="66" t="s">
        <v>393</v>
      </c>
      <c r="M1149" s="66" t="s">
        <v>429</v>
      </c>
      <c r="N1149" s="66" t="s">
        <v>430</v>
      </c>
      <c r="O1149" s="69" t="s">
        <v>57</v>
      </c>
      <c r="P1149" s="69">
        <v>1.766</v>
      </c>
      <c r="Q1149" s="66" t="s">
        <v>433</v>
      </c>
      <c r="R1149" s="66" t="s">
        <v>466</v>
      </c>
      <c r="S1149" s="67">
        <v>90061.296692307602</v>
      </c>
      <c r="T1149" s="67">
        <f t="shared" si="17"/>
        <v>159048.24995861523</v>
      </c>
      <c r="U1149" s="67">
        <v>600408.64461538498</v>
      </c>
      <c r="V1149" s="68">
        <v>5</v>
      </c>
    </row>
    <row r="1150" spans="2:22" x14ac:dyDescent="0.25">
      <c r="B1150" s="66">
        <v>0</v>
      </c>
      <c r="C1150" s="66">
        <v>40648</v>
      </c>
      <c r="D1150" s="66">
        <v>41373</v>
      </c>
      <c r="E1150" s="66">
        <v>41374</v>
      </c>
      <c r="F1150" s="66">
        <v>41375</v>
      </c>
      <c r="G1150" s="66" t="s">
        <v>113</v>
      </c>
      <c r="H1150" s="66" t="s">
        <v>57</v>
      </c>
      <c r="I1150" s="66" t="s">
        <v>378</v>
      </c>
      <c r="J1150" s="66" t="s">
        <v>379</v>
      </c>
      <c r="K1150" s="66" t="s">
        <v>311</v>
      </c>
      <c r="L1150" s="66" t="s">
        <v>393</v>
      </c>
      <c r="M1150" s="66" t="s">
        <v>429</v>
      </c>
      <c r="N1150" s="66" t="s">
        <v>430</v>
      </c>
      <c r="O1150" s="69" t="s">
        <v>57</v>
      </c>
      <c r="P1150" s="69">
        <v>1.766</v>
      </c>
      <c r="Q1150" s="66" t="s">
        <v>433</v>
      </c>
      <c r="R1150" s="66" t="s">
        <v>468</v>
      </c>
      <c r="S1150" s="67">
        <v>40918.272115384498</v>
      </c>
      <c r="T1150" s="67">
        <f t="shared" si="17"/>
        <v>72261.668555769022</v>
      </c>
      <c r="U1150" s="67">
        <v>163673.08846153799</v>
      </c>
      <c r="V1150" s="68">
        <v>1</v>
      </c>
    </row>
    <row r="1151" spans="2:22" x14ac:dyDescent="0.25">
      <c r="B1151" s="66">
        <v>0</v>
      </c>
      <c r="C1151" s="66">
        <v>40648</v>
      </c>
      <c r="D1151" s="66">
        <v>41373</v>
      </c>
      <c r="E1151" s="66">
        <v>41383</v>
      </c>
      <c r="F1151" s="66">
        <v>41383</v>
      </c>
      <c r="G1151" s="66" t="s">
        <v>113</v>
      </c>
      <c r="H1151" s="66" t="s">
        <v>57</v>
      </c>
      <c r="I1151" s="66" t="s">
        <v>378</v>
      </c>
      <c r="J1151" s="66" t="s">
        <v>379</v>
      </c>
      <c r="K1151" s="66" t="s">
        <v>302</v>
      </c>
      <c r="L1151" s="66" t="s">
        <v>303</v>
      </c>
      <c r="O1151" s="69" t="s">
        <v>57</v>
      </c>
      <c r="P1151" s="69">
        <v>1.766</v>
      </c>
      <c r="Q1151" s="66" t="s">
        <v>59</v>
      </c>
      <c r="R1151" s="66" t="s">
        <v>475</v>
      </c>
      <c r="S1151" s="67">
        <v>6756.0620538461599</v>
      </c>
      <c r="T1151" s="67">
        <f t="shared" si="17"/>
        <v>11931.205587092318</v>
      </c>
      <c r="U1151" s="67">
        <v>75067.356153846195</v>
      </c>
      <c r="V1151" s="68">
        <v>1</v>
      </c>
    </row>
    <row r="1152" spans="2:22" x14ac:dyDescent="0.25">
      <c r="B1152" s="66">
        <v>0</v>
      </c>
      <c r="C1152" s="66">
        <v>40648</v>
      </c>
      <c r="D1152" s="66">
        <v>41373</v>
      </c>
      <c r="E1152" s="66">
        <v>41383</v>
      </c>
      <c r="F1152" s="66">
        <v>41383</v>
      </c>
      <c r="G1152" s="66" t="s">
        <v>113</v>
      </c>
      <c r="H1152" s="66" t="s">
        <v>57</v>
      </c>
      <c r="I1152" s="66" t="s">
        <v>378</v>
      </c>
      <c r="J1152" s="66" t="s">
        <v>379</v>
      </c>
      <c r="K1152" s="66" t="s">
        <v>302</v>
      </c>
      <c r="L1152" s="66" t="s">
        <v>303</v>
      </c>
      <c r="O1152" s="69" t="s">
        <v>57</v>
      </c>
      <c r="P1152" s="69">
        <v>1.766</v>
      </c>
      <c r="Q1152" s="66" t="s">
        <v>59</v>
      </c>
      <c r="R1152" s="66" t="s">
        <v>465</v>
      </c>
      <c r="S1152" s="67">
        <v>88876.980384615294</v>
      </c>
      <c r="T1152" s="67">
        <f t="shared" si="17"/>
        <v>156956.74735923062</v>
      </c>
      <c r="U1152" s="67">
        <v>888769.80384615401</v>
      </c>
      <c r="V1152" s="68">
        <v>11</v>
      </c>
    </row>
    <row r="1153" spans="2:22" x14ac:dyDescent="0.25">
      <c r="B1153" s="66">
        <v>0</v>
      </c>
      <c r="C1153" s="66">
        <v>40648</v>
      </c>
      <c r="D1153" s="66">
        <v>41373</v>
      </c>
      <c r="E1153" s="66">
        <v>41383</v>
      </c>
      <c r="F1153" s="66">
        <v>41383</v>
      </c>
      <c r="G1153" s="66" t="s">
        <v>113</v>
      </c>
      <c r="H1153" s="66" t="s">
        <v>57</v>
      </c>
      <c r="I1153" s="66" t="s">
        <v>378</v>
      </c>
      <c r="J1153" s="66" t="s">
        <v>379</v>
      </c>
      <c r="K1153" s="66" t="s">
        <v>302</v>
      </c>
      <c r="L1153" s="66" t="s">
        <v>303</v>
      </c>
      <c r="O1153" s="69" t="s">
        <v>57</v>
      </c>
      <c r="P1153" s="69">
        <v>1.766</v>
      </c>
      <c r="Q1153" s="66" t="s">
        <v>59</v>
      </c>
      <c r="R1153" s="66" t="s">
        <v>476</v>
      </c>
      <c r="S1153" s="67">
        <v>72251.429923076998</v>
      </c>
      <c r="T1153" s="67">
        <f t="shared" si="17"/>
        <v>127596.02524415398</v>
      </c>
      <c r="U1153" s="67">
        <v>722514.29923076904</v>
      </c>
      <c r="V1153" s="68">
        <v>8</v>
      </c>
    </row>
    <row r="1154" spans="2:22" x14ac:dyDescent="0.25">
      <c r="B1154" s="66">
        <v>0</v>
      </c>
      <c r="C1154" s="66">
        <v>40648</v>
      </c>
      <c r="D1154" s="66">
        <v>41373</v>
      </c>
      <c r="E1154" s="66">
        <v>41383</v>
      </c>
      <c r="F1154" s="66">
        <v>41383</v>
      </c>
      <c r="G1154" s="66" t="s">
        <v>113</v>
      </c>
      <c r="H1154" s="66" t="s">
        <v>57</v>
      </c>
      <c r="I1154" s="66" t="s">
        <v>378</v>
      </c>
      <c r="J1154" s="66" t="s">
        <v>379</v>
      </c>
      <c r="K1154" s="66" t="s">
        <v>302</v>
      </c>
      <c r="L1154" s="66" t="s">
        <v>303</v>
      </c>
      <c r="O1154" s="69" t="s">
        <v>57</v>
      </c>
      <c r="P1154" s="69">
        <v>1.766</v>
      </c>
      <c r="Q1154" s="66" t="s">
        <v>59</v>
      </c>
      <c r="R1154" s="66" t="s">
        <v>466</v>
      </c>
      <c r="S1154" s="67">
        <v>109611.599826923</v>
      </c>
      <c r="T1154" s="67">
        <f t="shared" si="17"/>
        <v>193574.08529434603</v>
      </c>
      <c r="U1154" s="67">
        <v>730743.99884615396</v>
      </c>
      <c r="V1154" s="68">
        <v>6</v>
      </c>
    </row>
    <row r="1155" spans="2:22" x14ac:dyDescent="0.25">
      <c r="B1155" s="66">
        <v>0</v>
      </c>
      <c r="C1155" s="66">
        <v>40648</v>
      </c>
      <c r="D1155" s="66">
        <v>41373</v>
      </c>
      <c r="E1155" s="66">
        <v>41383</v>
      </c>
      <c r="F1155" s="66">
        <v>41383</v>
      </c>
      <c r="G1155" s="66" t="s">
        <v>113</v>
      </c>
      <c r="H1155" s="66" t="s">
        <v>57</v>
      </c>
      <c r="I1155" s="66" t="s">
        <v>378</v>
      </c>
      <c r="J1155" s="66" t="s">
        <v>379</v>
      </c>
      <c r="K1155" s="66" t="s">
        <v>302</v>
      </c>
      <c r="L1155" s="66" t="s">
        <v>303</v>
      </c>
      <c r="O1155" s="69" t="s">
        <v>57</v>
      </c>
      <c r="P1155" s="69">
        <v>1.766</v>
      </c>
      <c r="Q1155" s="66" t="s">
        <v>59</v>
      </c>
      <c r="R1155" s="66" t="s">
        <v>467</v>
      </c>
      <c r="S1155" s="67">
        <v>167966.84761538499</v>
      </c>
      <c r="T1155" s="67">
        <f t="shared" ref="T1155:T1218" si="18">S1155*P1155</f>
        <v>296629.45288876991</v>
      </c>
      <c r="U1155" s="67">
        <v>839834.23807692295</v>
      </c>
      <c r="V1155" s="68">
        <v>6</v>
      </c>
    </row>
    <row r="1156" spans="2:22" x14ac:dyDescent="0.25">
      <c r="B1156" s="66">
        <v>0</v>
      </c>
      <c r="C1156" s="66">
        <v>40648</v>
      </c>
      <c r="D1156" s="66">
        <v>41373</v>
      </c>
      <c r="E1156" s="66">
        <v>41383</v>
      </c>
      <c r="F1156" s="66">
        <v>41383</v>
      </c>
      <c r="G1156" s="66" t="s">
        <v>113</v>
      </c>
      <c r="H1156" s="66" t="s">
        <v>57</v>
      </c>
      <c r="I1156" s="66" t="s">
        <v>378</v>
      </c>
      <c r="J1156" s="66" t="s">
        <v>379</v>
      </c>
      <c r="K1156" s="66" t="s">
        <v>302</v>
      </c>
      <c r="L1156" s="66" t="s">
        <v>303</v>
      </c>
      <c r="O1156" s="69" t="s">
        <v>57</v>
      </c>
      <c r="P1156" s="69">
        <v>1.766</v>
      </c>
      <c r="Q1156" s="66" t="s">
        <v>59</v>
      </c>
      <c r="R1156" s="66" t="s">
        <v>468</v>
      </c>
      <c r="S1156" s="67">
        <v>181325.917115385</v>
      </c>
      <c r="T1156" s="67">
        <f t="shared" si="18"/>
        <v>320221.56962576992</v>
      </c>
      <c r="U1156" s="67">
        <v>725303.66846153804</v>
      </c>
      <c r="V1156" s="68">
        <v>4</v>
      </c>
    </row>
    <row r="1157" spans="2:22" x14ac:dyDescent="0.25">
      <c r="B1157" s="66">
        <v>0</v>
      </c>
      <c r="C1157" s="66">
        <v>40648</v>
      </c>
      <c r="D1157" s="66">
        <v>41373</v>
      </c>
      <c r="E1157" s="66">
        <v>41383</v>
      </c>
      <c r="F1157" s="66">
        <v>41383</v>
      </c>
      <c r="G1157" s="66" t="s">
        <v>113</v>
      </c>
      <c r="H1157" s="66" t="s">
        <v>57</v>
      </c>
      <c r="I1157" s="66" t="s">
        <v>378</v>
      </c>
      <c r="J1157" s="66" t="s">
        <v>379</v>
      </c>
      <c r="K1157" s="66" t="s">
        <v>302</v>
      </c>
      <c r="L1157" s="66" t="s">
        <v>303</v>
      </c>
      <c r="O1157" s="69" t="s">
        <v>57</v>
      </c>
      <c r="P1157" s="69">
        <v>1.766</v>
      </c>
      <c r="Q1157" s="66" t="s">
        <v>59</v>
      </c>
      <c r="R1157" s="66" t="s">
        <v>478</v>
      </c>
      <c r="S1157" s="67">
        <v>61953.199384615502</v>
      </c>
      <c r="T1157" s="67">
        <f t="shared" si="18"/>
        <v>109409.35011323098</v>
      </c>
      <c r="U1157" s="67">
        <v>206510.664615385</v>
      </c>
      <c r="V1157" s="68">
        <v>1</v>
      </c>
    </row>
    <row r="1158" spans="2:22" x14ac:dyDescent="0.25">
      <c r="B1158" s="66">
        <v>0</v>
      </c>
      <c r="C1158" s="66">
        <v>40648</v>
      </c>
      <c r="D1158" s="66">
        <v>41373</v>
      </c>
      <c r="E1158" s="66">
        <v>41494</v>
      </c>
      <c r="F1158" s="66">
        <v>41494</v>
      </c>
      <c r="G1158" s="66" t="s">
        <v>113</v>
      </c>
      <c r="H1158" s="66" t="s">
        <v>57</v>
      </c>
      <c r="I1158" s="66" t="s">
        <v>378</v>
      </c>
      <c r="J1158" s="66" t="s">
        <v>379</v>
      </c>
      <c r="K1158" s="66" t="s">
        <v>304</v>
      </c>
      <c r="L1158" s="66" t="s">
        <v>305</v>
      </c>
      <c r="O1158" s="69" t="s">
        <v>57</v>
      </c>
      <c r="P1158" s="69">
        <v>1.766</v>
      </c>
      <c r="Q1158" s="66" t="s">
        <v>59</v>
      </c>
      <c r="R1158" s="66" t="s">
        <v>475</v>
      </c>
      <c r="S1158" s="67">
        <v>25604.489249999999</v>
      </c>
      <c r="T1158" s="67">
        <f t="shared" si="18"/>
        <v>45217.5280155</v>
      </c>
      <c r="U1158" s="67">
        <v>284494.32500000001</v>
      </c>
      <c r="V1158" s="68">
        <v>4</v>
      </c>
    </row>
    <row r="1159" spans="2:22" x14ac:dyDescent="0.25">
      <c r="B1159" s="66">
        <v>0</v>
      </c>
      <c r="C1159" s="66">
        <v>40648</v>
      </c>
      <c r="D1159" s="66">
        <v>41373</v>
      </c>
      <c r="E1159" s="66">
        <v>41494</v>
      </c>
      <c r="F1159" s="66">
        <v>41494</v>
      </c>
      <c r="G1159" s="66" t="s">
        <v>113</v>
      </c>
      <c r="H1159" s="66" t="s">
        <v>57</v>
      </c>
      <c r="I1159" s="66" t="s">
        <v>378</v>
      </c>
      <c r="J1159" s="66" t="s">
        <v>379</v>
      </c>
      <c r="K1159" s="66" t="s">
        <v>304</v>
      </c>
      <c r="L1159" s="66" t="s">
        <v>305</v>
      </c>
      <c r="O1159" s="69" t="s">
        <v>57</v>
      </c>
      <c r="P1159" s="69">
        <v>1.766</v>
      </c>
      <c r="Q1159" s="66" t="s">
        <v>59</v>
      </c>
      <c r="R1159" s="66" t="s">
        <v>465</v>
      </c>
      <c r="S1159" s="67">
        <v>75589.660269230604</v>
      </c>
      <c r="T1159" s="67">
        <f t="shared" si="18"/>
        <v>133491.34003546124</v>
      </c>
      <c r="U1159" s="67">
        <v>755896.60269230802</v>
      </c>
      <c r="V1159" s="68">
        <v>8</v>
      </c>
    </row>
    <row r="1160" spans="2:22" x14ac:dyDescent="0.25">
      <c r="B1160" s="66">
        <v>0</v>
      </c>
      <c r="C1160" s="66">
        <v>40648</v>
      </c>
      <c r="D1160" s="66">
        <v>41373</v>
      </c>
      <c r="E1160" s="66">
        <v>41494</v>
      </c>
      <c r="F1160" s="66">
        <v>41494</v>
      </c>
      <c r="G1160" s="66" t="s">
        <v>113</v>
      </c>
      <c r="H1160" s="66" t="s">
        <v>57</v>
      </c>
      <c r="I1160" s="66" t="s">
        <v>378</v>
      </c>
      <c r="J1160" s="66" t="s">
        <v>379</v>
      </c>
      <c r="K1160" s="66" t="s">
        <v>304</v>
      </c>
      <c r="L1160" s="66" t="s">
        <v>305</v>
      </c>
      <c r="O1160" s="69" t="s">
        <v>57</v>
      </c>
      <c r="P1160" s="69">
        <v>1.766</v>
      </c>
      <c r="Q1160" s="66" t="s">
        <v>59</v>
      </c>
      <c r="R1160" s="66" t="s">
        <v>476</v>
      </c>
      <c r="S1160" s="67">
        <v>178518.837769231</v>
      </c>
      <c r="T1160" s="67">
        <f t="shared" si="18"/>
        <v>315264.26750046195</v>
      </c>
      <c r="U1160" s="67">
        <v>1785188.3776923099</v>
      </c>
      <c r="V1160" s="68">
        <v>18</v>
      </c>
    </row>
    <row r="1161" spans="2:22" x14ac:dyDescent="0.25">
      <c r="B1161" s="66">
        <v>0</v>
      </c>
      <c r="C1161" s="66">
        <v>40648</v>
      </c>
      <c r="D1161" s="66">
        <v>41373</v>
      </c>
      <c r="E1161" s="66">
        <v>41494</v>
      </c>
      <c r="F1161" s="66">
        <v>41494</v>
      </c>
      <c r="G1161" s="66" t="s">
        <v>113</v>
      </c>
      <c r="H1161" s="66" t="s">
        <v>57</v>
      </c>
      <c r="I1161" s="66" t="s">
        <v>378</v>
      </c>
      <c r="J1161" s="66" t="s">
        <v>379</v>
      </c>
      <c r="K1161" s="66" t="s">
        <v>304</v>
      </c>
      <c r="L1161" s="66" t="s">
        <v>305</v>
      </c>
      <c r="O1161" s="69" t="s">
        <v>57</v>
      </c>
      <c r="P1161" s="69">
        <v>1.766</v>
      </c>
      <c r="Q1161" s="66" t="s">
        <v>59</v>
      </c>
      <c r="R1161" s="66" t="s">
        <v>466</v>
      </c>
      <c r="S1161" s="67">
        <v>215920.47530769199</v>
      </c>
      <c r="T1161" s="67">
        <f t="shared" si="18"/>
        <v>381315.55939338403</v>
      </c>
      <c r="U1161" s="67">
        <v>1439469.8353846199</v>
      </c>
      <c r="V1161" s="68">
        <v>12</v>
      </c>
    </row>
    <row r="1162" spans="2:22" x14ac:dyDescent="0.25">
      <c r="B1162" s="66">
        <v>0</v>
      </c>
      <c r="C1162" s="66">
        <v>40648</v>
      </c>
      <c r="D1162" s="66">
        <v>41373</v>
      </c>
      <c r="E1162" s="66">
        <v>41494</v>
      </c>
      <c r="F1162" s="66">
        <v>41494</v>
      </c>
      <c r="G1162" s="66" t="s">
        <v>113</v>
      </c>
      <c r="H1162" s="66" t="s">
        <v>57</v>
      </c>
      <c r="I1162" s="66" t="s">
        <v>378</v>
      </c>
      <c r="J1162" s="66" t="s">
        <v>379</v>
      </c>
      <c r="K1162" s="66" t="s">
        <v>304</v>
      </c>
      <c r="L1162" s="66" t="s">
        <v>305</v>
      </c>
      <c r="O1162" s="69" t="s">
        <v>57</v>
      </c>
      <c r="P1162" s="69">
        <v>1.766</v>
      </c>
      <c r="Q1162" s="66" t="s">
        <v>59</v>
      </c>
      <c r="R1162" s="66" t="s">
        <v>467</v>
      </c>
      <c r="S1162" s="67">
        <v>162995.76861538499</v>
      </c>
      <c r="T1162" s="67">
        <f t="shared" si="18"/>
        <v>287850.52737476991</v>
      </c>
      <c r="U1162" s="67">
        <v>814978.84307692305</v>
      </c>
      <c r="V1162" s="68">
        <v>7</v>
      </c>
    </row>
    <row r="1163" spans="2:22" x14ac:dyDescent="0.25">
      <c r="B1163" s="66">
        <v>0</v>
      </c>
      <c r="C1163" s="66">
        <v>40648</v>
      </c>
      <c r="D1163" s="66">
        <v>41373</v>
      </c>
      <c r="E1163" s="66">
        <v>41494</v>
      </c>
      <c r="F1163" s="66">
        <v>41494</v>
      </c>
      <c r="G1163" s="66" t="s">
        <v>113</v>
      </c>
      <c r="H1163" s="66" t="s">
        <v>57</v>
      </c>
      <c r="I1163" s="66" t="s">
        <v>378</v>
      </c>
      <c r="J1163" s="66" t="s">
        <v>379</v>
      </c>
      <c r="K1163" s="66" t="s">
        <v>304</v>
      </c>
      <c r="L1163" s="66" t="s">
        <v>305</v>
      </c>
      <c r="O1163" s="69" t="s">
        <v>57</v>
      </c>
      <c r="P1163" s="69">
        <v>1.766</v>
      </c>
      <c r="Q1163" s="66" t="s">
        <v>59</v>
      </c>
      <c r="R1163" s="66" t="s">
        <v>478</v>
      </c>
      <c r="S1163" s="67">
        <v>58558.546153846197</v>
      </c>
      <c r="T1163" s="67">
        <f t="shared" si="18"/>
        <v>103414.39250769239</v>
      </c>
      <c r="U1163" s="67">
        <v>195195.15384615399</v>
      </c>
      <c r="V1163" s="68">
        <v>1</v>
      </c>
    </row>
    <row r="1164" spans="2:22" x14ac:dyDescent="0.25">
      <c r="B1164" s="66">
        <v>0</v>
      </c>
      <c r="C1164" s="66">
        <v>40648</v>
      </c>
      <c r="D1164" s="66">
        <v>42099</v>
      </c>
      <c r="E1164" s="66">
        <v>42099</v>
      </c>
      <c r="F1164" s="66">
        <v>42099</v>
      </c>
      <c r="G1164" s="66" t="s">
        <v>113</v>
      </c>
      <c r="H1164" s="66" t="s">
        <v>57</v>
      </c>
      <c r="I1164" s="66" t="s">
        <v>116</v>
      </c>
      <c r="J1164" s="66" t="s">
        <v>142</v>
      </c>
      <c r="O1164" s="69" t="s">
        <v>57</v>
      </c>
      <c r="P1164" s="69">
        <v>1.766</v>
      </c>
      <c r="Q1164" s="66" t="s">
        <v>59</v>
      </c>
      <c r="R1164" s="66" t="s">
        <v>471</v>
      </c>
      <c r="S1164" s="67">
        <v>5842.2867384615402</v>
      </c>
      <c r="T1164" s="67">
        <f t="shared" si="18"/>
        <v>10317.478380123081</v>
      </c>
      <c r="U1164" s="67">
        <v>73028.584230769193</v>
      </c>
      <c r="V1164" s="68">
        <v>1</v>
      </c>
    </row>
    <row r="1165" spans="2:22" x14ac:dyDescent="0.25">
      <c r="B1165" s="66">
        <v>0</v>
      </c>
      <c r="C1165" s="66">
        <v>40648</v>
      </c>
      <c r="D1165" s="66">
        <v>42099</v>
      </c>
      <c r="E1165" s="66">
        <v>42099</v>
      </c>
      <c r="F1165" s="66">
        <v>42099</v>
      </c>
      <c r="G1165" s="66" t="s">
        <v>113</v>
      </c>
      <c r="H1165" s="66" t="s">
        <v>57</v>
      </c>
      <c r="I1165" s="66" t="s">
        <v>116</v>
      </c>
      <c r="J1165" s="66" t="s">
        <v>142</v>
      </c>
      <c r="O1165" s="69" t="s">
        <v>57</v>
      </c>
      <c r="P1165" s="69">
        <v>1.766</v>
      </c>
      <c r="Q1165" s="66" t="s">
        <v>59</v>
      </c>
      <c r="R1165" s="66" t="s">
        <v>468</v>
      </c>
      <c r="S1165" s="67">
        <v>49897.736826922999</v>
      </c>
      <c r="T1165" s="67">
        <f t="shared" si="18"/>
        <v>88119.403236346014</v>
      </c>
      <c r="U1165" s="67">
        <v>199590.947307692</v>
      </c>
      <c r="V1165" s="68">
        <v>1</v>
      </c>
    </row>
    <row r="1166" spans="2:22" x14ac:dyDescent="0.25">
      <c r="B1166" s="66">
        <v>0</v>
      </c>
      <c r="C1166" s="66">
        <v>40648</v>
      </c>
      <c r="D1166" s="66">
        <v>42099</v>
      </c>
      <c r="E1166" s="66">
        <v>42099</v>
      </c>
      <c r="F1166" s="66">
        <v>42099</v>
      </c>
      <c r="G1166" s="66" t="s">
        <v>113</v>
      </c>
      <c r="H1166" s="66" t="s">
        <v>57</v>
      </c>
      <c r="I1166" s="66" t="s">
        <v>116</v>
      </c>
      <c r="J1166" s="66" t="s">
        <v>142</v>
      </c>
      <c r="O1166" s="69" t="s">
        <v>57</v>
      </c>
      <c r="P1166" s="69">
        <v>1.766</v>
      </c>
      <c r="Q1166" s="66" t="s">
        <v>59</v>
      </c>
      <c r="R1166" s="66" t="s">
        <v>469</v>
      </c>
      <c r="S1166" s="67">
        <v>246226.00046153899</v>
      </c>
      <c r="T1166" s="67">
        <f t="shared" si="18"/>
        <v>434835.11681507784</v>
      </c>
      <c r="U1166" s="67">
        <v>703502.85846153798</v>
      </c>
      <c r="V1166" s="68">
        <v>3</v>
      </c>
    </row>
    <row r="1167" spans="2:22" x14ac:dyDescent="0.25">
      <c r="B1167" s="66">
        <v>0</v>
      </c>
      <c r="C1167" s="66">
        <v>40648</v>
      </c>
      <c r="D1167" s="66">
        <v>42099</v>
      </c>
      <c r="E1167" s="66">
        <v>42099</v>
      </c>
      <c r="F1167" s="66">
        <v>42099</v>
      </c>
      <c r="G1167" s="66" t="s">
        <v>113</v>
      </c>
      <c r="H1167" s="66" t="s">
        <v>57</v>
      </c>
      <c r="I1167" s="66" t="s">
        <v>116</v>
      </c>
      <c r="J1167" s="66" t="s">
        <v>142</v>
      </c>
      <c r="O1167" s="69" t="s">
        <v>57</v>
      </c>
      <c r="P1167" s="69">
        <v>1.766</v>
      </c>
      <c r="Q1167" s="66" t="s">
        <v>59</v>
      </c>
      <c r="R1167" s="66" t="s">
        <v>480</v>
      </c>
      <c r="S1167" s="67">
        <v>188119.27807692299</v>
      </c>
      <c r="T1167" s="67">
        <f t="shared" si="18"/>
        <v>332218.645083846</v>
      </c>
      <c r="U1167" s="67">
        <v>376238.55615384597</v>
      </c>
      <c r="V1167" s="68">
        <v>1</v>
      </c>
    </row>
    <row r="1168" spans="2:22" x14ac:dyDescent="0.25">
      <c r="B1168" s="66">
        <v>0</v>
      </c>
      <c r="C1168" s="66">
        <v>40648</v>
      </c>
      <c r="D1168" s="66">
        <v>42099</v>
      </c>
      <c r="E1168" s="66">
        <v>52002</v>
      </c>
      <c r="F1168" s="66">
        <v>54477</v>
      </c>
      <c r="G1168" s="66" t="s">
        <v>113</v>
      </c>
      <c r="H1168" s="66" t="s">
        <v>57</v>
      </c>
      <c r="I1168" s="66" t="s">
        <v>116</v>
      </c>
      <c r="J1168" s="66" t="s">
        <v>142</v>
      </c>
      <c r="K1168" s="66" t="s">
        <v>507</v>
      </c>
      <c r="L1168" s="66" t="s">
        <v>674</v>
      </c>
      <c r="M1168" s="66" t="s">
        <v>455</v>
      </c>
      <c r="N1168" s="66" t="s">
        <v>454</v>
      </c>
      <c r="O1168" s="69" t="s">
        <v>57</v>
      </c>
      <c r="P1168" s="69">
        <v>1.766</v>
      </c>
      <c r="Q1168" s="66" t="s">
        <v>59</v>
      </c>
      <c r="R1168" s="66" t="s">
        <v>465</v>
      </c>
      <c r="S1168" s="67">
        <v>8977.0859230769202</v>
      </c>
      <c r="T1168" s="67">
        <f t="shared" si="18"/>
        <v>15853.533740153842</v>
      </c>
      <c r="U1168" s="67">
        <v>89770.859230769202</v>
      </c>
      <c r="V1168" s="68">
        <v>1</v>
      </c>
    </row>
    <row r="1169" spans="2:22" x14ac:dyDescent="0.25">
      <c r="B1169" s="66">
        <v>0</v>
      </c>
      <c r="C1169" s="66">
        <v>40648</v>
      </c>
      <c r="D1169" s="66">
        <v>42099</v>
      </c>
      <c r="E1169" s="66">
        <v>52002</v>
      </c>
      <c r="F1169" s="66">
        <v>54477</v>
      </c>
      <c r="G1169" s="66" t="s">
        <v>113</v>
      </c>
      <c r="H1169" s="66" t="s">
        <v>57</v>
      </c>
      <c r="I1169" s="66" t="s">
        <v>116</v>
      </c>
      <c r="J1169" s="66" t="s">
        <v>142</v>
      </c>
      <c r="K1169" s="66" t="s">
        <v>507</v>
      </c>
      <c r="L1169" s="66" t="s">
        <v>674</v>
      </c>
      <c r="M1169" s="66" t="s">
        <v>455</v>
      </c>
      <c r="N1169" s="66" t="s">
        <v>454</v>
      </c>
      <c r="O1169" s="69" t="s">
        <v>57</v>
      </c>
      <c r="P1169" s="69">
        <v>1.766</v>
      </c>
      <c r="Q1169" s="66" t="s">
        <v>59</v>
      </c>
      <c r="R1169" s="66" t="s">
        <v>476</v>
      </c>
      <c r="S1169" s="67">
        <v>45151.412692307698</v>
      </c>
      <c r="T1169" s="67">
        <f t="shared" si="18"/>
        <v>79737.3948146154</v>
      </c>
      <c r="U1169" s="67">
        <v>451514.12692307698</v>
      </c>
      <c r="V1169" s="68">
        <v>4</v>
      </c>
    </row>
    <row r="1170" spans="2:22" x14ac:dyDescent="0.25">
      <c r="B1170" s="66">
        <v>0</v>
      </c>
      <c r="C1170" s="66">
        <v>40648</v>
      </c>
      <c r="D1170" s="66">
        <v>42099</v>
      </c>
      <c r="E1170" s="66">
        <v>52002</v>
      </c>
      <c r="F1170" s="66">
        <v>54477</v>
      </c>
      <c r="G1170" s="66" t="s">
        <v>113</v>
      </c>
      <c r="H1170" s="66" t="s">
        <v>57</v>
      </c>
      <c r="I1170" s="66" t="s">
        <v>116</v>
      </c>
      <c r="J1170" s="66" t="s">
        <v>142</v>
      </c>
      <c r="K1170" s="66" t="s">
        <v>507</v>
      </c>
      <c r="L1170" s="66" t="s">
        <v>674</v>
      </c>
      <c r="M1170" s="66" t="s">
        <v>455</v>
      </c>
      <c r="N1170" s="66" t="s">
        <v>454</v>
      </c>
      <c r="O1170" s="69" t="s">
        <v>57</v>
      </c>
      <c r="P1170" s="69">
        <v>1.766</v>
      </c>
      <c r="Q1170" s="66" t="s">
        <v>59</v>
      </c>
      <c r="R1170" s="66" t="s">
        <v>467</v>
      </c>
      <c r="S1170" s="67">
        <v>59179.061076922997</v>
      </c>
      <c r="T1170" s="67">
        <f t="shared" si="18"/>
        <v>104510.22186184602</v>
      </c>
      <c r="U1170" s="67">
        <v>295895.30538461503</v>
      </c>
      <c r="V1170" s="68">
        <v>2</v>
      </c>
    </row>
    <row r="1171" spans="2:22" x14ac:dyDescent="0.25">
      <c r="B1171" s="66">
        <v>0</v>
      </c>
      <c r="C1171" s="66">
        <v>40648</v>
      </c>
      <c r="D1171" s="66">
        <v>42099</v>
      </c>
      <c r="E1171" s="66">
        <v>52002</v>
      </c>
      <c r="F1171" s="66">
        <v>54477</v>
      </c>
      <c r="G1171" s="66" t="s">
        <v>113</v>
      </c>
      <c r="H1171" s="66" t="s">
        <v>57</v>
      </c>
      <c r="I1171" s="66" t="s">
        <v>116</v>
      </c>
      <c r="J1171" s="66" t="s">
        <v>142</v>
      </c>
      <c r="K1171" s="66" t="s">
        <v>507</v>
      </c>
      <c r="L1171" s="66" t="s">
        <v>674</v>
      </c>
      <c r="M1171" s="66" t="s">
        <v>455</v>
      </c>
      <c r="N1171" s="66" t="s">
        <v>454</v>
      </c>
      <c r="O1171" s="69" t="s">
        <v>57</v>
      </c>
      <c r="P1171" s="69">
        <v>1.766</v>
      </c>
      <c r="Q1171" s="66" t="s">
        <v>78</v>
      </c>
      <c r="R1171" s="66" t="s">
        <v>465</v>
      </c>
      <c r="S1171" s="67">
        <v>54991.963384615403</v>
      </c>
      <c r="T1171" s="67">
        <f t="shared" si="18"/>
        <v>97115.807337230799</v>
      </c>
      <c r="U1171" s="67">
        <v>549919.63384615397</v>
      </c>
      <c r="V1171" s="68">
        <v>6</v>
      </c>
    </row>
    <row r="1172" spans="2:22" x14ac:dyDescent="0.25">
      <c r="B1172" s="66">
        <v>0</v>
      </c>
      <c r="C1172" s="66">
        <v>40648</v>
      </c>
      <c r="D1172" s="66">
        <v>42099</v>
      </c>
      <c r="E1172" s="66">
        <v>52002</v>
      </c>
      <c r="F1172" s="66">
        <v>54477</v>
      </c>
      <c r="G1172" s="66" t="s">
        <v>113</v>
      </c>
      <c r="H1172" s="66" t="s">
        <v>57</v>
      </c>
      <c r="I1172" s="66" t="s">
        <v>116</v>
      </c>
      <c r="J1172" s="66" t="s">
        <v>142</v>
      </c>
      <c r="K1172" s="66" t="s">
        <v>507</v>
      </c>
      <c r="L1172" s="66" t="s">
        <v>674</v>
      </c>
      <c r="M1172" s="66" t="s">
        <v>455</v>
      </c>
      <c r="N1172" s="66" t="s">
        <v>454</v>
      </c>
      <c r="O1172" s="69" t="s">
        <v>57</v>
      </c>
      <c r="P1172" s="69">
        <v>1.766</v>
      </c>
      <c r="Q1172" s="66" t="s">
        <v>78</v>
      </c>
      <c r="R1172" s="66" t="s">
        <v>476</v>
      </c>
      <c r="S1172" s="67">
        <v>21306.9883076923</v>
      </c>
      <c r="T1172" s="67">
        <f t="shared" si="18"/>
        <v>37628.141351384598</v>
      </c>
      <c r="U1172" s="67">
        <v>213069.883076923</v>
      </c>
      <c r="V1172" s="68">
        <v>2</v>
      </c>
    </row>
    <row r="1173" spans="2:22" x14ac:dyDescent="0.25">
      <c r="B1173" s="66">
        <v>0</v>
      </c>
      <c r="C1173" s="66">
        <v>40648</v>
      </c>
      <c r="D1173" s="66">
        <v>42099</v>
      </c>
      <c r="E1173" s="66">
        <v>52002</v>
      </c>
      <c r="F1173" s="66">
        <v>54477</v>
      </c>
      <c r="G1173" s="66" t="s">
        <v>113</v>
      </c>
      <c r="H1173" s="66" t="s">
        <v>57</v>
      </c>
      <c r="I1173" s="66" t="s">
        <v>116</v>
      </c>
      <c r="J1173" s="66" t="s">
        <v>142</v>
      </c>
      <c r="K1173" s="66" t="s">
        <v>507</v>
      </c>
      <c r="L1173" s="66" t="s">
        <v>674</v>
      </c>
      <c r="M1173" s="66" t="s">
        <v>455</v>
      </c>
      <c r="N1173" s="66" t="s">
        <v>454</v>
      </c>
      <c r="O1173" s="69" t="s">
        <v>57</v>
      </c>
      <c r="P1173" s="69">
        <v>1.766</v>
      </c>
      <c r="Q1173" s="66" t="s">
        <v>80</v>
      </c>
      <c r="R1173" s="66" t="s">
        <v>475</v>
      </c>
      <c r="S1173" s="67">
        <v>13601.618826923101</v>
      </c>
      <c r="T1173" s="67">
        <f t="shared" si="18"/>
        <v>24020.458848346196</v>
      </c>
      <c r="U1173" s="67">
        <v>151129.09807692299</v>
      </c>
      <c r="V1173" s="68">
        <v>2</v>
      </c>
    </row>
    <row r="1174" spans="2:22" x14ac:dyDescent="0.25">
      <c r="B1174" s="66">
        <v>0</v>
      </c>
      <c r="C1174" s="66">
        <v>40648</v>
      </c>
      <c r="D1174" s="66">
        <v>42099</v>
      </c>
      <c r="E1174" s="66">
        <v>52002</v>
      </c>
      <c r="F1174" s="66">
        <v>54477</v>
      </c>
      <c r="G1174" s="66" t="s">
        <v>113</v>
      </c>
      <c r="H1174" s="66" t="s">
        <v>57</v>
      </c>
      <c r="I1174" s="66" t="s">
        <v>116</v>
      </c>
      <c r="J1174" s="66" t="s">
        <v>142</v>
      </c>
      <c r="K1174" s="66" t="s">
        <v>507</v>
      </c>
      <c r="L1174" s="66" t="s">
        <v>674</v>
      </c>
      <c r="M1174" s="66" t="s">
        <v>455</v>
      </c>
      <c r="N1174" s="66" t="s">
        <v>454</v>
      </c>
      <c r="O1174" s="69" t="s">
        <v>57</v>
      </c>
      <c r="P1174" s="69">
        <v>1.766</v>
      </c>
      <c r="Q1174" s="66" t="s">
        <v>80</v>
      </c>
      <c r="R1174" s="66" t="s">
        <v>465</v>
      </c>
      <c r="S1174" s="67">
        <v>9665.2815384615405</v>
      </c>
      <c r="T1174" s="67">
        <f t="shared" si="18"/>
        <v>17068.887196923082</v>
      </c>
      <c r="U1174" s="67">
        <v>96652.815384615402</v>
      </c>
      <c r="V1174" s="68">
        <v>1</v>
      </c>
    </row>
    <row r="1175" spans="2:22" x14ac:dyDescent="0.25">
      <c r="B1175" s="66">
        <v>0</v>
      </c>
      <c r="C1175" s="66">
        <v>40648</v>
      </c>
      <c r="D1175" s="66">
        <v>42099</v>
      </c>
      <c r="E1175" s="66">
        <v>52002</v>
      </c>
      <c r="F1175" s="66">
        <v>54477</v>
      </c>
      <c r="G1175" s="66" t="s">
        <v>113</v>
      </c>
      <c r="H1175" s="66" t="s">
        <v>57</v>
      </c>
      <c r="I1175" s="66" t="s">
        <v>116</v>
      </c>
      <c r="J1175" s="66" t="s">
        <v>142</v>
      </c>
      <c r="K1175" s="66" t="s">
        <v>507</v>
      </c>
      <c r="L1175" s="66" t="s">
        <v>674</v>
      </c>
      <c r="M1175" s="66" t="s">
        <v>455</v>
      </c>
      <c r="N1175" s="66" t="s">
        <v>454</v>
      </c>
      <c r="O1175" s="69" t="s">
        <v>57</v>
      </c>
      <c r="P1175" s="69">
        <v>1.766</v>
      </c>
      <c r="Q1175" s="66" t="s">
        <v>80</v>
      </c>
      <c r="R1175" s="66" t="s">
        <v>476</v>
      </c>
      <c r="S1175" s="67">
        <v>25496.830384615299</v>
      </c>
      <c r="T1175" s="67">
        <f t="shared" si="18"/>
        <v>45027.402459230616</v>
      </c>
      <c r="U1175" s="67">
        <v>254968.30384615401</v>
      </c>
      <c r="V1175" s="68">
        <v>3</v>
      </c>
    </row>
    <row r="1176" spans="2:22" x14ac:dyDescent="0.25">
      <c r="B1176" s="66">
        <v>0</v>
      </c>
      <c r="C1176" s="66">
        <v>40648</v>
      </c>
      <c r="D1176" s="66">
        <v>42099</v>
      </c>
      <c r="E1176" s="66">
        <v>61905</v>
      </c>
      <c r="F1176" s="66">
        <v>61905</v>
      </c>
      <c r="G1176" s="66" t="s">
        <v>113</v>
      </c>
      <c r="H1176" s="66" t="s">
        <v>57</v>
      </c>
      <c r="I1176" s="66" t="s">
        <v>116</v>
      </c>
      <c r="J1176" s="66" t="s">
        <v>142</v>
      </c>
      <c r="K1176" s="66" t="s">
        <v>121</v>
      </c>
      <c r="L1176" s="66" t="s">
        <v>552</v>
      </c>
      <c r="O1176" s="69" t="s">
        <v>57</v>
      </c>
      <c r="P1176" s="69">
        <v>1.766</v>
      </c>
      <c r="Q1176" s="66" t="s">
        <v>59</v>
      </c>
      <c r="R1176" s="66" t="s">
        <v>475</v>
      </c>
      <c r="S1176" s="67">
        <v>7268.8893923076903</v>
      </c>
      <c r="T1176" s="67">
        <f t="shared" si="18"/>
        <v>12836.85866681538</v>
      </c>
      <c r="U1176" s="67">
        <v>80765.437692307707</v>
      </c>
      <c r="V1176" s="68">
        <v>1</v>
      </c>
    </row>
    <row r="1177" spans="2:22" x14ac:dyDescent="0.25">
      <c r="B1177" s="66">
        <v>0</v>
      </c>
      <c r="C1177" s="66">
        <v>40648</v>
      </c>
      <c r="D1177" s="66">
        <v>42099</v>
      </c>
      <c r="E1177" s="66">
        <v>61905</v>
      </c>
      <c r="F1177" s="66">
        <v>61905</v>
      </c>
      <c r="G1177" s="66" t="s">
        <v>113</v>
      </c>
      <c r="H1177" s="66" t="s">
        <v>57</v>
      </c>
      <c r="I1177" s="66" t="s">
        <v>116</v>
      </c>
      <c r="J1177" s="66" t="s">
        <v>142</v>
      </c>
      <c r="K1177" s="66" t="s">
        <v>121</v>
      </c>
      <c r="L1177" s="66" t="s">
        <v>552</v>
      </c>
      <c r="O1177" s="69" t="s">
        <v>57</v>
      </c>
      <c r="P1177" s="69">
        <v>1.766</v>
      </c>
      <c r="Q1177" s="66" t="s">
        <v>59</v>
      </c>
      <c r="R1177" s="66" t="s">
        <v>465</v>
      </c>
      <c r="S1177" s="67">
        <v>9789.0456153846208</v>
      </c>
      <c r="T1177" s="67">
        <f t="shared" si="18"/>
        <v>17287.45455676924</v>
      </c>
      <c r="U1177" s="67">
        <v>97890.4561538462</v>
      </c>
      <c r="V1177" s="68">
        <v>1</v>
      </c>
    </row>
    <row r="1178" spans="2:22" x14ac:dyDescent="0.25">
      <c r="B1178" s="66">
        <v>0</v>
      </c>
      <c r="C1178" s="66">
        <v>40648</v>
      </c>
      <c r="D1178" s="66">
        <v>42099</v>
      </c>
      <c r="E1178" s="66">
        <v>61905</v>
      </c>
      <c r="F1178" s="66">
        <v>61905</v>
      </c>
      <c r="G1178" s="66" t="s">
        <v>113</v>
      </c>
      <c r="H1178" s="66" t="s">
        <v>57</v>
      </c>
      <c r="I1178" s="66" t="s">
        <v>116</v>
      </c>
      <c r="J1178" s="66" t="s">
        <v>142</v>
      </c>
      <c r="K1178" s="66" t="s">
        <v>121</v>
      </c>
      <c r="L1178" s="66" t="s">
        <v>552</v>
      </c>
      <c r="O1178" s="69" t="s">
        <v>57</v>
      </c>
      <c r="P1178" s="69">
        <v>1.766</v>
      </c>
      <c r="Q1178" s="66" t="s">
        <v>59</v>
      </c>
      <c r="R1178" s="66" t="s">
        <v>476</v>
      </c>
      <c r="S1178" s="67">
        <v>62632.618846153899</v>
      </c>
      <c r="T1178" s="67">
        <f t="shared" si="18"/>
        <v>110609.20488230779</v>
      </c>
      <c r="U1178" s="67">
        <v>626326.18846153805</v>
      </c>
      <c r="V1178" s="68">
        <v>6</v>
      </c>
    </row>
    <row r="1179" spans="2:22" x14ac:dyDescent="0.25">
      <c r="B1179" s="66">
        <v>0</v>
      </c>
      <c r="C1179" s="66">
        <v>40648</v>
      </c>
      <c r="D1179" s="66">
        <v>42099</v>
      </c>
      <c r="E1179" s="66">
        <v>61905</v>
      </c>
      <c r="F1179" s="66">
        <v>61905</v>
      </c>
      <c r="G1179" s="66" t="s">
        <v>113</v>
      </c>
      <c r="H1179" s="66" t="s">
        <v>57</v>
      </c>
      <c r="I1179" s="66" t="s">
        <v>116</v>
      </c>
      <c r="J1179" s="66" t="s">
        <v>142</v>
      </c>
      <c r="K1179" s="66" t="s">
        <v>121</v>
      </c>
      <c r="L1179" s="66" t="s">
        <v>552</v>
      </c>
      <c r="O1179" s="69" t="s">
        <v>57</v>
      </c>
      <c r="P1179" s="69">
        <v>1.766</v>
      </c>
      <c r="Q1179" s="66" t="s">
        <v>59</v>
      </c>
      <c r="R1179" s="66" t="s">
        <v>466</v>
      </c>
      <c r="S1179" s="67">
        <v>67568.692384615599</v>
      </c>
      <c r="T1179" s="67">
        <f t="shared" si="18"/>
        <v>119326.31075123115</v>
      </c>
      <c r="U1179" s="67">
        <v>450457.94923076901</v>
      </c>
      <c r="V1179" s="68">
        <v>3</v>
      </c>
    </row>
    <row r="1180" spans="2:22" x14ac:dyDescent="0.25">
      <c r="B1180" s="66">
        <v>0</v>
      </c>
      <c r="C1180" s="66">
        <v>40648</v>
      </c>
      <c r="D1180" s="66">
        <v>42099</v>
      </c>
      <c r="E1180" s="66">
        <v>61905</v>
      </c>
      <c r="F1180" s="66">
        <v>61905</v>
      </c>
      <c r="G1180" s="66" t="s">
        <v>113</v>
      </c>
      <c r="H1180" s="66" t="s">
        <v>57</v>
      </c>
      <c r="I1180" s="66" t="s">
        <v>116</v>
      </c>
      <c r="J1180" s="66" t="s">
        <v>142</v>
      </c>
      <c r="K1180" s="66" t="s">
        <v>121</v>
      </c>
      <c r="L1180" s="66" t="s">
        <v>552</v>
      </c>
      <c r="O1180" s="69" t="s">
        <v>57</v>
      </c>
      <c r="P1180" s="69">
        <v>1.766</v>
      </c>
      <c r="Q1180" s="66" t="s">
        <v>59</v>
      </c>
      <c r="R1180" s="66" t="s">
        <v>467</v>
      </c>
      <c r="S1180" s="67">
        <v>60886.455461538601</v>
      </c>
      <c r="T1180" s="67">
        <f t="shared" si="18"/>
        <v>107525.48034507717</v>
      </c>
      <c r="U1180" s="67">
        <v>304432.27730769198</v>
      </c>
      <c r="V1180" s="68">
        <v>2</v>
      </c>
    </row>
    <row r="1181" spans="2:22" x14ac:dyDescent="0.25">
      <c r="B1181" s="66">
        <v>0</v>
      </c>
      <c r="C1181" s="66">
        <v>40648</v>
      </c>
      <c r="D1181" s="66">
        <v>42099</v>
      </c>
      <c r="E1181" s="66">
        <v>61905</v>
      </c>
      <c r="F1181" s="66">
        <v>61905</v>
      </c>
      <c r="G1181" s="66" t="s">
        <v>113</v>
      </c>
      <c r="H1181" s="66" t="s">
        <v>57</v>
      </c>
      <c r="I1181" s="66" t="s">
        <v>116</v>
      </c>
      <c r="J1181" s="66" t="s">
        <v>142</v>
      </c>
      <c r="K1181" s="66" t="s">
        <v>121</v>
      </c>
      <c r="L1181" s="66" t="s">
        <v>552</v>
      </c>
      <c r="O1181" s="69" t="s">
        <v>57</v>
      </c>
      <c r="P1181" s="69">
        <v>1.766</v>
      </c>
      <c r="Q1181" s="66" t="s">
        <v>59</v>
      </c>
      <c r="R1181" s="66" t="s">
        <v>468</v>
      </c>
      <c r="S1181" s="67">
        <v>132798.947788461</v>
      </c>
      <c r="T1181" s="67">
        <f t="shared" si="18"/>
        <v>234522.94179442211</v>
      </c>
      <c r="U1181" s="67">
        <v>531195.79115384596</v>
      </c>
      <c r="V1181" s="68">
        <v>3</v>
      </c>
    </row>
    <row r="1182" spans="2:22" x14ac:dyDescent="0.25">
      <c r="B1182" s="66">
        <v>0</v>
      </c>
      <c r="C1182" s="66">
        <v>40648</v>
      </c>
      <c r="D1182" s="66">
        <v>42099</v>
      </c>
      <c r="E1182" s="66">
        <v>61905</v>
      </c>
      <c r="F1182" s="66">
        <v>69332</v>
      </c>
      <c r="G1182" s="66" t="s">
        <v>113</v>
      </c>
      <c r="H1182" s="66" t="s">
        <v>57</v>
      </c>
      <c r="I1182" s="66" t="s">
        <v>116</v>
      </c>
      <c r="J1182" s="66" t="s">
        <v>142</v>
      </c>
      <c r="K1182" s="66" t="s">
        <v>121</v>
      </c>
      <c r="L1182" s="66" t="s">
        <v>552</v>
      </c>
      <c r="M1182" s="66" t="s">
        <v>555</v>
      </c>
      <c r="N1182" s="66" t="s">
        <v>556</v>
      </c>
      <c r="O1182" s="69" t="s">
        <v>57</v>
      </c>
      <c r="P1182" s="69">
        <v>1.766</v>
      </c>
      <c r="Q1182" s="66" t="s">
        <v>59</v>
      </c>
      <c r="R1182" s="66" t="s">
        <v>474</v>
      </c>
      <c r="S1182" s="67">
        <v>3306.1996846153902</v>
      </c>
      <c r="T1182" s="67">
        <f t="shared" si="18"/>
        <v>5838.748643030779</v>
      </c>
      <c r="U1182" s="67">
        <v>55103.328076923099</v>
      </c>
      <c r="V1182" s="68">
        <v>1</v>
      </c>
    </row>
    <row r="1183" spans="2:22" x14ac:dyDescent="0.25">
      <c r="B1183" s="66">
        <v>0</v>
      </c>
      <c r="C1183" s="66">
        <v>40648</v>
      </c>
      <c r="D1183" s="66">
        <v>42099</v>
      </c>
      <c r="E1183" s="66">
        <v>61905</v>
      </c>
      <c r="F1183" s="66">
        <v>69332</v>
      </c>
      <c r="G1183" s="66" t="s">
        <v>113</v>
      </c>
      <c r="H1183" s="66" t="s">
        <v>57</v>
      </c>
      <c r="I1183" s="66" t="s">
        <v>116</v>
      </c>
      <c r="J1183" s="66" t="s">
        <v>142</v>
      </c>
      <c r="K1183" s="66" t="s">
        <v>121</v>
      </c>
      <c r="L1183" s="66" t="s">
        <v>552</v>
      </c>
      <c r="M1183" s="66" t="s">
        <v>555</v>
      </c>
      <c r="N1183" s="66" t="s">
        <v>556</v>
      </c>
      <c r="O1183" s="69" t="s">
        <v>57</v>
      </c>
      <c r="P1183" s="69">
        <v>1.766</v>
      </c>
      <c r="Q1183" s="66" t="s">
        <v>59</v>
      </c>
      <c r="R1183" s="66" t="s">
        <v>471</v>
      </c>
      <c r="S1183" s="67">
        <v>4368.0418461538502</v>
      </c>
      <c r="T1183" s="67">
        <f t="shared" si="18"/>
        <v>7713.9619003076996</v>
      </c>
      <c r="U1183" s="67">
        <v>54600.523076923098</v>
      </c>
      <c r="V1183" s="68">
        <v>1</v>
      </c>
    </row>
    <row r="1184" spans="2:22" x14ac:dyDescent="0.25">
      <c r="B1184" s="66">
        <v>0</v>
      </c>
      <c r="C1184" s="66">
        <v>40648</v>
      </c>
      <c r="D1184" s="66">
        <v>42099</v>
      </c>
      <c r="E1184" s="66">
        <v>61905</v>
      </c>
      <c r="F1184" s="66">
        <v>69332</v>
      </c>
      <c r="G1184" s="66" t="s">
        <v>113</v>
      </c>
      <c r="H1184" s="66" t="s">
        <v>57</v>
      </c>
      <c r="I1184" s="66" t="s">
        <v>116</v>
      </c>
      <c r="J1184" s="66" t="s">
        <v>142</v>
      </c>
      <c r="K1184" s="66" t="s">
        <v>121</v>
      </c>
      <c r="L1184" s="66" t="s">
        <v>552</v>
      </c>
      <c r="M1184" s="66" t="s">
        <v>555</v>
      </c>
      <c r="N1184" s="66" t="s">
        <v>556</v>
      </c>
      <c r="O1184" s="69" t="s">
        <v>57</v>
      </c>
      <c r="P1184" s="69">
        <v>1.766</v>
      </c>
      <c r="Q1184" s="66" t="s">
        <v>59</v>
      </c>
      <c r="R1184" s="66" t="s">
        <v>475</v>
      </c>
      <c r="S1184" s="67">
        <v>37118.252180769203</v>
      </c>
      <c r="T1184" s="67">
        <f t="shared" si="18"/>
        <v>65550.833351238412</v>
      </c>
      <c r="U1184" s="67">
        <v>412425.02423076902</v>
      </c>
      <c r="V1184" s="68">
        <v>5</v>
      </c>
    </row>
    <row r="1185" spans="2:22" x14ac:dyDescent="0.25">
      <c r="B1185" s="66">
        <v>0</v>
      </c>
      <c r="C1185" s="66">
        <v>40648</v>
      </c>
      <c r="D1185" s="66">
        <v>42099</v>
      </c>
      <c r="E1185" s="66">
        <v>61905</v>
      </c>
      <c r="F1185" s="66">
        <v>69332</v>
      </c>
      <c r="G1185" s="66" t="s">
        <v>113</v>
      </c>
      <c r="H1185" s="66" t="s">
        <v>57</v>
      </c>
      <c r="I1185" s="66" t="s">
        <v>116</v>
      </c>
      <c r="J1185" s="66" t="s">
        <v>142</v>
      </c>
      <c r="K1185" s="66" t="s">
        <v>121</v>
      </c>
      <c r="L1185" s="66" t="s">
        <v>552</v>
      </c>
      <c r="M1185" s="66" t="s">
        <v>555</v>
      </c>
      <c r="N1185" s="66" t="s">
        <v>556</v>
      </c>
      <c r="O1185" s="69" t="s">
        <v>57</v>
      </c>
      <c r="P1185" s="69">
        <v>1.766</v>
      </c>
      <c r="Q1185" s="66" t="s">
        <v>59</v>
      </c>
      <c r="R1185" s="66" t="s">
        <v>465</v>
      </c>
      <c r="S1185" s="67">
        <v>150308.97157692199</v>
      </c>
      <c r="T1185" s="67">
        <f t="shared" si="18"/>
        <v>265445.64380484424</v>
      </c>
      <c r="U1185" s="67">
        <v>1503089.7157692299</v>
      </c>
      <c r="V1185" s="68">
        <v>16</v>
      </c>
    </row>
    <row r="1186" spans="2:22" x14ac:dyDescent="0.25">
      <c r="B1186" s="66">
        <v>0</v>
      </c>
      <c r="C1186" s="66">
        <v>40648</v>
      </c>
      <c r="D1186" s="66">
        <v>42099</v>
      </c>
      <c r="E1186" s="66">
        <v>61905</v>
      </c>
      <c r="F1186" s="66">
        <v>69332</v>
      </c>
      <c r="G1186" s="66" t="s">
        <v>113</v>
      </c>
      <c r="H1186" s="66" t="s">
        <v>57</v>
      </c>
      <c r="I1186" s="66" t="s">
        <v>116</v>
      </c>
      <c r="J1186" s="66" t="s">
        <v>142</v>
      </c>
      <c r="K1186" s="66" t="s">
        <v>121</v>
      </c>
      <c r="L1186" s="66" t="s">
        <v>552</v>
      </c>
      <c r="M1186" s="66" t="s">
        <v>555</v>
      </c>
      <c r="N1186" s="66" t="s">
        <v>556</v>
      </c>
      <c r="O1186" s="69" t="s">
        <v>57</v>
      </c>
      <c r="P1186" s="69">
        <v>1.766</v>
      </c>
      <c r="Q1186" s="66" t="s">
        <v>59</v>
      </c>
      <c r="R1186" s="66" t="s">
        <v>476</v>
      </c>
      <c r="S1186" s="67">
        <v>35920.575038461597</v>
      </c>
      <c r="T1186" s="67">
        <f t="shared" si="18"/>
        <v>63435.735517923182</v>
      </c>
      <c r="U1186" s="67">
        <v>359205.75038461498</v>
      </c>
      <c r="V1186" s="68">
        <v>3</v>
      </c>
    </row>
    <row r="1187" spans="2:22" x14ac:dyDescent="0.25">
      <c r="B1187" s="66">
        <v>0</v>
      </c>
      <c r="C1187" s="66">
        <v>40648</v>
      </c>
      <c r="D1187" s="66">
        <v>42099</v>
      </c>
      <c r="E1187" s="66">
        <v>61905</v>
      </c>
      <c r="F1187" s="66">
        <v>69332</v>
      </c>
      <c r="G1187" s="66" t="s">
        <v>113</v>
      </c>
      <c r="H1187" s="66" t="s">
        <v>57</v>
      </c>
      <c r="I1187" s="66" t="s">
        <v>116</v>
      </c>
      <c r="J1187" s="66" t="s">
        <v>142</v>
      </c>
      <c r="K1187" s="66" t="s">
        <v>121</v>
      </c>
      <c r="L1187" s="66" t="s">
        <v>552</v>
      </c>
      <c r="M1187" s="66" t="s">
        <v>555</v>
      </c>
      <c r="N1187" s="66" t="s">
        <v>556</v>
      </c>
      <c r="O1187" s="69" t="s">
        <v>57</v>
      </c>
      <c r="P1187" s="69">
        <v>1.766</v>
      </c>
      <c r="Q1187" s="66" t="s">
        <v>59</v>
      </c>
      <c r="R1187" s="66" t="s">
        <v>466</v>
      </c>
      <c r="S1187" s="67">
        <v>111811.101807692</v>
      </c>
      <c r="T1187" s="67">
        <f t="shared" si="18"/>
        <v>197458.40579238409</v>
      </c>
      <c r="U1187" s="67">
        <v>745407.34538461501</v>
      </c>
      <c r="V1187" s="68">
        <v>6</v>
      </c>
    </row>
    <row r="1188" spans="2:22" x14ac:dyDescent="0.25">
      <c r="B1188" s="66">
        <v>0</v>
      </c>
      <c r="C1188" s="66">
        <v>40648</v>
      </c>
      <c r="D1188" s="66">
        <v>42099</v>
      </c>
      <c r="E1188" s="66">
        <v>61905</v>
      </c>
      <c r="F1188" s="66">
        <v>69332</v>
      </c>
      <c r="G1188" s="66" t="s">
        <v>113</v>
      </c>
      <c r="H1188" s="66" t="s">
        <v>57</v>
      </c>
      <c r="I1188" s="66" t="s">
        <v>116</v>
      </c>
      <c r="J1188" s="66" t="s">
        <v>142</v>
      </c>
      <c r="K1188" s="66" t="s">
        <v>121</v>
      </c>
      <c r="L1188" s="66" t="s">
        <v>552</v>
      </c>
      <c r="M1188" s="66" t="s">
        <v>555</v>
      </c>
      <c r="N1188" s="66" t="s">
        <v>556</v>
      </c>
      <c r="O1188" s="69" t="s">
        <v>57</v>
      </c>
      <c r="P1188" s="69">
        <v>1.766</v>
      </c>
      <c r="Q1188" s="66" t="s">
        <v>59</v>
      </c>
      <c r="R1188" s="66" t="s">
        <v>467</v>
      </c>
      <c r="S1188" s="67">
        <v>29309.2323076924</v>
      </c>
      <c r="T1188" s="67">
        <f t="shared" si="18"/>
        <v>51760.10425538478</v>
      </c>
      <c r="U1188" s="67">
        <v>146546.16153846201</v>
      </c>
      <c r="V1188" s="68">
        <v>1</v>
      </c>
    </row>
    <row r="1189" spans="2:22" x14ac:dyDescent="0.25">
      <c r="B1189" s="66">
        <v>0</v>
      </c>
      <c r="C1189" s="66">
        <v>40648</v>
      </c>
      <c r="D1189" s="66">
        <v>42099</v>
      </c>
      <c r="E1189" s="66">
        <v>61905</v>
      </c>
      <c r="F1189" s="66">
        <v>69332</v>
      </c>
      <c r="G1189" s="66" t="s">
        <v>113</v>
      </c>
      <c r="H1189" s="66" t="s">
        <v>57</v>
      </c>
      <c r="I1189" s="66" t="s">
        <v>116</v>
      </c>
      <c r="J1189" s="66" t="s">
        <v>142</v>
      </c>
      <c r="K1189" s="66" t="s">
        <v>121</v>
      </c>
      <c r="L1189" s="66" t="s">
        <v>552</v>
      </c>
      <c r="M1189" s="66" t="s">
        <v>555</v>
      </c>
      <c r="N1189" s="66" t="s">
        <v>556</v>
      </c>
      <c r="O1189" s="69" t="s">
        <v>57</v>
      </c>
      <c r="P1189" s="69">
        <v>1.766</v>
      </c>
      <c r="Q1189" s="66" t="s">
        <v>75</v>
      </c>
      <c r="R1189" s="66" t="s">
        <v>472</v>
      </c>
      <c r="S1189" s="67">
        <v>26524.141500000002</v>
      </c>
      <c r="T1189" s="67">
        <f t="shared" si="18"/>
        <v>46841.633889000004</v>
      </c>
      <c r="U1189" s="67">
        <v>530482.82999999996</v>
      </c>
      <c r="V1189" s="68">
        <v>7</v>
      </c>
    </row>
    <row r="1190" spans="2:22" x14ac:dyDescent="0.25">
      <c r="B1190" s="66">
        <v>0</v>
      </c>
      <c r="C1190" s="66">
        <v>40648</v>
      </c>
      <c r="D1190" s="66">
        <v>42099</v>
      </c>
      <c r="E1190" s="66">
        <v>61905</v>
      </c>
      <c r="F1190" s="66">
        <v>69332</v>
      </c>
      <c r="G1190" s="66" t="s">
        <v>113</v>
      </c>
      <c r="H1190" s="66" t="s">
        <v>57</v>
      </c>
      <c r="I1190" s="66" t="s">
        <v>116</v>
      </c>
      <c r="J1190" s="66" t="s">
        <v>142</v>
      </c>
      <c r="K1190" s="66" t="s">
        <v>121</v>
      </c>
      <c r="L1190" s="66" t="s">
        <v>552</v>
      </c>
      <c r="M1190" s="66" t="s">
        <v>555</v>
      </c>
      <c r="N1190" s="66" t="s">
        <v>556</v>
      </c>
      <c r="O1190" s="69" t="s">
        <v>57</v>
      </c>
      <c r="P1190" s="69">
        <v>1.766</v>
      </c>
      <c r="Q1190" s="66" t="s">
        <v>75</v>
      </c>
      <c r="R1190" s="66" t="s">
        <v>476</v>
      </c>
      <c r="S1190" s="67">
        <v>10348.7712692308</v>
      </c>
      <c r="T1190" s="67">
        <f t="shared" si="18"/>
        <v>18275.930061461593</v>
      </c>
      <c r="U1190" s="67">
        <v>103487.71269230801</v>
      </c>
      <c r="V1190" s="68">
        <v>1</v>
      </c>
    </row>
    <row r="1191" spans="2:22" x14ac:dyDescent="0.25">
      <c r="B1191" s="66">
        <v>0</v>
      </c>
      <c r="C1191" s="66">
        <v>40648</v>
      </c>
      <c r="D1191" s="66">
        <v>42099</v>
      </c>
      <c r="E1191" s="66">
        <v>61905</v>
      </c>
      <c r="F1191" s="66">
        <v>69332</v>
      </c>
      <c r="G1191" s="66" t="s">
        <v>113</v>
      </c>
      <c r="H1191" s="66" t="s">
        <v>57</v>
      </c>
      <c r="I1191" s="66" t="s">
        <v>116</v>
      </c>
      <c r="J1191" s="66" t="s">
        <v>142</v>
      </c>
      <c r="K1191" s="66" t="s">
        <v>121</v>
      </c>
      <c r="L1191" s="66" t="s">
        <v>552</v>
      </c>
      <c r="M1191" s="66" t="s">
        <v>555</v>
      </c>
      <c r="N1191" s="66" t="s">
        <v>556</v>
      </c>
      <c r="O1191" s="69" t="s">
        <v>57</v>
      </c>
      <c r="P1191" s="69">
        <v>1.766</v>
      </c>
      <c r="Q1191" s="66" t="s">
        <v>82</v>
      </c>
      <c r="R1191" s="66" t="s">
        <v>472</v>
      </c>
      <c r="S1191" s="67">
        <v>154233.291</v>
      </c>
      <c r="T1191" s="67">
        <f t="shared" si="18"/>
        <v>272375.99190600001</v>
      </c>
      <c r="U1191" s="67">
        <v>3084665.82</v>
      </c>
      <c r="V1191" s="68">
        <v>40</v>
      </c>
    </row>
    <row r="1192" spans="2:22" x14ac:dyDescent="0.25">
      <c r="B1192" s="66">
        <v>0</v>
      </c>
      <c r="C1192" s="66">
        <v>40648</v>
      </c>
      <c r="D1192" s="66">
        <v>42099</v>
      </c>
      <c r="E1192" s="66">
        <v>61905</v>
      </c>
      <c r="F1192" s="66">
        <v>69332</v>
      </c>
      <c r="G1192" s="66" t="s">
        <v>113</v>
      </c>
      <c r="H1192" s="66" t="s">
        <v>57</v>
      </c>
      <c r="I1192" s="66" t="s">
        <v>116</v>
      </c>
      <c r="J1192" s="66" t="s">
        <v>142</v>
      </c>
      <c r="K1192" s="66" t="s">
        <v>121</v>
      </c>
      <c r="L1192" s="66" t="s">
        <v>552</v>
      </c>
      <c r="M1192" s="66" t="s">
        <v>555</v>
      </c>
      <c r="N1192" s="66" t="s">
        <v>556</v>
      </c>
      <c r="O1192" s="69" t="s">
        <v>57</v>
      </c>
      <c r="P1192" s="69">
        <v>1.766</v>
      </c>
      <c r="Q1192" s="66" t="s">
        <v>82</v>
      </c>
      <c r="R1192" s="66" t="s">
        <v>471</v>
      </c>
      <c r="S1192" s="67">
        <v>24913.365569230798</v>
      </c>
      <c r="T1192" s="67">
        <f t="shared" si="18"/>
        <v>43997.003595261587</v>
      </c>
      <c r="U1192" s="67">
        <v>311417.06961538497</v>
      </c>
      <c r="V1192" s="68">
        <v>5</v>
      </c>
    </row>
    <row r="1193" spans="2:22" x14ac:dyDescent="0.25">
      <c r="B1193" s="66">
        <v>0</v>
      </c>
      <c r="C1193" s="66">
        <v>40648</v>
      </c>
      <c r="D1193" s="66">
        <v>42099</v>
      </c>
      <c r="E1193" s="66">
        <v>61905</v>
      </c>
      <c r="F1193" s="66">
        <v>69332</v>
      </c>
      <c r="G1193" s="66" t="s">
        <v>113</v>
      </c>
      <c r="H1193" s="66" t="s">
        <v>57</v>
      </c>
      <c r="I1193" s="66" t="s">
        <v>116</v>
      </c>
      <c r="J1193" s="66" t="s">
        <v>142</v>
      </c>
      <c r="K1193" s="66" t="s">
        <v>121</v>
      </c>
      <c r="L1193" s="66" t="s">
        <v>552</v>
      </c>
      <c r="M1193" s="66" t="s">
        <v>555</v>
      </c>
      <c r="N1193" s="66" t="s">
        <v>556</v>
      </c>
      <c r="O1193" s="69" t="s">
        <v>57</v>
      </c>
      <c r="P1193" s="69">
        <v>1.766</v>
      </c>
      <c r="Q1193" s="66" t="s">
        <v>82</v>
      </c>
      <c r="R1193" s="66" t="s">
        <v>475</v>
      </c>
      <c r="S1193" s="67">
        <v>6149.31801923077</v>
      </c>
      <c r="T1193" s="67">
        <f t="shared" si="18"/>
        <v>10859.69562196154</v>
      </c>
      <c r="U1193" s="67">
        <v>68325.755769230804</v>
      </c>
      <c r="V1193" s="68">
        <v>1</v>
      </c>
    </row>
    <row r="1194" spans="2:22" x14ac:dyDescent="0.25">
      <c r="B1194" s="66">
        <v>0</v>
      </c>
      <c r="C1194" s="66">
        <v>40648</v>
      </c>
      <c r="D1194" s="66">
        <v>42099</v>
      </c>
      <c r="E1194" s="66">
        <v>61905</v>
      </c>
      <c r="F1194" s="66">
        <v>69332</v>
      </c>
      <c r="G1194" s="66" t="s">
        <v>113</v>
      </c>
      <c r="H1194" s="66" t="s">
        <v>57</v>
      </c>
      <c r="I1194" s="66" t="s">
        <v>116</v>
      </c>
      <c r="J1194" s="66" t="s">
        <v>142</v>
      </c>
      <c r="K1194" s="66" t="s">
        <v>121</v>
      </c>
      <c r="L1194" s="66" t="s">
        <v>552</v>
      </c>
      <c r="M1194" s="66" t="s">
        <v>555</v>
      </c>
      <c r="N1194" s="66" t="s">
        <v>556</v>
      </c>
      <c r="O1194" s="69" t="s">
        <v>57</v>
      </c>
      <c r="P1194" s="69">
        <v>1.766</v>
      </c>
      <c r="Q1194" s="66" t="s">
        <v>82</v>
      </c>
      <c r="R1194" s="66" t="s">
        <v>465</v>
      </c>
      <c r="S1194" s="67">
        <v>40152.8316923077</v>
      </c>
      <c r="T1194" s="67">
        <f t="shared" si="18"/>
        <v>70909.900768615393</v>
      </c>
      <c r="U1194" s="67">
        <v>401528.31692307699</v>
      </c>
      <c r="V1194" s="68">
        <v>4</v>
      </c>
    </row>
    <row r="1195" spans="2:22" x14ac:dyDescent="0.25">
      <c r="B1195" s="66">
        <v>0</v>
      </c>
      <c r="C1195" s="66">
        <v>40648</v>
      </c>
      <c r="D1195" s="66">
        <v>42099</v>
      </c>
      <c r="E1195" s="66">
        <v>61905</v>
      </c>
      <c r="F1195" s="66">
        <v>69332</v>
      </c>
      <c r="G1195" s="66" t="s">
        <v>113</v>
      </c>
      <c r="H1195" s="66" t="s">
        <v>57</v>
      </c>
      <c r="I1195" s="66" t="s">
        <v>116</v>
      </c>
      <c r="J1195" s="66" t="s">
        <v>142</v>
      </c>
      <c r="K1195" s="66" t="s">
        <v>121</v>
      </c>
      <c r="L1195" s="66" t="s">
        <v>552</v>
      </c>
      <c r="M1195" s="66" t="s">
        <v>555</v>
      </c>
      <c r="N1195" s="66" t="s">
        <v>556</v>
      </c>
      <c r="O1195" s="69" t="s">
        <v>57</v>
      </c>
      <c r="P1195" s="69">
        <v>1.766</v>
      </c>
      <c r="Q1195" s="66" t="s">
        <v>82</v>
      </c>
      <c r="R1195" s="66" t="s">
        <v>476</v>
      </c>
      <c r="S1195" s="67">
        <v>38912.667500000003</v>
      </c>
      <c r="T1195" s="67">
        <f t="shared" si="18"/>
        <v>68719.770805000007</v>
      </c>
      <c r="U1195" s="67">
        <v>389126.67499999999</v>
      </c>
      <c r="V1195" s="68">
        <v>4</v>
      </c>
    </row>
    <row r="1196" spans="2:22" x14ac:dyDescent="0.25">
      <c r="B1196" s="66">
        <v>0</v>
      </c>
      <c r="C1196" s="66">
        <v>40648</v>
      </c>
      <c r="D1196" s="66">
        <v>42099</v>
      </c>
      <c r="E1196" s="66">
        <v>61905</v>
      </c>
      <c r="F1196" s="66">
        <v>76759</v>
      </c>
      <c r="G1196" s="66" t="s">
        <v>113</v>
      </c>
      <c r="H1196" s="66" t="s">
        <v>57</v>
      </c>
      <c r="I1196" s="66" t="s">
        <v>116</v>
      </c>
      <c r="J1196" s="66" t="s">
        <v>142</v>
      </c>
      <c r="K1196" s="66" t="s">
        <v>121</v>
      </c>
      <c r="L1196" s="66" t="s">
        <v>552</v>
      </c>
      <c r="M1196" s="66" t="s">
        <v>508</v>
      </c>
      <c r="N1196" s="66" t="s">
        <v>509</v>
      </c>
      <c r="O1196" s="69" t="s">
        <v>57</v>
      </c>
      <c r="P1196" s="69">
        <v>1.766</v>
      </c>
      <c r="Q1196" s="66" t="s">
        <v>59</v>
      </c>
      <c r="R1196" s="66" t="s">
        <v>474</v>
      </c>
      <c r="S1196" s="67">
        <v>3218.1586153846101</v>
      </c>
      <c r="T1196" s="67">
        <f t="shared" si="18"/>
        <v>5683.2681147692219</v>
      </c>
      <c r="U1196" s="67">
        <v>53635.976923076902</v>
      </c>
      <c r="V1196" s="68">
        <v>1</v>
      </c>
    </row>
    <row r="1197" spans="2:22" x14ac:dyDescent="0.25">
      <c r="B1197" s="66">
        <v>0</v>
      </c>
      <c r="C1197" s="66">
        <v>40648</v>
      </c>
      <c r="D1197" s="66">
        <v>42099</v>
      </c>
      <c r="E1197" s="66">
        <v>61905</v>
      </c>
      <c r="F1197" s="66">
        <v>76759</v>
      </c>
      <c r="G1197" s="66" t="s">
        <v>113</v>
      </c>
      <c r="H1197" s="66" t="s">
        <v>57</v>
      </c>
      <c r="I1197" s="66" t="s">
        <v>116</v>
      </c>
      <c r="J1197" s="66" t="s">
        <v>142</v>
      </c>
      <c r="K1197" s="66" t="s">
        <v>121</v>
      </c>
      <c r="L1197" s="66" t="s">
        <v>552</v>
      </c>
      <c r="M1197" s="66" t="s">
        <v>508</v>
      </c>
      <c r="N1197" s="66" t="s">
        <v>509</v>
      </c>
      <c r="O1197" s="69" t="s">
        <v>57</v>
      </c>
      <c r="P1197" s="69">
        <v>1.766</v>
      </c>
      <c r="Q1197" s="66" t="s">
        <v>59</v>
      </c>
      <c r="R1197" s="66" t="s">
        <v>465</v>
      </c>
      <c r="S1197" s="67">
        <v>26675.4341153846</v>
      </c>
      <c r="T1197" s="67">
        <f t="shared" si="18"/>
        <v>47108.816647769207</v>
      </c>
      <c r="U1197" s="67">
        <v>266754.34115384601</v>
      </c>
      <c r="V1197" s="68">
        <v>3</v>
      </c>
    </row>
    <row r="1198" spans="2:22" x14ac:dyDescent="0.25">
      <c r="B1198" s="66">
        <v>0</v>
      </c>
      <c r="C1198" s="66">
        <v>40648</v>
      </c>
      <c r="D1198" s="66">
        <v>42099</v>
      </c>
      <c r="E1198" s="66">
        <v>61905</v>
      </c>
      <c r="F1198" s="66">
        <v>76759</v>
      </c>
      <c r="G1198" s="66" t="s">
        <v>113</v>
      </c>
      <c r="H1198" s="66" t="s">
        <v>57</v>
      </c>
      <c r="I1198" s="66" t="s">
        <v>116</v>
      </c>
      <c r="J1198" s="66" t="s">
        <v>142</v>
      </c>
      <c r="K1198" s="66" t="s">
        <v>121</v>
      </c>
      <c r="L1198" s="66" t="s">
        <v>552</v>
      </c>
      <c r="M1198" s="66" t="s">
        <v>508</v>
      </c>
      <c r="N1198" s="66" t="s">
        <v>509</v>
      </c>
      <c r="O1198" s="69" t="s">
        <v>57</v>
      </c>
      <c r="P1198" s="69">
        <v>1.766</v>
      </c>
      <c r="Q1198" s="66" t="s">
        <v>59</v>
      </c>
      <c r="R1198" s="66" t="s">
        <v>476</v>
      </c>
      <c r="S1198" s="67">
        <v>113548.67223076901</v>
      </c>
      <c r="T1198" s="67">
        <f t="shared" si="18"/>
        <v>200526.95515953808</v>
      </c>
      <c r="U1198" s="67">
        <v>1135486.72230769</v>
      </c>
      <c r="V1198" s="68">
        <v>11</v>
      </c>
    </row>
    <row r="1199" spans="2:22" x14ac:dyDescent="0.25">
      <c r="B1199" s="66">
        <v>0</v>
      </c>
      <c r="C1199" s="66">
        <v>40648</v>
      </c>
      <c r="D1199" s="66">
        <v>42099</v>
      </c>
      <c r="E1199" s="66">
        <v>61905</v>
      </c>
      <c r="F1199" s="66">
        <v>76759</v>
      </c>
      <c r="G1199" s="66" t="s">
        <v>113</v>
      </c>
      <c r="H1199" s="66" t="s">
        <v>57</v>
      </c>
      <c r="I1199" s="66" t="s">
        <v>116</v>
      </c>
      <c r="J1199" s="66" t="s">
        <v>142</v>
      </c>
      <c r="K1199" s="66" t="s">
        <v>121</v>
      </c>
      <c r="L1199" s="66" t="s">
        <v>552</v>
      </c>
      <c r="M1199" s="66" t="s">
        <v>508</v>
      </c>
      <c r="N1199" s="66" t="s">
        <v>509</v>
      </c>
      <c r="O1199" s="69" t="s">
        <v>57</v>
      </c>
      <c r="P1199" s="69">
        <v>1.766</v>
      </c>
      <c r="Q1199" s="66" t="s">
        <v>59</v>
      </c>
      <c r="R1199" s="66" t="s">
        <v>466</v>
      </c>
      <c r="S1199" s="67">
        <v>79207.946538461299</v>
      </c>
      <c r="T1199" s="67">
        <f t="shared" si="18"/>
        <v>139881.23358692267</v>
      </c>
      <c r="U1199" s="67">
        <v>528052.97692307702</v>
      </c>
      <c r="V1199" s="68">
        <v>4</v>
      </c>
    </row>
    <row r="1200" spans="2:22" x14ac:dyDescent="0.25">
      <c r="B1200" s="66">
        <v>0</v>
      </c>
      <c r="C1200" s="66">
        <v>40648</v>
      </c>
      <c r="D1200" s="66">
        <v>42099</v>
      </c>
      <c r="E1200" s="66">
        <v>61905</v>
      </c>
      <c r="F1200" s="66">
        <v>76759</v>
      </c>
      <c r="G1200" s="66" t="s">
        <v>113</v>
      </c>
      <c r="H1200" s="66" t="s">
        <v>57</v>
      </c>
      <c r="I1200" s="66" t="s">
        <v>116</v>
      </c>
      <c r="J1200" s="66" t="s">
        <v>142</v>
      </c>
      <c r="K1200" s="66" t="s">
        <v>121</v>
      </c>
      <c r="L1200" s="66" t="s">
        <v>552</v>
      </c>
      <c r="M1200" s="66" t="s">
        <v>508</v>
      </c>
      <c r="N1200" s="66" t="s">
        <v>509</v>
      </c>
      <c r="O1200" s="69" t="s">
        <v>57</v>
      </c>
      <c r="P1200" s="69">
        <v>1.766</v>
      </c>
      <c r="Q1200" s="66" t="s">
        <v>80</v>
      </c>
      <c r="R1200" s="66" t="s">
        <v>476</v>
      </c>
      <c r="S1200" s="67">
        <v>31541.902269230701</v>
      </c>
      <c r="T1200" s="67">
        <f t="shared" si="18"/>
        <v>55702.999407461415</v>
      </c>
      <c r="U1200" s="67">
        <v>315419.022692308</v>
      </c>
      <c r="V1200" s="68">
        <v>3</v>
      </c>
    </row>
    <row r="1201" spans="2:22" x14ac:dyDescent="0.25">
      <c r="B1201" s="66">
        <v>0</v>
      </c>
      <c r="C1201" s="66">
        <v>40648</v>
      </c>
      <c r="D1201" s="66">
        <v>42099</v>
      </c>
      <c r="E1201" s="66">
        <v>61905</v>
      </c>
      <c r="F1201" s="66">
        <v>91614</v>
      </c>
      <c r="G1201" s="66" t="s">
        <v>113</v>
      </c>
      <c r="H1201" s="66" t="s">
        <v>57</v>
      </c>
      <c r="I1201" s="66" t="s">
        <v>116</v>
      </c>
      <c r="J1201" s="66" t="s">
        <v>142</v>
      </c>
      <c r="K1201" s="66" t="s">
        <v>121</v>
      </c>
      <c r="L1201" s="66" t="s">
        <v>552</v>
      </c>
      <c r="M1201" s="66" t="s">
        <v>420</v>
      </c>
      <c r="N1201" s="66" t="s">
        <v>421</v>
      </c>
      <c r="O1201" s="69" t="s">
        <v>57</v>
      </c>
      <c r="P1201" s="69">
        <v>1.766</v>
      </c>
      <c r="Q1201" s="66" t="s">
        <v>59</v>
      </c>
      <c r="R1201" s="66" t="s">
        <v>474</v>
      </c>
      <c r="S1201" s="67">
        <v>2957.3460692307699</v>
      </c>
      <c r="T1201" s="67">
        <f t="shared" si="18"/>
        <v>5222.6731582615394</v>
      </c>
      <c r="U1201" s="67">
        <v>49289.101153846197</v>
      </c>
      <c r="V1201" s="68">
        <v>1</v>
      </c>
    </row>
    <row r="1202" spans="2:22" x14ac:dyDescent="0.25">
      <c r="B1202" s="66">
        <v>0</v>
      </c>
      <c r="C1202" s="66">
        <v>40648</v>
      </c>
      <c r="D1202" s="66">
        <v>42099</v>
      </c>
      <c r="E1202" s="66">
        <v>61905</v>
      </c>
      <c r="F1202" s="66">
        <v>91614</v>
      </c>
      <c r="G1202" s="66" t="s">
        <v>113</v>
      </c>
      <c r="H1202" s="66" t="s">
        <v>57</v>
      </c>
      <c r="I1202" s="66" t="s">
        <v>116</v>
      </c>
      <c r="J1202" s="66" t="s">
        <v>142</v>
      </c>
      <c r="K1202" s="66" t="s">
        <v>121</v>
      </c>
      <c r="L1202" s="66" t="s">
        <v>552</v>
      </c>
      <c r="M1202" s="66" t="s">
        <v>420</v>
      </c>
      <c r="N1202" s="66" t="s">
        <v>421</v>
      </c>
      <c r="O1202" s="69" t="s">
        <v>57</v>
      </c>
      <c r="P1202" s="69">
        <v>1.766</v>
      </c>
      <c r="Q1202" s="66" t="s">
        <v>59</v>
      </c>
      <c r="R1202" s="66" t="s">
        <v>465</v>
      </c>
      <c r="S1202" s="67">
        <v>171443.83630769199</v>
      </c>
      <c r="T1202" s="67">
        <f t="shared" si="18"/>
        <v>302769.81491938408</v>
      </c>
      <c r="U1202" s="67">
        <v>1714438.3630769199</v>
      </c>
      <c r="V1202" s="68">
        <v>17</v>
      </c>
    </row>
    <row r="1203" spans="2:22" x14ac:dyDescent="0.25">
      <c r="B1203" s="66">
        <v>0</v>
      </c>
      <c r="C1203" s="66">
        <v>40648</v>
      </c>
      <c r="D1203" s="66">
        <v>42099</v>
      </c>
      <c r="E1203" s="66">
        <v>61905</v>
      </c>
      <c r="F1203" s="66">
        <v>91614</v>
      </c>
      <c r="G1203" s="66" t="s">
        <v>113</v>
      </c>
      <c r="H1203" s="66" t="s">
        <v>57</v>
      </c>
      <c r="I1203" s="66" t="s">
        <v>116</v>
      </c>
      <c r="J1203" s="66" t="s">
        <v>142</v>
      </c>
      <c r="K1203" s="66" t="s">
        <v>121</v>
      </c>
      <c r="L1203" s="66" t="s">
        <v>552</v>
      </c>
      <c r="M1203" s="66" t="s">
        <v>420</v>
      </c>
      <c r="N1203" s="66" t="s">
        <v>421</v>
      </c>
      <c r="O1203" s="69" t="s">
        <v>57</v>
      </c>
      <c r="P1203" s="69">
        <v>1.766</v>
      </c>
      <c r="Q1203" s="66" t="s">
        <v>59</v>
      </c>
      <c r="R1203" s="66" t="s">
        <v>476</v>
      </c>
      <c r="S1203" s="67">
        <v>108392.874538462</v>
      </c>
      <c r="T1203" s="67">
        <f t="shared" si="18"/>
        <v>191421.81643492388</v>
      </c>
      <c r="U1203" s="67">
        <v>1083928.74538462</v>
      </c>
      <c r="V1203" s="68">
        <v>10</v>
      </c>
    </row>
    <row r="1204" spans="2:22" x14ac:dyDescent="0.25">
      <c r="B1204" s="66">
        <v>0</v>
      </c>
      <c r="C1204" s="66">
        <v>40648</v>
      </c>
      <c r="D1204" s="66">
        <v>42099</v>
      </c>
      <c r="E1204" s="66">
        <v>61905</v>
      </c>
      <c r="F1204" s="66">
        <v>91614</v>
      </c>
      <c r="G1204" s="66" t="s">
        <v>113</v>
      </c>
      <c r="H1204" s="66" t="s">
        <v>57</v>
      </c>
      <c r="I1204" s="66" t="s">
        <v>116</v>
      </c>
      <c r="J1204" s="66" t="s">
        <v>142</v>
      </c>
      <c r="K1204" s="66" t="s">
        <v>121</v>
      </c>
      <c r="L1204" s="66" t="s">
        <v>552</v>
      </c>
      <c r="M1204" s="66" t="s">
        <v>420</v>
      </c>
      <c r="N1204" s="66" t="s">
        <v>421</v>
      </c>
      <c r="O1204" s="69" t="s">
        <v>57</v>
      </c>
      <c r="P1204" s="69">
        <v>1.766</v>
      </c>
      <c r="Q1204" s="66" t="s">
        <v>59</v>
      </c>
      <c r="R1204" s="66" t="s">
        <v>466</v>
      </c>
      <c r="S1204" s="67">
        <v>36258.694961538502</v>
      </c>
      <c r="T1204" s="67">
        <f t="shared" si="18"/>
        <v>64032.855302076998</v>
      </c>
      <c r="U1204" s="67">
        <v>241724.633076923</v>
      </c>
      <c r="V1204" s="68">
        <v>2</v>
      </c>
    </row>
    <row r="1205" spans="2:22" x14ac:dyDescent="0.25">
      <c r="B1205" s="66">
        <v>0</v>
      </c>
      <c r="C1205" s="66">
        <v>40648</v>
      </c>
      <c r="D1205" s="66">
        <v>42099</v>
      </c>
      <c r="E1205" s="66">
        <v>61905</v>
      </c>
      <c r="F1205" s="66">
        <v>101517</v>
      </c>
      <c r="G1205" s="66" t="s">
        <v>113</v>
      </c>
      <c r="H1205" s="66" t="s">
        <v>57</v>
      </c>
      <c r="I1205" s="66" t="s">
        <v>116</v>
      </c>
      <c r="J1205" s="66" t="s">
        <v>142</v>
      </c>
      <c r="K1205" s="66" t="s">
        <v>121</v>
      </c>
      <c r="L1205" s="66" t="s">
        <v>552</v>
      </c>
      <c r="M1205" s="66" t="s">
        <v>422</v>
      </c>
      <c r="N1205" s="66" t="s">
        <v>423</v>
      </c>
      <c r="O1205" s="69" t="s">
        <v>57</v>
      </c>
      <c r="P1205" s="69">
        <v>1.766</v>
      </c>
      <c r="Q1205" s="66" t="s">
        <v>59</v>
      </c>
      <c r="R1205" s="66" t="s">
        <v>472</v>
      </c>
      <c r="S1205" s="67">
        <v>490571.402</v>
      </c>
      <c r="T1205" s="67">
        <f t="shared" si="18"/>
        <v>866349.09593199997</v>
      </c>
      <c r="U1205" s="67">
        <v>9811428.0399999991</v>
      </c>
      <c r="V1205" s="68">
        <v>108</v>
      </c>
    </row>
    <row r="1206" spans="2:22" x14ac:dyDescent="0.25">
      <c r="B1206" s="66">
        <v>0</v>
      </c>
      <c r="C1206" s="66">
        <v>40648</v>
      </c>
      <c r="D1206" s="66">
        <v>42099</v>
      </c>
      <c r="E1206" s="66">
        <v>61905</v>
      </c>
      <c r="F1206" s="66">
        <v>101517</v>
      </c>
      <c r="G1206" s="66" t="s">
        <v>113</v>
      </c>
      <c r="H1206" s="66" t="s">
        <v>57</v>
      </c>
      <c r="I1206" s="66" t="s">
        <v>116</v>
      </c>
      <c r="J1206" s="66" t="s">
        <v>142</v>
      </c>
      <c r="K1206" s="66" t="s">
        <v>121</v>
      </c>
      <c r="L1206" s="66" t="s">
        <v>552</v>
      </c>
      <c r="M1206" s="66" t="s">
        <v>422</v>
      </c>
      <c r="N1206" s="66" t="s">
        <v>423</v>
      </c>
      <c r="O1206" s="69" t="s">
        <v>57</v>
      </c>
      <c r="P1206" s="69">
        <v>1.766</v>
      </c>
      <c r="Q1206" s="66" t="s">
        <v>59</v>
      </c>
      <c r="R1206" s="66" t="s">
        <v>465</v>
      </c>
      <c r="S1206" s="67">
        <v>19506.631153846101</v>
      </c>
      <c r="T1206" s="67">
        <f t="shared" si="18"/>
        <v>34448.710617692217</v>
      </c>
      <c r="U1206" s="67">
        <v>195066.311538462</v>
      </c>
      <c r="V1206" s="68">
        <v>2</v>
      </c>
    </row>
    <row r="1207" spans="2:22" x14ac:dyDescent="0.25">
      <c r="B1207" s="66">
        <v>0</v>
      </c>
      <c r="C1207" s="66">
        <v>40648</v>
      </c>
      <c r="D1207" s="66">
        <v>42099</v>
      </c>
      <c r="E1207" s="66">
        <v>61905</v>
      </c>
      <c r="F1207" s="66">
        <v>101517</v>
      </c>
      <c r="G1207" s="66" t="s">
        <v>113</v>
      </c>
      <c r="H1207" s="66" t="s">
        <v>57</v>
      </c>
      <c r="I1207" s="66" t="s">
        <v>116</v>
      </c>
      <c r="J1207" s="66" t="s">
        <v>142</v>
      </c>
      <c r="K1207" s="66" t="s">
        <v>121</v>
      </c>
      <c r="L1207" s="66" t="s">
        <v>552</v>
      </c>
      <c r="M1207" s="66" t="s">
        <v>422</v>
      </c>
      <c r="N1207" s="66" t="s">
        <v>423</v>
      </c>
      <c r="O1207" s="69" t="s">
        <v>57</v>
      </c>
      <c r="P1207" s="69">
        <v>1.766</v>
      </c>
      <c r="Q1207" s="66" t="s">
        <v>59</v>
      </c>
      <c r="R1207" s="66" t="s">
        <v>476</v>
      </c>
      <c r="S1207" s="67">
        <v>153604.885000001</v>
      </c>
      <c r="T1207" s="67">
        <f t="shared" si="18"/>
        <v>271266.22691000177</v>
      </c>
      <c r="U1207" s="67">
        <v>1536048.85</v>
      </c>
      <c r="V1207" s="68">
        <v>13</v>
      </c>
    </row>
    <row r="1208" spans="2:22" x14ac:dyDescent="0.25">
      <c r="B1208" s="66">
        <v>0</v>
      </c>
      <c r="C1208" s="66">
        <v>40648</v>
      </c>
      <c r="D1208" s="66">
        <v>42099</v>
      </c>
      <c r="E1208" s="66">
        <v>61905</v>
      </c>
      <c r="F1208" s="66">
        <v>101517</v>
      </c>
      <c r="G1208" s="66" t="s">
        <v>113</v>
      </c>
      <c r="H1208" s="66" t="s">
        <v>57</v>
      </c>
      <c r="I1208" s="66" t="s">
        <v>116</v>
      </c>
      <c r="J1208" s="66" t="s">
        <v>142</v>
      </c>
      <c r="K1208" s="66" t="s">
        <v>121</v>
      </c>
      <c r="L1208" s="66" t="s">
        <v>552</v>
      </c>
      <c r="M1208" s="66" t="s">
        <v>422</v>
      </c>
      <c r="N1208" s="66" t="s">
        <v>423</v>
      </c>
      <c r="O1208" s="69" t="s">
        <v>57</v>
      </c>
      <c r="P1208" s="69">
        <v>1.766</v>
      </c>
      <c r="Q1208" s="66" t="s">
        <v>59</v>
      </c>
      <c r="R1208" s="66" t="s">
        <v>466</v>
      </c>
      <c r="S1208" s="67">
        <v>19573.964423076901</v>
      </c>
      <c r="T1208" s="67">
        <f t="shared" si="18"/>
        <v>34567.621171153805</v>
      </c>
      <c r="U1208" s="67">
        <v>130493.096153846</v>
      </c>
      <c r="V1208" s="68">
        <v>1</v>
      </c>
    </row>
    <row r="1209" spans="2:22" x14ac:dyDescent="0.25">
      <c r="B1209" s="66">
        <v>0</v>
      </c>
      <c r="C1209" s="66">
        <v>40648</v>
      </c>
      <c r="D1209" s="66">
        <v>42099</v>
      </c>
      <c r="E1209" s="66">
        <v>61905</v>
      </c>
      <c r="F1209" s="66">
        <v>121323</v>
      </c>
      <c r="G1209" s="66" t="s">
        <v>113</v>
      </c>
      <c r="H1209" s="66" t="s">
        <v>57</v>
      </c>
      <c r="I1209" s="66" t="s">
        <v>116</v>
      </c>
      <c r="J1209" s="66" t="s">
        <v>142</v>
      </c>
      <c r="K1209" s="66" t="s">
        <v>121</v>
      </c>
      <c r="L1209" s="66" t="s">
        <v>552</v>
      </c>
      <c r="M1209" s="66" t="s">
        <v>424</v>
      </c>
      <c r="N1209" s="66" t="s">
        <v>425</v>
      </c>
      <c r="O1209" s="69" t="s">
        <v>57</v>
      </c>
      <c r="P1209" s="69">
        <v>1.766</v>
      </c>
      <c r="Q1209" s="66" t="s">
        <v>59</v>
      </c>
      <c r="R1209" s="66" t="s">
        <v>472</v>
      </c>
      <c r="S1209" s="67">
        <v>65750.14</v>
      </c>
      <c r="T1209" s="67">
        <f t="shared" si="18"/>
        <v>116114.74724</v>
      </c>
      <c r="U1209" s="67">
        <v>1315002.8</v>
      </c>
      <c r="V1209" s="68">
        <v>17</v>
      </c>
    </row>
    <row r="1210" spans="2:22" x14ac:dyDescent="0.25">
      <c r="B1210" s="66">
        <v>0</v>
      </c>
      <c r="C1210" s="66">
        <v>40648</v>
      </c>
      <c r="D1210" s="66">
        <v>42099</v>
      </c>
      <c r="E1210" s="66">
        <v>61905</v>
      </c>
      <c r="F1210" s="66">
        <v>121323</v>
      </c>
      <c r="G1210" s="66" t="s">
        <v>113</v>
      </c>
      <c r="H1210" s="66" t="s">
        <v>57</v>
      </c>
      <c r="I1210" s="66" t="s">
        <v>116</v>
      </c>
      <c r="J1210" s="66" t="s">
        <v>142</v>
      </c>
      <c r="K1210" s="66" t="s">
        <v>121</v>
      </c>
      <c r="L1210" s="66" t="s">
        <v>552</v>
      </c>
      <c r="M1210" s="66" t="s">
        <v>424</v>
      </c>
      <c r="N1210" s="66" t="s">
        <v>425</v>
      </c>
      <c r="O1210" s="69" t="s">
        <v>57</v>
      </c>
      <c r="P1210" s="69">
        <v>1.766</v>
      </c>
      <c r="Q1210" s="66" t="s">
        <v>59</v>
      </c>
      <c r="R1210" s="66" t="s">
        <v>477</v>
      </c>
      <c r="S1210" s="67">
        <v>1644.56023076923</v>
      </c>
      <c r="T1210" s="67">
        <f t="shared" si="18"/>
        <v>2904.2933675384602</v>
      </c>
      <c r="U1210" s="67">
        <v>32891.204615384602</v>
      </c>
      <c r="V1210" s="68">
        <v>1</v>
      </c>
    </row>
    <row r="1211" spans="2:22" x14ac:dyDescent="0.25">
      <c r="B1211" s="66">
        <v>0</v>
      </c>
      <c r="C1211" s="66">
        <v>40648</v>
      </c>
      <c r="D1211" s="66">
        <v>42099</v>
      </c>
      <c r="E1211" s="66">
        <v>61905</v>
      </c>
      <c r="F1211" s="66">
        <v>121323</v>
      </c>
      <c r="G1211" s="66" t="s">
        <v>113</v>
      </c>
      <c r="H1211" s="66" t="s">
        <v>57</v>
      </c>
      <c r="I1211" s="66" t="s">
        <v>116</v>
      </c>
      <c r="J1211" s="66" t="s">
        <v>142</v>
      </c>
      <c r="K1211" s="66" t="s">
        <v>121</v>
      </c>
      <c r="L1211" s="66" t="s">
        <v>552</v>
      </c>
      <c r="M1211" s="66" t="s">
        <v>424</v>
      </c>
      <c r="N1211" s="66" t="s">
        <v>425</v>
      </c>
      <c r="O1211" s="69" t="s">
        <v>57</v>
      </c>
      <c r="P1211" s="69">
        <v>1.766</v>
      </c>
      <c r="Q1211" s="66" t="s">
        <v>59</v>
      </c>
      <c r="R1211" s="66" t="s">
        <v>474</v>
      </c>
      <c r="S1211" s="67">
        <v>3063.99193846154</v>
      </c>
      <c r="T1211" s="67">
        <f t="shared" si="18"/>
        <v>5411.0097633230798</v>
      </c>
      <c r="U1211" s="67">
        <v>51066.532307692301</v>
      </c>
      <c r="V1211" s="68">
        <v>1</v>
      </c>
    </row>
    <row r="1212" spans="2:22" x14ac:dyDescent="0.25">
      <c r="B1212" s="66">
        <v>0</v>
      </c>
      <c r="C1212" s="66">
        <v>40648</v>
      </c>
      <c r="D1212" s="66">
        <v>42099</v>
      </c>
      <c r="E1212" s="66">
        <v>61905</v>
      </c>
      <c r="F1212" s="66">
        <v>121323</v>
      </c>
      <c r="G1212" s="66" t="s">
        <v>113</v>
      </c>
      <c r="H1212" s="66" t="s">
        <v>57</v>
      </c>
      <c r="I1212" s="66" t="s">
        <v>116</v>
      </c>
      <c r="J1212" s="66" t="s">
        <v>142</v>
      </c>
      <c r="K1212" s="66" t="s">
        <v>121</v>
      </c>
      <c r="L1212" s="66" t="s">
        <v>552</v>
      </c>
      <c r="M1212" s="66" t="s">
        <v>424</v>
      </c>
      <c r="N1212" s="66" t="s">
        <v>425</v>
      </c>
      <c r="O1212" s="69" t="s">
        <v>57</v>
      </c>
      <c r="P1212" s="69">
        <v>1.766</v>
      </c>
      <c r="Q1212" s="66" t="s">
        <v>59</v>
      </c>
      <c r="R1212" s="66" t="s">
        <v>465</v>
      </c>
      <c r="S1212" s="67">
        <v>30780.652846153898</v>
      </c>
      <c r="T1212" s="67">
        <f t="shared" si="18"/>
        <v>54358.632926307786</v>
      </c>
      <c r="U1212" s="67">
        <v>307806.52846153802</v>
      </c>
      <c r="V1212" s="68">
        <v>3</v>
      </c>
    </row>
    <row r="1213" spans="2:22" x14ac:dyDescent="0.25">
      <c r="B1213" s="66">
        <v>0</v>
      </c>
      <c r="C1213" s="66">
        <v>40648</v>
      </c>
      <c r="D1213" s="66">
        <v>42099</v>
      </c>
      <c r="E1213" s="66">
        <v>61905</v>
      </c>
      <c r="F1213" s="66">
        <v>121323</v>
      </c>
      <c r="G1213" s="66" t="s">
        <v>113</v>
      </c>
      <c r="H1213" s="66" t="s">
        <v>57</v>
      </c>
      <c r="I1213" s="66" t="s">
        <v>116</v>
      </c>
      <c r="J1213" s="66" t="s">
        <v>142</v>
      </c>
      <c r="K1213" s="66" t="s">
        <v>121</v>
      </c>
      <c r="L1213" s="66" t="s">
        <v>552</v>
      </c>
      <c r="M1213" s="66" t="s">
        <v>424</v>
      </c>
      <c r="N1213" s="66" t="s">
        <v>425</v>
      </c>
      <c r="O1213" s="69" t="s">
        <v>57</v>
      </c>
      <c r="P1213" s="69">
        <v>1.766</v>
      </c>
      <c r="Q1213" s="66" t="s">
        <v>59</v>
      </c>
      <c r="R1213" s="66" t="s">
        <v>476</v>
      </c>
      <c r="S1213" s="67">
        <v>123578.393961539</v>
      </c>
      <c r="T1213" s="67">
        <f t="shared" si="18"/>
        <v>218239.44373607787</v>
      </c>
      <c r="U1213" s="67">
        <v>1235783.93961538</v>
      </c>
      <c r="V1213" s="68">
        <v>11</v>
      </c>
    </row>
    <row r="1214" spans="2:22" x14ac:dyDescent="0.25">
      <c r="B1214" s="66">
        <v>0</v>
      </c>
      <c r="C1214" s="66">
        <v>40648</v>
      </c>
      <c r="D1214" s="66">
        <v>42099</v>
      </c>
      <c r="E1214" s="66">
        <v>61905</v>
      </c>
      <c r="F1214" s="66">
        <v>121323</v>
      </c>
      <c r="G1214" s="66" t="s">
        <v>113</v>
      </c>
      <c r="H1214" s="66" t="s">
        <v>57</v>
      </c>
      <c r="I1214" s="66" t="s">
        <v>116</v>
      </c>
      <c r="J1214" s="66" t="s">
        <v>142</v>
      </c>
      <c r="K1214" s="66" t="s">
        <v>121</v>
      </c>
      <c r="L1214" s="66" t="s">
        <v>552</v>
      </c>
      <c r="M1214" s="66" t="s">
        <v>424</v>
      </c>
      <c r="N1214" s="66" t="s">
        <v>425</v>
      </c>
      <c r="O1214" s="69" t="s">
        <v>57</v>
      </c>
      <c r="P1214" s="69">
        <v>1.766</v>
      </c>
      <c r="Q1214" s="66" t="s">
        <v>59</v>
      </c>
      <c r="R1214" s="66" t="s">
        <v>466</v>
      </c>
      <c r="S1214" s="67">
        <v>121990.409711538</v>
      </c>
      <c r="T1214" s="67">
        <f t="shared" si="18"/>
        <v>215435.0635505761</v>
      </c>
      <c r="U1214" s="67">
        <v>813269.39807692298</v>
      </c>
      <c r="V1214" s="68">
        <v>6</v>
      </c>
    </row>
    <row r="1215" spans="2:22" x14ac:dyDescent="0.25">
      <c r="B1215" s="66">
        <v>0</v>
      </c>
      <c r="C1215" s="66">
        <v>40648</v>
      </c>
      <c r="D1215" s="66">
        <v>42099</v>
      </c>
      <c r="E1215" s="66">
        <v>61905</v>
      </c>
      <c r="F1215" s="66">
        <v>121323</v>
      </c>
      <c r="G1215" s="66" t="s">
        <v>113</v>
      </c>
      <c r="H1215" s="66" t="s">
        <v>57</v>
      </c>
      <c r="I1215" s="66" t="s">
        <v>116</v>
      </c>
      <c r="J1215" s="66" t="s">
        <v>142</v>
      </c>
      <c r="K1215" s="66" t="s">
        <v>121</v>
      </c>
      <c r="L1215" s="66" t="s">
        <v>552</v>
      </c>
      <c r="M1215" s="66" t="s">
        <v>424</v>
      </c>
      <c r="N1215" s="66" t="s">
        <v>425</v>
      </c>
      <c r="O1215" s="69" t="s">
        <v>57</v>
      </c>
      <c r="P1215" s="69">
        <v>1.766</v>
      </c>
      <c r="Q1215" s="66" t="s">
        <v>78</v>
      </c>
      <c r="R1215" s="66" t="s">
        <v>472</v>
      </c>
      <c r="S1215" s="67">
        <v>45585.286999999997</v>
      </c>
      <c r="T1215" s="67">
        <f t="shared" si="18"/>
        <v>80503.616841999989</v>
      </c>
      <c r="U1215" s="67">
        <v>911705.74</v>
      </c>
      <c r="V1215" s="68">
        <v>11</v>
      </c>
    </row>
    <row r="1216" spans="2:22" x14ac:dyDescent="0.25">
      <c r="B1216" s="66">
        <v>0</v>
      </c>
      <c r="C1216" s="66">
        <v>40648</v>
      </c>
      <c r="D1216" s="66">
        <v>42099</v>
      </c>
      <c r="E1216" s="66">
        <v>61905</v>
      </c>
      <c r="F1216" s="66">
        <v>121323</v>
      </c>
      <c r="G1216" s="66" t="s">
        <v>113</v>
      </c>
      <c r="H1216" s="66" t="s">
        <v>57</v>
      </c>
      <c r="I1216" s="66" t="s">
        <v>116</v>
      </c>
      <c r="J1216" s="66" t="s">
        <v>142</v>
      </c>
      <c r="K1216" s="66" t="s">
        <v>121</v>
      </c>
      <c r="L1216" s="66" t="s">
        <v>552</v>
      </c>
      <c r="M1216" s="66" t="s">
        <v>424</v>
      </c>
      <c r="N1216" s="66" t="s">
        <v>425</v>
      </c>
      <c r="O1216" s="69" t="s">
        <v>57</v>
      </c>
      <c r="P1216" s="69">
        <v>1.766</v>
      </c>
      <c r="Q1216" s="66" t="s">
        <v>78</v>
      </c>
      <c r="R1216" s="66" t="s">
        <v>465</v>
      </c>
      <c r="S1216" s="67">
        <v>10341.351961538499</v>
      </c>
      <c r="T1216" s="67">
        <f t="shared" si="18"/>
        <v>18262.82756407699</v>
      </c>
      <c r="U1216" s="67">
        <v>103413.519615385</v>
      </c>
      <c r="V1216" s="68">
        <v>1</v>
      </c>
    </row>
    <row r="1217" spans="2:22" x14ac:dyDescent="0.25">
      <c r="B1217" s="66">
        <v>0</v>
      </c>
      <c r="C1217" s="66">
        <v>40648</v>
      </c>
      <c r="D1217" s="66">
        <v>42099</v>
      </c>
      <c r="E1217" s="66">
        <v>61905</v>
      </c>
      <c r="F1217" s="66">
        <v>121323</v>
      </c>
      <c r="G1217" s="66" t="s">
        <v>113</v>
      </c>
      <c r="H1217" s="66" t="s">
        <v>57</v>
      </c>
      <c r="I1217" s="66" t="s">
        <v>116</v>
      </c>
      <c r="J1217" s="66" t="s">
        <v>142</v>
      </c>
      <c r="K1217" s="66" t="s">
        <v>121</v>
      </c>
      <c r="L1217" s="66" t="s">
        <v>552</v>
      </c>
      <c r="M1217" s="66" t="s">
        <v>424</v>
      </c>
      <c r="N1217" s="66" t="s">
        <v>425</v>
      </c>
      <c r="O1217" s="69" t="s">
        <v>57</v>
      </c>
      <c r="P1217" s="69">
        <v>1.766</v>
      </c>
      <c r="Q1217" s="66" t="s">
        <v>78</v>
      </c>
      <c r="R1217" s="66" t="s">
        <v>466</v>
      </c>
      <c r="S1217" s="67">
        <v>20613.139326923101</v>
      </c>
      <c r="T1217" s="67">
        <f t="shared" si="18"/>
        <v>36402.804051346197</v>
      </c>
      <c r="U1217" s="67">
        <v>137420.92884615401</v>
      </c>
      <c r="V1217" s="68">
        <v>1</v>
      </c>
    </row>
    <row r="1218" spans="2:22" x14ac:dyDescent="0.25">
      <c r="B1218" s="66">
        <v>0</v>
      </c>
      <c r="C1218" s="66">
        <v>40648</v>
      </c>
      <c r="D1218" s="66">
        <v>42099</v>
      </c>
      <c r="E1218" s="66">
        <v>61905</v>
      </c>
      <c r="F1218" s="66">
        <v>121323</v>
      </c>
      <c r="G1218" s="66" t="s">
        <v>113</v>
      </c>
      <c r="H1218" s="66" t="s">
        <v>57</v>
      </c>
      <c r="I1218" s="66" t="s">
        <v>116</v>
      </c>
      <c r="J1218" s="66" t="s">
        <v>142</v>
      </c>
      <c r="K1218" s="66" t="s">
        <v>121</v>
      </c>
      <c r="L1218" s="66" t="s">
        <v>552</v>
      </c>
      <c r="M1218" s="66" t="s">
        <v>424</v>
      </c>
      <c r="N1218" s="66" t="s">
        <v>425</v>
      </c>
      <c r="O1218" s="69" t="s">
        <v>57</v>
      </c>
      <c r="P1218" s="69">
        <v>1.766</v>
      </c>
      <c r="Q1218" s="66" t="s">
        <v>82</v>
      </c>
      <c r="R1218" s="66" t="s">
        <v>472</v>
      </c>
      <c r="S1218" s="67">
        <v>209486.06299999999</v>
      </c>
      <c r="T1218" s="67">
        <f t="shared" si="18"/>
        <v>369952.38725799997</v>
      </c>
      <c r="U1218" s="67">
        <v>4189721.26</v>
      </c>
      <c r="V1218" s="68">
        <v>42</v>
      </c>
    </row>
    <row r="1219" spans="2:22" x14ac:dyDescent="0.25">
      <c r="B1219" s="66">
        <v>0</v>
      </c>
      <c r="C1219" s="66">
        <v>40648</v>
      </c>
      <c r="D1219" s="66">
        <v>42099</v>
      </c>
      <c r="E1219" s="66">
        <v>61905</v>
      </c>
      <c r="F1219" s="66">
        <v>121323</v>
      </c>
      <c r="G1219" s="66" t="s">
        <v>113</v>
      </c>
      <c r="H1219" s="66" t="s">
        <v>57</v>
      </c>
      <c r="I1219" s="66" t="s">
        <v>116</v>
      </c>
      <c r="J1219" s="66" t="s">
        <v>142</v>
      </c>
      <c r="K1219" s="66" t="s">
        <v>121</v>
      </c>
      <c r="L1219" s="66" t="s">
        <v>552</v>
      </c>
      <c r="M1219" s="66" t="s">
        <v>424</v>
      </c>
      <c r="N1219" s="66" t="s">
        <v>425</v>
      </c>
      <c r="O1219" s="69" t="s">
        <v>57</v>
      </c>
      <c r="P1219" s="69">
        <v>1.766</v>
      </c>
      <c r="Q1219" s="66" t="s">
        <v>82</v>
      </c>
      <c r="R1219" s="66" t="s">
        <v>471</v>
      </c>
      <c r="S1219" s="67">
        <v>5009.7754153846199</v>
      </c>
      <c r="T1219" s="67">
        <f t="shared" ref="T1219:T1282" si="19">S1219*P1219</f>
        <v>8847.2633835692395</v>
      </c>
      <c r="U1219" s="67">
        <v>62622.192692307697</v>
      </c>
      <c r="V1219" s="68">
        <v>1</v>
      </c>
    </row>
    <row r="1220" spans="2:22" x14ac:dyDescent="0.25">
      <c r="B1220" s="66">
        <v>0</v>
      </c>
      <c r="C1220" s="66">
        <v>40648</v>
      </c>
      <c r="D1220" s="66">
        <v>42099</v>
      </c>
      <c r="E1220" s="66">
        <v>61905</v>
      </c>
      <c r="F1220" s="66">
        <v>121323</v>
      </c>
      <c r="G1220" s="66" t="s">
        <v>113</v>
      </c>
      <c r="H1220" s="66" t="s">
        <v>57</v>
      </c>
      <c r="I1220" s="66" t="s">
        <v>116</v>
      </c>
      <c r="J1220" s="66" t="s">
        <v>142</v>
      </c>
      <c r="K1220" s="66" t="s">
        <v>121</v>
      </c>
      <c r="L1220" s="66" t="s">
        <v>552</v>
      </c>
      <c r="M1220" s="66" t="s">
        <v>424</v>
      </c>
      <c r="N1220" s="66" t="s">
        <v>425</v>
      </c>
      <c r="O1220" s="69" t="s">
        <v>57</v>
      </c>
      <c r="P1220" s="69">
        <v>1.766</v>
      </c>
      <c r="Q1220" s="66" t="s">
        <v>82</v>
      </c>
      <c r="R1220" s="66" t="s">
        <v>475</v>
      </c>
      <c r="S1220" s="67">
        <v>14551.489384615399</v>
      </c>
      <c r="T1220" s="67">
        <f t="shared" si="19"/>
        <v>25697.930253230796</v>
      </c>
      <c r="U1220" s="67">
        <v>161683.215384615</v>
      </c>
      <c r="V1220" s="68">
        <v>2</v>
      </c>
    </row>
    <row r="1221" spans="2:22" x14ac:dyDescent="0.25">
      <c r="B1221" s="66">
        <v>0</v>
      </c>
      <c r="C1221" s="66">
        <v>40648</v>
      </c>
      <c r="D1221" s="66">
        <v>42099</v>
      </c>
      <c r="E1221" s="66">
        <v>61905</v>
      </c>
      <c r="F1221" s="66">
        <v>121323</v>
      </c>
      <c r="G1221" s="66" t="s">
        <v>113</v>
      </c>
      <c r="H1221" s="66" t="s">
        <v>57</v>
      </c>
      <c r="I1221" s="66" t="s">
        <v>116</v>
      </c>
      <c r="J1221" s="66" t="s">
        <v>142</v>
      </c>
      <c r="K1221" s="66" t="s">
        <v>121</v>
      </c>
      <c r="L1221" s="66" t="s">
        <v>552</v>
      </c>
      <c r="M1221" s="66" t="s">
        <v>424</v>
      </c>
      <c r="N1221" s="66" t="s">
        <v>425</v>
      </c>
      <c r="O1221" s="69" t="s">
        <v>57</v>
      </c>
      <c r="P1221" s="69">
        <v>1.766</v>
      </c>
      <c r="Q1221" s="66" t="s">
        <v>82</v>
      </c>
      <c r="R1221" s="66" t="s">
        <v>465</v>
      </c>
      <c r="S1221" s="67">
        <v>44114.680461538403</v>
      </c>
      <c r="T1221" s="67">
        <f t="shared" si="19"/>
        <v>77906.525695076823</v>
      </c>
      <c r="U1221" s="67">
        <v>441146.80461538502</v>
      </c>
      <c r="V1221" s="68">
        <v>4</v>
      </c>
    </row>
    <row r="1222" spans="2:22" x14ac:dyDescent="0.25">
      <c r="B1222" s="66">
        <v>0</v>
      </c>
      <c r="C1222" s="66">
        <v>40648</v>
      </c>
      <c r="D1222" s="66">
        <v>42099</v>
      </c>
      <c r="E1222" s="66">
        <v>61905</v>
      </c>
      <c r="F1222" s="66">
        <v>121323</v>
      </c>
      <c r="G1222" s="66" t="s">
        <v>113</v>
      </c>
      <c r="H1222" s="66" t="s">
        <v>57</v>
      </c>
      <c r="I1222" s="66" t="s">
        <v>116</v>
      </c>
      <c r="J1222" s="66" t="s">
        <v>142</v>
      </c>
      <c r="K1222" s="66" t="s">
        <v>121</v>
      </c>
      <c r="L1222" s="66" t="s">
        <v>552</v>
      </c>
      <c r="M1222" s="66" t="s">
        <v>424</v>
      </c>
      <c r="N1222" s="66" t="s">
        <v>425</v>
      </c>
      <c r="O1222" s="69" t="s">
        <v>57</v>
      </c>
      <c r="P1222" s="69">
        <v>1.766</v>
      </c>
      <c r="Q1222" s="66" t="s">
        <v>82</v>
      </c>
      <c r="R1222" s="66" t="s">
        <v>476</v>
      </c>
      <c r="S1222" s="67">
        <v>106494.365576923</v>
      </c>
      <c r="T1222" s="67">
        <f t="shared" si="19"/>
        <v>188069.04960884602</v>
      </c>
      <c r="U1222" s="67">
        <v>1064943.6557692301</v>
      </c>
      <c r="V1222" s="68">
        <v>9</v>
      </c>
    </row>
    <row r="1223" spans="2:22" x14ac:dyDescent="0.25">
      <c r="B1223" s="66">
        <v>0</v>
      </c>
      <c r="C1223" s="66">
        <v>40648</v>
      </c>
      <c r="D1223" s="66">
        <v>42099</v>
      </c>
      <c r="E1223" s="66">
        <v>61905</v>
      </c>
      <c r="F1223" s="66">
        <v>121323</v>
      </c>
      <c r="G1223" s="66" t="s">
        <v>113</v>
      </c>
      <c r="H1223" s="66" t="s">
        <v>57</v>
      </c>
      <c r="I1223" s="66" t="s">
        <v>116</v>
      </c>
      <c r="J1223" s="66" t="s">
        <v>142</v>
      </c>
      <c r="K1223" s="66" t="s">
        <v>121</v>
      </c>
      <c r="L1223" s="66" t="s">
        <v>552</v>
      </c>
      <c r="M1223" s="66" t="s">
        <v>424</v>
      </c>
      <c r="N1223" s="66" t="s">
        <v>425</v>
      </c>
      <c r="O1223" s="69" t="s">
        <v>57</v>
      </c>
      <c r="P1223" s="69">
        <v>1.766</v>
      </c>
      <c r="Q1223" s="66" t="s">
        <v>82</v>
      </c>
      <c r="R1223" s="66" t="s">
        <v>466</v>
      </c>
      <c r="S1223" s="67">
        <v>20669.882596153799</v>
      </c>
      <c r="T1223" s="67">
        <f t="shared" si="19"/>
        <v>36503.012664807611</v>
      </c>
      <c r="U1223" s="67">
        <v>137799.21730769199</v>
      </c>
      <c r="V1223" s="68">
        <v>1</v>
      </c>
    </row>
    <row r="1224" spans="2:22" x14ac:dyDescent="0.25">
      <c r="B1224" s="66">
        <v>0</v>
      </c>
      <c r="C1224" s="66">
        <v>40648</v>
      </c>
      <c r="D1224" s="66">
        <v>42099</v>
      </c>
      <c r="E1224" s="66">
        <v>151032</v>
      </c>
      <c r="F1224" s="66">
        <v>151032</v>
      </c>
      <c r="G1224" s="66" t="s">
        <v>113</v>
      </c>
      <c r="H1224" s="66" t="s">
        <v>57</v>
      </c>
      <c r="I1224" s="66" t="s">
        <v>116</v>
      </c>
      <c r="J1224" s="66" t="s">
        <v>142</v>
      </c>
      <c r="K1224" s="66" t="s">
        <v>47</v>
      </c>
      <c r="L1224" s="66" t="s">
        <v>426</v>
      </c>
      <c r="O1224" s="69" t="s">
        <v>57</v>
      </c>
      <c r="P1224" s="69">
        <v>1.766</v>
      </c>
      <c r="Q1224" s="66" t="s">
        <v>75</v>
      </c>
      <c r="R1224" s="66" t="s">
        <v>472</v>
      </c>
      <c r="S1224" s="67">
        <v>757133.28099999996</v>
      </c>
      <c r="T1224" s="67">
        <f t="shared" si="19"/>
        <v>1337097.3742459998</v>
      </c>
      <c r="U1224" s="67">
        <v>15142665.619999999</v>
      </c>
      <c r="V1224" s="68">
        <v>162</v>
      </c>
    </row>
    <row r="1225" spans="2:22" x14ac:dyDescent="0.25">
      <c r="B1225" s="66">
        <v>0</v>
      </c>
      <c r="C1225" s="66">
        <v>40648</v>
      </c>
      <c r="D1225" s="66">
        <v>42099</v>
      </c>
      <c r="E1225" s="66">
        <v>151032</v>
      </c>
      <c r="F1225" s="66">
        <v>151032</v>
      </c>
      <c r="G1225" s="66" t="s">
        <v>113</v>
      </c>
      <c r="H1225" s="66" t="s">
        <v>57</v>
      </c>
      <c r="I1225" s="66" t="s">
        <v>116</v>
      </c>
      <c r="J1225" s="66" t="s">
        <v>142</v>
      </c>
      <c r="K1225" s="66" t="s">
        <v>47</v>
      </c>
      <c r="L1225" s="66" t="s">
        <v>426</v>
      </c>
      <c r="O1225" s="69" t="s">
        <v>57</v>
      </c>
      <c r="P1225" s="69">
        <v>1.766</v>
      </c>
      <c r="Q1225" s="66" t="s">
        <v>75</v>
      </c>
      <c r="R1225" s="66" t="s">
        <v>474</v>
      </c>
      <c r="S1225" s="67">
        <v>13338.921161538499</v>
      </c>
      <c r="T1225" s="67">
        <f t="shared" si="19"/>
        <v>23556.534771276991</v>
      </c>
      <c r="U1225" s="67">
        <v>222315.35269230799</v>
      </c>
      <c r="V1225" s="68">
        <v>4</v>
      </c>
    </row>
    <row r="1226" spans="2:22" x14ac:dyDescent="0.25">
      <c r="B1226" s="66">
        <v>0</v>
      </c>
      <c r="C1226" s="66">
        <v>40648</v>
      </c>
      <c r="D1226" s="66">
        <v>42099</v>
      </c>
      <c r="E1226" s="66">
        <v>151032</v>
      </c>
      <c r="F1226" s="66">
        <v>151032</v>
      </c>
      <c r="G1226" s="66" t="s">
        <v>113</v>
      </c>
      <c r="H1226" s="66" t="s">
        <v>57</v>
      </c>
      <c r="I1226" s="66" t="s">
        <v>116</v>
      </c>
      <c r="J1226" s="66" t="s">
        <v>142</v>
      </c>
      <c r="K1226" s="66" t="s">
        <v>47</v>
      </c>
      <c r="L1226" s="66" t="s">
        <v>426</v>
      </c>
      <c r="O1226" s="69" t="s">
        <v>57</v>
      </c>
      <c r="P1226" s="69">
        <v>1.766</v>
      </c>
      <c r="Q1226" s="66" t="s">
        <v>75</v>
      </c>
      <c r="R1226" s="66" t="s">
        <v>471</v>
      </c>
      <c r="S1226" s="67">
        <v>5517.56843076923</v>
      </c>
      <c r="T1226" s="67">
        <f t="shared" si="19"/>
        <v>9744.0258487384599</v>
      </c>
      <c r="U1226" s="67">
        <v>68969.605384615395</v>
      </c>
      <c r="V1226" s="68">
        <v>1</v>
      </c>
    </row>
    <row r="1227" spans="2:22" x14ac:dyDescent="0.25">
      <c r="B1227" s="66">
        <v>0</v>
      </c>
      <c r="C1227" s="66">
        <v>40648</v>
      </c>
      <c r="D1227" s="66">
        <v>42099</v>
      </c>
      <c r="E1227" s="66">
        <v>151032</v>
      </c>
      <c r="F1227" s="66">
        <v>151032</v>
      </c>
      <c r="G1227" s="66" t="s">
        <v>113</v>
      </c>
      <c r="H1227" s="66" t="s">
        <v>57</v>
      </c>
      <c r="I1227" s="66" t="s">
        <v>116</v>
      </c>
      <c r="J1227" s="66" t="s">
        <v>142</v>
      </c>
      <c r="K1227" s="66" t="s">
        <v>47</v>
      </c>
      <c r="L1227" s="66" t="s">
        <v>426</v>
      </c>
      <c r="O1227" s="69" t="s">
        <v>57</v>
      </c>
      <c r="P1227" s="69">
        <v>1.766</v>
      </c>
      <c r="Q1227" s="66" t="s">
        <v>75</v>
      </c>
      <c r="R1227" s="66" t="s">
        <v>475</v>
      </c>
      <c r="S1227" s="67">
        <v>13174.9543730769</v>
      </c>
      <c r="T1227" s="67">
        <f t="shared" si="19"/>
        <v>23266.969422853806</v>
      </c>
      <c r="U1227" s="67">
        <v>146388.38192307699</v>
      </c>
      <c r="V1227" s="68">
        <v>2</v>
      </c>
    </row>
    <row r="1228" spans="2:22" x14ac:dyDescent="0.25">
      <c r="B1228" s="66">
        <v>0</v>
      </c>
      <c r="C1228" s="66">
        <v>40648</v>
      </c>
      <c r="D1228" s="66">
        <v>42099</v>
      </c>
      <c r="E1228" s="66">
        <v>151032</v>
      </c>
      <c r="F1228" s="66">
        <v>151032</v>
      </c>
      <c r="G1228" s="66" t="s">
        <v>113</v>
      </c>
      <c r="H1228" s="66" t="s">
        <v>57</v>
      </c>
      <c r="I1228" s="66" t="s">
        <v>116</v>
      </c>
      <c r="J1228" s="66" t="s">
        <v>142</v>
      </c>
      <c r="K1228" s="66" t="s">
        <v>47</v>
      </c>
      <c r="L1228" s="66" t="s">
        <v>426</v>
      </c>
      <c r="O1228" s="69" t="s">
        <v>57</v>
      </c>
      <c r="P1228" s="69">
        <v>1.766</v>
      </c>
      <c r="Q1228" s="66" t="s">
        <v>75</v>
      </c>
      <c r="R1228" s="66" t="s">
        <v>465</v>
      </c>
      <c r="S1228" s="67">
        <v>18375.567346153901</v>
      </c>
      <c r="T1228" s="67">
        <f t="shared" si="19"/>
        <v>32451.251933307791</v>
      </c>
      <c r="U1228" s="67">
        <v>183755.67346153801</v>
      </c>
      <c r="V1228" s="68">
        <v>2</v>
      </c>
    </row>
    <row r="1229" spans="2:22" x14ac:dyDescent="0.25">
      <c r="B1229" s="66">
        <v>0</v>
      </c>
      <c r="C1229" s="66">
        <v>40648</v>
      </c>
      <c r="D1229" s="66">
        <v>42099</v>
      </c>
      <c r="E1229" s="66">
        <v>151032</v>
      </c>
      <c r="F1229" s="66">
        <v>151032</v>
      </c>
      <c r="G1229" s="66" t="s">
        <v>113</v>
      </c>
      <c r="H1229" s="66" t="s">
        <v>57</v>
      </c>
      <c r="I1229" s="66" t="s">
        <v>116</v>
      </c>
      <c r="J1229" s="66" t="s">
        <v>142</v>
      </c>
      <c r="K1229" s="66" t="s">
        <v>47</v>
      </c>
      <c r="L1229" s="66" t="s">
        <v>426</v>
      </c>
      <c r="O1229" s="69" t="s">
        <v>57</v>
      </c>
      <c r="P1229" s="69">
        <v>1.766</v>
      </c>
      <c r="Q1229" s="66" t="s">
        <v>75</v>
      </c>
      <c r="R1229" s="66" t="s">
        <v>476</v>
      </c>
      <c r="S1229" s="67">
        <v>436317.69061538402</v>
      </c>
      <c r="T1229" s="67">
        <f t="shared" si="19"/>
        <v>770537.04162676819</v>
      </c>
      <c r="U1229" s="67">
        <v>4363176.9061538503</v>
      </c>
      <c r="V1229" s="68">
        <v>39</v>
      </c>
    </row>
    <row r="1230" spans="2:22" x14ac:dyDescent="0.25">
      <c r="B1230" s="66">
        <v>0</v>
      </c>
      <c r="C1230" s="66">
        <v>40648</v>
      </c>
      <c r="D1230" s="66">
        <v>42099</v>
      </c>
      <c r="E1230" s="66">
        <v>151032</v>
      </c>
      <c r="F1230" s="66">
        <v>151032</v>
      </c>
      <c r="G1230" s="66" t="s">
        <v>113</v>
      </c>
      <c r="H1230" s="66" t="s">
        <v>57</v>
      </c>
      <c r="I1230" s="66" t="s">
        <v>116</v>
      </c>
      <c r="J1230" s="66" t="s">
        <v>142</v>
      </c>
      <c r="K1230" s="66" t="s">
        <v>47</v>
      </c>
      <c r="L1230" s="66" t="s">
        <v>426</v>
      </c>
      <c r="O1230" s="69" t="s">
        <v>57</v>
      </c>
      <c r="P1230" s="69">
        <v>1.766</v>
      </c>
      <c r="Q1230" s="66" t="s">
        <v>75</v>
      </c>
      <c r="R1230" s="66" t="s">
        <v>466</v>
      </c>
      <c r="S1230" s="67">
        <v>214729.211769232</v>
      </c>
      <c r="T1230" s="67">
        <f t="shared" si="19"/>
        <v>379211.78798446374</v>
      </c>
      <c r="U1230" s="67">
        <v>1431528.0784615399</v>
      </c>
      <c r="V1230" s="68">
        <v>11</v>
      </c>
    </row>
    <row r="1231" spans="2:22" x14ac:dyDescent="0.25">
      <c r="B1231" s="66">
        <v>0</v>
      </c>
      <c r="C1231" s="66">
        <v>40648</v>
      </c>
      <c r="D1231" s="66">
        <v>42099</v>
      </c>
      <c r="E1231" s="66">
        <v>151032</v>
      </c>
      <c r="F1231" s="66">
        <v>151032</v>
      </c>
      <c r="G1231" s="66" t="s">
        <v>113</v>
      </c>
      <c r="H1231" s="66" t="s">
        <v>57</v>
      </c>
      <c r="I1231" s="66" t="s">
        <v>116</v>
      </c>
      <c r="J1231" s="66" t="s">
        <v>142</v>
      </c>
      <c r="K1231" s="66" t="s">
        <v>47</v>
      </c>
      <c r="L1231" s="66" t="s">
        <v>426</v>
      </c>
      <c r="O1231" s="69" t="s">
        <v>57</v>
      </c>
      <c r="P1231" s="69">
        <v>1.766</v>
      </c>
      <c r="Q1231" s="66" t="s">
        <v>75</v>
      </c>
      <c r="R1231" s="66" t="s">
        <v>467</v>
      </c>
      <c r="S1231" s="67">
        <v>100712.499769231</v>
      </c>
      <c r="T1231" s="67">
        <f t="shared" si="19"/>
        <v>177858.27459246194</v>
      </c>
      <c r="U1231" s="67">
        <v>503562.49884615402</v>
      </c>
      <c r="V1231" s="68">
        <v>3</v>
      </c>
    </row>
    <row r="1232" spans="2:22" x14ac:dyDescent="0.25">
      <c r="B1232" s="66">
        <v>0</v>
      </c>
      <c r="C1232" s="66">
        <v>40648</v>
      </c>
      <c r="D1232" s="66">
        <v>42099</v>
      </c>
      <c r="E1232" s="66">
        <v>151032</v>
      </c>
      <c r="F1232" s="66">
        <v>151032</v>
      </c>
      <c r="G1232" s="66" t="s">
        <v>113</v>
      </c>
      <c r="H1232" s="66" t="s">
        <v>57</v>
      </c>
      <c r="I1232" s="66" t="s">
        <v>116</v>
      </c>
      <c r="J1232" s="66" t="s">
        <v>142</v>
      </c>
      <c r="K1232" s="66" t="s">
        <v>47</v>
      </c>
      <c r="L1232" s="66" t="s">
        <v>426</v>
      </c>
      <c r="O1232" s="69" t="s">
        <v>57</v>
      </c>
      <c r="P1232" s="69">
        <v>1.766</v>
      </c>
      <c r="Q1232" s="66" t="s">
        <v>75</v>
      </c>
      <c r="R1232" s="66" t="s">
        <v>478</v>
      </c>
      <c r="S1232" s="67">
        <v>54357.704307692402</v>
      </c>
      <c r="T1232" s="67">
        <f t="shared" si="19"/>
        <v>95995.705807384787</v>
      </c>
      <c r="U1232" s="67">
        <v>181192.34769230799</v>
      </c>
      <c r="V1232" s="68">
        <v>1</v>
      </c>
    </row>
    <row r="1233" spans="2:22" x14ac:dyDescent="0.25">
      <c r="B1233" s="66">
        <v>0</v>
      </c>
      <c r="C1233" s="66">
        <v>40648</v>
      </c>
      <c r="D1233" s="66">
        <v>42099</v>
      </c>
      <c r="E1233" s="66">
        <v>151032</v>
      </c>
      <c r="F1233" s="66">
        <v>151032</v>
      </c>
      <c r="G1233" s="66" t="s">
        <v>113</v>
      </c>
      <c r="H1233" s="66" t="s">
        <v>57</v>
      </c>
      <c r="I1233" s="66" t="s">
        <v>116</v>
      </c>
      <c r="J1233" s="66" t="s">
        <v>142</v>
      </c>
      <c r="K1233" s="66" t="s">
        <v>47</v>
      </c>
      <c r="L1233" s="66" t="s">
        <v>426</v>
      </c>
      <c r="O1233" s="69" t="s">
        <v>57</v>
      </c>
      <c r="P1233" s="69">
        <v>1.766</v>
      </c>
      <c r="Q1233" s="66" t="s">
        <v>75</v>
      </c>
      <c r="R1233" s="66" t="s">
        <v>469</v>
      </c>
      <c r="S1233" s="67">
        <v>79444.063461538302</v>
      </c>
      <c r="T1233" s="67">
        <f t="shared" si="19"/>
        <v>140298.21607307665</v>
      </c>
      <c r="U1233" s="67">
        <v>226983.038461538</v>
      </c>
      <c r="V1233" s="68">
        <v>1</v>
      </c>
    </row>
    <row r="1234" spans="2:22" x14ac:dyDescent="0.25">
      <c r="B1234" s="66">
        <v>0</v>
      </c>
      <c r="C1234" s="66">
        <v>40648</v>
      </c>
      <c r="D1234" s="66">
        <v>42099</v>
      </c>
      <c r="E1234" s="66">
        <v>418413</v>
      </c>
      <c r="F1234" s="66">
        <v>418413</v>
      </c>
      <c r="G1234" s="66" t="s">
        <v>113</v>
      </c>
      <c r="H1234" s="66" t="s">
        <v>57</v>
      </c>
      <c r="I1234" s="66" t="s">
        <v>116</v>
      </c>
      <c r="J1234" s="66" t="s">
        <v>142</v>
      </c>
      <c r="K1234" s="66" t="s">
        <v>299</v>
      </c>
      <c r="L1234" s="66" t="s">
        <v>606</v>
      </c>
      <c r="O1234" s="69" t="s">
        <v>57</v>
      </c>
      <c r="P1234" s="69">
        <v>1.766</v>
      </c>
      <c r="Q1234" s="66" t="s">
        <v>59</v>
      </c>
      <c r="R1234" s="66" t="s">
        <v>467</v>
      </c>
      <c r="S1234" s="67">
        <v>141715.852307692</v>
      </c>
      <c r="T1234" s="67">
        <f t="shared" si="19"/>
        <v>250270.19517538405</v>
      </c>
      <c r="U1234" s="67">
        <v>708579.26153846201</v>
      </c>
      <c r="V1234" s="68">
        <v>5</v>
      </c>
    </row>
    <row r="1235" spans="2:22" x14ac:dyDescent="0.25">
      <c r="B1235" s="66">
        <v>0</v>
      </c>
      <c r="C1235" s="66">
        <v>40648</v>
      </c>
      <c r="D1235" s="66">
        <v>42099</v>
      </c>
      <c r="E1235" s="66">
        <v>418413</v>
      </c>
      <c r="F1235" s="66">
        <v>418413</v>
      </c>
      <c r="G1235" s="66" t="s">
        <v>113</v>
      </c>
      <c r="H1235" s="66" t="s">
        <v>57</v>
      </c>
      <c r="I1235" s="66" t="s">
        <v>116</v>
      </c>
      <c r="J1235" s="66" t="s">
        <v>142</v>
      </c>
      <c r="K1235" s="66" t="s">
        <v>299</v>
      </c>
      <c r="L1235" s="66" t="s">
        <v>606</v>
      </c>
      <c r="O1235" s="69" t="s">
        <v>57</v>
      </c>
      <c r="P1235" s="69">
        <v>1.766</v>
      </c>
      <c r="Q1235" s="66" t="s">
        <v>59</v>
      </c>
      <c r="R1235" s="66" t="s">
        <v>478</v>
      </c>
      <c r="S1235" s="67">
        <v>68540.210653846196</v>
      </c>
      <c r="T1235" s="67">
        <f t="shared" si="19"/>
        <v>121042.01201469239</v>
      </c>
      <c r="U1235" s="67">
        <v>228467.36884615399</v>
      </c>
      <c r="V1235" s="68">
        <v>1</v>
      </c>
    </row>
    <row r="1236" spans="2:22" x14ac:dyDescent="0.25">
      <c r="B1236" s="66">
        <v>0</v>
      </c>
      <c r="C1236" s="66">
        <v>40648</v>
      </c>
      <c r="D1236" s="66">
        <v>42099</v>
      </c>
      <c r="E1236" s="66">
        <v>448122</v>
      </c>
      <c r="F1236" s="66">
        <v>448122</v>
      </c>
      <c r="G1236" s="66" t="s">
        <v>113</v>
      </c>
      <c r="H1236" s="66" t="s">
        <v>57</v>
      </c>
      <c r="I1236" s="66" t="s">
        <v>116</v>
      </c>
      <c r="J1236" s="66" t="s">
        <v>142</v>
      </c>
      <c r="K1236" s="66" t="s">
        <v>94</v>
      </c>
      <c r="L1236" s="66" t="s">
        <v>55</v>
      </c>
      <c r="O1236" s="69" t="s">
        <v>57</v>
      </c>
      <c r="P1236" s="69">
        <v>1.766</v>
      </c>
      <c r="Q1236" s="66" t="s">
        <v>78</v>
      </c>
      <c r="R1236" s="66" t="s">
        <v>472</v>
      </c>
      <c r="S1236" s="67">
        <v>1876205.4845</v>
      </c>
      <c r="T1236" s="67">
        <f t="shared" si="19"/>
        <v>3313378.8856270001</v>
      </c>
      <c r="U1236" s="67">
        <v>37524109.689999998</v>
      </c>
      <c r="V1236" s="68">
        <v>418</v>
      </c>
    </row>
    <row r="1237" spans="2:22" x14ac:dyDescent="0.25">
      <c r="B1237" s="66">
        <v>0</v>
      </c>
      <c r="C1237" s="66">
        <v>40648</v>
      </c>
      <c r="D1237" s="66">
        <v>42099</v>
      </c>
      <c r="E1237" s="66">
        <v>448122</v>
      </c>
      <c r="F1237" s="66">
        <v>448122</v>
      </c>
      <c r="G1237" s="66" t="s">
        <v>113</v>
      </c>
      <c r="H1237" s="66" t="s">
        <v>57</v>
      </c>
      <c r="I1237" s="66" t="s">
        <v>116</v>
      </c>
      <c r="J1237" s="66" t="s">
        <v>142</v>
      </c>
      <c r="K1237" s="66" t="s">
        <v>94</v>
      </c>
      <c r="L1237" s="66" t="s">
        <v>55</v>
      </c>
      <c r="O1237" s="69" t="s">
        <v>57</v>
      </c>
      <c r="P1237" s="69">
        <v>1.766</v>
      </c>
      <c r="Q1237" s="66" t="s">
        <v>78</v>
      </c>
      <c r="R1237" s="66" t="s">
        <v>481</v>
      </c>
      <c r="S1237" s="67">
        <v>1706.4620769230801</v>
      </c>
      <c r="T1237" s="67">
        <f t="shared" si="19"/>
        <v>3013.6120278461594</v>
      </c>
      <c r="U1237" s="67">
        <v>34129.241538461501</v>
      </c>
      <c r="V1237" s="68">
        <v>1</v>
      </c>
    </row>
    <row r="1238" spans="2:22" x14ac:dyDescent="0.25">
      <c r="B1238" s="66">
        <v>0</v>
      </c>
      <c r="C1238" s="66">
        <v>40648</v>
      </c>
      <c r="D1238" s="66">
        <v>42099</v>
      </c>
      <c r="E1238" s="66">
        <v>448122</v>
      </c>
      <c r="F1238" s="66">
        <v>448122</v>
      </c>
      <c r="G1238" s="66" t="s">
        <v>113</v>
      </c>
      <c r="H1238" s="66" t="s">
        <v>57</v>
      </c>
      <c r="I1238" s="66" t="s">
        <v>116</v>
      </c>
      <c r="J1238" s="66" t="s">
        <v>142</v>
      </c>
      <c r="K1238" s="66" t="s">
        <v>94</v>
      </c>
      <c r="L1238" s="66" t="s">
        <v>55</v>
      </c>
      <c r="O1238" s="69" t="s">
        <v>57</v>
      </c>
      <c r="P1238" s="69">
        <v>1.766</v>
      </c>
      <c r="Q1238" s="66" t="s">
        <v>78</v>
      </c>
      <c r="R1238" s="66" t="s">
        <v>477</v>
      </c>
      <c r="S1238" s="67">
        <v>2446.83725</v>
      </c>
      <c r="T1238" s="67">
        <f t="shared" si="19"/>
        <v>4321.1145834999998</v>
      </c>
      <c r="U1238" s="67">
        <v>48936.745000000003</v>
      </c>
      <c r="V1238" s="68">
        <v>2</v>
      </c>
    </row>
    <row r="1239" spans="2:22" x14ac:dyDescent="0.25">
      <c r="B1239" s="66">
        <v>0</v>
      </c>
      <c r="C1239" s="66">
        <v>40648</v>
      </c>
      <c r="D1239" s="66">
        <v>42099</v>
      </c>
      <c r="E1239" s="66">
        <v>448122</v>
      </c>
      <c r="F1239" s="66">
        <v>448122</v>
      </c>
      <c r="G1239" s="66" t="s">
        <v>113</v>
      </c>
      <c r="H1239" s="66" t="s">
        <v>57</v>
      </c>
      <c r="I1239" s="66" t="s">
        <v>116</v>
      </c>
      <c r="J1239" s="66" t="s">
        <v>142</v>
      </c>
      <c r="K1239" s="66" t="s">
        <v>94</v>
      </c>
      <c r="L1239" s="66" t="s">
        <v>55</v>
      </c>
      <c r="O1239" s="69" t="s">
        <v>57</v>
      </c>
      <c r="P1239" s="69">
        <v>1.766</v>
      </c>
      <c r="Q1239" s="66" t="s">
        <v>78</v>
      </c>
      <c r="R1239" s="66" t="s">
        <v>473</v>
      </c>
      <c r="S1239" s="67">
        <v>2180.5946538461599</v>
      </c>
      <c r="T1239" s="67">
        <f t="shared" si="19"/>
        <v>3850.9301586923184</v>
      </c>
      <c r="U1239" s="67">
        <v>43611.893076923101</v>
      </c>
      <c r="V1239" s="68">
        <v>1</v>
      </c>
    </row>
    <row r="1240" spans="2:22" x14ac:dyDescent="0.25">
      <c r="B1240" s="66">
        <v>0</v>
      </c>
      <c r="C1240" s="66">
        <v>40648</v>
      </c>
      <c r="D1240" s="66">
        <v>42099</v>
      </c>
      <c r="E1240" s="66">
        <v>448122</v>
      </c>
      <c r="F1240" s="66">
        <v>448122</v>
      </c>
      <c r="G1240" s="66" t="s">
        <v>113</v>
      </c>
      <c r="H1240" s="66" t="s">
        <v>57</v>
      </c>
      <c r="I1240" s="66" t="s">
        <v>116</v>
      </c>
      <c r="J1240" s="66" t="s">
        <v>142</v>
      </c>
      <c r="K1240" s="66" t="s">
        <v>94</v>
      </c>
      <c r="L1240" s="66" t="s">
        <v>55</v>
      </c>
      <c r="O1240" s="69" t="s">
        <v>57</v>
      </c>
      <c r="P1240" s="69">
        <v>1.766</v>
      </c>
      <c r="Q1240" s="66" t="s">
        <v>78</v>
      </c>
      <c r="R1240" s="66" t="s">
        <v>474</v>
      </c>
      <c r="S1240" s="67">
        <v>31025.716776923098</v>
      </c>
      <c r="T1240" s="67">
        <f t="shared" si="19"/>
        <v>54791.415828046192</v>
      </c>
      <c r="U1240" s="67">
        <v>517095.27961538499</v>
      </c>
      <c r="V1240" s="68">
        <v>10</v>
      </c>
    </row>
    <row r="1241" spans="2:22" x14ac:dyDescent="0.25">
      <c r="B1241" s="66">
        <v>0</v>
      </c>
      <c r="C1241" s="66">
        <v>40648</v>
      </c>
      <c r="D1241" s="66">
        <v>42099</v>
      </c>
      <c r="E1241" s="66">
        <v>448122</v>
      </c>
      <c r="F1241" s="66">
        <v>448122</v>
      </c>
      <c r="G1241" s="66" t="s">
        <v>113</v>
      </c>
      <c r="H1241" s="66" t="s">
        <v>57</v>
      </c>
      <c r="I1241" s="66" t="s">
        <v>116</v>
      </c>
      <c r="J1241" s="66" t="s">
        <v>142</v>
      </c>
      <c r="K1241" s="66" t="s">
        <v>94</v>
      </c>
      <c r="L1241" s="66" t="s">
        <v>55</v>
      </c>
      <c r="O1241" s="69" t="s">
        <v>57</v>
      </c>
      <c r="P1241" s="69">
        <v>1.766</v>
      </c>
      <c r="Q1241" s="66" t="s">
        <v>78</v>
      </c>
      <c r="R1241" s="66" t="s">
        <v>471</v>
      </c>
      <c r="S1241" s="67">
        <v>8686.84</v>
      </c>
      <c r="T1241" s="67">
        <f t="shared" si="19"/>
        <v>15340.959440000001</v>
      </c>
      <c r="U1241" s="67">
        <v>108585.5</v>
      </c>
      <c r="V1241" s="68">
        <v>2</v>
      </c>
    </row>
    <row r="1242" spans="2:22" x14ac:dyDescent="0.25">
      <c r="B1242" s="66">
        <v>0</v>
      </c>
      <c r="C1242" s="66">
        <v>40648</v>
      </c>
      <c r="D1242" s="66">
        <v>42099</v>
      </c>
      <c r="E1242" s="66">
        <v>448122</v>
      </c>
      <c r="F1242" s="66">
        <v>448122</v>
      </c>
      <c r="G1242" s="66" t="s">
        <v>113</v>
      </c>
      <c r="H1242" s="66" t="s">
        <v>57</v>
      </c>
      <c r="I1242" s="66" t="s">
        <v>116</v>
      </c>
      <c r="J1242" s="66" t="s">
        <v>142</v>
      </c>
      <c r="K1242" s="66" t="s">
        <v>94</v>
      </c>
      <c r="L1242" s="66" t="s">
        <v>55</v>
      </c>
      <c r="O1242" s="69" t="s">
        <v>57</v>
      </c>
      <c r="P1242" s="69">
        <v>1.766</v>
      </c>
      <c r="Q1242" s="66" t="s">
        <v>78</v>
      </c>
      <c r="R1242" s="66" t="s">
        <v>475</v>
      </c>
      <c r="S1242" s="67">
        <v>15697.802769230801</v>
      </c>
      <c r="T1242" s="67">
        <f t="shared" si="19"/>
        <v>27722.319690461594</v>
      </c>
      <c r="U1242" s="67">
        <v>174420.030769231</v>
      </c>
      <c r="V1242" s="68">
        <v>2</v>
      </c>
    </row>
    <row r="1243" spans="2:22" x14ac:dyDescent="0.25">
      <c r="B1243" s="66">
        <v>0</v>
      </c>
      <c r="C1243" s="66">
        <v>40648</v>
      </c>
      <c r="D1243" s="66">
        <v>42099</v>
      </c>
      <c r="E1243" s="66">
        <v>448122</v>
      </c>
      <c r="F1243" s="66">
        <v>448122</v>
      </c>
      <c r="G1243" s="66" t="s">
        <v>113</v>
      </c>
      <c r="H1243" s="66" t="s">
        <v>57</v>
      </c>
      <c r="I1243" s="66" t="s">
        <v>116</v>
      </c>
      <c r="J1243" s="66" t="s">
        <v>142</v>
      </c>
      <c r="K1243" s="66" t="s">
        <v>94</v>
      </c>
      <c r="L1243" s="66" t="s">
        <v>55</v>
      </c>
      <c r="O1243" s="69" t="s">
        <v>57</v>
      </c>
      <c r="P1243" s="69">
        <v>1.766</v>
      </c>
      <c r="Q1243" s="66" t="s">
        <v>78</v>
      </c>
      <c r="R1243" s="66" t="s">
        <v>465</v>
      </c>
      <c r="S1243" s="67">
        <v>141295.58988461501</v>
      </c>
      <c r="T1243" s="67">
        <f t="shared" si="19"/>
        <v>249528.01173623011</v>
      </c>
      <c r="U1243" s="67">
        <v>1412955.8988461499</v>
      </c>
      <c r="V1243" s="68">
        <v>16</v>
      </c>
    </row>
    <row r="1244" spans="2:22" x14ac:dyDescent="0.25">
      <c r="B1244" s="66">
        <v>0</v>
      </c>
      <c r="C1244" s="66">
        <v>40648</v>
      </c>
      <c r="D1244" s="66">
        <v>42099</v>
      </c>
      <c r="E1244" s="66">
        <v>448122</v>
      </c>
      <c r="F1244" s="66">
        <v>448122</v>
      </c>
      <c r="G1244" s="66" t="s">
        <v>113</v>
      </c>
      <c r="H1244" s="66" t="s">
        <v>57</v>
      </c>
      <c r="I1244" s="66" t="s">
        <v>116</v>
      </c>
      <c r="J1244" s="66" t="s">
        <v>142</v>
      </c>
      <c r="K1244" s="66" t="s">
        <v>94</v>
      </c>
      <c r="L1244" s="66" t="s">
        <v>55</v>
      </c>
      <c r="O1244" s="69" t="s">
        <v>57</v>
      </c>
      <c r="P1244" s="69">
        <v>1.766</v>
      </c>
      <c r="Q1244" s="66" t="s">
        <v>78</v>
      </c>
      <c r="R1244" s="66" t="s">
        <v>476</v>
      </c>
      <c r="S1244" s="67">
        <v>798093.53867307503</v>
      </c>
      <c r="T1244" s="67">
        <f t="shared" si="19"/>
        <v>1409433.1892966505</v>
      </c>
      <c r="U1244" s="67">
        <v>7980935.3867307696</v>
      </c>
      <c r="V1244" s="68">
        <v>74</v>
      </c>
    </row>
    <row r="1245" spans="2:22" x14ac:dyDescent="0.25">
      <c r="B1245" s="66">
        <v>0</v>
      </c>
      <c r="C1245" s="66">
        <v>40648</v>
      </c>
      <c r="D1245" s="66">
        <v>42099</v>
      </c>
      <c r="E1245" s="66">
        <v>448122</v>
      </c>
      <c r="F1245" s="66">
        <v>448122</v>
      </c>
      <c r="G1245" s="66" t="s">
        <v>113</v>
      </c>
      <c r="H1245" s="66" t="s">
        <v>57</v>
      </c>
      <c r="I1245" s="66" t="s">
        <v>116</v>
      </c>
      <c r="J1245" s="66" t="s">
        <v>142</v>
      </c>
      <c r="K1245" s="66" t="s">
        <v>94</v>
      </c>
      <c r="L1245" s="66" t="s">
        <v>55</v>
      </c>
      <c r="O1245" s="69" t="s">
        <v>57</v>
      </c>
      <c r="P1245" s="69">
        <v>1.766</v>
      </c>
      <c r="Q1245" s="66" t="s">
        <v>78</v>
      </c>
      <c r="R1245" s="66" t="s">
        <v>466</v>
      </c>
      <c r="S1245" s="67">
        <v>256390.69165384601</v>
      </c>
      <c r="T1245" s="67">
        <f t="shared" si="19"/>
        <v>452785.96146069205</v>
      </c>
      <c r="U1245" s="67">
        <v>1709271.27769231</v>
      </c>
      <c r="V1245" s="68">
        <v>14</v>
      </c>
    </row>
    <row r="1246" spans="2:22" x14ac:dyDescent="0.25">
      <c r="B1246" s="66">
        <v>0</v>
      </c>
      <c r="C1246" s="66">
        <v>40648</v>
      </c>
      <c r="D1246" s="66">
        <v>42099</v>
      </c>
      <c r="E1246" s="66">
        <v>448122</v>
      </c>
      <c r="F1246" s="66">
        <v>448122</v>
      </c>
      <c r="G1246" s="66" t="s">
        <v>113</v>
      </c>
      <c r="H1246" s="66" t="s">
        <v>57</v>
      </c>
      <c r="I1246" s="66" t="s">
        <v>116</v>
      </c>
      <c r="J1246" s="66" t="s">
        <v>142</v>
      </c>
      <c r="K1246" s="66" t="s">
        <v>94</v>
      </c>
      <c r="L1246" s="66" t="s">
        <v>55</v>
      </c>
      <c r="O1246" s="69" t="s">
        <v>57</v>
      </c>
      <c r="P1246" s="69">
        <v>1.766</v>
      </c>
      <c r="Q1246" s="66" t="s">
        <v>78</v>
      </c>
      <c r="R1246" s="66" t="s">
        <v>467</v>
      </c>
      <c r="S1246" s="67">
        <v>183572.773307692</v>
      </c>
      <c r="T1246" s="67">
        <f t="shared" si="19"/>
        <v>324189.51766138407</v>
      </c>
      <c r="U1246" s="67">
        <v>917863.866538462</v>
      </c>
      <c r="V1246" s="68">
        <v>6</v>
      </c>
    </row>
    <row r="1247" spans="2:22" x14ac:dyDescent="0.25">
      <c r="B1247" s="66">
        <v>0</v>
      </c>
      <c r="C1247" s="66">
        <v>40648</v>
      </c>
      <c r="D1247" s="66">
        <v>42099</v>
      </c>
      <c r="E1247" s="66">
        <v>448122</v>
      </c>
      <c r="F1247" s="66">
        <v>448122</v>
      </c>
      <c r="G1247" s="66" t="s">
        <v>113</v>
      </c>
      <c r="H1247" s="66" t="s">
        <v>57</v>
      </c>
      <c r="I1247" s="66" t="s">
        <v>116</v>
      </c>
      <c r="J1247" s="66" t="s">
        <v>142</v>
      </c>
      <c r="K1247" s="66" t="s">
        <v>94</v>
      </c>
      <c r="L1247" s="66" t="s">
        <v>55</v>
      </c>
      <c r="O1247" s="69" t="s">
        <v>57</v>
      </c>
      <c r="P1247" s="69">
        <v>1.766</v>
      </c>
      <c r="Q1247" s="66" t="s">
        <v>78</v>
      </c>
      <c r="R1247" s="66" t="s">
        <v>468</v>
      </c>
      <c r="S1247" s="67">
        <v>181585.56519230799</v>
      </c>
      <c r="T1247" s="67">
        <f t="shared" si="19"/>
        <v>320680.1081296159</v>
      </c>
      <c r="U1247" s="67">
        <v>726342.26076923101</v>
      </c>
      <c r="V1247" s="68">
        <v>5</v>
      </c>
    </row>
    <row r="1248" spans="2:22" x14ac:dyDescent="0.25">
      <c r="B1248" s="66">
        <v>0</v>
      </c>
      <c r="C1248" s="66">
        <v>40648</v>
      </c>
      <c r="D1248" s="66">
        <v>42099</v>
      </c>
      <c r="E1248" s="66">
        <v>448122</v>
      </c>
      <c r="F1248" s="66">
        <v>448122</v>
      </c>
      <c r="G1248" s="66" t="s">
        <v>113</v>
      </c>
      <c r="H1248" s="66" t="s">
        <v>57</v>
      </c>
      <c r="I1248" s="66" t="s">
        <v>116</v>
      </c>
      <c r="J1248" s="66" t="s">
        <v>142</v>
      </c>
      <c r="K1248" s="66" t="s">
        <v>94</v>
      </c>
      <c r="L1248" s="66" t="s">
        <v>55</v>
      </c>
      <c r="O1248" s="69" t="s">
        <v>57</v>
      </c>
      <c r="P1248" s="69">
        <v>1.766</v>
      </c>
      <c r="Q1248" s="66" t="s">
        <v>78</v>
      </c>
      <c r="R1248" s="66" t="s">
        <v>469</v>
      </c>
      <c r="S1248" s="67">
        <v>81243.0683076922</v>
      </c>
      <c r="T1248" s="67">
        <f t="shared" si="19"/>
        <v>143475.25863138444</v>
      </c>
      <c r="U1248" s="67">
        <v>232123.05230769201</v>
      </c>
      <c r="V1248" s="68">
        <v>1</v>
      </c>
    </row>
    <row r="1249" spans="2:22" x14ac:dyDescent="0.25">
      <c r="B1249" s="66">
        <v>0</v>
      </c>
      <c r="C1249" s="66">
        <v>40648</v>
      </c>
      <c r="D1249" s="66">
        <v>42099</v>
      </c>
      <c r="E1249" s="66">
        <v>448122</v>
      </c>
      <c r="F1249" s="66">
        <v>450597</v>
      </c>
      <c r="G1249" s="66" t="s">
        <v>113</v>
      </c>
      <c r="H1249" s="66" t="s">
        <v>57</v>
      </c>
      <c r="I1249" s="66" t="s">
        <v>116</v>
      </c>
      <c r="J1249" s="66" t="s">
        <v>142</v>
      </c>
      <c r="K1249" s="66" t="s">
        <v>94</v>
      </c>
      <c r="L1249" s="66" t="s">
        <v>55</v>
      </c>
      <c r="M1249" s="66" t="s">
        <v>427</v>
      </c>
      <c r="N1249" s="66" t="s">
        <v>428</v>
      </c>
      <c r="O1249" s="69" t="s">
        <v>57</v>
      </c>
      <c r="P1249" s="69">
        <v>1.766</v>
      </c>
      <c r="Q1249" s="66" t="s">
        <v>59</v>
      </c>
      <c r="R1249" s="66" t="s">
        <v>466</v>
      </c>
      <c r="S1249" s="67">
        <v>23664.4426153846</v>
      </c>
      <c r="T1249" s="67">
        <f t="shared" si="19"/>
        <v>41791.405658769203</v>
      </c>
      <c r="U1249" s="67">
        <v>157762.95076923101</v>
      </c>
      <c r="V1249" s="68">
        <v>1</v>
      </c>
    </row>
    <row r="1250" spans="2:22" x14ac:dyDescent="0.25">
      <c r="B1250" s="66">
        <v>0</v>
      </c>
      <c r="C1250" s="66">
        <v>40648</v>
      </c>
      <c r="D1250" s="66">
        <v>42099</v>
      </c>
      <c r="E1250" s="66">
        <v>448122</v>
      </c>
      <c r="F1250" s="66">
        <v>450597</v>
      </c>
      <c r="G1250" s="66" t="s">
        <v>113</v>
      </c>
      <c r="H1250" s="66" t="s">
        <v>57</v>
      </c>
      <c r="I1250" s="66" t="s">
        <v>116</v>
      </c>
      <c r="J1250" s="66" t="s">
        <v>142</v>
      </c>
      <c r="K1250" s="66" t="s">
        <v>94</v>
      </c>
      <c r="L1250" s="66" t="s">
        <v>55</v>
      </c>
      <c r="M1250" s="66" t="s">
        <v>427</v>
      </c>
      <c r="N1250" s="66" t="s">
        <v>428</v>
      </c>
      <c r="O1250" s="69" t="s">
        <v>57</v>
      </c>
      <c r="P1250" s="69">
        <v>1.766</v>
      </c>
      <c r="Q1250" s="66" t="s">
        <v>59</v>
      </c>
      <c r="R1250" s="66" t="s">
        <v>468</v>
      </c>
      <c r="S1250" s="67">
        <v>53105.532788461504</v>
      </c>
      <c r="T1250" s="67">
        <f t="shared" si="19"/>
        <v>93784.37090442302</v>
      </c>
      <c r="U1250" s="67">
        <v>212422.13115384601</v>
      </c>
      <c r="V1250" s="68">
        <v>1</v>
      </c>
    </row>
    <row r="1251" spans="2:22" x14ac:dyDescent="0.25">
      <c r="B1251" s="66">
        <v>0</v>
      </c>
      <c r="C1251" s="66">
        <v>40648</v>
      </c>
      <c r="D1251" s="66">
        <v>42099</v>
      </c>
      <c r="E1251" s="66">
        <v>448122</v>
      </c>
      <c r="F1251" s="66">
        <v>450597</v>
      </c>
      <c r="G1251" s="66" t="s">
        <v>113</v>
      </c>
      <c r="H1251" s="66" t="s">
        <v>57</v>
      </c>
      <c r="I1251" s="66" t="s">
        <v>116</v>
      </c>
      <c r="J1251" s="66" t="s">
        <v>142</v>
      </c>
      <c r="K1251" s="66" t="s">
        <v>94</v>
      </c>
      <c r="L1251" s="66" t="s">
        <v>55</v>
      </c>
      <c r="M1251" s="66" t="s">
        <v>427</v>
      </c>
      <c r="N1251" s="66" t="s">
        <v>428</v>
      </c>
      <c r="O1251" s="69" t="s">
        <v>57</v>
      </c>
      <c r="P1251" s="69">
        <v>1.766</v>
      </c>
      <c r="Q1251" s="66" t="s">
        <v>78</v>
      </c>
      <c r="R1251" s="66" t="s">
        <v>472</v>
      </c>
      <c r="S1251" s="67">
        <v>46733.1167192309</v>
      </c>
      <c r="T1251" s="67">
        <f t="shared" si="19"/>
        <v>82530.684126161766</v>
      </c>
      <c r="U1251" s="67">
        <v>934662.33438461495</v>
      </c>
      <c r="V1251" s="68">
        <v>17</v>
      </c>
    </row>
    <row r="1252" spans="2:22" x14ac:dyDescent="0.25">
      <c r="B1252" s="66">
        <v>0</v>
      </c>
      <c r="C1252" s="66">
        <v>40648</v>
      </c>
      <c r="D1252" s="66">
        <v>42099</v>
      </c>
      <c r="E1252" s="66">
        <v>448122</v>
      </c>
      <c r="F1252" s="66">
        <v>450597</v>
      </c>
      <c r="G1252" s="66" t="s">
        <v>113</v>
      </c>
      <c r="H1252" s="66" t="s">
        <v>57</v>
      </c>
      <c r="I1252" s="66" t="s">
        <v>116</v>
      </c>
      <c r="J1252" s="66" t="s">
        <v>142</v>
      </c>
      <c r="K1252" s="66" t="s">
        <v>94</v>
      </c>
      <c r="L1252" s="66" t="s">
        <v>55</v>
      </c>
      <c r="M1252" s="66" t="s">
        <v>427</v>
      </c>
      <c r="N1252" s="66" t="s">
        <v>428</v>
      </c>
      <c r="O1252" s="69" t="s">
        <v>57</v>
      </c>
      <c r="P1252" s="69">
        <v>1.766</v>
      </c>
      <c r="Q1252" s="66" t="s">
        <v>78</v>
      </c>
      <c r="R1252" s="66" t="s">
        <v>475</v>
      </c>
      <c r="S1252" s="67">
        <v>13660.0126269231</v>
      </c>
      <c r="T1252" s="67">
        <f t="shared" si="19"/>
        <v>24123.582299146197</v>
      </c>
      <c r="U1252" s="67">
        <v>151777.918076923</v>
      </c>
      <c r="V1252" s="68">
        <v>2</v>
      </c>
    </row>
    <row r="1253" spans="2:22" x14ac:dyDescent="0.25">
      <c r="B1253" s="66">
        <v>0</v>
      </c>
      <c r="C1253" s="66">
        <v>40648</v>
      </c>
      <c r="D1253" s="66">
        <v>42099</v>
      </c>
      <c r="E1253" s="66">
        <v>448122</v>
      </c>
      <c r="F1253" s="66">
        <v>450597</v>
      </c>
      <c r="G1253" s="66" t="s">
        <v>113</v>
      </c>
      <c r="H1253" s="66" t="s">
        <v>57</v>
      </c>
      <c r="I1253" s="66" t="s">
        <v>116</v>
      </c>
      <c r="J1253" s="66" t="s">
        <v>142</v>
      </c>
      <c r="K1253" s="66" t="s">
        <v>94</v>
      </c>
      <c r="L1253" s="66" t="s">
        <v>55</v>
      </c>
      <c r="M1253" s="66" t="s">
        <v>427</v>
      </c>
      <c r="N1253" s="66" t="s">
        <v>428</v>
      </c>
      <c r="O1253" s="69" t="s">
        <v>57</v>
      </c>
      <c r="P1253" s="69">
        <v>1.766</v>
      </c>
      <c r="Q1253" s="66" t="s">
        <v>78</v>
      </c>
      <c r="R1253" s="66" t="s">
        <v>465</v>
      </c>
      <c r="S1253" s="67">
        <v>49339.698153846199</v>
      </c>
      <c r="T1253" s="67">
        <f t="shared" si="19"/>
        <v>87133.906939692388</v>
      </c>
      <c r="U1253" s="67">
        <v>493396.98153846199</v>
      </c>
      <c r="V1253" s="68">
        <v>5</v>
      </c>
    </row>
    <row r="1254" spans="2:22" x14ac:dyDescent="0.25">
      <c r="B1254" s="66">
        <v>0</v>
      </c>
      <c r="C1254" s="66">
        <v>40648</v>
      </c>
      <c r="D1254" s="66">
        <v>42099</v>
      </c>
      <c r="E1254" s="66">
        <v>448122</v>
      </c>
      <c r="F1254" s="66">
        <v>450597</v>
      </c>
      <c r="G1254" s="66" t="s">
        <v>113</v>
      </c>
      <c r="H1254" s="66" t="s">
        <v>57</v>
      </c>
      <c r="I1254" s="66" t="s">
        <v>116</v>
      </c>
      <c r="J1254" s="66" t="s">
        <v>142</v>
      </c>
      <c r="K1254" s="66" t="s">
        <v>94</v>
      </c>
      <c r="L1254" s="66" t="s">
        <v>55</v>
      </c>
      <c r="M1254" s="66" t="s">
        <v>427</v>
      </c>
      <c r="N1254" s="66" t="s">
        <v>428</v>
      </c>
      <c r="O1254" s="69" t="s">
        <v>57</v>
      </c>
      <c r="P1254" s="69">
        <v>1.766</v>
      </c>
      <c r="Q1254" s="66" t="s">
        <v>78</v>
      </c>
      <c r="R1254" s="66" t="s">
        <v>466</v>
      </c>
      <c r="S1254" s="67">
        <v>40311.103673076897</v>
      </c>
      <c r="T1254" s="67">
        <f t="shared" si="19"/>
        <v>71189.409086653803</v>
      </c>
      <c r="U1254" s="67">
        <v>268740.69115384598</v>
      </c>
      <c r="V1254" s="68">
        <v>2</v>
      </c>
    </row>
    <row r="1255" spans="2:22" x14ac:dyDescent="0.25">
      <c r="B1255" s="66">
        <v>0</v>
      </c>
      <c r="C1255" s="66">
        <v>40648</v>
      </c>
      <c r="D1255" s="66">
        <v>42099</v>
      </c>
      <c r="E1255" s="66">
        <v>448122</v>
      </c>
      <c r="F1255" s="66">
        <v>450597</v>
      </c>
      <c r="G1255" s="66" t="s">
        <v>113</v>
      </c>
      <c r="H1255" s="66" t="s">
        <v>57</v>
      </c>
      <c r="I1255" s="66" t="s">
        <v>116</v>
      </c>
      <c r="J1255" s="66" t="s">
        <v>142</v>
      </c>
      <c r="K1255" s="66" t="s">
        <v>94</v>
      </c>
      <c r="L1255" s="66" t="s">
        <v>55</v>
      </c>
      <c r="M1255" s="66" t="s">
        <v>427</v>
      </c>
      <c r="N1255" s="66" t="s">
        <v>428</v>
      </c>
      <c r="O1255" s="69" t="s">
        <v>57</v>
      </c>
      <c r="P1255" s="69">
        <v>1.766</v>
      </c>
      <c r="Q1255" s="66" t="s">
        <v>78</v>
      </c>
      <c r="R1255" s="66" t="s">
        <v>467</v>
      </c>
      <c r="S1255" s="67">
        <v>31833.3183076924</v>
      </c>
      <c r="T1255" s="67">
        <f t="shared" si="19"/>
        <v>56217.640131384782</v>
      </c>
      <c r="U1255" s="67">
        <v>159166.591538462</v>
      </c>
      <c r="V1255" s="68">
        <v>1</v>
      </c>
    </row>
    <row r="1256" spans="2:22" x14ac:dyDescent="0.25">
      <c r="B1256" s="66">
        <v>0</v>
      </c>
      <c r="C1256" s="66">
        <v>40648</v>
      </c>
      <c r="D1256" s="66">
        <v>42099</v>
      </c>
      <c r="E1256" s="66">
        <v>458025</v>
      </c>
      <c r="F1256" s="66">
        <v>458025</v>
      </c>
      <c r="G1256" s="66" t="s">
        <v>113</v>
      </c>
      <c r="H1256" s="66" t="s">
        <v>57</v>
      </c>
      <c r="I1256" s="66" t="s">
        <v>116</v>
      </c>
      <c r="J1256" s="66" t="s">
        <v>142</v>
      </c>
      <c r="K1256" s="66" t="s">
        <v>95</v>
      </c>
      <c r="L1256" s="66" t="s">
        <v>136</v>
      </c>
      <c r="O1256" s="69" t="s">
        <v>57</v>
      </c>
      <c r="P1256" s="69">
        <v>1.766</v>
      </c>
      <c r="Q1256" s="66" t="s">
        <v>80</v>
      </c>
      <c r="R1256" s="66" t="s">
        <v>472</v>
      </c>
      <c r="S1256" s="67">
        <v>1002838.54813077</v>
      </c>
      <c r="T1256" s="67">
        <f t="shared" si="19"/>
        <v>1771012.8759989399</v>
      </c>
      <c r="U1256" s="67">
        <v>20056770.962615401</v>
      </c>
      <c r="V1256" s="68">
        <v>228</v>
      </c>
    </row>
    <row r="1257" spans="2:22" x14ac:dyDescent="0.25">
      <c r="B1257" s="66">
        <v>0</v>
      </c>
      <c r="C1257" s="66">
        <v>40648</v>
      </c>
      <c r="D1257" s="66">
        <v>42099</v>
      </c>
      <c r="E1257" s="66">
        <v>458025</v>
      </c>
      <c r="F1257" s="66">
        <v>458025</v>
      </c>
      <c r="G1257" s="66" t="s">
        <v>113</v>
      </c>
      <c r="H1257" s="66" t="s">
        <v>57</v>
      </c>
      <c r="I1257" s="66" t="s">
        <v>116</v>
      </c>
      <c r="J1257" s="66" t="s">
        <v>142</v>
      </c>
      <c r="K1257" s="66" t="s">
        <v>95</v>
      </c>
      <c r="L1257" s="66" t="s">
        <v>136</v>
      </c>
      <c r="O1257" s="69" t="s">
        <v>57</v>
      </c>
      <c r="P1257" s="69">
        <v>1.766</v>
      </c>
      <c r="Q1257" s="66" t="s">
        <v>80</v>
      </c>
      <c r="R1257" s="66" t="s">
        <v>473</v>
      </c>
      <c r="S1257" s="67">
        <v>1203.1698076923101</v>
      </c>
      <c r="T1257" s="67">
        <f t="shared" si="19"/>
        <v>2124.7978803846195</v>
      </c>
      <c r="U1257" s="67">
        <v>24063.396153846199</v>
      </c>
      <c r="V1257" s="68">
        <v>1</v>
      </c>
    </row>
    <row r="1258" spans="2:22" x14ac:dyDescent="0.25">
      <c r="B1258" s="66">
        <v>0</v>
      </c>
      <c r="C1258" s="66">
        <v>40648</v>
      </c>
      <c r="D1258" s="66">
        <v>42099</v>
      </c>
      <c r="E1258" s="66">
        <v>458025</v>
      </c>
      <c r="F1258" s="66">
        <v>458025</v>
      </c>
      <c r="G1258" s="66" t="s">
        <v>113</v>
      </c>
      <c r="H1258" s="66" t="s">
        <v>57</v>
      </c>
      <c r="I1258" s="66" t="s">
        <v>116</v>
      </c>
      <c r="J1258" s="66" t="s">
        <v>142</v>
      </c>
      <c r="K1258" s="66" t="s">
        <v>95</v>
      </c>
      <c r="L1258" s="66" t="s">
        <v>136</v>
      </c>
      <c r="O1258" s="69" t="s">
        <v>57</v>
      </c>
      <c r="P1258" s="69">
        <v>1.766</v>
      </c>
      <c r="Q1258" s="66" t="s">
        <v>80</v>
      </c>
      <c r="R1258" s="66" t="s">
        <v>474</v>
      </c>
      <c r="S1258" s="67">
        <v>20354.017730769199</v>
      </c>
      <c r="T1258" s="67">
        <f t="shared" si="19"/>
        <v>35945.19531253841</v>
      </c>
      <c r="U1258" s="67">
        <v>339233.62884615402</v>
      </c>
      <c r="V1258" s="68">
        <v>7</v>
      </c>
    </row>
    <row r="1259" spans="2:22" x14ac:dyDescent="0.25">
      <c r="B1259" s="66">
        <v>0</v>
      </c>
      <c r="C1259" s="66">
        <v>40648</v>
      </c>
      <c r="D1259" s="66">
        <v>42099</v>
      </c>
      <c r="E1259" s="66">
        <v>458025</v>
      </c>
      <c r="F1259" s="66">
        <v>458025</v>
      </c>
      <c r="G1259" s="66" t="s">
        <v>113</v>
      </c>
      <c r="H1259" s="66" t="s">
        <v>57</v>
      </c>
      <c r="I1259" s="66" t="s">
        <v>116</v>
      </c>
      <c r="J1259" s="66" t="s">
        <v>142</v>
      </c>
      <c r="K1259" s="66" t="s">
        <v>95</v>
      </c>
      <c r="L1259" s="66" t="s">
        <v>136</v>
      </c>
      <c r="O1259" s="69" t="s">
        <v>57</v>
      </c>
      <c r="P1259" s="69">
        <v>1.766</v>
      </c>
      <c r="Q1259" s="66" t="s">
        <v>80</v>
      </c>
      <c r="R1259" s="66" t="s">
        <v>471</v>
      </c>
      <c r="S1259" s="67">
        <v>5216.6235384615402</v>
      </c>
      <c r="T1259" s="67">
        <f t="shared" si="19"/>
        <v>9212.5571689230801</v>
      </c>
      <c r="U1259" s="67">
        <v>65207.794230769199</v>
      </c>
      <c r="V1259" s="68">
        <v>1</v>
      </c>
    </row>
    <row r="1260" spans="2:22" x14ac:dyDescent="0.25">
      <c r="B1260" s="66">
        <v>0</v>
      </c>
      <c r="C1260" s="66">
        <v>40648</v>
      </c>
      <c r="D1260" s="66">
        <v>42099</v>
      </c>
      <c r="E1260" s="66">
        <v>458025</v>
      </c>
      <c r="F1260" s="66">
        <v>458025</v>
      </c>
      <c r="G1260" s="66" t="s">
        <v>113</v>
      </c>
      <c r="H1260" s="66" t="s">
        <v>57</v>
      </c>
      <c r="I1260" s="66" t="s">
        <v>116</v>
      </c>
      <c r="J1260" s="66" t="s">
        <v>142</v>
      </c>
      <c r="K1260" s="66" t="s">
        <v>95</v>
      </c>
      <c r="L1260" s="66" t="s">
        <v>136</v>
      </c>
      <c r="O1260" s="69" t="s">
        <v>57</v>
      </c>
      <c r="P1260" s="69">
        <v>1.766</v>
      </c>
      <c r="Q1260" s="66" t="s">
        <v>80</v>
      </c>
      <c r="R1260" s="66" t="s">
        <v>475</v>
      </c>
      <c r="S1260" s="67">
        <v>26268.143226923101</v>
      </c>
      <c r="T1260" s="67">
        <f t="shared" si="19"/>
        <v>46389.540938746199</v>
      </c>
      <c r="U1260" s="67">
        <v>291868.25807692303</v>
      </c>
      <c r="V1260" s="68">
        <v>5</v>
      </c>
    </row>
    <row r="1261" spans="2:22" x14ac:dyDescent="0.25">
      <c r="B1261" s="66">
        <v>0</v>
      </c>
      <c r="C1261" s="66">
        <v>40648</v>
      </c>
      <c r="D1261" s="66">
        <v>42099</v>
      </c>
      <c r="E1261" s="66">
        <v>458025</v>
      </c>
      <c r="F1261" s="66">
        <v>458025</v>
      </c>
      <c r="G1261" s="66" t="s">
        <v>113</v>
      </c>
      <c r="H1261" s="66" t="s">
        <v>57</v>
      </c>
      <c r="I1261" s="66" t="s">
        <v>116</v>
      </c>
      <c r="J1261" s="66" t="s">
        <v>142</v>
      </c>
      <c r="K1261" s="66" t="s">
        <v>95</v>
      </c>
      <c r="L1261" s="66" t="s">
        <v>136</v>
      </c>
      <c r="O1261" s="69" t="s">
        <v>57</v>
      </c>
      <c r="P1261" s="69">
        <v>1.766</v>
      </c>
      <c r="Q1261" s="66" t="s">
        <v>80</v>
      </c>
      <c r="R1261" s="66" t="s">
        <v>465</v>
      </c>
      <c r="S1261" s="67">
        <v>89195.8676923077</v>
      </c>
      <c r="T1261" s="67">
        <f t="shared" si="19"/>
        <v>157519.9023446154</v>
      </c>
      <c r="U1261" s="67">
        <v>891958.67692307697</v>
      </c>
      <c r="V1261" s="68">
        <v>10</v>
      </c>
    </row>
    <row r="1262" spans="2:22" x14ac:dyDescent="0.25">
      <c r="B1262" s="66">
        <v>0</v>
      </c>
      <c r="C1262" s="66">
        <v>40648</v>
      </c>
      <c r="D1262" s="66">
        <v>42099</v>
      </c>
      <c r="E1262" s="66">
        <v>458025</v>
      </c>
      <c r="F1262" s="66">
        <v>458025</v>
      </c>
      <c r="G1262" s="66" t="s">
        <v>113</v>
      </c>
      <c r="H1262" s="66" t="s">
        <v>57</v>
      </c>
      <c r="I1262" s="66" t="s">
        <v>116</v>
      </c>
      <c r="J1262" s="66" t="s">
        <v>142</v>
      </c>
      <c r="K1262" s="66" t="s">
        <v>95</v>
      </c>
      <c r="L1262" s="66" t="s">
        <v>136</v>
      </c>
      <c r="O1262" s="69" t="s">
        <v>57</v>
      </c>
      <c r="P1262" s="69">
        <v>1.766</v>
      </c>
      <c r="Q1262" s="66" t="s">
        <v>80</v>
      </c>
      <c r="R1262" s="66" t="s">
        <v>476</v>
      </c>
      <c r="S1262" s="67">
        <v>413065.60034615302</v>
      </c>
      <c r="T1262" s="67">
        <f t="shared" si="19"/>
        <v>729473.85021130624</v>
      </c>
      <c r="U1262" s="67">
        <v>4130656.0034615402</v>
      </c>
      <c r="V1262" s="68">
        <v>38</v>
      </c>
    </row>
    <row r="1263" spans="2:22" x14ac:dyDescent="0.25">
      <c r="B1263" s="66">
        <v>0</v>
      </c>
      <c r="C1263" s="66">
        <v>40648</v>
      </c>
      <c r="D1263" s="66">
        <v>42099</v>
      </c>
      <c r="E1263" s="66">
        <v>458025</v>
      </c>
      <c r="F1263" s="66">
        <v>458025</v>
      </c>
      <c r="G1263" s="66" t="s">
        <v>113</v>
      </c>
      <c r="H1263" s="66" t="s">
        <v>57</v>
      </c>
      <c r="I1263" s="66" t="s">
        <v>116</v>
      </c>
      <c r="J1263" s="66" t="s">
        <v>142</v>
      </c>
      <c r="K1263" s="66" t="s">
        <v>95</v>
      </c>
      <c r="L1263" s="66" t="s">
        <v>136</v>
      </c>
      <c r="O1263" s="69" t="s">
        <v>57</v>
      </c>
      <c r="P1263" s="69">
        <v>1.766</v>
      </c>
      <c r="Q1263" s="66" t="s">
        <v>80</v>
      </c>
      <c r="R1263" s="66" t="s">
        <v>466</v>
      </c>
      <c r="S1263" s="67">
        <v>283373.39798076899</v>
      </c>
      <c r="T1263" s="67">
        <f t="shared" si="19"/>
        <v>500437.42083403806</v>
      </c>
      <c r="U1263" s="67">
        <v>1889155.98653846</v>
      </c>
      <c r="V1263" s="68">
        <v>16</v>
      </c>
    </row>
    <row r="1264" spans="2:22" x14ac:dyDescent="0.25">
      <c r="B1264" s="66">
        <v>0</v>
      </c>
      <c r="C1264" s="66">
        <v>40648</v>
      </c>
      <c r="D1264" s="66">
        <v>42099</v>
      </c>
      <c r="E1264" s="66">
        <v>458025</v>
      </c>
      <c r="F1264" s="66">
        <v>458025</v>
      </c>
      <c r="G1264" s="66" t="s">
        <v>113</v>
      </c>
      <c r="H1264" s="66" t="s">
        <v>57</v>
      </c>
      <c r="I1264" s="66" t="s">
        <v>116</v>
      </c>
      <c r="J1264" s="66" t="s">
        <v>142</v>
      </c>
      <c r="K1264" s="66" t="s">
        <v>95</v>
      </c>
      <c r="L1264" s="66" t="s">
        <v>136</v>
      </c>
      <c r="O1264" s="69" t="s">
        <v>57</v>
      </c>
      <c r="P1264" s="69">
        <v>1.766</v>
      </c>
      <c r="Q1264" s="66" t="s">
        <v>80</v>
      </c>
      <c r="R1264" s="66" t="s">
        <v>467</v>
      </c>
      <c r="S1264" s="67">
        <v>141766.09084615399</v>
      </c>
      <c r="T1264" s="67">
        <f t="shared" si="19"/>
        <v>250358.91643430796</v>
      </c>
      <c r="U1264" s="67">
        <v>708830.45423076896</v>
      </c>
      <c r="V1264" s="68">
        <v>5</v>
      </c>
    </row>
    <row r="1265" spans="2:22" x14ac:dyDescent="0.25">
      <c r="B1265" s="66">
        <v>0</v>
      </c>
      <c r="C1265" s="66">
        <v>40648</v>
      </c>
      <c r="D1265" s="66">
        <v>42099</v>
      </c>
      <c r="E1265" s="66">
        <v>458025</v>
      </c>
      <c r="F1265" s="66">
        <v>458025</v>
      </c>
      <c r="G1265" s="66" t="s">
        <v>113</v>
      </c>
      <c r="H1265" s="66" t="s">
        <v>57</v>
      </c>
      <c r="I1265" s="66" t="s">
        <v>116</v>
      </c>
      <c r="J1265" s="66" t="s">
        <v>142</v>
      </c>
      <c r="K1265" s="66" t="s">
        <v>95</v>
      </c>
      <c r="L1265" s="66" t="s">
        <v>136</v>
      </c>
      <c r="O1265" s="69" t="s">
        <v>57</v>
      </c>
      <c r="P1265" s="69">
        <v>1.766</v>
      </c>
      <c r="Q1265" s="66" t="s">
        <v>80</v>
      </c>
      <c r="R1265" s="66" t="s">
        <v>468</v>
      </c>
      <c r="S1265" s="67">
        <v>39646.104615384502</v>
      </c>
      <c r="T1265" s="67">
        <f t="shared" si="19"/>
        <v>70015.020750769036</v>
      </c>
      <c r="U1265" s="67">
        <v>158584.41846153801</v>
      </c>
      <c r="V1265" s="68">
        <v>1</v>
      </c>
    </row>
    <row r="1266" spans="2:22" x14ac:dyDescent="0.25">
      <c r="B1266" s="66">
        <v>0</v>
      </c>
      <c r="C1266" s="66">
        <v>40648</v>
      </c>
      <c r="D1266" s="66">
        <v>42099</v>
      </c>
      <c r="E1266" s="66">
        <v>458025</v>
      </c>
      <c r="F1266" s="66">
        <v>458025</v>
      </c>
      <c r="G1266" s="66" t="s">
        <v>113</v>
      </c>
      <c r="H1266" s="66" t="s">
        <v>57</v>
      </c>
      <c r="I1266" s="66" t="s">
        <v>116</v>
      </c>
      <c r="J1266" s="66" t="s">
        <v>142</v>
      </c>
      <c r="K1266" s="66" t="s">
        <v>95</v>
      </c>
      <c r="L1266" s="66" t="s">
        <v>136</v>
      </c>
      <c r="O1266" s="69" t="s">
        <v>57</v>
      </c>
      <c r="P1266" s="69">
        <v>1.766</v>
      </c>
      <c r="Q1266" s="66" t="s">
        <v>80</v>
      </c>
      <c r="R1266" s="66" t="s">
        <v>478</v>
      </c>
      <c r="S1266" s="67">
        <v>61836.177576923103</v>
      </c>
      <c r="T1266" s="67">
        <f t="shared" si="19"/>
        <v>109202.68960084621</v>
      </c>
      <c r="U1266" s="67">
        <v>206120.59192307701</v>
      </c>
      <c r="V1266" s="68">
        <v>1</v>
      </c>
    </row>
    <row r="1267" spans="2:22" x14ac:dyDescent="0.25">
      <c r="B1267" s="66">
        <v>0</v>
      </c>
      <c r="C1267" s="66">
        <v>40648</v>
      </c>
      <c r="D1267" s="66">
        <v>42099</v>
      </c>
      <c r="E1267" s="66">
        <v>458025</v>
      </c>
      <c r="F1267" s="66">
        <v>458025</v>
      </c>
      <c r="G1267" s="66" t="s">
        <v>113</v>
      </c>
      <c r="H1267" s="66" t="s">
        <v>57</v>
      </c>
      <c r="I1267" s="66" t="s">
        <v>116</v>
      </c>
      <c r="J1267" s="66" t="s">
        <v>142</v>
      </c>
      <c r="K1267" s="66" t="s">
        <v>95</v>
      </c>
      <c r="L1267" s="66" t="s">
        <v>136</v>
      </c>
      <c r="O1267" s="69" t="s">
        <v>57</v>
      </c>
      <c r="P1267" s="69">
        <v>1.766</v>
      </c>
      <c r="Q1267" s="66" t="s">
        <v>80</v>
      </c>
      <c r="R1267" s="66" t="s">
        <v>469</v>
      </c>
      <c r="S1267" s="67">
        <v>75990.385961538297</v>
      </c>
      <c r="T1267" s="67">
        <f t="shared" si="19"/>
        <v>134199.02160807664</v>
      </c>
      <c r="U1267" s="67">
        <v>217115.38846153801</v>
      </c>
      <c r="V1267" s="68">
        <v>1</v>
      </c>
    </row>
    <row r="1268" spans="2:22" x14ac:dyDescent="0.25">
      <c r="B1268" s="66">
        <v>0</v>
      </c>
      <c r="C1268" s="66">
        <v>40648</v>
      </c>
      <c r="D1268" s="66">
        <v>42099</v>
      </c>
      <c r="E1268" s="66">
        <v>467928</v>
      </c>
      <c r="F1268" s="66">
        <v>467928</v>
      </c>
      <c r="G1268" s="66" t="s">
        <v>113</v>
      </c>
      <c r="H1268" s="66" t="s">
        <v>57</v>
      </c>
      <c r="I1268" s="66" t="s">
        <v>116</v>
      </c>
      <c r="J1268" s="66" t="s">
        <v>142</v>
      </c>
      <c r="K1268" s="66" t="s">
        <v>153</v>
      </c>
      <c r="L1268" s="66" t="s">
        <v>301</v>
      </c>
      <c r="O1268" s="69" t="s">
        <v>57</v>
      </c>
      <c r="P1268" s="69">
        <v>1.766</v>
      </c>
      <c r="Q1268" s="66" t="s">
        <v>59</v>
      </c>
      <c r="R1268" s="66" t="s">
        <v>466</v>
      </c>
      <c r="S1268" s="67">
        <v>30188.180826923101</v>
      </c>
      <c r="T1268" s="67">
        <f t="shared" si="19"/>
        <v>53312.327340346194</v>
      </c>
      <c r="U1268" s="67">
        <v>201254.538846154</v>
      </c>
      <c r="V1268" s="68">
        <v>1</v>
      </c>
    </row>
    <row r="1269" spans="2:22" x14ac:dyDescent="0.25">
      <c r="B1269" s="66">
        <v>0</v>
      </c>
      <c r="C1269" s="66">
        <v>40648</v>
      </c>
      <c r="D1269" s="66">
        <v>42099</v>
      </c>
      <c r="E1269" s="66">
        <v>467928</v>
      </c>
      <c r="F1269" s="66">
        <v>467928</v>
      </c>
      <c r="G1269" s="66" t="s">
        <v>113</v>
      </c>
      <c r="H1269" s="66" t="s">
        <v>57</v>
      </c>
      <c r="I1269" s="66" t="s">
        <v>116</v>
      </c>
      <c r="J1269" s="66" t="s">
        <v>142</v>
      </c>
      <c r="K1269" s="66" t="s">
        <v>153</v>
      </c>
      <c r="L1269" s="66" t="s">
        <v>301</v>
      </c>
      <c r="O1269" s="69" t="s">
        <v>57</v>
      </c>
      <c r="P1269" s="69">
        <v>1.766</v>
      </c>
      <c r="Q1269" s="66" t="s">
        <v>59</v>
      </c>
      <c r="R1269" s="66" t="s">
        <v>479</v>
      </c>
      <c r="S1269" s="67">
        <v>94411.681230769202</v>
      </c>
      <c r="T1269" s="67">
        <f t="shared" si="19"/>
        <v>166731.0290535384</v>
      </c>
      <c r="U1269" s="67">
        <v>236029.203076923</v>
      </c>
      <c r="V1269" s="68">
        <v>1</v>
      </c>
    </row>
    <row r="1270" spans="2:22" x14ac:dyDescent="0.25">
      <c r="B1270" s="66">
        <v>0</v>
      </c>
      <c r="C1270" s="66">
        <v>40648</v>
      </c>
      <c r="D1270" s="66">
        <v>42099</v>
      </c>
      <c r="E1270" s="66">
        <v>467928</v>
      </c>
      <c r="F1270" s="66">
        <v>467928</v>
      </c>
      <c r="G1270" s="66" t="s">
        <v>113</v>
      </c>
      <c r="H1270" s="66" t="s">
        <v>57</v>
      </c>
      <c r="I1270" s="66" t="s">
        <v>116</v>
      </c>
      <c r="J1270" s="66" t="s">
        <v>142</v>
      </c>
      <c r="K1270" s="66" t="s">
        <v>153</v>
      </c>
      <c r="L1270" s="66" t="s">
        <v>301</v>
      </c>
      <c r="O1270" s="69" t="s">
        <v>57</v>
      </c>
      <c r="P1270" s="69">
        <v>1.766</v>
      </c>
      <c r="Q1270" s="66" t="s">
        <v>74</v>
      </c>
      <c r="R1270" s="66" t="s">
        <v>472</v>
      </c>
      <c r="S1270" s="67">
        <v>777855.72549999994</v>
      </c>
      <c r="T1270" s="67">
        <f t="shared" si="19"/>
        <v>1373693.2112329998</v>
      </c>
      <c r="U1270" s="67">
        <v>15557114.51</v>
      </c>
      <c r="V1270" s="68">
        <v>158</v>
      </c>
    </row>
    <row r="1271" spans="2:22" x14ac:dyDescent="0.25">
      <c r="B1271" s="66">
        <v>0</v>
      </c>
      <c r="C1271" s="66">
        <v>40648</v>
      </c>
      <c r="D1271" s="66">
        <v>42099</v>
      </c>
      <c r="E1271" s="66">
        <v>467928</v>
      </c>
      <c r="F1271" s="66">
        <v>467928</v>
      </c>
      <c r="G1271" s="66" t="s">
        <v>113</v>
      </c>
      <c r="H1271" s="66" t="s">
        <v>57</v>
      </c>
      <c r="I1271" s="66" t="s">
        <v>116</v>
      </c>
      <c r="J1271" s="66" t="s">
        <v>142</v>
      </c>
      <c r="K1271" s="66" t="s">
        <v>153</v>
      </c>
      <c r="L1271" s="66" t="s">
        <v>301</v>
      </c>
      <c r="O1271" s="69" t="s">
        <v>57</v>
      </c>
      <c r="P1271" s="69">
        <v>1.766</v>
      </c>
      <c r="Q1271" s="66" t="s">
        <v>74</v>
      </c>
      <c r="R1271" s="66" t="s">
        <v>474</v>
      </c>
      <c r="S1271" s="67">
        <v>13163.6142692308</v>
      </c>
      <c r="T1271" s="67">
        <f t="shared" si="19"/>
        <v>23246.942799461594</v>
      </c>
      <c r="U1271" s="67">
        <v>219393.57115384599</v>
      </c>
      <c r="V1271" s="68">
        <v>4</v>
      </c>
    </row>
    <row r="1272" spans="2:22" x14ac:dyDescent="0.25">
      <c r="B1272" s="66">
        <v>0</v>
      </c>
      <c r="C1272" s="66">
        <v>40648</v>
      </c>
      <c r="D1272" s="66">
        <v>42099</v>
      </c>
      <c r="E1272" s="66">
        <v>467928</v>
      </c>
      <c r="F1272" s="66">
        <v>467928</v>
      </c>
      <c r="G1272" s="66" t="s">
        <v>113</v>
      </c>
      <c r="H1272" s="66" t="s">
        <v>57</v>
      </c>
      <c r="I1272" s="66" t="s">
        <v>116</v>
      </c>
      <c r="J1272" s="66" t="s">
        <v>142</v>
      </c>
      <c r="K1272" s="66" t="s">
        <v>153</v>
      </c>
      <c r="L1272" s="66" t="s">
        <v>301</v>
      </c>
      <c r="O1272" s="69" t="s">
        <v>57</v>
      </c>
      <c r="P1272" s="69">
        <v>1.766</v>
      </c>
      <c r="Q1272" s="66" t="s">
        <v>74</v>
      </c>
      <c r="R1272" s="66" t="s">
        <v>471</v>
      </c>
      <c r="S1272" s="67">
        <v>11340.168061538499</v>
      </c>
      <c r="T1272" s="67">
        <f t="shared" si="19"/>
        <v>20026.736796676989</v>
      </c>
      <c r="U1272" s="67">
        <v>141752.10076923101</v>
      </c>
      <c r="V1272" s="68">
        <v>2</v>
      </c>
    </row>
    <row r="1273" spans="2:22" x14ac:dyDescent="0.25">
      <c r="B1273" s="66">
        <v>0</v>
      </c>
      <c r="C1273" s="66">
        <v>40648</v>
      </c>
      <c r="D1273" s="66">
        <v>42099</v>
      </c>
      <c r="E1273" s="66">
        <v>467928</v>
      </c>
      <c r="F1273" s="66">
        <v>467928</v>
      </c>
      <c r="G1273" s="66" t="s">
        <v>113</v>
      </c>
      <c r="H1273" s="66" t="s">
        <v>57</v>
      </c>
      <c r="I1273" s="66" t="s">
        <v>116</v>
      </c>
      <c r="J1273" s="66" t="s">
        <v>142</v>
      </c>
      <c r="K1273" s="66" t="s">
        <v>153</v>
      </c>
      <c r="L1273" s="66" t="s">
        <v>301</v>
      </c>
      <c r="O1273" s="69" t="s">
        <v>57</v>
      </c>
      <c r="P1273" s="69">
        <v>1.766</v>
      </c>
      <c r="Q1273" s="66" t="s">
        <v>74</v>
      </c>
      <c r="R1273" s="66" t="s">
        <v>475</v>
      </c>
      <c r="S1273" s="67">
        <v>7278.9979846153901</v>
      </c>
      <c r="T1273" s="67">
        <f t="shared" si="19"/>
        <v>12854.710440830779</v>
      </c>
      <c r="U1273" s="67">
        <v>80877.755384615404</v>
      </c>
      <c r="V1273" s="68">
        <v>1</v>
      </c>
    </row>
    <row r="1274" spans="2:22" x14ac:dyDescent="0.25">
      <c r="B1274" s="66">
        <v>0</v>
      </c>
      <c r="C1274" s="66">
        <v>40648</v>
      </c>
      <c r="D1274" s="66">
        <v>42099</v>
      </c>
      <c r="E1274" s="66">
        <v>467928</v>
      </c>
      <c r="F1274" s="66">
        <v>467928</v>
      </c>
      <c r="G1274" s="66" t="s">
        <v>113</v>
      </c>
      <c r="H1274" s="66" t="s">
        <v>57</v>
      </c>
      <c r="I1274" s="66" t="s">
        <v>116</v>
      </c>
      <c r="J1274" s="66" t="s">
        <v>142</v>
      </c>
      <c r="K1274" s="66" t="s">
        <v>153</v>
      </c>
      <c r="L1274" s="66" t="s">
        <v>301</v>
      </c>
      <c r="O1274" s="69" t="s">
        <v>57</v>
      </c>
      <c r="P1274" s="69">
        <v>1.766</v>
      </c>
      <c r="Q1274" s="66" t="s">
        <v>74</v>
      </c>
      <c r="R1274" s="66" t="s">
        <v>465</v>
      </c>
      <c r="S1274" s="67">
        <v>31146.7703846154</v>
      </c>
      <c r="T1274" s="67">
        <f t="shared" si="19"/>
        <v>55005.196499230799</v>
      </c>
      <c r="U1274" s="67">
        <v>311467.70384615398</v>
      </c>
      <c r="V1274" s="68">
        <v>4</v>
      </c>
    </row>
    <row r="1275" spans="2:22" x14ac:dyDescent="0.25">
      <c r="B1275" s="66">
        <v>0</v>
      </c>
      <c r="C1275" s="66">
        <v>40648</v>
      </c>
      <c r="D1275" s="66">
        <v>42099</v>
      </c>
      <c r="E1275" s="66">
        <v>467928</v>
      </c>
      <c r="F1275" s="66">
        <v>467928</v>
      </c>
      <c r="G1275" s="66" t="s">
        <v>113</v>
      </c>
      <c r="H1275" s="66" t="s">
        <v>57</v>
      </c>
      <c r="I1275" s="66" t="s">
        <v>116</v>
      </c>
      <c r="J1275" s="66" t="s">
        <v>142</v>
      </c>
      <c r="K1275" s="66" t="s">
        <v>153</v>
      </c>
      <c r="L1275" s="66" t="s">
        <v>301</v>
      </c>
      <c r="O1275" s="69" t="s">
        <v>57</v>
      </c>
      <c r="P1275" s="69">
        <v>1.766</v>
      </c>
      <c r="Q1275" s="66" t="s">
        <v>74</v>
      </c>
      <c r="R1275" s="66" t="s">
        <v>476</v>
      </c>
      <c r="S1275" s="67">
        <v>485419.33649999899</v>
      </c>
      <c r="T1275" s="67">
        <f t="shared" si="19"/>
        <v>857250.5482589982</v>
      </c>
      <c r="U1275" s="67">
        <v>4854193.3650000002</v>
      </c>
      <c r="V1275" s="68">
        <v>42</v>
      </c>
    </row>
    <row r="1276" spans="2:22" x14ac:dyDescent="0.25">
      <c r="B1276" s="66">
        <v>0</v>
      </c>
      <c r="C1276" s="66">
        <v>40648</v>
      </c>
      <c r="D1276" s="66">
        <v>42099</v>
      </c>
      <c r="E1276" s="66">
        <v>467928</v>
      </c>
      <c r="F1276" s="66">
        <v>467928</v>
      </c>
      <c r="G1276" s="66" t="s">
        <v>113</v>
      </c>
      <c r="H1276" s="66" t="s">
        <v>57</v>
      </c>
      <c r="I1276" s="66" t="s">
        <v>116</v>
      </c>
      <c r="J1276" s="66" t="s">
        <v>142</v>
      </c>
      <c r="K1276" s="66" t="s">
        <v>153</v>
      </c>
      <c r="L1276" s="66" t="s">
        <v>301</v>
      </c>
      <c r="O1276" s="69" t="s">
        <v>57</v>
      </c>
      <c r="P1276" s="69">
        <v>1.766</v>
      </c>
      <c r="Q1276" s="66" t="s">
        <v>74</v>
      </c>
      <c r="R1276" s="66" t="s">
        <v>466</v>
      </c>
      <c r="S1276" s="67">
        <v>238711.39494230799</v>
      </c>
      <c r="T1276" s="67">
        <f t="shared" si="19"/>
        <v>421564.32346811594</v>
      </c>
      <c r="U1276" s="67">
        <v>1591409.2996153799</v>
      </c>
      <c r="V1276" s="68">
        <v>13</v>
      </c>
    </row>
    <row r="1277" spans="2:22" x14ac:dyDescent="0.25">
      <c r="B1277" s="66">
        <v>0</v>
      </c>
      <c r="C1277" s="66">
        <v>40648</v>
      </c>
      <c r="D1277" s="66">
        <v>42099</v>
      </c>
      <c r="E1277" s="66">
        <v>467928</v>
      </c>
      <c r="F1277" s="66">
        <v>467928</v>
      </c>
      <c r="G1277" s="66" t="s">
        <v>113</v>
      </c>
      <c r="H1277" s="66" t="s">
        <v>57</v>
      </c>
      <c r="I1277" s="66" t="s">
        <v>116</v>
      </c>
      <c r="J1277" s="66" t="s">
        <v>142</v>
      </c>
      <c r="K1277" s="66" t="s">
        <v>153</v>
      </c>
      <c r="L1277" s="66" t="s">
        <v>301</v>
      </c>
      <c r="O1277" s="69" t="s">
        <v>57</v>
      </c>
      <c r="P1277" s="69">
        <v>1.766</v>
      </c>
      <c r="Q1277" s="66" t="s">
        <v>74</v>
      </c>
      <c r="R1277" s="66" t="s">
        <v>467</v>
      </c>
      <c r="S1277" s="67">
        <v>93376.1341538462</v>
      </c>
      <c r="T1277" s="67">
        <f t="shared" si="19"/>
        <v>164902.2529156924</v>
      </c>
      <c r="U1277" s="67">
        <v>466880.67076923099</v>
      </c>
      <c r="V1277" s="68">
        <v>3</v>
      </c>
    </row>
    <row r="1278" spans="2:22" x14ac:dyDescent="0.25">
      <c r="B1278" s="66">
        <v>0</v>
      </c>
      <c r="C1278" s="66">
        <v>40648</v>
      </c>
      <c r="D1278" s="66">
        <v>42099</v>
      </c>
      <c r="E1278" s="66">
        <v>467928</v>
      </c>
      <c r="F1278" s="66">
        <v>467928</v>
      </c>
      <c r="G1278" s="66" t="s">
        <v>113</v>
      </c>
      <c r="H1278" s="66" t="s">
        <v>57</v>
      </c>
      <c r="I1278" s="66" t="s">
        <v>116</v>
      </c>
      <c r="J1278" s="66" t="s">
        <v>142</v>
      </c>
      <c r="K1278" s="66" t="s">
        <v>153</v>
      </c>
      <c r="L1278" s="66" t="s">
        <v>301</v>
      </c>
      <c r="O1278" s="69" t="s">
        <v>57</v>
      </c>
      <c r="P1278" s="69">
        <v>1.766</v>
      </c>
      <c r="Q1278" s="66" t="s">
        <v>74</v>
      </c>
      <c r="R1278" s="66" t="s">
        <v>478</v>
      </c>
      <c r="S1278" s="67">
        <v>57581.215384615498</v>
      </c>
      <c r="T1278" s="67">
        <f t="shared" si="19"/>
        <v>101688.42636923098</v>
      </c>
      <c r="U1278" s="67">
        <v>191937.384615385</v>
      </c>
      <c r="V1278" s="68">
        <v>1</v>
      </c>
    </row>
    <row r="1279" spans="2:22" x14ac:dyDescent="0.25">
      <c r="B1279" s="66">
        <v>0</v>
      </c>
      <c r="C1279" s="66">
        <v>40648</v>
      </c>
      <c r="D1279" s="66">
        <v>42099</v>
      </c>
      <c r="E1279" s="66">
        <v>467928</v>
      </c>
      <c r="F1279" s="66">
        <v>467928</v>
      </c>
      <c r="G1279" s="66" t="s">
        <v>113</v>
      </c>
      <c r="H1279" s="66" t="s">
        <v>57</v>
      </c>
      <c r="I1279" s="66" t="s">
        <v>116</v>
      </c>
      <c r="J1279" s="66" t="s">
        <v>142</v>
      </c>
      <c r="K1279" s="66" t="s">
        <v>153</v>
      </c>
      <c r="L1279" s="66" t="s">
        <v>301</v>
      </c>
      <c r="O1279" s="69" t="s">
        <v>57</v>
      </c>
      <c r="P1279" s="69">
        <v>1.766</v>
      </c>
      <c r="Q1279" s="66" t="s">
        <v>82</v>
      </c>
      <c r="R1279" s="66" t="s">
        <v>472</v>
      </c>
      <c r="S1279" s="67">
        <v>1588040.7</v>
      </c>
      <c r="T1279" s="67">
        <f t="shared" si="19"/>
        <v>2804479.8761999998</v>
      </c>
      <c r="U1279" s="67">
        <v>31760814</v>
      </c>
      <c r="V1279" s="68">
        <v>334</v>
      </c>
    </row>
    <row r="1280" spans="2:22" x14ac:dyDescent="0.25">
      <c r="B1280" s="66">
        <v>0</v>
      </c>
      <c r="C1280" s="66">
        <v>40648</v>
      </c>
      <c r="D1280" s="66">
        <v>42099</v>
      </c>
      <c r="E1280" s="66">
        <v>467928</v>
      </c>
      <c r="F1280" s="66">
        <v>467928</v>
      </c>
      <c r="G1280" s="66" t="s">
        <v>113</v>
      </c>
      <c r="H1280" s="66" t="s">
        <v>57</v>
      </c>
      <c r="I1280" s="66" t="s">
        <v>116</v>
      </c>
      <c r="J1280" s="66" t="s">
        <v>142</v>
      </c>
      <c r="K1280" s="66" t="s">
        <v>153</v>
      </c>
      <c r="L1280" s="66" t="s">
        <v>301</v>
      </c>
      <c r="O1280" s="69" t="s">
        <v>57</v>
      </c>
      <c r="P1280" s="69">
        <v>1.766</v>
      </c>
      <c r="Q1280" s="66" t="s">
        <v>82</v>
      </c>
      <c r="R1280" s="66" t="s">
        <v>477</v>
      </c>
      <c r="S1280" s="67">
        <v>2146.1939038461601</v>
      </c>
      <c r="T1280" s="67">
        <f t="shared" si="19"/>
        <v>3790.1784341923189</v>
      </c>
      <c r="U1280" s="67">
        <v>42923.878076923102</v>
      </c>
      <c r="V1280" s="68">
        <v>1</v>
      </c>
    </row>
    <row r="1281" spans="2:22" x14ac:dyDescent="0.25">
      <c r="B1281" s="66">
        <v>0</v>
      </c>
      <c r="C1281" s="66">
        <v>40648</v>
      </c>
      <c r="D1281" s="66">
        <v>42099</v>
      </c>
      <c r="E1281" s="66">
        <v>467928</v>
      </c>
      <c r="F1281" s="66">
        <v>467928</v>
      </c>
      <c r="G1281" s="66" t="s">
        <v>113</v>
      </c>
      <c r="H1281" s="66" t="s">
        <v>57</v>
      </c>
      <c r="I1281" s="66" t="s">
        <v>116</v>
      </c>
      <c r="J1281" s="66" t="s">
        <v>142</v>
      </c>
      <c r="K1281" s="66" t="s">
        <v>153</v>
      </c>
      <c r="L1281" s="66" t="s">
        <v>301</v>
      </c>
      <c r="O1281" s="69" t="s">
        <v>57</v>
      </c>
      <c r="P1281" s="69">
        <v>1.766</v>
      </c>
      <c r="Q1281" s="66" t="s">
        <v>82</v>
      </c>
      <c r="R1281" s="66" t="s">
        <v>473</v>
      </c>
      <c r="S1281" s="67">
        <v>5018.9795576923098</v>
      </c>
      <c r="T1281" s="67">
        <f t="shared" si="19"/>
        <v>8863.5178988846183</v>
      </c>
      <c r="U1281" s="67">
        <v>100379.59115384601</v>
      </c>
      <c r="V1281" s="68">
        <v>2</v>
      </c>
    </row>
    <row r="1282" spans="2:22" x14ac:dyDescent="0.25">
      <c r="B1282" s="66">
        <v>0</v>
      </c>
      <c r="C1282" s="66">
        <v>40648</v>
      </c>
      <c r="D1282" s="66">
        <v>42099</v>
      </c>
      <c r="E1282" s="66">
        <v>467928</v>
      </c>
      <c r="F1282" s="66">
        <v>467928</v>
      </c>
      <c r="G1282" s="66" t="s">
        <v>113</v>
      </c>
      <c r="H1282" s="66" t="s">
        <v>57</v>
      </c>
      <c r="I1282" s="66" t="s">
        <v>116</v>
      </c>
      <c r="J1282" s="66" t="s">
        <v>142</v>
      </c>
      <c r="K1282" s="66" t="s">
        <v>153</v>
      </c>
      <c r="L1282" s="66" t="s">
        <v>301</v>
      </c>
      <c r="O1282" s="69" t="s">
        <v>57</v>
      </c>
      <c r="P1282" s="69">
        <v>1.766</v>
      </c>
      <c r="Q1282" s="66" t="s">
        <v>82</v>
      </c>
      <c r="R1282" s="66" t="s">
        <v>474</v>
      </c>
      <c r="S1282" s="67">
        <v>22488.003161538501</v>
      </c>
      <c r="T1282" s="67">
        <f t="shared" si="19"/>
        <v>39713.813583276991</v>
      </c>
      <c r="U1282" s="67">
        <v>374800.05269230797</v>
      </c>
      <c r="V1282" s="68">
        <v>6</v>
      </c>
    </row>
    <row r="1283" spans="2:22" x14ac:dyDescent="0.25">
      <c r="B1283" s="66">
        <v>0</v>
      </c>
      <c r="C1283" s="66">
        <v>40648</v>
      </c>
      <c r="D1283" s="66">
        <v>42099</v>
      </c>
      <c r="E1283" s="66">
        <v>467928</v>
      </c>
      <c r="F1283" s="66">
        <v>467928</v>
      </c>
      <c r="G1283" s="66" t="s">
        <v>113</v>
      </c>
      <c r="H1283" s="66" t="s">
        <v>57</v>
      </c>
      <c r="I1283" s="66" t="s">
        <v>116</v>
      </c>
      <c r="J1283" s="66" t="s">
        <v>142</v>
      </c>
      <c r="K1283" s="66" t="s">
        <v>153</v>
      </c>
      <c r="L1283" s="66" t="s">
        <v>301</v>
      </c>
      <c r="O1283" s="69" t="s">
        <v>57</v>
      </c>
      <c r="P1283" s="69">
        <v>1.766</v>
      </c>
      <c r="Q1283" s="66" t="s">
        <v>82</v>
      </c>
      <c r="R1283" s="66" t="s">
        <v>471</v>
      </c>
      <c r="S1283" s="67">
        <v>12500.854953846199</v>
      </c>
      <c r="T1283" s="67">
        <f t="shared" ref="T1283:T1346" si="20">S1283*P1283</f>
        <v>22076.509848492387</v>
      </c>
      <c r="U1283" s="67">
        <v>156260.68692307701</v>
      </c>
      <c r="V1283" s="68">
        <v>2</v>
      </c>
    </row>
    <row r="1284" spans="2:22" x14ac:dyDescent="0.25">
      <c r="B1284" s="66">
        <v>0</v>
      </c>
      <c r="C1284" s="66">
        <v>40648</v>
      </c>
      <c r="D1284" s="66">
        <v>42099</v>
      </c>
      <c r="E1284" s="66">
        <v>467928</v>
      </c>
      <c r="F1284" s="66">
        <v>467928</v>
      </c>
      <c r="G1284" s="66" t="s">
        <v>113</v>
      </c>
      <c r="H1284" s="66" t="s">
        <v>57</v>
      </c>
      <c r="I1284" s="66" t="s">
        <v>116</v>
      </c>
      <c r="J1284" s="66" t="s">
        <v>142</v>
      </c>
      <c r="K1284" s="66" t="s">
        <v>153</v>
      </c>
      <c r="L1284" s="66" t="s">
        <v>301</v>
      </c>
      <c r="O1284" s="69" t="s">
        <v>57</v>
      </c>
      <c r="P1284" s="69">
        <v>1.766</v>
      </c>
      <c r="Q1284" s="66" t="s">
        <v>82</v>
      </c>
      <c r="R1284" s="66" t="s">
        <v>475</v>
      </c>
      <c r="S1284" s="67">
        <v>225080.8578</v>
      </c>
      <c r="T1284" s="67">
        <f t="shared" si="20"/>
        <v>397492.79487480002</v>
      </c>
      <c r="U1284" s="67">
        <v>2500898.42</v>
      </c>
      <c r="V1284" s="68">
        <v>23</v>
      </c>
    </row>
    <row r="1285" spans="2:22" x14ac:dyDescent="0.25">
      <c r="B1285" s="66">
        <v>0</v>
      </c>
      <c r="C1285" s="66">
        <v>40648</v>
      </c>
      <c r="D1285" s="66">
        <v>42099</v>
      </c>
      <c r="E1285" s="66">
        <v>467928</v>
      </c>
      <c r="F1285" s="66">
        <v>467928</v>
      </c>
      <c r="G1285" s="66" t="s">
        <v>113</v>
      </c>
      <c r="H1285" s="66" t="s">
        <v>57</v>
      </c>
      <c r="I1285" s="66" t="s">
        <v>116</v>
      </c>
      <c r="J1285" s="66" t="s">
        <v>142</v>
      </c>
      <c r="K1285" s="66" t="s">
        <v>153</v>
      </c>
      <c r="L1285" s="66" t="s">
        <v>301</v>
      </c>
      <c r="O1285" s="69" t="s">
        <v>57</v>
      </c>
      <c r="P1285" s="69">
        <v>1.766</v>
      </c>
      <c r="Q1285" s="66" t="s">
        <v>82</v>
      </c>
      <c r="R1285" s="66" t="s">
        <v>465</v>
      </c>
      <c r="S1285" s="67">
        <v>155894.10649999999</v>
      </c>
      <c r="T1285" s="67">
        <f t="shared" si="20"/>
        <v>275308.99207899999</v>
      </c>
      <c r="U1285" s="67">
        <v>1558941.0649999999</v>
      </c>
      <c r="V1285" s="68">
        <v>18</v>
      </c>
    </row>
    <row r="1286" spans="2:22" x14ac:dyDescent="0.25">
      <c r="B1286" s="66">
        <v>0</v>
      </c>
      <c r="C1286" s="66">
        <v>40648</v>
      </c>
      <c r="D1286" s="66">
        <v>42099</v>
      </c>
      <c r="E1286" s="66">
        <v>467928</v>
      </c>
      <c r="F1286" s="66">
        <v>467928</v>
      </c>
      <c r="G1286" s="66" t="s">
        <v>113</v>
      </c>
      <c r="H1286" s="66" t="s">
        <v>57</v>
      </c>
      <c r="I1286" s="66" t="s">
        <v>116</v>
      </c>
      <c r="J1286" s="66" t="s">
        <v>142</v>
      </c>
      <c r="K1286" s="66" t="s">
        <v>153</v>
      </c>
      <c r="L1286" s="66" t="s">
        <v>301</v>
      </c>
      <c r="O1286" s="69" t="s">
        <v>57</v>
      </c>
      <c r="P1286" s="69">
        <v>1.766</v>
      </c>
      <c r="Q1286" s="66" t="s">
        <v>82</v>
      </c>
      <c r="R1286" s="66" t="s">
        <v>476</v>
      </c>
      <c r="S1286" s="67">
        <v>942118.51973076898</v>
      </c>
      <c r="T1286" s="67">
        <f t="shared" si="20"/>
        <v>1663781.3058445381</v>
      </c>
      <c r="U1286" s="67">
        <v>9421185.1973076891</v>
      </c>
      <c r="V1286" s="68">
        <v>84</v>
      </c>
    </row>
    <row r="1287" spans="2:22" x14ac:dyDescent="0.25">
      <c r="B1287" s="66">
        <v>0</v>
      </c>
      <c r="C1287" s="66">
        <v>40648</v>
      </c>
      <c r="D1287" s="66">
        <v>42099</v>
      </c>
      <c r="E1287" s="66">
        <v>467928</v>
      </c>
      <c r="F1287" s="66">
        <v>467928</v>
      </c>
      <c r="G1287" s="66" t="s">
        <v>113</v>
      </c>
      <c r="H1287" s="66" t="s">
        <v>57</v>
      </c>
      <c r="I1287" s="66" t="s">
        <v>116</v>
      </c>
      <c r="J1287" s="66" t="s">
        <v>142</v>
      </c>
      <c r="K1287" s="66" t="s">
        <v>153</v>
      </c>
      <c r="L1287" s="66" t="s">
        <v>301</v>
      </c>
      <c r="O1287" s="69" t="s">
        <v>57</v>
      </c>
      <c r="P1287" s="69">
        <v>1.766</v>
      </c>
      <c r="Q1287" s="66" t="s">
        <v>82</v>
      </c>
      <c r="R1287" s="66" t="s">
        <v>466</v>
      </c>
      <c r="S1287" s="67">
        <v>458876.37380769203</v>
      </c>
      <c r="T1287" s="67">
        <f t="shared" si="20"/>
        <v>810375.67614438408</v>
      </c>
      <c r="U1287" s="67">
        <v>3059175.8253846201</v>
      </c>
      <c r="V1287" s="68">
        <v>25</v>
      </c>
    </row>
    <row r="1288" spans="2:22" x14ac:dyDescent="0.25">
      <c r="B1288" s="66">
        <v>0</v>
      </c>
      <c r="C1288" s="66">
        <v>40648</v>
      </c>
      <c r="D1288" s="66">
        <v>42099</v>
      </c>
      <c r="E1288" s="66">
        <v>467928</v>
      </c>
      <c r="F1288" s="66">
        <v>467928</v>
      </c>
      <c r="G1288" s="66" t="s">
        <v>113</v>
      </c>
      <c r="H1288" s="66" t="s">
        <v>57</v>
      </c>
      <c r="I1288" s="66" t="s">
        <v>116</v>
      </c>
      <c r="J1288" s="66" t="s">
        <v>142</v>
      </c>
      <c r="K1288" s="66" t="s">
        <v>153</v>
      </c>
      <c r="L1288" s="66" t="s">
        <v>301</v>
      </c>
      <c r="O1288" s="69" t="s">
        <v>57</v>
      </c>
      <c r="P1288" s="69">
        <v>1.766</v>
      </c>
      <c r="Q1288" s="66" t="s">
        <v>82</v>
      </c>
      <c r="R1288" s="66" t="s">
        <v>467</v>
      </c>
      <c r="S1288" s="67">
        <v>225170.193846154</v>
      </c>
      <c r="T1288" s="67">
        <f t="shared" si="20"/>
        <v>397650.56233230798</v>
      </c>
      <c r="U1288" s="67">
        <v>1125850.9692307699</v>
      </c>
      <c r="V1288" s="68">
        <v>8</v>
      </c>
    </row>
    <row r="1289" spans="2:22" x14ac:dyDescent="0.25">
      <c r="B1289" s="66">
        <v>0</v>
      </c>
      <c r="C1289" s="66">
        <v>40648</v>
      </c>
      <c r="D1289" s="66">
        <v>42099</v>
      </c>
      <c r="E1289" s="66">
        <v>467928</v>
      </c>
      <c r="F1289" s="66">
        <v>467928</v>
      </c>
      <c r="G1289" s="66" t="s">
        <v>113</v>
      </c>
      <c r="H1289" s="66" t="s">
        <v>57</v>
      </c>
      <c r="I1289" s="66" t="s">
        <v>116</v>
      </c>
      <c r="J1289" s="66" t="s">
        <v>142</v>
      </c>
      <c r="K1289" s="66" t="s">
        <v>153</v>
      </c>
      <c r="L1289" s="66" t="s">
        <v>301</v>
      </c>
      <c r="O1289" s="69" t="s">
        <v>57</v>
      </c>
      <c r="P1289" s="69">
        <v>1.766</v>
      </c>
      <c r="Q1289" s="66" t="s">
        <v>82</v>
      </c>
      <c r="R1289" s="66" t="s">
        <v>468</v>
      </c>
      <c r="S1289" s="67">
        <v>46179.784615384502</v>
      </c>
      <c r="T1289" s="67">
        <f t="shared" si="20"/>
        <v>81553.499630769031</v>
      </c>
      <c r="U1289" s="67">
        <v>184719.13846153801</v>
      </c>
      <c r="V1289" s="68">
        <v>1</v>
      </c>
    </row>
    <row r="1290" spans="2:22" x14ac:dyDescent="0.25">
      <c r="B1290" s="66">
        <v>0</v>
      </c>
      <c r="C1290" s="66">
        <v>40648</v>
      </c>
      <c r="D1290" s="66">
        <v>42099</v>
      </c>
      <c r="E1290" s="66">
        <v>467928</v>
      </c>
      <c r="F1290" s="66">
        <v>467928</v>
      </c>
      <c r="G1290" s="66" t="s">
        <v>113</v>
      </c>
      <c r="H1290" s="66" t="s">
        <v>57</v>
      </c>
      <c r="I1290" s="66" t="s">
        <v>116</v>
      </c>
      <c r="J1290" s="66" t="s">
        <v>142</v>
      </c>
      <c r="K1290" s="66" t="s">
        <v>153</v>
      </c>
      <c r="L1290" s="66" t="s">
        <v>301</v>
      </c>
      <c r="O1290" s="69" t="s">
        <v>57</v>
      </c>
      <c r="P1290" s="69">
        <v>1.766</v>
      </c>
      <c r="Q1290" s="66" t="s">
        <v>82</v>
      </c>
      <c r="R1290" s="66" t="s">
        <v>478</v>
      </c>
      <c r="S1290" s="67">
        <v>60097.476923076902</v>
      </c>
      <c r="T1290" s="67">
        <f t="shared" si="20"/>
        <v>106132.14424615381</v>
      </c>
      <c r="U1290" s="67">
        <v>200324.92307692301</v>
      </c>
      <c r="V1290" s="68">
        <v>1</v>
      </c>
    </row>
    <row r="1291" spans="2:22" x14ac:dyDescent="0.25">
      <c r="B1291" s="66">
        <v>0</v>
      </c>
      <c r="C1291" s="66">
        <v>40648</v>
      </c>
      <c r="D1291" s="66">
        <v>487765</v>
      </c>
      <c r="E1291" s="66">
        <v>487765</v>
      </c>
      <c r="F1291" s="66">
        <v>487765</v>
      </c>
      <c r="G1291" s="66" t="s">
        <v>113</v>
      </c>
      <c r="H1291" s="66" t="s">
        <v>57</v>
      </c>
      <c r="I1291" s="66" t="s">
        <v>45</v>
      </c>
      <c r="J1291" s="66" t="s">
        <v>675</v>
      </c>
      <c r="O1291" s="69" t="s">
        <v>57</v>
      </c>
      <c r="P1291" s="69">
        <v>1.766</v>
      </c>
      <c r="Q1291" s="66" t="s">
        <v>59</v>
      </c>
      <c r="R1291" s="66" t="s">
        <v>474</v>
      </c>
      <c r="S1291" s="67">
        <v>3596.7469384615401</v>
      </c>
      <c r="T1291" s="67">
        <f t="shared" si="20"/>
        <v>6351.8550933230799</v>
      </c>
      <c r="U1291" s="67">
        <v>59945.782307692301</v>
      </c>
      <c r="V1291" s="68">
        <v>1</v>
      </c>
    </row>
    <row r="1292" spans="2:22" x14ac:dyDescent="0.25">
      <c r="B1292" s="66">
        <v>0</v>
      </c>
      <c r="C1292" s="66">
        <v>40648</v>
      </c>
      <c r="D1292" s="66">
        <v>487765</v>
      </c>
      <c r="E1292" s="66">
        <v>487765</v>
      </c>
      <c r="F1292" s="66">
        <v>487765</v>
      </c>
      <c r="G1292" s="66" t="s">
        <v>113</v>
      </c>
      <c r="H1292" s="66" t="s">
        <v>57</v>
      </c>
      <c r="I1292" s="66" t="s">
        <v>45</v>
      </c>
      <c r="J1292" s="66" t="s">
        <v>675</v>
      </c>
      <c r="O1292" s="69" t="s">
        <v>57</v>
      </c>
      <c r="P1292" s="69">
        <v>1.766</v>
      </c>
      <c r="Q1292" s="66" t="s">
        <v>59</v>
      </c>
      <c r="R1292" s="66" t="s">
        <v>467</v>
      </c>
      <c r="S1292" s="67">
        <v>25879.224769230801</v>
      </c>
      <c r="T1292" s="67">
        <f t="shared" si="20"/>
        <v>45702.710942461592</v>
      </c>
      <c r="U1292" s="67">
        <v>129396.12384615401</v>
      </c>
      <c r="V1292" s="68">
        <v>1</v>
      </c>
    </row>
    <row r="1293" spans="2:22" x14ac:dyDescent="0.25">
      <c r="B1293" s="66">
        <v>0</v>
      </c>
      <c r="C1293" s="66">
        <v>40648</v>
      </c>
      <c r="D1293" s="66">
        <v>487765</v>
      </c>
      <c r="E1293" s="66">
        <v>487765</v>
      </c>
      <c r="F1293" s="66">
        <v>487765</v>
      </c>
      <c r="G1293" s="66" t="s">
        <v>113</v>
      </c>
      <c r="H1293" s="66" t="s">
        <v>57</v>
      </c>
      <c r="I1293" s="66" t="s">
        <v>45</v>
      </c>
      <c r="J1293" s="66" t="s">
        <v>675</v>
      </c>
      <c r="O1293" s="69" t="s">
        <v>57</v>
      </c>
      <c r="P1293" s="69">
        <v>1.766</v>
      </c>
      <c r="Q1293" s="66" t="s">
        <v>59</v>
      </c>
      <c r="R1293" s="66" t="s">
        <v>478</v>
      </c>
      <c r="S1293" s="67">
        <v>344527.659576923</v>
      </c>
      <c r="T1293" s="67">
        <f t="shared" si="20"/>
        <v>608435.84681284602</v>
      </c>
      <c r="U1293" s="67">
        <v>1148425.5319230801</v>
      </c>
      <c r="V1293" s="68">
        <v>6</v>
      </c>
    </row>
    <row r="1294" spans="2:22" x14ac:dyDescent="0.25">
      <c r="B1294" s="66">
        <v>0</v>
      </c>
      <c r="C1294" s="66">
        <v>40648</v>
      </c>
      <c r="D1294" s="66">
        <v>487765</v>
      </c>
      <c r="E1294" s="66">
        <v>487765</v>
      </c>
      <c r="F1294" s="66">
        <v>487765</v>
      </c>
      <c r="G1294" s="66" t="s">
        <v>113</v>
      </c>
      <c r="H1294" s="66" t="s">
        <v>57</v>
      </c>
      <c r="I1294" s="66" t="s">
        <v>45</v>
      </c>
      <c r="J1294" s="66" t="s">
        <v>675</v>
      </c>
      <c r="O1294" s="69" t="s">
        <v>57</v>
      </c>
      <c r="P1294" s="69">
        <v>1.766</v>
      </c>
      <c r="Q1294" s="66" t="s">
        <v>59</v>
      </c>
      <c r="R1294" s="66" t="s">
        <v>479</v>
      </c>
      <c r="S1294" s="67">
        <v>114424.396307692</v>
      </c>
      <c r="T1294" s="67">
        <f t="shared" si="20"/>
        <v>202073.48387938409</v>
      </c>
      <c r="U1294" s="67">
        <v>286060.99076923099</v>
      </c>
      <c r="V1294" s="68">
        <v>1</v>
      </c>
    </row>
    <row r="1295" spans="2:22" x14ac:dyDescent="0.25">
      <c r="B1295" s="66">
        <v>0</v>
      </c>
      <c r="C1295" s="66">
        <v>40648</v>
      </c>
      <c r="D1295" s="66">
        <v>487765</v>
      </c>
      <c r="E1295" s="66">
        <v>528412</v>
      </c>
      <c r="F1295" s="66">
        <v>528412</v>
      </c>
      <c r="G1295" s="66" t="s">
        <v>113</v>
      </c>
      <c r="H1295" s="66" t="s">
        <v>57</v>
      </c>
      <c r="I1295" s="66" t="s">
        <v>45</v>
      </c>
      <c r="J1295" s="66" t="s">
        <v>675</v>
      </c>
      <c r="K1295" s="66" t="s">
        <v>152</v>
      </c>
      <c r="L1295" s="66" t="s">
        <v>676</v>
      </c>
      <c r="O1295" s="69" t="s">
        <v>57</v>
      </c>
      <c r="P1295" s="69">
        <v>1.766</v>
      </c>
      <c r="Q1295" s="66" t="s">
        <v>59</v>
      </c>
      <c r="R1295" s="66" t="s">
        <v>474</v>
      </c>
      <c r="S1295" s="67">
        <v>14409.0035538462</v>
      </c>
      <c r="T1295" s="67">
        <f t="shared" si="20"/>
        <v>25446.300276092388</v>
      </c>
      <c r="U1295" s="67">
        <v>240150.05923076899</v>
      </c>
      <c r="V1295" s="68">
        <v>4</v>
      </c>
    </row>
    <row r="1296" spans="2:22" x14ac:dyDescent="0.25">
      <c r="B1296" s="66">
        <v>0</v>
      </c>
      <c r="C1296" s="66">
        <v>40648</v>
      </c>
      <c r="D1296" s="66">
        <v>487765</v>
      </c>
      <c r="E1296" s="66">
        <v>528412</v>
      </c>
      <c r="F1296" s="66">
        <v>528412</v>
      </c>
      <c r="G1296" s="66" t="s">
        <v>113</v>
      </c>
      <c r="H1296" s="66" t="s">
        <v>57</v>
      </c>
      <c r="I1296" s="66" t="s">
        <v>45</v>
      </c>
      <c r="J1296" s="66" t="s">
        <v>675</v>
      </c>
      <c r="K1296" s="66" t="s">
        <v>152</v>
      </c>
      <c r="L1296" s="66" t="s">
        <v>676</v>
      </c>
      <c r="O1296" s="69" t="s">
        <v>57</v>
      </c>
      <c r="P1296" s="69">
        <v>1.766</v>
      </c>
      <c r="Q1296" s="66" t="s">
        <v>59</v>
      </c>
      <c r="R1296" s="66" t="s">
        <v>471</v>
      </c>
      <c r="S1296" s="67">
        <v>19390.0749230769</v>
      </c>
      <c r="T1296" s="67">
        <f t="shared" si="20"/>
        <v>34242.872314153807</v>
      </c>
      <c r="U1296" s="67">
        <v>242375.936538462</v>
      </c>
      <c r="V1296" s="68">
        <v>4</v>
      </c>
    </row>
    <row r="1297" spans="2:22" x14ac:dyDescent="0.25">
      <c r="B1297" s="66">
        <v>0</v>
      </c>
      <c r="C1297" s="66">
        <v>40648</v>
      </c>
      <c r="D1297" s="66">
        <v>487765</v>
      </c>
      <c r="E1297" s="66">
        <v>528412</v>
      </c>
      <c r="F1297" s="66">
        <v>528412</v>
      </c>
      <c r="G1297" s="66" t="s">
        <v>113</v>
      </c>
      <c r="H1297" s="66" t="s">
        <v>57</v>
      </c>
      <c r="I1297" s="66" t="s">
        <v>45</v>
      </c>
      <c r="J1297" s="66" t="s">
        <v>675</v>
      </c>
      <c r="K1297" s="66" t="s">
        <v>152</v>
      </c>
      <c r="L1297" s="66" t="s">
        <v>676</v>
      </c>
      <c r="O1297" s="69" t="s">
        <v>57</v>
      </c>
      <c r="P1297" s="69">
        <v>1.766</v>
      </c>
      <c r="Q1297" s="66" t="s">
        <v>59</v>
      </c>
      <c r="R1297" s="66" t="s">
        <v>475</v>
      </c>
      <c r="S1297" s="67">
        <v>19890.694038461501</v>
      </c>
      <c r="T1297" s="67">
        <f t="shared" si="20"/>
        <v>35126.965671923012</v>
      </c>
      <c r="U1297" s="67">
        <v>221007.711538462</v>
      </c>
      <c r="V1297" s="68">
        <v>3</v>
      </c>
    </row>
    <row r="1298" spans="2:22" x14ac:dyDescent="0.25">
      <c r="B1298" s="66">
        <v>0</v>
      </c>
      <c r="C1298" s="66">
        <v>40648</v>
      </c>
      <c r="D1298" s="66">
        <v>487765</v>
      </c>
      <c r="E1298" s="66">
        <v>528412</v>
      </c>
      <c r="F1298" s="66">
        <v>528412</v>
      </c>
      <c r="G1298" s="66" t="s">
        <v>113</v>
      </c>
      <c r="H1298" s="66" t="s">
        <v>57</v>
      </c>
      <c r="I1298" s="66" t="s">
        <v>45</v>
      </c>
      <c r="J1298" s="66" t="s">
        <v>675</v>
      </c>
      <c r="K1298" s="66" t="s">
        <v>152</v>
      </c>
      <c r="L1298" s="66" t="s">
        <v>676</v>
      </c>
      <c r="O1298" s="69" t="s">
        <v>57</v>
      </c>
      <c r="P1298" s="69">
        <v>1.766</v>
      </c>
      <c r="Q1298" s="66" t="s">
        <v>59</v>
      </c>
      <c r="R1298" s="66" t="s">
        <v>465</v>
      </c>
      <c r="S1298" s="67">
        <v>16603.631692307699</v>
      </c>
      <c r="T1298" s="67">
        <f t="shared" si="20"/>
        <v>29322.013568615395</v>
      </c>
      <c r="U1298" s="67">
        <v>166036.31692307701</v>
      </c>
      <c r="V1298" s="68">
        <v>2</v>
      </c>
    </row>
    <row r="1299" spans="2:22" x14ac:dyDescent="0.25">
      <c r="B1299" s="66">
        <v>0</v>
      </c>
      <c r="C1299" s="66">
        <v>40648</v>
      </c>
      <c r="D1299" s="66">
        <v>487765</v>
      </c>
      <c r="E1299" s="66">
        <v>528412</v>
      </c>
      <c r="F1299" s="66">
        <v>528412</v>
      </c>
      <c r="G1299" s="66" t="s">
        <v>113</v>
      </c>
      <c r="H1299" s="66" t="s">
        <v>57</v>
      </c>
      <c r="I1299" s="66" t="s">
        <v>45</v>
      </c>
      <c r="J1299" s="66" t="s">
        <v>675</v>
      </c>
      <c r="K1299" s="66" t="s">
        <v>152</v>
      </c>
      <c r="L1299" s="66" t="s">
        <v>676</v>
      </c>
      <c r="O1299" s="69" t="s">
        <v>57</v>
      </c>
      <c r="P1299" s="69">
        <v>1.766</v>
      </c>
      <c r="Q1299" s="66" t="s">
        <v>59</v>
      </c>
      <c r="R1299" s="66" t="s">
        <v>476</v>
      </c>
      <c r="S1299" s="67">
        <v>62487.549653846101</v>
      </c>
      <c r="T1299" s="67">
        <f t="shared" si="20"/>
        <v>110353.01268869222</v>
      </c>
      <c r="U1299" s="67">
        <v>624875.496538462</v>
      </c>
      <c r="V1299" s="68">
        <v>6</v>
      </c>
    </row>
    <row r="1300" spans="2:22" x14ac:dyDescent="0.25">
      <c r="B1300" s="66">
        <v>0</v>
      </c>
      <c r="C1300" s="66">
        <v>40648</v>
      </c>
      <c r="D1300" s="66">
        <v>487765</v>
      </c>
      <c r="E1300" s="66">
        <v>528412</v>
      </c>
      <c r="F1300" s="66">
        <v>528412</v>
      </c>
      <c r="G1300" s="66" t="s">
        <v>113</v>
      </c>
      <c r="H1300" s="66" t="s">
        <v>57</v>
      </c>
      <c r="I1300" s="66" t="s">
        <v>45</v>
      </c>
      <c r="J1300" s="66" t="s">
        <v>675</v>
      </c>
      <c r="K1300" s="66" t="s">
        <v>152</v>
      </c>
      <c r="L1300" s="66" t="s">
        <v>676</v>
      </c>
      <c r="O1300" s="69" t="s">
        <v>57</v>
      </c>
      <c r="P1300" s="69">
        <v>1.766</v>
      </c>
      <c r="Q1300" s="66" t="s">
        <v>59</v>
      </c>
      <c r="R1300" s="66" t="s">
        <v>466</v>
      </c>
      <c r="S1300" s="67">
        <v>94490.706057692194</v>
      </c>
      <c r="T1300" s="67">
        <f t="shared" si="20"/>
        <v>166870.58689788441</v>
      </c>
      <c r="U1300" s="67">
        <v>629938.04038461496</v>
      </c>
      <c r="V1300" s="68">
        <v>5</v>
      </c>
    </row>
    <row r="1301" spans="2:22" x14ac:dyDescent="0.25">
      <c r="B1301" s="66">
        <v>0</v>
      </c>
      <c r="C1301" s="66">
        <v>40648</v>
      </c>
      <c r="D1301" s="66">
        <v>487765</v>
      </c>
      <c r="E1301" s="66">
        <v>528412</v>
      </c>
      <c r="F1301" s="66">
        <v>528412</v>
      </c>
      <c r="G1301" s="66" t="s">
        <v>113</v>
      </c>
      <c r="H1301" s="66" t="s">
        <v>57</v>
      </c>
      <c r="I1301" s="66" t="s">
        <v>45</v>
      </c>
      <c r="J1301" s="66" t="s">
        <v>675</v>
      </c>
      <c r="K1301" s="66" t="s">
        <v>152</v>
      </c>
      <c r="L1301" s="66" t="s">
        <v>676</v>
      </c>
      <c r="O1301" s="69" t="s">
        <v>57</v>
      </c>
      <c r="P1301" s="69">
        <v>1.766</v>
      </c>
      <c r="Q1301" s="66" t="s">
        <v>59</v>
      </c>
      <c r="R1301" s="66" t="s">
        <v>467</v>
      </c>
      <c r="S1301" s="67">
        <v>128502.119923077</v>
      </c>
      <c r="T1301" s="67">
        <f t="shared" si="20"/>
        <v>226934.74378415398</v>
      </c>
      <c r="U1301" s="67">
        <v>642510.59961538506</v>
      </c>
      <c r="V1301" s="68">
        <v>4</v>
      </c>
    </row>
    <row r="1302" spans="2:22" x14ac:dyDescent="0.25">
      <c r="B1302" s="66">
        <v>0</v>
      </c>
      <c r="C1302" s="66">
        <v>40648</v>
      </c>
      <c r="D1302" s="66">
        <v>487765</v>
      </c>
      <c r="E1302" s="66">
        <v>528412</v>
      </c>
      <c r="F1302" s="66">
        <v>528412</v>
      </c>
      <c r="G1302" s="66" t="s">
        <v>113</v>
      </c>
      <c r="H1302" s="66" t="s">
        <v>57</v>
      </c>
      <c r="I1302" s="66" t="s">
        <v>45</v>
      </c>
      <c r="J1302" s="66" t="s">
        <v>675</v>
      </c>
      <c r="K1302" s="66" t="s">
        <v>152</v>
      </c>
      <c r="L1302" s="66" t="s">
        <v>676</v>
      </c>
      <c r="O1302" s="69" t="s">
        <v>57</v>
      </c>
      <c r="P1302" s="69">
        <v>1.766</v>
      </c>
      <c r="Q1302" s="66" t="s">
        <v>74</v>
      </c>
      <c r="R1302" s="66" t="s">
        <v>475</v>
      </c>
      <c r="S1302" s="67">
        <v>7345.1007692307703</v>
      </c>
      <c r="T1302" s="67">
        <f t="shared" si="20"/>
        <v>12971.44795846154</v>
      </c>
      <c r="U1302" s="67">
        <v>81612.230769230795</v>
      </c>
      <c r="V1302" s="68">
        <v>1</v>
      </c>
    </row>
    <row r="1303" spans="2:22" x14ac:dyDescent="0.25">
      <c r="B1303" s="66">
        <v>0</v>
      </c>
      <c r="C1303" s="66">
        <v>40648</v>
      </c>
      <c r="D1303" s="66">
        <v>487765</v>
      </c>
      <c r="E1303" s="66">
        <v>528412</v>
      </c>
      <c r="F1303" s="66">
        <v>528412</v>
      </c>
      <c r="G1303" s="66" t="s">
        <v>113</v>
      </c>
      <c r="H1303" s="66" t="s">
        <v>57</v>
      </c>
      <c r="I1303" s="66" t="s">
        <v>45</v>
      </c>
      <c r="J1303" s="66" t="s">
        <v>675</v>
      </c>
      <c r="K1303" s="66" t="s">
        <v>152</v>
      </c>
      <c r="L1303" s="66" t="s">
        <v>676</v>
      </c>
      <c r="O1303" s="69" t="s">
        <v>57</v>
      </c>
      <c r="P1303" s="69">
        <v>1.766</v>
      </c>
      <c r="Q1303" s="66" t="s">
        <v>74</v>
      </c>
      <c r="R1303" s="66" t="s">
        <v>476</v>
      </c>
      <c r="S1303" s="67">
        <v>56814.169615384599</v>
      </c>
      <c r="T1303" s="67">
        <f t="shared" si="20"/>
        <v>100333.8235407692</v>
      </c>
      <c r="U1303" s="67">
        <v>568141.69615384599</v>
      </c>
      <c r="V1303" s="68">
        <v>5</v>
      </c>
    </row>
    <row r="1304" spans="2:22" x14ac:dyDescent="0.25">
      <c r="B1304" s="66">
        <v>0</v>
      </c>
      <c r="C1304" s="66">
        <v>40648</v>
      </c>
      <c r="D1304" s="66">
        <v>487765</v>
      </c>
      <c r="E1304" s="66">
        <v>528412</v>
      </c>
      <c r="F1304" s="66">
        <v>528412</v>
      </c>
      <c r="G1304" s="66" t="s">
        <v>113</v>
      </c>
      <c r="H1304" s="66" t="s">
        <v>57</v>
      </c>
      <c r="I1304" s="66" t="s">
        <v>45</v>
      </c>
      <c r="J1304" s="66" t="s">
        <v>675</v>
      </c>
      <c r="K1304" s="66" t="s">
        <v>152</v>
      </c>
      <c r="L1304" s="66" t="s">
        <v>676</v>
      </c>
      <c r="O1304" s="69" t="s">
        <v>57</v>
      </c>
      <c r="P1304" s="69">
        <v>1.766</v>
      </c>
      <c r="Q1304" s="66" t="s">
        <v>75</v>
      </c>
      <c r="R1304" s="66" t="s">
        <v>475</v>
      </c>
      <c r="S1304" s="67">
        <v>7046.7406615384698</v>
      </c>
      <c r="T1304" s="67">
        <f t="shared" si="20"/>
        <v>12444.544008276938</v>
      </c>
      <c r="U1304" s="67">
        <v>78297.118461538499</v>
      </c>
      <c r="V1304" s="68">
        <v>1</v>
      </c>
    </row>
    <row r="1305" spans="2:22" x14ac:dyDescent="0.25">
      <c r="B1305" s="66">
        <v>0</v>
      </c>
      <c r="C1305" s="66">
        <v>40648</v>
      </c>
      <c r="D1305" s="66">
        <v>487765</v>
      </c>
      <c r="E1305" s="66">
        <v>528412</v>
      </c>
      <c r="F1305" s="66">
        <v>528412</v>
      </c>
      <c r="G1305" s="66" t="s">
        <v>113</v>
      </c>
      <c r="H1305" s="66" t="s">
        <v>57</v>
      </c>
      <c r="I1305" s="66" t="s">
        <v>45</v>
      </c>
      <c r="J1305" s="66" t="s">
        <v>675</v>
      </c>
      <c r="K1305" s="66" t="s">
        <v>152</v>
      </c>
      <c r="L1305" s="66" t="s">
        <v>676</v>
      </c>
      <c r="O1305" s="69" t="s">
        <v>57</v>
      </c>
      <c r="P1305" s="69">
        <v>1.766</v>
      </c>
      <c r="Q1305" s="66" t="s">
        <v>75</v>
      </c>
      <c r="R1305" s="66" t="s">
        <v>476</v>
      </c>
      <c r="S1305" s="67">
        <v>20040.3619230769</v>
      </c>
      <c r="T1305" s="67">
        <f t="shared" si="20"/>
        <v>35391.279156153803</v>
      </c>
      <c r="U1305" s="67">
        <v>200403.61923076899</v>
      </c>
      <c r="V1305" s="68">
        <v>2</v>
      </c>
    </row>
    <row r="1306" spans="2:22" x14ac:dyDescent="0.25">
      <c r="B1306" s="66">
        <v>0</v>
      </c>
      <c r="C1306" s="66">
        <v>40648</v>
      </c>
      <c r="D1306" s="66">
        <v>487765</v>
      </c>
      <c r="E1306" s="66">
        <v>528412</v>
      </c>
      <c r="F1306" s="66">
        <v>528412</v>
      </c>
      <c r="G1306" s="66" t="s">
        <v>113</v>
      </c>
      <c r="H1306" s="66" t="s">
        <v>57</v>
      </c>
      <c r="I1306" s="66" t="s">
        <v>45</v>
      </c>
      <c r="J1306" s="66" t="s">
        <v>675</v>
      </c>
      <c r="K1306" s="66" t="s">
        <v>152</v>
      </c>
      <c r="L1306" s="66" t="s">
        <v>676</v>
      </c>
      <c r="O1306" s="69" t="s">
        <v>57</v>
      </c>
      <c r="P1306" s="69">
        <v>1.766</v>
      </c>
      <c r="Q1306" s="66" t="s">
        <v>75</v>
      </c>
      <c r="R1306" s="66" t="s">
        <v>466</v>
      </c>
      <c r="S1306" s="67">
        <v>35091.705634615399</v>
      </c>
      <c r="T1306" s="67">
        <f t="shared" si="20"/>
        <v>61971.952150730795</v>
      </c>
      <c r="U1306" s="67">
        <v>233944.70423076901</v>
      </c>
      <c r="V1306" s="68">
        <v>2</v>
      </c>
    </row>
    <row r="1307" spans="2:22" x14ac:dyDescent="0.25">
      <c r="B1307" s="66">
        <v>0</v>
      </c>
      <c r="C1307" s="66">
        <v>40648</v>
      </c>
      <c r="D1307" s="66">
        <v>487765</v>
      </c>
      <c r="E1307" s="66">
        <v>528412</v>
      </c>
      <c r="F1307" s="66">
        <v>528412</v>
      </c>
      <c r="G1307" s="66" t="s">
        <v>113</v>
      </c>
      <c r="H1307" s="66" t="s">
        <v>57</v>
      </c>
      <c r="I1307" s="66" t="s">
        <v>45</v>
      </c>
      <c r="J1307" s="66" t="s">
        <v>675</v>
      </c>
      <c r="K1307" s="66" t="s">
        <v>152</v>
      </c>
      <c r="L1307" s="66" t="s">
        <v>676</v>
      </c>
      <c r="O1307" s="69" t="s">
        <v>57</v>
      </c>
      <c r="P1307" s="69">
        <v>1.766</v>
      </c>
      <c r="Q1307" s="66" t="s">
        <v>78</v>
      </c>
      <c r="R1307" s="66" t="s">
        <v>474</v>
      </c>
      <c r="S1307" s="67">
        <v>3288.1152000000002</v>
      </c>
      <c r="T1307" s="67">
        <f t="shared" si="20"/>
        <v>5806.8114432000002</v>
      </c>
      <c r="U1307" s="67">
        <v>54801.919999999998</v>
      </c>
      <c r="V1307" s="68">
        <v>1</v>
      </c>
    </row>
    <row r="1308" spans="2:22" x14ac:dyDescent="0.25">
      <c r="B1308" s="66">
        <v>0</v>
      </c>
      <c r="C1308" s="66">
        <v>40648</v>
      </c>
      <c r="D1308" s="66">
        <v>487765</v>
      </c>
      <c r="E1308" s="66">
        <v>528412</v>
      </c>
      <c r="F1308" s="66">
        <v>528412</v>
      </c>
      <c r="G1308" s="66" t="s">
        <v>113</v>
      </c>
      <c r="H1308" s="66" t="s">
        <v>57</v>
      </c>
      <c r="I1308" s="66" t="s">
        <v>45</v>
      </c>
      <c r="J1308" s="66" t="s">
        <v>675</v>
      </c>
      <c r="K1308" s="66" t="s">
        <v>152</v>
      </c>
      <c r="L1308" s="66" t="s">
        <v>676</v>
      </c>
      <c r="O1308" s="69" t="s">
        <v>57</v>
      </c>
      <c r="P1308" s="69">
        <v>1.766</v>
      </c>
      <c r="Q1308" s="66" t="s">
        <v>78</v>
      </c>
      <c r="R1308" s="66" t="s">
        <v>471</v>
      </c>
      <c r="S1308" s="67">
        <v>6063.8449230769202</v>
      </c>
      <c r="T1308" s="67">
        <f t="shared" si="20"/>
        <v>10708.750134153841</v>
      </c>
      <c r="U1308" s="67">
        <v>75798.061538461494</v>
      </c>
      <c r="V1308" s="68">
        <v>1</v>
      </c>
    </row>
    <row r="1309" spans="2:22" x14ac:dyDescent="0.25">
      <c r="B1309" s="66">
        <v>0</v>
      </c>
      <c r="C1309" s="66">
        <v>40648</v>
      </c>
      <c r="D1309" s="66">
        <v>487765</v>
      </c>
      <c r="E1309" s="66">
        <v>528412</v>
      </c>
      <c r="F1309" s="66">
        <v>528412</v>
      </c>
      <c r="G1309" s="66" t="s">
        <v>113</v>
      </c>
      <c r="H1309" s="66" t="s">
        <v>57</v>
      </c>
      <c r="I1309" s="66" t="s">
        <v>45</v>
      </c>
      <c r="J1309" s="66" t="s">
        <v>675</v>
      </c>
      <c r="K1309" s="66" t="s">
        <v>152</v>
      </c>
      <c r="L1309" s="66" t="s">
        <v>676</v>
      </c>
      <c r="O1309" s="69" t="s">
        <v>57</v>
      </c>
      <c r="P1309" s="69">
        <v>1.766</v>
      </c>
      <c r="Q1309" s="66" t="s">
        <v>78</v>
      </c>
      <c r="R1309" s="66" t="s">
        <v>475</v>
      </c>
      <c r="S1309" s="67">
        <v>12803.3497384615</v>
      </c>
      <c r="T1309" s="67">
        <f t="shared" si="20"/>
        <v>22610.715638123009</v>
      </c>
      <c r="U1309" s="67">
        <v>142259.44153846201</v>
      </c>
      <c r="V1309" s="68">
        <v>2</v>
      </c>
    </row>
    <row r="1310" spans="2:22" x14ac:dyDescent="0.25">
      <c r="B1310" s="66">
        <v>0</v>
      </c>
      <c r="C1310" s="66">
        <v>40648</v>
      </c>
      <c r="D1310" s="66">
        <v>487765</v>
      </c>
      <c r="E1310" s="66">
        <v>528412</v>
      </c>
      <c r="F1310" s="66">
        <v>528412</v>
      </c>
      <c r="G1310" s="66" t="s">
        <v>113</v>
      </c>
      <c r="H1310" s="66" t="s">
        <v>57</v>
      </c>
      <c r="I1310" s="66" t="s">
        <v>45</v>
      </c>
      <c r="J1310" s="66" t="s">
        <v>675</v>
      </c>
      <c r="K1310" s="66" t="s">
        <v>152</v>
      </c>
      <c r="L1310" s="66" t="s">
        <v>676</v>
      </c>
      <c r="O1310" s="69" t="s">
        <v>57</v>
      </c>
      <c r="P1310" s="69">
        <v>1.766</v>
      </c>
      <c r="Q1310" s="66" t="s">
        <v>78</v>
      </c>
      <c r="R1310" s="66" t="s">
        <v>476</v>
      </c>
      <c r="S1310" s="67">
        <v>64673.2308461539</v>
      </c>
      <c r="T1310" s="67">
        <f t="shared" si="20"/>
        <v>114212.92567430779</v>
      </c>
      <c r="U1310" s="67">
        <v>646732.30846153898</v>
      </c>
      <c r="V1310" s="68">
        <v>6</v>
      </c>
    </row>
    <row r="1311" spans="2:22" x14ac:dyDescent="0.25">
      <c r="B1311" s="66">
        <v>0</v>
      </c>
      <c r="C1311" s="66">
        <v>40648</v>
      </c>
      <c r="D1311" s="66">
        <v>487765</v>
      </c>
      <c r="E1311" s="66">
        <v>528412</v>
      </c>
      <c r="F1311" s="66">
        <v>528412</v>
      </c>
      <c r="G1311" s="66" t="s">
        <v>113</v>
      </c>
      <c r="H1311" s="66" t="s">
        <v>57</v>
      </c>
      <c r="I1311" s="66" t="s">
        <v>45</v>
      </c>
      <c r="J1311" s="66" t="s">
        <v>675</v>
      </c>
      <c r="K1311" s="66" t="s">
        <v>152</v>
      </c>
      <c r="L1311" s="66" t="s">
        <v>676</v>
      </c>
      <c r="O1311" s="69" t="s">
        <v>57</v>
      </c>
      <c r="P1311" s="69">
        <v>1.766</v>
      </c>
      <c r="Q1311" s="66" t="s">
        <v>78</v>
      </c>
      <c r="R1311" s="66" t="s">
        <v>466</v>
      </c>
      <c r="S1311" s="67">
        <v>157251.65544230799</v>
      </c>
      <c r="T1311" s="67">
        <f t="shared" si="20"/>
        <v>277706.42351111589</v>
      </c>
      <c r="U1311" s="67">
        <v>1048344.36961538</v>
      </c>
      <c r="V1311" s="68">
        <v>8</v>
      </c>
    </row>
    <row r="1312" spans="2:22" x14ac:dyDescent="0.25">
      <c r="B1312" s="66">
        <v>0</v>
      </c>
      <c r="C1312" s="66">
        <v>40648</v>
      </c>
      <c r="D1312" s="66">
        <v>487765</v>
      </c>
      <c r="E1312" s="66">
        <v>528412</v>
      </c>
      <c r="F1312" s="66">
        <v>528412</v>
      </c>
      <c r="G1312" s="66" t="s">
        <v>113</v>
      </c>
      <c r="H1312" s="66" t="s">
        <v>57</v>
      </c>
      <c r="I1312" s="66" t="s">
        <v>45</v>
      </c>
      <c r="J1312" s="66" t="s">
        <v>675</v>
      </c>
      <c r="K1312" s="66" t="s">
        <v>152</v>
      </c>
      <c r="L1312" s="66" t="s">
        <v>676</v>
      </c>
      <c r="O1312" s="69" t="s">
        <v>57</v>
      </c>
      <c r="P1312" s="69">
        <v>1.766</v>
      </c>
      <c r="Q1312" s="66" t="s">
        <v>80</v>
      </c>
      <c r="R1312" s="66" t="s">
        <v>465</v>
      </c>
      <c r="S1312" s="67">
        <v>18224.784423076901</v>
      </c>
      <c r="T1312" s="67">
        <f t="shared" si="20"/>
        <v>32184.969291153808</v>
      </c>
      <c r="U1312" s="67">
        <v>182247.844230769</v>
      </c>
      <c r="V1312" s="68">
        <v>2</v>
      </c>
    </row>
    <row r="1313" spans="2:22" x14ac:dyDescent="0.25">
      <c r="B1313" s="66">
        <v>0</v>
      </c>
      <c r="C1313" s="66">
        <v>40648</v>
      </c>
      <c r="D1313" s="66">
        <v>487765</v>
      </c>
      <c r="E1313" s="66">
        <v>528412</v>
      </c>
      <c r="F1313" s="66">
        <v>528412</v>
      </c>
      <c r="G1313" s="66" t="s">
        <v>113</v>
      </c>
      <c r="H1313" s="66" t="s">
        <v>57</v>
      </c>
      <c r="I1313" s="66" t="s">
        <v>45</v>
      </c>
      <c r="J1313" s="66" t="s">
        <v>675</v>
      </c>
      <c r="K1313" s="66" t="s">
        <v>152</v>
      </c>
      <c r="L1313" s="66" t="s">
        <v>676</v>
      </c>
      <c r="O1313" s="69" t="s">
        <v>57</v>
      </c>
      <c r="P1313" s="69">
        <v>1.766</v>
      </c>
      <c r="Q1313" s="66" t="s">
        <v>80</v>
      </c>
      <c r="R1313" s="66" t="s">
        <v>476</v>
      </c>
      <c r="S1313" s="67">
        <v>43167.763384615297</v>
      </c>
      <c r="T1313" s="67">
        <f t="shared" si="20"/>
        <v>76234.270137230618</v>
      </c>
      <c r="U1313" s="67">
        <v>431677.63384615403</v>
      </c>
      <c r="V1313" s="68">
        <v>5</v>
      </c>
    </row>
    <row r="1314" spans="2:22" x14ac:dyDescent="0.25">
      <c r="B1314" s="66">
        <v>0</v>
      </c>
      <c r="C1314" s="66">
        <v>40648</v>
      </c>
      <c r="D1314" s="66">
        <v>487765</v>
      </c>
      <c r="E1314" s="66">
        <v>528412</v>
      </c>
      <c r="F1314" s="66">
        <v>528412</v>
      </c>
      <c r="G1314" s="66" t="s">
        <v>113</v>
      </c>
      <c r="H1314" s="66" t="s">
        <v>57</v>
      </c>
      <c r="I1314" s="66" t="s">
        <v>45</v>
      </c>
      <c r="J1314" s="66" t="s">
        <v>675</v>
      </c>
      <c r="K1314" s="66" t="s">
        <v>152</v>
      </c>
      <c r="L1314" s="66" t="s">
        <v>676</v>
      </c>
      <c r="O1314" s="69" t="s">
        <v>57</v>
      </c>
      <c r="P1314" s="69">
        <v>1.766</v>
      </c>
      <c r="Q1314" s="66" t="s">
        <v>80</v>
      </c>
      <c r="R1314" s="66" t="s">
        <v>466</v>
      </c>
      <c r="S1314" s="67">
        <v>112245.73413461501</v>
      </c>
      <c r="T1314" s="67">
        <f t="shared" si="20"/>
        <v>198225.96648173011</v>
      </c>
      <c r="U1314" s="67">
        <v>748304.89423076902</v>
      </c>
      <c r="V1314" s="68">
        <v>6</v>
      </c>
    </row>
    <row r="1315" spans="2:22" x14ac:dyDescent="0.25">
      <c r="B1315" s="66">
        <v>0</v>
      </c>
      <c r="C1315" s="66">
        <v>40648</v>
      </c>
      <c r="D1315" s="66">
        <v>487765</v>
      </c>
      <c r="E1315" s="66">
        <v>528412</v>
      </c>
      <c r="F1315" s="66">
        <v>528412</v>
      </c>
      <c r="G1315" s="66" t="s">
        <v>113</v>
      </c>
      <c r="H1315" s="66" t="s">
        <v>57</v>
      </c>
      <c r="I1315" s="66" t="s">
        <v>45</v>
      </c>
      <c r="J1315" s="66" t="s">
        <v>675</v>
      </c>
      <c r="K1315" s="66" t="s">
        <v>152</v>
      </c>
      <c r="L1315" s="66" t="s">
        <v>676</v>
      </c>
      <c r="O1315" s="69" t="s">
        <v>57</v>
      </c>
      <c r="P1315" s="69">
        <v>1.766</v>
      </c>
      <c r="Q1315" s="66" t="s">
        <v>82</v>
      </c>
      <c r="R1315" s="66" t="s">
        <v>471</v>
      </c>
      <c r="S1315" s="67">
        <v>5529.4418461538498</v>
      </c>
      <c r="T1315" s="67">
        <f t="shared" si="20"/>
        <v>9764.9943003076987</v>
      </c>
      <c r="U1315" s="67">
        <v>69118.023076923098</v>
      </c>
      <c r="V1315" s="68">
        <v>1</v>
      </c>
    </row>
    <row r="1316" spans="2:22" x14ac:dyDescent="0.25">
      <c r="B1316" s="66">
        <v>0</v>
      </c>
      <c r="C1316" s="66">
        <v>40648</v>
      </c>
      <c r="D1316" s="66">
        <v>487765</v>
      </c>
      <c r="E1316" s="66">
        <v>528412</v>
      </c>
      <c r="F1316" s="66">
        <v>528412</v>
      </c>
      <c r="G1316" s="66" t="s">
        <v>113</v>
      </c>
      <c r="H1316" s="66" t="s">
        <v>57</v>
      </c>
      <c r="I1316" s="66" t="s">
        <v>45</v>
      </c>
      <c r="J1316" s="66" t="s">
        <v>675</v>
      </c>
      <c r="K1316" s="66" t="s">
        <v>152</v>
      </c>
      <c r="L1316" s="66" t="s">
        <v>676</v>
      </c>
      <c r="O1316" s="69" t="s">
        <v>57</v>
      </c>
      <c r="P1316" s="69">
        <v>1.766</v>
      </c>
      <c r="Q1316" s="66" t="s">
        <v>82</v>
      </c>
      <c r="R1316" s="66" t="s">
        <v>475</v>
      </c>
      <c r="S1316" s="67">
        <v>6748.4657769230798</v>
      </c>
      <c r="T1316" s="67">
        <f t="shared" si="20"/>
        <v>11917.790562046159</v>
      </c>
      <c r="U1316" s="67">
        <v>74982.953076923106</v>
      </c>
      <c r="V1316" s="68">
        <v>1</v>
      </c>
    </row>
    <row r="1317" spans="2:22" x14ac:dyDescent="0.25">
      <c r="B1317" s="66">
        <v>0</v>
      </c>
      <c r="C1317" s="66">
        <v>40648</v>
      </c>
      <c r="D1317" s="66">
        <v>487765</v>
      </c>
      <c r="E1317" s="66">
        <v>528412</v>
      </c>
      <c r="F1317" s="66">
        <v>528412</v>
      </c>
      <c r="G1317" s="66" t="s">
        <v>113</v>
      </c>
      <c r="H1317" s="66" t="s">
        <v>57</v>
      </c>
      <c r="I1317" s="66" t="s">
        <v>45</v>
      </c>
      <c r="J1317" s="66" t="s">
        <v>675</v>
      </c>
      <c r="K1317" s="66" t="s">
        <v>152</v>
      </c>
      <c r="L1317" s="66" t="s">
        <v>676</v>
      </c>
      <c r="O1317" s="69" t="s">
        <v>57</v>
      </c>
      <c r="P1317" s="69">
        <v>1.766</v>
      </c>
      <c r="Q1317" s="66" t="s">
        <v>82</v>
      </c>
      <c r="R1317" s="66" t="s">
        <v>476</v>
      </c>
      <c r="S1317" s="67">
        <v>75267.613076923095</v>
      </c>
      <c r="T1317" s="67">
        <f t="shared" si="20"/>
        <v>132922.6046938462</v>
      </c>
      <c r="U1317" s="67">
        <v>752676.13076923101</v>
      </c>
      <c r="V1317" s="68">
        <v>7</v>
      </c>
    </row>
    <row r="1318" spans="2:22" x14ac:dyDescent="0.25">
      <c r="B1318" s="66">
        <v>0</v>
      </c>
      <c r="C1318" s="66">
        <v>40648</v>
      </c>
      <c r="D1318" s="66">
        <v>487765</v>
      </c>
      <c r="E1318" s="66">
        <v>528412</v>
      </c>
      <c r="F1318" s="66">
        <v>528412</v>
      </c>
      <c r="G1318" s="66" t="s">
        <v>113</v>
      </c>
      <c r="H1318" s="66" t="s">
        <v>57</v>
      </c>
      <c r="I1318" s="66" t="s">
        <v>45</v>
      </c>
      <c r="J1318" s="66" t="s">
        <v>675</v>
      </c>
      <c r="K1318" s="66" t="s">
        <v>152</v>
      </c>
      <c r="L1318" s="66" t="s">
        <v>676</v>
      </c>
      <c r="O1318" s="69" t="s">
        <v>57</v>
      </c>
      <c r="P1318" s="69">
        <v>1.766</v>
      </c>
      <c r="Q1318" s="66" t="s">
        <v>82</v>
      </c>
      <c r="R1318" s="66" t="s">
        <v>466</v>
      </c>
      <c r="S1318" s="67">
        <v>51942.237692307703</v>
      </c>
      <c r="T1318" s="67">
        <f t="shared" si="20"/>
        <v>91729.991764615406</v>
      </c>
      <c r="U1318" s="67">
        <v>346281.58461538499</v>
      </c>
      <c r="V1318" s="68">
        <v>3</v>
      </c>
    </row>
    <row r="1319" spans="2:22" x14ac:dyDescent="0.25">
      <c r="B1319" s="66">
        <v>0</v>
      </c>
      <c r="C1319" s="66">
        <v>40648</v>
      </c>
      <c r="D1319" s="66">
        <v>487765</v>
      </c>
      <c r="E1319" s="66">
        <v>528412</v>
      </c>
      <c r="F1319" s="66">
        <v>569059</v>
      </c>
      <c r="G1319" s="66" t="s">
        <v>113</v>
      </c>
      <c r="H1319" s="66" t="s">
        <v>57</v>
      </c>
      <c r="I1319" s="66" t="s">
        <v>45</v>
      </c>
      <c r="J1319" s="66" t="s">
        <v>675</v>
      </c>
      <c r="K1319" s="66" t="s">
        <v>152</v>
      </c>
      <c r="L1319" s="66" t="s">
        <v>676</v>
      </c>
      <c r="M1319" s="66" t="s">
        <v>306</v>
      </c>
      <c r="N1319" s="66" t="s">
        <v>307</v>
      </c>
      <c r="O1319" s="69" t="s">
        <v>57</v>
      </c>
      <c r="P1319" s="69">
        <v>1.766</v>
      </c>
      <c r="Q1319" s="66" t="s">
        <v>59</v>
      </c>
      <c r="R1319" s="66" t="s">
        <v>474</v>
      </c>
      <c r="S1319" s="67">
        <v>32409.582923076901</v>
      </c>
      <c r="T1319" s="67">
        <f t="shared" si="20"/>
        <v>57235.323442153807</v>
      </c>
      <c r="U1319" s="67">
        <v>540159.715384615</v>
      </c>
      <c r="V1319" s="68">
        <v>9</v>
      </c>
    </row>
    <row r="1320" spans="2:22" x14ac:dyDescent="0.25">
      <c r="B1320" s="66">
        <v>0</v>
      </c>
      <c r="C1320" s="66">
        <v>40648</v>
      </c>
      <c r="D1320" s="66">
        <v>487765</v>
      </c>
      <c r="E1320" s="66">
        <v>528412</v>
      </c>
      <c r="F1320" s="66">
        <v>569059</v>
      </c>
      <c r="G1320" s="66" t="s">
        <v>113</v>
      </c>
      <c r="H1320" s="66" t="s">
        <v>57</v>
      </c>
      <c r="I1320" s="66" t="s">
        <v>45</v>
      </c>
      <c r="J1320" s="66" t="s">
        <v>675</v>
      </c>
      <c r="K1320" s="66" t="s">
        <v>152</v>
      </c>
      <c r="L1320" s="66" t="s">
        <v>676</v>
      </c>
      <c r="M1320" s="66" t="s">
        <v>306</v>
      </c>
      <c r="N1320" s="66" t="s">
        <v>307</v>
      </c>
      <c r="O1320" s="69" t="s">
        <v>57</v>
      </c>
      <c r="P1320" s="69">
        <v>1.766</v>
      </c>
      <c r="Q1320" s="66" t="s">
        <v>59</v>
      </c>
      <c r="R1320" s="66" t="s">
        <v>471</v>
      </c>
      <c r="S1320" s="67">
        <v>5883.3967384615398</v>
      </c>
      <c r="T1320" s="67">
        <f t="shared" si="20"/>
        <v>10390.07864012308</v>
      </c>
      <c r="U1320" s="67">
        <v>73542.459230769193</v>
      </c>
      <c r="V1320" s="68">
        <v>1</v>
      </c>
    </row>
    <row r="1321" spans="2:22" x14ac:dyDescent="0.25">
      <c r="B1321" s="66">
        <v>0</v>
      </c>
      <c r="C1321" s="66">
        <v>40648</v>
      </c>
      <c r="D1321" s="66">
        <v>487765</v>
      </c>
      <c r="E1321" s="66">
        <v>528412</v>
      </c>
      <c r="F1321" s="66">
        <v>569059</v>
      </c>
      <c r="G1321" s="66" t="s">
        <v>113</v>
      </c>
      <c r="H1321" s="66" t="s">
        <v>57</v>
      </c>
      <c r="I1321" s="66" t="s">
        <v>45</v>
      </c>
      <c r="J1321" s="66" t="s">
        <v>675</v>
      </c>
      <c r="K1321" s="66" t="s">
        <v>152</v>
      </c>
      <c r="L1321" s="66" t="s">
        <v>676</v>
      </c>
      <c r="M1321" s="66" t="s">
        <v>306</v>
      </c>
      <c r="N1321" s="66" t="s">
        <v>307</v>
      </c>
      <c r="O1321" s="69" t="s">
        <v>57</v>
      </c>
      <c r="P1321" s="69">
        <v>1.766</v>
      </c>
      <c r="Q1321" s="66" t="s">
        <v>59</v>
      </c>
      <c r="R1321" s="66" t="s">
        <v>475</v>
      </c>
      <c r="S1321" s="67">
        <v>63099.564916153897</v>
      </c>
      <c r="T1321" s="67">
        <f t="shared" si="20"/>
        <v>111433.83164192778</v>
      </c>
      <c r="U1321" s="67">
        <v>701106.27684615401</v>
      </c>
      <c r="V1321" s="68">
        <v>8</v>
      </c>
    </row>
    <row r="1322" spans="2:22" x14ac:dyDescent="0.25">
      <c r="B1322" s="66">
        <v>0</v>
      </c>
      <c r="C1322" s="66">
        <v>40648</v>
      </c>
      <c r="D1322" s="66">
        <v>487765</v>
      </c>
      <c r="E1322" s="66">
        <v>528412</v>
      </c>
      <c r="F1322" s="66">
        <v>569059</v>
      </c>
      <c r="G1322" s="66" t="s">
        <v>113</v>
      </c>
      <c r="H1322" s="66" t="s">
        <v>57</v>
      </c>
      <c r="I1322" s="66" t="s">
        <v>45</v>
      </c>
      <c r="J1322" s="66" t="s">
        <v>675</v>
      </c>
      <c r="K1322" s="66" t="s">
        <v>152</v>
      </c>
      <c r="L1322" s="66" t="s">
        <v>676</v>
      </c>
      <c r="M1322" s="66" t="s">
        <v>306</v>
      </c>
      <c r="N1322" s="66" t="s">
        <v>307</v>
      </c>
      <c r="O1322" s="69" t="s">
        <v>57</v>
      </c>
      <c r="P1322" s="69">
        <v>1.766</v>
      </c>
      <c r="Q1322" s="66" t="s">
        <v>59</v>
      </c>
      <c r="R1322" s="66" t="s">
        <v>465</v>
      </c>
      <c r="S1322" s="67">
        <v>31965.5635384616</v>
      </c>
      <c r="T1322" s="67">
        <f t="shared" si="20"/>
        <v>56451.185208923183</v>
      </c>
      <c r="U1322" s="67">
        <v>319655.63538461499</v>
      </c>
      <c r="V1322" s="68">
        <v>4</v>
      </c>
    </row>
    <row r="1323" spans="2:22" x14ac:dyDescent="0.25">
      <c r="B1323" s="66">
        <v>0</v>
      </c>
      <c r="C1323" s="66">
        <v>40648</v>
      </c>
      <c r="D1323" s="66">
        <v>487765</v>
      </c>
      <c r="E1323" s="66">
        <v>528412</v>
      </c>
      <c r="F1323" s="66">
        <v>569059</v>
      </c>
      <c r="G1323" s="66" t="s">
        <v>113</v>
      </c>
      <c r="H1323" s="66" t="s">
        <v>57</v>
      </c>
      <c r="I1323" s="66" t="s">
        <v>45</v>
      </c>
      <c r="J1323" s="66" t="s">
        <v>675</v>
      </c>
      <c r="K1323" s="66" t="s">
        <v>152</v>
      </c>
      <c r="L1323" s="66" t="s">
        <v>676</v>
      </c>
      <c r="M1323" s="66" t="s">
        <v>306</v>
      </c>
      <c r="N1323" s="66" t="s">
        <v>307</v>
      </c>
      <c r="O1323" s="69" t="s">
        <v>57</v>
      </c>
      <c r="P1323" s="69">
        <v>1.766</v>
      </c>
      <c r="Q1323" s="66" t="s">
        <v>59</v>
      </c>
      <c r="R1323" s="66" t="s">
        <v>467</v>
      </c>
      <c r="S1323" s="67">
        <v>34032.366999999998</v>
      </c>
      <c r="T1323" s="67">
        <f t="shared" si="20"/>
        <v>60101.160122000001</v>
      </c>
      <c r="U1323" s="67">
        <v>170161.83499999999</v>
      </c>
      <c r="V1323" s="68">
        <v>1</v>
      </c>
    </row>
    <row r="1324" spans="2:22" x14ac:dyDescent="0.25">
      <c r="B1324" s="66">
        <v>0</v>
      </c>
      <c r="C1324" s="66">
        <v>40648</v>
      </c>
      <c r="D1324" s="66">
        <v>487765</v>
      </c>
      <c r="E1324" s="66">
        <v>650353</v>
      </c>
      <c r="F1324" s="66">
        <v>650353</v>
      </c>
      <c r="G1324" s="66" t="s">
        <v>113</v>
      </c>
      <c r="H1324" s="66" t="s">
        <v>57</v>
      </c>
      <c r="I1324" s="66" t="s">
        <v>45</v>
      </c>
      <c r="J1324" s="66" t="s">
        <v>675</v>
      </c>
      <c r="K1324" s="66" t="s">
        <v>308</v>
      </c>
      <c r="L1324" s="66" t="s">
        <v>677</v>
      </c>
      <c r="O1324" s="69" t="s">
        <v>57</v>
      </c>
      <c r="P1324" s="69">
        <v>1.766</v>
      </c>
      <c r="Q1324" s="66" t="s">
        <v>59</v>
      </c>
      <c r="R1324" s="66" t="s">
        <v>474</v>
      </c>
      <c r="S1324" s="67">
        <v>4963.4071846153902</v>
      </c>
      <c r="T1324" s="67">
        <f t="shared" si="20"/>
        <v>8765.3770880307784</v>
      </c>
      <c r="U1324" s="67">
        <v>82723.453076923106</v>
      </c>
      <c r="V1324" s="68">
        <v>3</v>
      </c>
    </row>
    <row r="1325" spans="2:22" x14ac:dyDescent="0.25">
      <c r="B1325" s="66">
        <v>0</v>
      </c>
      <c r="C1325" s="66">
        <v>40648</v>
      </c>
      <c r="D1325" s="66">
        <v>487765</v>
      </c>
      <c r="E1325" s="66">
        <v>650353</v>
      </c>
      <c r="F1325" s="66">
        <v>650353</v>
      </c>
      <c r="G1325" s="66" t="s">
        <v>113</v>
      </c>
      <c r="H1325" s="66" t="s">
        <v>57</v>
      </c>
      <c r="I1325" s="66" t="s">
        <v>45</v>
      </c>
      <c r="J1325" s="66" t="s">
        <v>675</v>
      </c>
      <c r="K1325" s="66" t="s">
        <v>308</v>
      </c>
      <c r="L1325" s="66" t="s">
        <v>677</v>
      </c>
      <c r="O1325" s="69" t="s">
        <v>57</v>
      </c>
      <c r="P1325" s="69">
        <v>1.766</v>
      </c>
      <c r="Q1325" s="66" t="s">
        <v>59</v>
      </c>
      <c r="R1325" s="66" t="s">
        <v>471</v>
      </c>
      <c r="S1325" s="67">
        <v>15886.183999999999</v>
      </c>
      <c r="T1325" s="67">
        <f t="shared" si="20"/>
        <v>28055.000943999999</v>
      </c>
      <c r="U1325" s="67">
        <v>198577.3</v>
      </c>
      <c r="V1325" s="68">
        <v>3</v>
      </c>
    </row>
    <row r="1326" spans="2:22" x14ac:dyDescent="0.25">
      <c r="B1326" s="66">
        <v>0</v>
      </c>
      <c r="C1326" s="66">
        <v>40648</v>
      </c>
      <c r="D1326" s="66">
        <v>487765</v>
      </c>
      <c r="E1326" s="66">
        <v>650353</v>
      </c>
      <c r="F1326" s="66">
        <v>650353</v>
      </c>
      <c r="G1326" s="66" t="s">
        <v>113</v>
      </c>
      <c r="H1326" s="66" t="s">
        <v>57</v>
      </c>
      <c r="I1326" s="66" t="s">
        <v>45</v>
      </c>
      <c r="J1326" s="66" t="s">
        <v>675</v>
      </c>
      <c r="K1326" s="66" t="s">
        <v>308</v>
      </c>
      <c r="L1326" s="66" t="s">
        <v>677</v>
      </c>
      <c r="O1326" s="69" t="s">
        <v>57</v>
      </c>
      <c r="P1326" s="69">
        <v>1.766</v>
      </c>
      <c r="Q1326" s="66" t="s">
        <v>59</v>
      </c>
      <c r="R1326" s="66" t="s">
        <v>475</v>
      </c>
      <c r="S1326" s="67">
        <v>47083.847711538503</v>
      </c>
      <c r="T1326" s="67">
        <f t="shared" si="20"/>
        <v>83150.075058577</v>
      </c>
      <c r="U1326" s="67">
        <v>523153.86346153799</v>
      </c>
      <c r="V1326" s="68">
        <v>7</v>
      </c>
    </row>
    <row r="1327" spans="2:22" x14ac:dyDescent="0.25">
      <c r="B1327" s="66">
        <v>0</v>
      </c>
      <c r="C1327" s="66">
        <v>40648</v>
      </c>
      <c r="D1327" s="66">
        <v>487765</v>
      </c>
      <c r="E1327" s="66">
        <v>650353</v>
      </c>
      <c r="F1327" s="66">
        <v>650353</v>
      </c>
      <c r="G1327" s="66" t="s">
        <v>113</v>
      </c>
      <c r="H1327" s="66" t="s">
        <v>57</v>
      </c>
      <c r="I1327" s="66" t="s">
        <v>45</v>
      </c>
      <c r="J1327" s="66" t="s">
        <v>675</v>
      </c>
      <c r="K1327" s="66" t="s">
        <v>308</v>
      </c>
      <c r="L1327" s="66" t="s">
        <v>677</v>
      </c>
      <c r="O1327" s="69" t="s">
        <v>57</v>
      </c>
      <c r="P1327" s="69">
        <v>1.766</v>
      </c>
      <c r="Q1327" s="66" t="s">
        <v>59</v>
      </c>
      <c r="R1327" s="66" t="s">
        <v>465</v>
      </c>
      <c r="S1327" s="67">
        <v>86776.024038461401</v>
      </c>
      <c r="T1327" s="67">
        <f t="shared" si="20"/>
        <v>153246.45845192284</v>
      </c>
      <c r="U1327" s="67">
        <v>867760.24038461503</v>
      </c>
      <c r="V1327" s="68">
        <v>9</v>
      </c>
    </row>
    <row r="1328" spans="2:22" x14ac:dyDescent="0.25">
      <c r="B1328" s="66">
        <v>0</v>
      </c>
      <c r="C1328" s="66">
        <v>40648</v>
      </c>
      <c r="D1328" s="66">
        <v>487765</v>
      </c>
      <c r="E1328" s="66">
        <v>650353</v>
      </c>
      <c r="F1328" s="66">
        <v>650353</v>
      </c>
      <c r="G1328" s="66" t="s">
        <v>113</v>
      </c>
      <c r="H1328" s="66" t="s">
        <v>57</v>
      </c>
      <c r="I1328" s="66" t="s">
        <v>45</v>
      </c>
      <c r="J1328" s="66" t="s">
        <v>675</v>
      </c>
      <c r="K1328" s="66" t="s">
        <v>308</v>
      </c>
      <c r="L1328" s="66" t="s">
        <v>677</v>
      </c>
      <c r="O1328" s="69" t="s">
        <v>57</v>
      </c>
      <c r="P1328" s="69">
        <v>1.766</v>
      </c>
      <c r="Q1328" s="66" t="s">
        <v>59</v>
      </c>
      <c r="R1328" s="66" t="s">
        <v>476</v>
      </c>
      <c r="S1328" s="67">
        <v>179782.248769231</v>
      </c>
      <c r="T1328" s="67">
        <f t="shared" si="20"/>
        <v>317495.45132646192</v>
      </c>
      <c r="U1328" s="67">
        <v>1797822.48769231</v>
      </c>
      <c r="V1328" s="68">
        <v>18</v>
      </c>
    </row>
    <row r="1329" spans="2:22" x14ac:dyDescent="0.25">
      <c r="B1329" s="66">
        <v>0</v>
      </c>
      <c r="C1329" s="66">
        <v>40648</v>
      </c>
      <c r="D1329" s="66">
        <v>487765</v>
      </c>
      <c r="E1329" s="66">
        <v>650353</v>
      </c>
      <c r="F1329" s="66">
        <v>650353</v>
      </c>
      <c r="G1329" s="66" t="s">
        <v>113</v>
      </c>
      <c r="H1329" s="66" t="s">
        <v>57</v>
      </c>
      <c r="I1329" s="66" t="s">
        <v>45</v>
      </c>
      <c r="J1329" s="66" t="s">
        <v>675</v>
      </c>
      <c r="K1329" s="66" t="s">
        <v>308</v>
      </c>
      <c r="L1329" s="66" t="s">
        <v>677</v>
      </c>
      <c r="O1329" s="69" t="s">
        <v>57</v>
      </c>
      <c r="P1329" s="69">
        <v>1.766</v>
      </c>
      <c r="Q1329" s="66" t="s">
        <v>59</v>
      </c>
      <c r="R1329" s="66" t="s">
        <v>466</v>
      </c>
      <c r="S1329" s="67">
        <v>192213.96432692299</v>
      </c>
      <c r="T1329" s="67">
        <f t="shared" si="20"/>
        <v>339449.86100134597</v>
      </c>
      <c r="U1329" s="67">
        <v>1281426.4288461499</v>
      </c>
      <c r="V1329" s="68">
        <v>11</v>
      </c>
    </row>
    <row r="1330" spans="2:22" x14ac:dyDescent="0.25">
      <c r="B1330" s="66">
        <v>0</v>
      </c>
      <c r="C1330" s="66">
        <v>40648</v>
      </c>
      <c r="D1330" s="66">
        <v>487765</v>
      </c>
      <c r="E1330" s="66">
        <v>650353</v>
      </c>
      <c r="F1330" s="66">
        <v>650353</v>
      </c>
      <c r="G1330" s="66" t="s">
        <v>113</v>
      </c>
      <c r="H1330" s="66" t="s">
        <v>57</v>
      </c>
      <c r="I1330" s="66" t="s">
        <v>45</v>
      </c>
      <c r="J1330" s="66" t="s">
        <v>675</v>
      </c>
      <c r="K1330" s="66" t="s">
        <v>308</v>
      </c>
      <c r="L1330" s="66" t="s">
        <v>677</v>
      </c>
      <c r="O1330" s="69" t="s">
        <v>57</v>
      </c>
      <c r="P1330" s="69">
        <v>1.766</v>
      </c>
      <c r="Q1330" s="66" t="s">
        <v>59</v>
      </c>
      <c r="R1330" s="66" t="s">
        <v>467</v>
      </c>
      <c r="S1330" s="67">
        <v>283210.24615384598</v>
      </c>
      <c r="T1330" s="67">
        <f t="shared" si="20"/>
        <v>500149.294707692</v>
      </c>
      <c r="U1330" s="67">
        <v>1416051.2307692301</v>
      </c>
      <c r="V1330" s="68">
        <v>10</v>
      </c>
    </row>
    <row r="1331" spans="2:22" x14ac:dyDescent="0.25">
      <c r="B1331" s="66">
        <v>0</v>
      </c>
      <c r="C1331" s="66">
        <v>40648</v>
      </c>
      <c r="D1331" s="66">
        <v>487765</v>
      </c>
      <c r="E1331" s="66">
        <v>812941</v>
      </c>
      <c r="F1331" s="66">
        <v>812941</v>
      </c>
      <c r="G1331" s="66" t="s">
        <v>113</v>
      </c>
      <c r="H1331" s="66" t="s">
        <v>57</v>
      </c>
      <c r="I1331" s="66" t="s">
        <v>45</v>
      </c>
      <c r="J1331" s="66" t="s">
        <v>675</v>
      </c>
      <c r="K1331" s="66" t="s">
        <v>309</v>
      </c>
      <c r="L1331" s="66" t="s">
        <v>678</v>
      </c>
      <c r="O1331" s="69" t="s">
        <v>57</v>
      </c>
      <c r="P1331" s="69">
        <v>1.766</v>
      </c>
      <c r="Q1331" s="66" t="s">
        <v>59</v>
      </c>
      <c r="R1331" s="66" t="s">
        <v>473</v>
      </c>
      <c r="S1331" s="67">
        <v>2280.6537807692298</v>
      </c>
      <c r="T1331" s="67">
        <f t="shared" si="20"/>
        <v>4027.6345768384599</v>
      </c>
      <c r="U1331" s="67">
        <v>45613.075615384601</v>
      </c>
      <c r="V1331" s="68">
        <v>1</v>
      </c>
    </row>
    <row r="1332" spans="2:22" x14ac:dyDescent="0.25">
      <c r="B1332" s="66">
        <v>0</v>
      </c>
      <c r="C1332" s="66">
        <v>40648</v>
      </c>
      <c r="D1332" s="66">
        <v>487765</v>
      </c>
      <c r="E1332" s="66">
        <v>812941</v>
      </c>
      <c r="F1332" s="66">
        <v>812941</v>
      </c>
      <c r="G1332" s="66" t="s">
        <v>113</v>
      </c>
      <c r="H1332" s="66" t="s">
        <v>57</v>
      </c>
      <c r="I1332" s="66" t="s">
        <v>45</v>
      </c>
      <c r="J1332" s="66" t="s">
        <v>675</v>
      </c>
      <c r="K1332" s="66" t="s">
        <v>309</v>
      </c>
      <c r="L1332" s="66" t="s">
        <v>678</v>
      </c>
      <c r="O1332" s="69" t="s">
        <v>57</v>
      </c>
      <c r="P1332" s="69">
        <v>1.766</v>
      </c>
      <c r="Q1332" s="66" t="s">
        <v>59</v>
      </c>
      <c r="R1332" s="66" t="s">
        <v>475</v>
      </c>
      <c r="S1332" s="67">
        <v>30488.270988461602</v>
      </c>
      <c r="T1332" s="67">
        <f t="shared" si="20"/>
        <v>53842.286565623188</v>
      </c>
      <c r="U1332" s="67">
        <v>338758.56653846201</v>
      </c>
      <c r="V1332" s="68">
        <v>5</v>
      </c>
    </row>
    <row r="1333" spans="2:22" x14ac:dyDescent="0.25">
      <c r="B1333" s="66">
        <v>0</v>
      </c>
      <c r="C1333" s="66">
        <v>40648</v>
      </c>
      <c r="D1333" s="66">
        <v>487765</v>
      </c>
      <c r="E1333" s="66">
        <v>812941</v>
      </c>
      <c r="F1333" s="66">
        <v>812941</v>
      </c>
      <c r="G1333" s="66" t="s">
        <v>113</v>
      </c>
      <c r="H1333" s="66" t="s">
        <v>57</v>
      </c>
      <c r="I1333" s="66" t="s">
        <v>45</v>
      </c>
      <c r="J1333" s="66" t="s">
        <v>675</v>
      </c>
      <c r="K1333" s="66" t="s">
        <v>309</v>
      </c>
      <c r="L1333" s="66" t="s">
        <v>678</v>
      </c>
      <c r="O1333" s="69" t="s">
        <v>57</v>
      </c>
      <c r="P1333" s="69">
        <v>1.766</v>
      </c>
      <c r="Q1333" s="66" t="s">
        <v>59</v>
      </c>
      <c r="R1333" s="66" t="s">
        <v>465</v>
      </c>
      <c r="S1333" s="67">
        <v>61970.967923076998</v>
      </c>
      <c r="T1333" s="67">
        <f t="shared" si="20"/>
        <v>109440.72935215398</v>
      </c>
      <c r="U1333" s="67">
        <v>619709.67923076905</v>
      </c>
      <c r="V1333" s="68">
        <v>8</v>
      </c>
    </row>
    <row r="1334" spans="2:22" x14ac:dyDescent="0.25">
      <c r="B1334" s="66">
        <v>0</v>
      </c>
      <c r="C1334" s="66">
        <v>40648</v>
      </c>
      <c r="D1334" s="66">
        <v>487765</v>
      </c>
      <c r="E1334" s="66">
        <v>812941</v>
      </c>
      <c r="F1334" s="66">
        <v>812941</v>
      </c>
      <c r="G1334" s="66" t="s">
        <v>113</v>
      </c>
      <c r="H1334" s="66" t="s">
        <v>57</v>
      </c>
      <c r="I1334" s="66" t="s">
        <v>45</v>
      </c>
      <c r="J1334" s="66" t="s">
        <v>675</v>
      </c>
      <c r="K1334" s="66" t="s">
        <v>309</v>
      </c>
      <c r="L1334" s="66" t="s">
        <v>678</v>
      </c>
      <c r="O1334" s="69" t="s">
        <v>57</v>
      </c>
      <c r="P1334" s="69">
        <v>1.766</v>
      </c>
      <c r="Q1334" s="66" t="s">
        <v>59</v>
      </c>
      <c r="R1334" s="66" t="s">
        <v>476</v>
      </c>
      <c r="S1334" s="67">
        <v>82100.575807692294</v>
      </c>
      <c r="T1334" s="67">
        <f t="shared" si="20"/>
        <v>144989.61687638459</v>
      </c>
      <c r="U1334" s="67">
        <v>821005.75807692297</v>
      </c>
      <c r="V1334" s="68">
        <v>8</v>
      </c>
    </row>
    <row r="1335" spans="2:22" x14ac:dyDescent="0.25">
      <c r="B1335" s="66">
        <v>0</v>
      </c>
      <c r="C1335" s="66">
        <v>40648</v>
      </c>
      <c r="D1335" s="66">
        <v>487765</v>
      </c>
      <c r="E1335" s="66">
        <v>812941</v>
      </c>
      <c r="F1335" s="66">
        <v>812941</v>
      </c>
      <c r="G1335" s="66" t="s">
        <v>113</v>
      </c>
      <c r="H1335" s="66" t="s">
        <v>57</v>
      </c>
      <c r="I1335" s="66" t="s">
        <v>45</v>
      </c>
      <c r="J1335" s="66" t="s">
        <v>675</v>
      </c>
      <c r="K1335" s="66" t="s">
        <v>309</v>
      </c>
      <c r="L1335" s="66" t="s">
        <v>678</v>
      </c>
      <c r="O1335" s="69" t="s">
        <v>57</v>
      </c>
      <c r="P1335" s="69">
        <v>1.766</v>
      </c>
      <c r="Q1335" s="66" t="s">
        <v>59</v>
      </c>
      <c r="R1335" s="66" t="s">
        <v>466</v>
      </c>
      <c r="S1335" s="67">
        <v>642649.01163461502</v>
      </c>
      <c r="T1335" s="67">
        <f t="shared" si="20"/>
        <v>1134918.1545467302</v>
      </c>
      <c r="U1335" s="67">
        <v>4284326.7442307696</v>
      </c>
      <c r="V1335" s="68">
        <v>35</v>
      </c>
    </row>
    <row r="1336" spans="2:22" x14ac:dyDescent="0.25">
      <c r="B1336" s="66">
        <v>0</v>
      </c>
      <c r="C1336" s="66">
        <v>40648</v>
      </c>
      <c r="D1336" s="66">
        <v>487765</v>
      </c>
      <c r="E1336" s="66">
        <v>812941</v>
      </c>
      <c r="F1336" s="66">
        <v>812941</v>
      </c>
      <c r="G1336" s="66" t="s">
        <v>113</v>
      </c>
      <c r="H1336" s="66" t="s">
        <v>57</v>
      </c>
      <c r="I1336" s="66" t="s">
        <v>45</v>
      </c>
      <c r="J1336" s="66" t="s">
        <v>675</v>
      </c>
      <c r="K1336" s="66" t="s">
        <v>309</v>
      </c>
      <c r="L1336" s="66" t="s">
        <v>678</v>
      </c>
      <c r="O1336" s="69" t="s">
        <v>57</v>
      </c>
      <c r="P1336" s="69">
        <v>1.766</v>
      </c>
      <c r="Q1336" s="66" t="s">
        <v>59</v>
      </c>
      <c r="R1336" s="66" t="s">
        <v>467</v>
      </c>
      <c r="S1336" s="67">
        <v>347027.36276923103</v>
      </c>
      <c r="T1336" s="67">
        <f t="shared" si="20"/>
        <v>612850.32265046204</v>
      </c>
      <c r="U1336" s="67">
        <v>1735136.8138461499</v>
      </c>
      <c r="V1336" s="68">
        <v>13</v>
      </c>
    </row>
    <row r="1337" spans="2:22" x14ac:dyDescent="0.25">
      <c r="B1337" s="66">
        <v>0</v>
      </c>
      <c r="C1337" s="66">
        <v>40648</v>
      </c>
      <c r="D1337" s="66">
        <v>487765</v>
      </c>
      <c r="E1337" s="66">
        <v>853588</v>
      </c>
      <c r="F1337" s="66">
        <v>853588</v>
      </c>
      <c r="G1337" s="66" t="s">
        <v>113</v>
      </c>
      <c r="H1337" s="66" t="s">
        <v>57</v>
      </c>
      <c r="I1337" s="66" t="s">
        <v>45</v>
      </c>
      <c r="J1337" s="66" t="s">
        <v>675</v>
      </c>
      <c r="K1337" s="66" t="s">
        <v>310</v>
      </c>
      <c r="L1337" s="66" t="s">
        <v>679</v>
      </c>
      <c r="O1337" s="69" t="s">
        <v>57</v>
      </c>
      <c r="P1337" s="69">
        <v>1.766</v>
      </c>
      <c r="Q1337" s="66" t="s">
        <v>59</v>
      </c>
      <c r="R1337" s="66" t="s">
        <v>474</v>
      </c>
      <c r="S1337" s="67">
        <v>3437.0356384615402</v>
      </c>
      <c r="T1337" s="67">
        <f t="shared" si="20"/>
        <v>6069.8049375230803</v>
      </c>
      <c r="U1337" s="67">
        <v>57283.927307692298</v>
      </c>
      <c r="V1337" s="68">
        <v>1</v>
      </c>
    </row>
    <row r="1338" spans="2:22" x14ac:dyDescent="0.25">
      <c r="B1338" s="66">
        <v>0</v>
      </c>
      <c r="C1338" s="66">
        <v>40648</v>
      </c>
      <c r="D1338" s="66">
        <v>487765</v>
      </c>
      <c r="E1338" s="66">
        <v>853588</v>
      </c>
      <c r="F1338" s="66">
        <v>853588</v>
      </c>
      <c r="G1338" s="66" t="s">
        <v>113</v>
      </c>
      <c r="H1338" s="66" t="s">
        <v>57</v>
      </c>
      <c r="I1338" s="66" t="s">
        <v>45</v>
      </c>
      <c r="J1338" s="66" t="s">
        <v>675</v>
      </c>
      <c r="K1338" s="66" t="s">
        <v>310</v>
      </c>
      <c r="L1338" s="66" t="s">
        <v>679</v>
      </c>
      <c r="O1338" s="69" t="s">
        <v>57</v>
      </c>
      <c r="P1338" s="69">
        <v>1.766</v>
      </c>
      <c r="Q1338" s="66" t="s">
        <v>59</v>
      </c>
      <c r="R1338" s="66" t="s">
        <v>476</v>
      </c>
      <c r="S1338" s="67">
        <v>50784.401615384602</v>
      </c>
      <c r="T1338" s="67">
        <f t="shared" si="20"/>
        <v>89685.253252769209</v>
      </c>
      <c r="U1338" s="67">
        <v>507844.01615384599</v>
      </c>
      <c r="V1338" s="68">
        <v>5</v>
      </c>
    </row>
    <row r="1339" spans="2:22" x14ac:dyDescent="0.25">
      <c r="B1339" s="66">
        <v>0</v>
      </c>
      <c r="C1339" s="66">
        <v>40648</v>
      </c>
      <c r="D1339" s="66">
        <v>487765</v>
      </c>
      <c r="E1339" s="66">
        <v>853588</v>
      </c>
      <c r="F1339" s="66">
        <v>853588</v>
      </c>
      <c r="G1339" s="66" t="s">
        <v>113</v>
      </c>
      <c r="H1339" s="66" t="s">
        <v>57</v>
      </c>
      <c r="I1339" s="66" t="s">
        <v>45</v>
      </c>
      <c r="J1339" s="66" t="s">
        <v>675</v>
      </c>
      <c r="K1339" s="66" t="s">
        <v>310</v>
      </c>
      <c r="L1339" s="66" t="s">
        <v>679</v>
      </c>
      <c r="O1339" s="69" t="s">
        <v>57</v>
      </c>
      <c r="P1339" s="69">
        <v>1.766</v>
      </c>
      <c r="Q1339" s="66" t="s">
        <v>59</v>
      </c>
      <c r="R1339" s="66" t="s">
        <v>466</v>
      </c>
      <c r="S1339" s="67">
        <v>131257.99303846201</v>
      </c>
      <c r="T1339" s="67">
        <f t="shared" si="20"/>
        <v>231801.6157059239</v>
      </c>
      <c r="U1339" s="67">
        <v>875053.28692307696</v>
      </c>
      <c r="V1339" s="68">
        <v>8</v>
      </c>
    </row>
    <row r="1340" spans="2:22" x14ac:dyDescent="0.25">
      <c r="B1340" s="66">
        <v>0</v>
      </c>
      <c r="C1340" s="66">
        <v>40648</v>
      </c>
      <c r="D1340" s="66">
        <v>487765</v>
      </c>
      <c r="E1340" s="66">
        <v>853588</v>
      </c>
      <c r="F1340" s="66">
        <v>853588</v>
      </c>
      <c r="G1340" s="66" t="s">
        <v>113</v>
      </c>
      <c r="H1340" s="66" t="s">
        <v>57</v>
      </c>
      <c r="I1340" s="66" t="s">
        <v>45</v>
      </c>
      <c r="J1340" s="66" t="s">
        <v>675</v>
      </c>
      <c r="K1340" s="66" t="s">
        <v>310</v>
      </c>
      <c r="L1340" s="66" t="s">
        <v>679</v>
      </c>
      <c r="O1340" s="69" t="s">
        <v>57</v>
      </c>
      <c r="P1340" s="69">
        <v>1.766</v>
      </c>
      <c r="Q1340" s="66" t="s">
        <v>59</v>
      </c>
      <c r="R1340" s="66" t="s">
        <v>467</v>
      </c>
      <c r="S1340" s="67">
        <v>69411.979615384596</v>
      </c>
      <c r="T1340" s="67">
        <f t="shared" si="20"/>
        <v>122581.5560007692</v>
      </c>
      <c r="U1340" s="67">
        <v>347059.89807692298</v>
      </c>
      <c r="V1340" s="68">
        <v>2</v>
      </c>
    </row>
    <row r="1341" spans="2:22" x14ac:dyDescent="0.25">
      <c r="B1341" s="66">
        <v>0</v>
      </c>
      <c r="C1341" s="66">
        <v>40648</v>
      </c>
      <c r="D1341" s="66">
        <v>1910410</v>
      </c>
      <c r="E1341" s="66">
        <v>1910410</v>
      </c>
      <c r="F1341" s="66">
        <v>1910410</v>
      </c>
      <c r="G1341" s="66" t="s">
        <v>113</v>
      </c>
      <c r="H1341" s="66" t="s">
        <v>57</v>
      </c>
      <c r="I1341" s="66" t="s">
        <v>114</v>
      </c>
      <c r="J1341" s="66" t="s">
        <v>394</v>
      </c>
      <c r="O1341" s="69" t="s">
        <v>57</v>
      </c>
      <c r="P1341" s="69">
        <v>1.766</v>
      </c>
      <c r="Q1341" s="66" t="s">
        <v>59</v>
      </c>
      <c r="R1341" s="66" t="s">
        <v>474</v>
      </c>
      <c r="S1341" s="67">
        <v>3676.8421846153901</v>
      </c>
      <c r="T1341" s="67">
        <f t="shared" si="20"/>
        <v>6493.3032980307789</v>
      </c>
      <c r="U1341" s="67">
        <v>61280.703076923099</v>
      </c>
      <c r="V1341" s="68">
        <v>1</v>
      </c>
    </row>
    <row r="1342" spans="2:22" x14ac:dyDescent="0.25">
      <c r="B1342" s="66">
        <v>0</v>
      </c>
      <c r="C1342" s="66">
        <v>40648</v>
      </c>
      <c r="D1342" s="66">
        <v>1910410</v>
      </c>
      <c r="E1342" s="66">
        <v>1910410</v>
      </c>
      <c r="F1342" s="66">
        <v>1910410</v>
      </c>
      <c r="G1342" s="66" t="s">
        <v>113</v>
      </c>
      <c r="H1342" s="66" t="s">
        <v>57</v>
      </c>
      <c r="I1342" s="66" t="s">
        <v>114</v>
      </c>
      <c r="J1342" s="66" t="s">
        <v>394</v>
      </c>
      <c r="O1342" s="69" t="s">
        <v>57</v>
      </c>
      <c r="P1342" s="69">
        <v>1.766</v>
      </c>
      <c r="Q1342" s="66" t="s">
        <v>59</v>
      </c>
      <c r="R1342" s="66" t="s">
        <v>471</v>
      </c>
      <c r="S1342" s="67">
        <v>5176.3801538461503</v>
      </c>
      <c r="T1342" s="67">
        <f t="shared" si="20"/>
        <v>9141.4873516923017</v>
      </c>
      <c r="U1342" s="67">
        <v>64704.751923076903</v>
      </c>
      <c r="V1342" s="68">
        <v>1</v>
      </c>
    </row>
    <row r="1343" spans="2:22" x14ac:dyDescent="0.25">
      <c r="B1343" s="66">
        <v>0</v>
      </c>
      <c r="C1343" s="66">
        <v>40648</v>
      </c>
      <c r="D1343" s="66">
        <v>1910410</v>
      </c>
      <c r="E1343" s="66">
        <v>1910410</v>
      </c>
      <c r="F1343" s="66">
        <v>1910410</v>
      </c>
      <c r="G1343" s="66" t="s">
        <v>113</v>
      </c>
      <c r="H1343" s="66" t="s">
        <v>57</v>
      </c>
      <c r="I1343" s="66" t="s">
        <v>114</v>
      </c>
      <c r="J1343" s="66" t="s">
        <v>394</v>
      </c>
      <c r="O1343" s="69" t="s">
        <v>57</v>
      </c>
      <c r="P1343" s="69">
        <v>1.766</v>
      </c>
      <c r="Q1343" s="66" t="s">
        <v>59</v>
      </c>
      <c r="R1343" s="66" t="s">
        <v>465</v>
      </c>
      <c r="S1343" s="67">
        <v>8788.56453846154</v>
      </c>
      <c r="T1343" s="67">
        <f t="shared" si="20"/>
        <v>15520.604974923081</v>
      </c>
      <c r="U1343" s="67">
        <v>87885.645384615404</v>
      </c>
      <c r="V1343" s="68">
        <v>1</v>
      </c>
    </row>
    <row r="1344" spans="2:22" x14ac:dyDescent="0.25">
      <c r="B1344" s="66">
        <v>0</v>
      </c>
      <c r="C1344" s="66">
        <v>40648</v>
      </c>
      <c r="D1344" s="66">
        <v>1910410</v>
      </c>
      <c r="E1344" s="66">
        <v>1910410</v>
      </c>
      <c r="F1344" s="66">
        <v>1910410</v>
      </c>
      <c r="G1344" s="66" t="s">
        <v>113</v>
      </c>
      <c r="H1344" s="66" t="s">
        <v>57</v>
      </c>
      <c r="I1344" s="66" t="s">
        <v>114</v>
      </c>
      <c r="J1344" s="66" t="s">
        <v>394</v>
      </c>
      <c r="O1344" s="69" t="s">
        <v>57</v>
      </c>
      <c r="P1344" s="69">
        <v>1.766</v>
      </c>
      <c r="Q1344" s="66" t="s">
        <v>59</v>
      </c>
      <c r="R1344" s="66" t="s">
        <v>476</v>
      </c>
      <c r="S1344" s="67">
        <v>35129.140192307699</v>
      </c>
      <c r="T1344" s="67">
        <f t="shared" si="20"/>
        <v>62038.061579615394</v>
      </c>
      <c r="U1344" s="67">
        <v>351291.40192307701</v>
      </c>
      <c r="V1344" s="68">
        <v>4</v>
      </c>
    </row>
    <row r="1345" spans="2:22" x14ac:dyDescent="0.25">
      <c r="B1345" s="66">
        <v>0</v>
      </c>
      <c r="C1345" s="66">
        <v>40648</v>
      </c>
      <c r="D1345" s="66">
        <v>1910410</v>
      </c>
      <c r="E1345" s="66">
        <v>1910410</v>
      </c>
      <c r="F1345" s="66">
        <v>1910410</v>
      </c>
      <c r="G1345" s="66" t="s">
        <v>113</v>
      </c>
      <c r="H1345" s="66" t="s">
        <v>57</v>
      </c>
      <c r="I1345" s="66" t="s">
        <v>114</v>
      </c>
      <c r="J1345" s="66" t="s">
        <v>394</v>
      </c>
      <c r="O1345" s="69" t="s">
        <v>57</v>
      </c>
      <c r="P1345" s="69">
        <v>1.766</v>
      </c>
      <c r="Q1345" s="66" t="s">
        <v>59</v>
      </c>
      <c r="R1345" s="66" t="s">
        <v>466</v>
      </c>
      <c r="S1345" s="67">
        <v>18590.4453461538</v>
      </c>
      <c r="T1345" s="67">
        <f t="shared" si="20"/>
        <v>32830.726481307611</v>
      </c>
      <c r="U1345" s="67">
        <v>123936.30230769201</v>
      </c>
      <c r="V1345" s="68">
        <v>1</v>
      </c>
    </row>
    <row r="1346" spans="2:22" x14ac:dyDescent="0.25">
      <c r="B1346" s="66">
        <v>0</v>
      </c>
      <c r="C1346" s="66">
        <v>40648</v>
      </c>
      <c r="D1346" s="66">
        <v>1910410</v>
      </c>
      <c r="E1346" s="66">
        <v>1910410</v>
      </c>
      <c r="F1346" s="66">
        <v>1910410</v>
      </c>
      <c r="G1346" s="66" t="s">
        <v>113</v>
      </c>
      <c r="H1346" s="66" t="s">
        <v>57</v>
      </c>
      <c r="I1346" s="66" t="s">
        <v>114</v>
      </c>
      <c r="J1346" s="66" t="s">
        <v>394</v>
      </c>
      <c r="O1346" s="69" t="s">
        <v>57</v>
      </c>
      <c r="P1346" s="69">
        <v>1.766</v>
      </c>
      <c r="Q1346" s="66" t="s">
        <v>59</v>
      </c>
      <c r="R1346" s="66" t="s">
        <v>467</v>
      </c>
      <c r="S1346" s="67">
        <v>59875.011846153997</v>
      </c>
      <c r="T1346" s="67">
        <f t="shared" si="20"/>
        <v>105739.27092030796</v>
      </c>
      <c r="U1346" s="67">
        <v>299375.05923076899</v>
      </c>
      <c r="V1346" s="68">
        <v>2</v>
      </c>
    </row>
    <row r="1347" spans="2:22" x14ac:dyDescent="0.25">
      <c r="B1347" s="66">
        <v>0</v>
      </c>
      <c r="C1347" s="66">
        <v>40648</v>
      </c>
      <c r="D1347" s="66">
        <v>1910410</v>
      </c>
      <c r="E1347" s="66">
        <v>1910410</v>
      </c>
      <c r="F1347" s="66">
        <v>1910410</v>
      </c>
      <c r="G1347" s="66" t="s">
        <v>113</v>
      </c>
      <c r="H1347" s="66" t="s">
        <v>57</v>
      </c>
      <c r="I1347" s="66" t="s">
        <v>114</v>
      </c>
      <c r="J1347" s="66" t="s">
        <v>394</v>
      </c>
      <c r="O1347" s="69" t="s">
        <v>57</v>
      </c>
      <c r="P1347" s="69">
        <v>1.766</v>
      </c>
      <c r="Q1347" s="66" t="s">
        <v>59</v>
      </c>
      <c r="R1347" s="66" t="s">
        <v>468</v>
      </c>
      <c r="S1347" s="67">
        <v>90993.525673077005</v>
      </c>
      <c r="T1347" s="67">
        <f t="shared" ref="T1347:T1410" si="21">S1347*P1347</f>
        <v>160694.566338654</v>
      </c>
      <c r="U1347" s="67">
        <v>363974.10269230802</v>
      </c>
      <c r="V1347" s="68">
        <v>2</v>
      </c>
    </row>
    <row r="1348" spans="2:22" x14ac:dyDescent="0.25">
      <c r="B1348" s="66">
        <v>0</v>
      </c>
      <c r="C1348" s="66">
        <v>40648</v>
      </c>
      <c r="D1348" s="66">
        <v>1910410</v>
      </c>
      <c r="E1348" s="66">
        <v>1910410</v>
      </c>
      <c r="F1348" s="66">
        <v>1910410</v>
      </c>
      <c r="G1348" s="66" t="s">
        <v>113</v>
      </c>
      <c r="H1348" s="66" t="s">
        <v>57</v>
      </c>
      <c r="I1348" s="66" t="s">
        <v>114</v>
      </c>
      <c r="J1348" s="66" t="s">
        <v>394</v>
      </c>
      <c r="O1348" s="69" t="s">
        <v>57</v>
      </c>
      <c r="P1348" s="69">
        <v>1.766</v>
      </c>
      <c r="Q1348" s="66" t="s">
        <v>59</v>
      </c>
      <c r="R1348" s="66" t="s">
        <v>469</v>
      </c>
      <c r="S1348" s="67">
        <v>334331.730653846</v>
      </c>
      <c r="T1348" s="67">
        <f t="shared" si="21"/>
        <v>590429.83633469208</v>
      </c>
      <c r="U1348" s="67">
        <v>955233.51615384605</v>
      </c>
      <c r="V1348" s="68">
        <v>4</v>
      </c>
    </row>
    <row r="1349" spans="2:22" x14ac:dyDescent="0.25">
      <c r="B1349" s="66">
        <v>0</v>
      </c>
      <c r="C1349" s="66">
        <v>40648</v>
      </c>
      <c r="D1349" s="66">
        <v>1910410</v>
      </c>
      <c r="E1349" s="66">
        <v>1910410</v>
      </c>
      <c r="F1349" s="66">
        <v>1910410</v>
      </c>
      <c r="G1349" s="66" t="s">
        <v>113</v>
      </c>
      <c r="H1349" s="66" t="s">
        <v>57</v>
      </c>
      <c r="I1349" s="66" t="s">
        <v>114</v>
      </c>
      <c r="J1349" s="66" t="s">
        <v>394</v>
      </c>
      <c r="O1349" s="69" t="s">
        <v>57</v>
      </c>
      <c r="P1349" s="69">
        <v>1.766</v>
      </c>
      <c r="Q1349" s="66" t="s">
        <v>59</v>
      </c>
      <c r="R1349" s="66" t="s">
        <v>470</v>
      </c>
      <c r="S1349" s="67">
        <v>127848.447346154</v>
      </c>
      <c r="T1349" s="67">
        <f t="shared" si="21"/>
        <v>225780.35801330797</v>
      </c>
      <c r="U1349" s="67">
        <v>284107.66076923098</v>
      </c>
      <c r="V1349" s="68">
        <v>1</v>
      </c>
    </row>
    <row r="1350" spans="2:22" x14ac:dyDescent="0.25">
      <c r="B1350" s="66">
        <v>0</v>
      </c>
      <c r="C1350" s="66">
        <v>40648</v>
      </c>
      <c r="D1350" s="66">
        <v>1910410</v>
      </c>
      <c r="E1350" s="66">
        <v>1912950</v>
      </c>
      <c r="F1350" s="66">
        <v>1912950</v>
      </c>
      <c r="G1350" s="66" t="s">
        <v>113</v>
      </c>
      <c r="H1350" s="66" t="s">
        <v>57</v>
      </c>
      <c r="I1350" s="66" t="s">
        <v>114</v>
      </c>
      <c r="J1350" s="66" t="s">
        <v>394</v>
      </c>
      <c r="K1350" s="66" t="s">
        <v>314</v>
      </c>
      <c r="L1350" s="66" t="s">
        <v>315</v>
      </c>
      <c r="O1350" s="69" t="s">
        <v>57</v>
      </c>
      <c r="P1350" s="69">
        <v>1.766</v>
      </c>
      <c r="Q1350" s="66" t="s">
        <v>85</v>
      </c>
      <c r="R1350" s="66" t="s">
        <v>472</v>
      </c>
      <c r="S1350" s="67">
        <v>373706.03196154599</v>
      </c>
      <c r="T1350" s="67">
        <f t="shared" si="21"/>
        <v>659964.85244409018</v>
      </c>
      <c r="U1350" s="67">
        <v>7474120.6392307701</v>
      </c>
      <c r="V1350" s="68">
        <v>135</v>
      </c>
    </row>
    <row r="1351" spans="2:22" x14ac:dyDescent="0.25">
      <c r="B1351" s="66">
        <v>0</v>
      </c>
      <c r="C1351" s="66">
        <v>40648</v>
      </c>
      <c r="D1351" s="66">
        <v>1910410</v>
      </c>
      <c r="E1351" s="66">
        <v>1912950</v>
      </c>
      <c r="F1351" s="66">
        <v>1912950</v>
      </c>
      <c r="G1351" s="66" t="s">
        <v>113</v>
      </c>
      <c r="H1351" s="66" t="s">
        <v>57</v>
      </c>
      <c r="I1351" s="66" t="s">
        <v>114</v>
      </c>
      <c r="J1351" s="66" t="s">
        <v>394</v>
      </c>
      <c r="K1351" s="66" t="s">
        <v>314</v>
      </c>
      <c r="L1351" s="66" t="s">
        <v>315</v>
      </c>
      <c r="O1351" s="69" t="s">
        <v>57</v>
      </c>
      <c r="P1351" s="69">
        <v>1.766</v>
      </c>
      <c r="Q1351" s="66" t="s">
        <v>85</v>
      </c>
      <c r="R1351" s="66" t="s">
        <v>473</v>
      </c>
      <c r="S1351" s="67">
        <v>2465.9509230769199</v>
      </c>
      <c r="T1351" s="67">
        <f t="shared" si="21"/>
        <v>4354.8693301538406</v>
      </c>
      <c r="U1351" s="67">
        <v>49319.018461538501</v>
      </c>
      <c r="V1351" s="68">
        <v>1</v>
      </c>
    </row>
    <row r="1352" spans="2:22" x14ac:dyDescent="0.25">
      <c r="B1352" s="66">
        <v>0</v>
      </c>
      <c r="C1352" s="66">
        <v>40648</v>
      </c>
      <c r="D1352" s="66">
        <v>1910410</v>
      </c>
      <c r="E1352" s="66">
        <v>1912950</v>
      </c>
      <c r="F1352" s="66">
        <v>1912950</v>
      </c>
      <c r="G1352" s="66" t="s">
        <v>113</v>
      </c>
      <c r="H1352" s="66" t="s">
        <v>57</v>
      </c>
      <c r="I1352" s="66" t="s">
        <v>114</v>
      </c>
      <c r="J1352" s="66" t="s">
        <v>394</v>
      </c>
      <c r="K1352" s="66" t="s">
        <v>314</v>
      </c>
      <c r="L1352" s="66" t="s">
        <v>315</v>
      </c>
      <c r="O1352" s="69" t="s">
        <v>57</v>
      </c>
      <c r="P1352" s="69">
        <v>1.766</v>
      </c>
      <c r="Q1352" s="66" t="s">
        <v>85</v>
      </c>
      <c r="R1352" s="66" t="s">
        <v>474</v>
      </c>
      <c r="S1352" s="67">
        <v>3062.1532615384599</v>
      </c>
      <c r="T1352" s="67">
        <f t="shared" si="21"/>
        <v>5407.7626598769202</v>
      </c>
      <c r="U1352" s="67">
        <v>51035.887692307697</v>
      </c>
      <c r="V1352" s="68">
        <v>1</v>
      </c>
    </row>
    <row r="1353" spans="2:22" x14ac:dyDescent="0.25">
      <c r="B1353" s="66">
        <v>0</v>
      </c>
      <c r="C1353" s="66">
        <v>40648</v>
      </c>
      <c r="D1353" s="66">
        <v>1910410</v>
      </c>
      <c r="E1353" s="66">
        <v>1912950</v>
      </c>
      <c r="F1353" s="66">
        <v>1912950</v>
      </c>
      <c r="G1353" s="66" t="s">
        <v>113</v>
      </c>
      <c r="H1353" s="66" t="s">
        <v>57</v>
      </c>
      <c r="I1353" s="66" t="s">
        <v>114</v>
      </c>
      <c r="J1353" s="66" t="s">
        <v>394</v>
      </c>
      <c r="K1353" s="66" t="s">
        <v>314</v>
      </c>
      <c r="L1353" s="66" t="s">
        <v>315</v>
      </c>
      <c r="O1353" s="69" t="s">
        <v>57</v>
      </c>
      <c r="P1353" s="69">
        <v>1.766</v>
      </c>
      <c r="Q1353" s="66" t="s">
        <v>85</v>
      </c>
      <c r="R1353" s="66" t="s">
        <v>471</v>
      </c>
      <c r="S1353" s="67">
        <v>12049.4307076923</v>
      </c>
      <c r="T1353" s="67">
        <f t="shared" si="21"/>
        <v>21279.294629784603</v>
      </c>
      <c r="U1353" s="67">
        <v>150617.883846154</v>
      </c>
      <c r="V1353" s="68">
        <v>2</v>
      </c>
    </row>
    <row r="1354" spans="2:22" x14ac:dyDescent="0.25">
      <c r="B1354" s="66">
        <v>0</v>
      </c>
      <c r="C1354" s="66">
        <v>40648</v>
      </c>
      <c r="D1354" s="66">
        <v>1910410</v>
      </c>
      <c r="E1354" s="66">
        <v>1912950</v>
      </c>
      <c r="F1354" s="66">
        <v>1912950</v>
      </c>
      <c r="G1354" s="66" t="s">
        <v>113</v>
      </c>
      <c r="H1354" s="66" t="s">
        <v>57</v>
      </c>
      <c r="I1354" s="66" t="s">
        <v>114</v>
      </c>
      <c r="J1354" s="66" t="s">
        <v>394</v>
      </c>
      <c r="K1354" s="66" t="s">
        <v>314</v>
      </c>
      <c r="L1354" s="66" t="s">
        <v>315</v>
      </c>
      <c r="O1354" s="69" t="s">
        <v>57</v>
      </c>
      <c r="P1354" s="69">
        <v>1.766</v>
      </c>
      <c r="Q1354" s="66" t="s">
        <v>85</v>
      </c>
      <c r="R1354" s="66" t="s">
        <v>475</v>
      </c>
      <c r="S1354" s="67">
        <v>39721.509709615399</v>
      </c>
      <c r="T1354" s="67">
        <f t="shared" si="21"/>
        <v>70148.186147180793</v>
      </c>
      <c r="U1354" s="67">
        <v>441350.10788461502</v>
      </c>
      <c r="V1354" s="68">
        <v>6</v>
      </c>
    </row>
    <row r="1355" spans="2:22" x14ac:dyDescent="0.25">
      <c r="B1355" s="66">
        <v>0</v>
      </c>
      <c r="C1355" s="66">
        <v>40648</v>
      </c>
      <c r="D1355" s="66">
        <v>1910410</v>
      </c>
      <c r="E1355" s="66">
        <v>1912950</v>
      </c>
      <c r="F1355" s="66">
        <v>1912950</v>
      </c>
      <c r="G1355" s="66" t="s">
        <v>113</v>
      </c>
      <c r="H1355" s="66" t="s">
        <v>57</v>
      </c>
      <c r="I1355" s="66" t="s">
        <v>114</v>
      </c>
      <c r="J1355" s="66" t="s">
        <v>394</v>
      </c>
      <c r="K1355" s="66" t="s">
        <v>314</v>
      </c>
      <c r="L1355" s="66" t="s">
        <v>315</v>
      </c>
      <c r="O1355" s="69" t="s">
        <v>57</v>
      </c>
      <c r="P1355" s="69">
        <v>1.766</v>
      </c>
      <c r="Q1355" s="66" t="s">
        <v>85</v>
      </c>
      <c r="R1355" s="66" t="s">
        <v>465</v>
      </c>
      <c r="S1355" s="67">
        <v>51314.378807692403</v>
      </c>
      <c r="T1355" s="67">
        <f t="shared" si="21"/>
        <v>90621.192974384787</v>
      </c>
      <c r="U1355" s="67">
        <v>513143.788076923</v>
      </c>
      <c r="V1355" s="68">
        <v>6</v>
      </c>
    </row>
    <row r="1356" spans="2:22" x14ac:dyDescent="0.25">
      <c r="B1356" s="66">
        <v>0</v>
      </c>
      <c r="C1356" s="66">
        <v>40648</v>
      </c>
      <c r="D1356" s="66">
        <v>1910410</v>
      </c>
      <c r="E1356" s="66">
        <v>1912950</v>
      </c>
      <c r="F1356" s="66">
        <v>1912950</v>
      </c>
      <c r="G1356" s="66" t="s">
        <v>113</v>
      </c>
      <c r="H1356" s="66" t="s">
        <v>57</v>
      </c>
      <c r="I1356" s="66" t="s">
        <v>114</v>
      </c>
      <c r="J1356" s="66" t="s">
        <v>394</v>
      </c>
      <c r="K1356" s="66" t="s">
        <v>314</v>
      </c>
      <c r="L1356" s="66" t="s">
        <v>315</v>
      </c>
      <c r="O1356" s="69" t="s">
        <v>57</v>
      </c>
      <c r="P1356" s="69">
        <v>1.766</v>
      </c>
      <c r="Q1356" s="66" t="s">
        <v>85</v>
      </c>
      <c r="R1356" s="66" t="s">
        <v>476</v>
      </c>
      <c r="S1356" s="67">
        <v>426323.81996154698</v>
      </c>
      <c r="T1356" s="67">
        <f t="shared" si="21"/>
        <v>752887.86605209194</v>
      </c>
      <c r="U1356" s="67">
        <v>4263238.1996153798</v>
      </c>
      <c r="V1356" s="68">
        <v>40</v>
      </c>
    </row>
    <row r="1357" spans="2:22" x14ac:dyDescent="0.25">
      <c r="B1357" s="66">
        <v>0</v>
      </c>
      <c r="C1357" s="66">
        <v>40648</v>
      </c>
      <c r="D1357" s="66">
        <v>1910410</v>
      </c>
      <c r="E1357" s="66">
        <v>1912950</v>
      </c>
      <c r="F1357" s="66">
        <v>1912950</v>
      </c>
      <c r="G1357" s="66" t="s">
        <v>113</v>
      </c>
      <c r="H1357" s="66" t="s">
        <v>57</v>
      </c>
      <c r="I1357" s="66" t="s">
        <v>114</v>
      </c>
      <c r="J1357" s="66" t="s">
        <v>394</v>
      </c>
      <c r="K1357" s="66" t="s">
        <v>314</v>
      </c>
      <c r="L1357" s="66" t="s">
        <v>315</v>
      </c>
      <c r="O1357" s="69" t="s">
        <v>57</v>
      </c>
      <c r="P1357" s="69">
        <v>1.766</v>
      </c>
      <c r="Q1357" s="66" t="s">
        <v>85</v>
      </c>
      <c r="R1357" s="66" t="s">
        <v>466</v>
      </c>
      <c r="S1357" s="67">
        <v>59202.630692307801</v>
      </c>
      <c r="T1357" s="67">
        <f t="shared" si="21"/>
        <v>104551.84580261557</v>
      </c>
      <c r="U1357" s="67">
        <v>394684.20461538498</v>
      </c>
      <c r="V1357" s="68">
        <v>3</v>
      </c>
    </row>
    <row r="1358" spans="2:22" x14ac:dyDescent="0.25">
      <c r="B1358" s="66">
        <v>0</v>
      </c>
      <c r="C1358" s="66">
        <v>40648</v>
      </c>
      <c r="D1358" s="66">
        <v>1910410</v>
      </c>
      <c r="E1358" s="66">
        <v>1912950</v>
      </c>
      <c r="F1358" s="66">
        <v>1912950</v>
      </c>
      <c r="G1358" s="66" t="s">
        <v>113</v>
      </c>
      <c r="H1358" s="66" t="s">
        <v>57</v>
      </c>
      <c r="I1358" s="66" t="s">
        <v>114</v>
      </c>
      <c r="J1358" s="66" t="s">
        <v>394</v>
      </c>
      <c r="K1358" s="66" t="s">
        <v>314</v>
      </c>
      <c r="L1358" s="66" t="s">
        <v>315</v>
      </c>
      <c r="O1358" s="69" t="s">
        <v>57</v>
      </c>
      <c r="P1358" s="69">
        <v>1.766</v>
      </c>
      <c r="Q1358" s="66" t="s">
        <v>85</v>
      </c>
      <c r="R1358" s="66" t="s">
        <v>467</v>
      </c>
      <c r="S1358" s="67">
        <v>30838.999230769201</v>
      </c>
      <c r="T1358" s="67">
        <f t="shared" si="21"/>
        <v>54461.672641538411</v>
      </c>
      <c r="U1358" s="67">
        <v>154194.996153846</v>
      </c>
      <c r="V1358" s="68">
        <v>1</v>
      </c>
    </row>
    <row r="1359" spans="2:22" x14ac:dyDescent="0.25">
      <c r="B1359" s="66">
        <v>0</v>
      </c>
      <c r="C1359" s="66">
        <v>40648</v>
      </c>
      <c r="D1359" s="66">
        <v>1910410</v>
      </c>
      <c r="E1359" s="66">
        <v>1915490</v>
      </c>
      <c r="F1359" s="66">
        <v>1915490</v>
      </c>
      <c r="G1359" s="66" t="s">
        <v>113</v>
      </c>
      <c r="H1359" s="66" t="s">
        <v>57</v>
      </c>
      <c r="I1359" s="66" t="s">
        <v>114</v>
      </c>
      <c r="J1359" s="66" t="s">
        <v>394</v>
      </c>
      <c r="K1359" s="66" t="s">
        <v>408</v>
      </c>
      <c r="L1359" s="66" t="s">
        <v>409</v>
      </c>
      <c r="O1359" s="69" t="s">
        <v>57</v>
      </c>
      <c r="P1359" s="69">
        <v>1.766</v>
      </c>
      <c r="Q1359" s="66" t="s">
        <v>59</v>
      </c>
      <c r="R1359" s="66" t="s">
        <v>471</v>
      </c>
      <c r="S1359" s="67">
        <v>5214.48578461538</v>
      </c>
      <c r="T1359" s="67">
        <f t="shared" si="21"/>
        <v>9208.7818956307619</v>
      </c>
      <c r="U1359" s="67">
        <v>65181.072307692302</v>
      </c>
      <c r="V1359" s="68">
        <v>1</v>
      </c>
    </row>
    <row r="1360" spans="2:22" x14ac:dyDescent="0.25">
      <c r="B1360" s="66">
        <v>0</v>
      </c>
      <c r="C1360" s="66">
        <v>40648</v>
      </c>
      <c r="D1360" s="66">
        <v>1910410</v>
      </c>
      <c r="E1360" s="66">
        <v>1915490</v>
      </c>
      <c r="F1360" s="66">
        <v>1915490</v>
      </c>
      <c r="G1360" s="66" t="s">
        <v>113</v>
      </c>
      <c r="H1360" s="66" t="s">
        <v>57</v>
      </c>
      <c r="I1360" s="66" t="s">
        <v>114</v>
      </c>
      <c r="J1360" s="66" t="s">
        <v>394</v>
      </c>
      <c r="K1360" s="66" t="s">
        <v>408</v>
      </c>
      <c r="L1360" s="66" t="s">
        <v>409</v>
      </c>
      <c r="O1360" s="69" t="s">
        <v>57</v>
      </c>
      <c r="P1360" s="69">
        <v>1.766</v>
      </c>
      <c r="Q1360" s="66" t="s">
        <v>59</v>
      </c>
      <c r="R1360" s="66" t="s">
        <v>475</v>
      </c>
      <c r="S1360" s="67">
        <v>13471.418596153901</v>
      </c>
      <c r="T1360" s="67">
        <f t="shared" si="21"/>
        <v>23790.52524080779</v>
      </c>
      <c r="U1360" s="67">
        <v>149682.42884615401</v>
      </c>
      <c r="V1360" s="68">
        <v>2</v>
      </c>
    </row>
    <row r="1361" spans="2:22" x14ac:dyDescent="0.25">
      <c r="B1361" s="66">
        <v>0</v>
      </c>
      <c r="C1361" s="66">
        <v>40648</v>
      </c>
      <c r="D1361" s="66">
        <v>1910410</v>
      </c>
      <c r="E1361" s="66">
        <v>1915490</v>
      </c>
      <c r="F1361" s="66">
        <v>1915490</v>
      </c>
      <c r="G1361" s="66" t="s">
        <v>113</v>
      </c>
      <c r="H1361" s="66" t="s">
        <v>57</v>
      </c>
      <c r="I1361" s="66" t="s">
        <v>114</v>
      </c>
      <c r="J1361" s="66" t="s">
        <v>394</v>
      </c>
      <c r="K1361" s="66" t="s">
        <v>408</v>
      </c>
      <c r="L1361" s="66" t="s">
        <v>409</v>
      </c>
      <c r="O1361" s="69" t="s">
        <v>57</v>
      </c>
      <c r="P1361" s="69">
        <v>1.766</v>
      </c>
      <c r="Q1361" s="66" t="s">
        <v>59</v>
      </c>
      <c r="R1361" s="66" t="s">
        <v>465</v>
      </c>
      <c r="S1361" s="67">
        <v>92854.710615384596</v>
      </c>
      <c r="T1361" s="67">
        <f t="shared" si="21"/>
        <v>163981.4189467692</v>
      </c>
      <c r="U1361" s="67">
        <v>928547.10615384602</v>
      </c>
      <c r="V1361" s="68">
        <v>11</v>
      </c>
    </row>
    <row r="1362" spans="2:22" x14ac:dyDescent="0.25">
      <c r="B1362" s="66">
        <v>0</v>
      </c>
      <c r="C1362" s="66">
        <v>40648</v>
      </c>
      <c r="D1362" s="66">
        <v>1910410</v>
      </c>
      <c r="E1362" s="66">
        <v>1915490</v>
      </c>
      <c r="F1362" s="66">
        <v>1915490</v>
      </c>
      <c r="G1362" s="66" t="s">
        <v>113</v>
      </c>
      <c r="H1362" s="66" t="s">
        <v>57</v>
      </c>
      <c r="I1362" s="66" t="s">
        <v>114</v>
      </c>
      <c r="J1362" s="66" t="s">
        <v>394</v>
      </c>
      <c r="K1362" s="66" t="s">
        <v>408</v>
      </c>
      <c r="L1362" s="66" t="s">
        <v>409</v>
      </c>
      <c r="O1362" s="69" t="s">
        <v>57</v>
      </c>
      <c r="P1362" s="69">
        <v>1.766</v>
      </c>
      <c r="Q1362" s="66" t="s">
        <v>59</v>
      </c>
      <c r="R1362" s="66" t="s">
        <v>476</v>
      </c>
      <c r="S1362" s="67">
        <v>147856.68269230801</v>
      </c>
      <c r="T1362" s="67">
        <f t="shared" si="21"/>
        <v>261114.90163461593</v>
      </c>
      <c r="U1362" s="67">
        <v>1478566.82692308</v>
      </c>
      <c r="V1362" s="68">
        <v>14</v>
      </c>
    </row>
    <row r="1363" spans="2:22" x14ac:dyDescent="0.25">
      <c r="B1363" s="66">
        <v>0</v>
      </c>
      <c r="C1363" s="66">
        <v>40648</v>
      </c>
      <c r="D1363" s="66">
        <v>1910410</v>
      </c>
      <c r="E1363" s="66">
        <v>1915490</v>
      </c>
      <c r="F1363" s="66">
        <v>1915490</v>
      </c>
      <c r="G1363" s="66" t="s">
        <v>113</v>
      </c>
      <c r="H1363" s="66" t="s">
        <v>57</v>
      </c>
      <c r="I1363" s="66" t="s">
        <v>114</v>
      </c>
      <c r="J1363" s="66" t="s">
        <v>394</v>
      </c>
      <c r="K1363" s="66" t="s">
        <v>408</v>
      </c>
      <c r="L1363" s="66" t="s">
        <v>409</v>
      </c>
      <c r="O1363" s="69" t="s">
        <v>57</v>
      </c>
      <c r="P1363" s="69">
        <v>1.766</v>
      </c>
      <c r="Q1363" s="66" t="s">
        <v>59</v>
      </c>
      <c r="R1363" s="66" t="s">
        <v>466</v>
      </c>
      <c r="S1363" s="67">
        <v>273836.81359615398</v>
      </c>
      <c r="T1363" s="67">
        <f t="shared" si="21"/>
        <v>483595.81281080795</v>
      </c>
      <c r="U1363" s="67">
        <v>1825578.7573076901</v>
      </c>
      <c r="V1363" s="68">
        <v>15</v>
      </c>
    </row>
    <row r="1364" spans="2:22" x14ac:dyDescent="0.25">
      <c r="B1364" s="66">
        <v>0</v>
      </c>
      <c r="C1364" s="66">
        <v>40648</v>
      </c>
      <c r="D1364" s="66">
        <v>1910410</v>
      </c>
      <c r="E1364" s="66">
        <v>1915490</v>
      </c>
      <c r="F1364" s="66">
        <v>1915490</v>
      </c>
      <c r="G1364" s="66" t="s">
        <v>113</v>
      </c>
      <c r="H1364" s="66" t="s">
        <v>57</v>
      </c>
      <c r="I1364" s="66" t="s">
        <v>114</v>
      </c>
      <c r="J1364" s="66" t="s">
        <v>394</v>
      </c>
      <c r="K1364" s="66" t="s">
        <v>408</v>
      </c>
      <c r="L1364" s="66" t="s">
        <v>409</v>
      </c>
      <c r="O1364" s="69" t="s">
        <v>57</v>
      </c>
      <c r="P1364" s="69">
        <v>1.766</v>
      </c>
      <c r="Q1364" s="66" t="s">
        <v>59</v>
      </c>
      <c r="R1364" s="66" t="s">
        <v>467</v>
      </c>
      <c r="S1364" s="67">
        <v>121112.996615385</v>
      </c>
      <c r="T1364" s="67">
        <f t="shared" si="21"/>
        <v>213885.5520227699</v>
      </c>
      <c r="U1364" s="67">
        <v>605564.98307692294</v>
      </c>
      <c r="V1364" s="68">
        <v>4</v>
      </c>
    </row>
    <row r="1365" spans="2:22" x14ac:dyDescent="0.25">
      <c r="B1365" s="66">
        <v>0</v>
      </c>
      <c r="C1365" s="66">
        <v>40648</v>
      </c>
      <c r="D1365" s="66">
        <v>1910410</v>
      </c>
      <c r="E1365" s="66">
        <v>1915490</v>
      </c>
      <c r="F1365" s="66">
        <v>1915490</v>
      </c>
      <c r="G1365" s="66" t="s">
        <v>113</v>
      </c>
      <c r="H1365" s="66" t="s">
        <v>57</v>
      </c>
      <c r="I1365" s="66" t="s">
        <v>114</v>
      </c>
      <c r="J1365" s="66" t="s">
        <v>394</v>
      </c>
      <c r="K1365" s="66" t="s">
        <v>408</v>
      </c>
      <c r="L1365" s="66" t="s">
        <v>409</v>
      </c>
      <c r="O1365" s="69" t="s">
        <v>57</v>
      </c>
      <c r="P1365" s="69">
        <v>1.766</v>
      </c>
      <c r="Q1365" s="66" t="s">
        <v>59</v>
      </c>
      <c r="R1365" s="66" t="s">
        <v>468</v>
      </c>
      <c r="S1365" s="67">
        <v>89836.766250000001</v>
      </c>
      <c r="T1365" s="67">
        <f t="shared" si="21"/>
        <v>158651.72919750001</v>
      </c>
      <c r="U1365" s="67">
        <v>359347.065</v>
      </c>
      <c r="V1365" s="68">
        <v>2</v>
      </c>
    </row>
    <row r="1366" spans="2:22" x14ac:dyDescent="0.25">
      <c r="B1366" s="66">
        <v>0</v>
      </c>
      <c r="C1366" s="66">
        <v>40648</v>
      </c>
      <c r="D1366" s="66">
        <v>1910410</v>
      </c>
      <c r="E1366" s="66">
        <v>1915490</v>
      </c>
      <c r="F1366" s="66">
        <v>1915490</v>
      </c>
      <c r="G1366" s="66" t="s">
        <v>113</v>
      </c>
      <c r="H1366" s="66" t="s">
        <v>57</v>
      </c>
      <c r="I1366" s="66" t="s">
        <v>114</v>
      </c>
      <c r="J1366" s="66" t="s">
        <v>394</v>
      </c>
      <c r="K1366" s="66" t="s">
        <v>408</v>
      </c>
      <c r="L1366" s="66" t="s">
        <v>409</v>
      </c>
      <c r="O1366" s="69" t="s">
        <v>57</v>
      </c>
      <c r="P1366" s="69">
        <v>1.766</v>
      </c>
      <c r="Q1366" s="66" t="s">
        <v>59</v>
      </c>
      <c r="R1366" s="66" t="s">
        <v>478</v>
      </c>
      <c r="S1366" s="67">
        <v>59748.750230769299</v>
      </c>
      <c r="T1366" s="67">
        <f t="shared" si="21"/>
        <v>105516.29290753858</v>
      </c>
      <c r="U1366" s="67">
        <v>199162.500769231</v>
      </c>
      <c r="V1366" s="68">
        <v>1</v>
      </c>
    </row>
    <row r="1367" spans="2:22" x14ac:dyDescent="0.25">
      <c r="B1367" s="66">
        <v>0</v>
      </c>
      <c r="C1367" s="66">
        <v>40648</v>
      </c>
      <c r="D1367" s="66">
        <v>1910410</v>
      </c>
      <c r="E1367" s="66">
        <v>1920571</v>
      </c>
      <c r="F1367" s="66">
        <v>1920571</v>
      </c>
      <c r="G1367" s="66" t="s">
        <v>113</v>
      </c>
      <c r="H1367" s="66" t="s">
        <v>57</v>
      </c>
      <c r="I1367" s="66" t="s">
        <v>114</v>
      </c>
      <c r="J1367" s="66" t="s">
        <v>394</v>
      </c>
      <c r="K1367" s="66" t="s">
        <v>395</v>
      </c>
      <c r="L1367" s="66" t="s">
        <v>396</v>
      </c>
      <c r="O1367" s="69" t="s">
        <v>57</v>
      </c>
      <c r="P1367" s="69">
        <v>1.766</v>
      </c>
      <c r="Q1367" s="66" t="s">
        <v>59</v>
      </c>
      <c r="R1367" s="66" t="s">
        <v>475</v>
      </c>
      <c r="S1367" s="67">
        <v>13009.729084615399</v>
      </c>
      <c r="T1367" s="67">
        <f t="shared" si="21"/>
        <v>22975.181563430797</v>
      </c>
      <c r="U1367" s="67">
        <v>144552.54538461499</v>
      </c>
      <c r="V1367" s="68">
        <v>2</v>
      </c>
    </row>
    <row r="1368" spans="2:22" x14ac:dyDescent="0.25">
      <c r="B1368" s="66">
        <v>0</v>
      </c>
      <c r="C1368" s="66">
        <v>40648</v>
      </c>
      <c r="D1368" s="66">
        <v>1910410</v>
      </c>
      <c r="E1368" s="66">
        <v>1920571</v>
      </c>
      <c r="F1368" s="66">
        <v>1920571</v>
      </c>
      <c r="G1368" s="66" t="s">
        <v>113</v>
      </c>
      <c r="H1368" s="66" t="s">
        <v>57</v>
      </c>
      <c r="I1368" s="66" t="s">
        <v>114</v>
      </c>
      <c r="J1368" s="66" t="s">
        <v>394</v>
      </c>
      <c r="K1368" s="66" t="s">
        <v>395</v>
      </c>
      <c r="L1368" s="66" t="s">
        <v>396</v>
      </c>
      <c r="O1368" s="69" t="s">
        <v>57</v>
      </c>
      <c r="P1368" s="69">
        <v>1.766</v>
      </c>
      <c r="Q1368" s="66" t="s">
        <v>59</v>
      </c>
      <c r="R1368" s="66" t="s">
        <v>465</v>
      </c>
      <c r="S1368" s="67">
        <v>99308.229884615503</v>
      </c>
      <c r="T1368" s="67">
        <f t="shared" si="21"/>
        <v>175378.33397623099</v>
      </c>
      <c r="U1368" s="67">
        <v>993082.29884615401</v>
      </c>
      <c r="V1368" s="68">
        <v>11</v>
      </c>
    </row>
    <row r="1369" spans="2:22" x14ac:dyDescent="0.25">
      <c r="B1369" s="66">
        <v>0</v>
      </c>
      <c r="C1369" s="66">
        <v>40648</v>
      </c>
      <c r="D1369" s="66">
        <v>1910410</v>
      </c>
      <c r="E1369" s="66">
        <v>1920571</v>
      </c>
      <c r="F1369" s="66">
        <v>1920571</v>
      </c>
      <c r="G1369" s="66" t="s">
        <v>113</v>
      </c>
      <c r="H1369" s="66" t="s">
        <v>57</v>
      </c>
      <c r="I1369" s="66" t="s">
        <v>114</v>
      </c>
      <c r="J1369" s="66" t="s">
        <v>394</v>
      </c>
      <c r="K1369" s="66" t="s">
        <v>395</v>
      </c>
      <c r="L1369" s="66" t="s">
        <v>396</v>
      </c>
      <c r="O1369" s="69" t="s">
        <v>57</v>
      </c>
      <c r="P1369" s="69">
        <v>1.766</v>
      </c>
      <c r="Q1369" s="66" t="s">
        <v>59</v>
      </c>
      <c r="R1369" s="66" t="s">
        <v>476</v>
      </c>
      <c r="S1369" s="67">
        <v>54839.105346153803</v>
      </c>
      <c r="T1369" s="67">
        <f t="shared" si="21"/>
        <v>96845.86004130762</v>
      </c>
      <c r="U1369" s="67">
        <v>548391.05346153805</v>
      </c>
      <c r="V1369" s="68">
        <v>6</v>
      </c>
    </row>
    <row r="1370" spans="2:22" x14ac:dyDescent="0.25">
      <c r="B1370" s="66">
        <v>0</v>
      </c>
      <c r="C1370" s="66">
        <v>40648</v>
      </c>
      <c r="D1370" s="66">
        <v>1910410</v>
      </c>
      <c r="E1370" s="66">
        <v>1920571</v>
      </c>
      <c r="F1370" s="66">
        <v>1920571</v>
      </c>
      <c r="G1370" s="66" t="s">
        <v>113</v>
      </c>
      <c r="H1370" s="66" t="s">
        <v>57</v>
      </c>
      <c r="I1370" s="66" t="s">
        <v>114</v>
      </c>
      <c r="J1370" s="66" t="s">
        <v>394</v>
      </c>
      <c r="K1370" s="66" t="s">
        <v>395</v>
      </c>
      <c r="L1370" s="66" t="s">
        <v>396</v>
      </c>
      <c r="O1370" s="69" t="s">
        <v>57</v>
      </c>
      <c r="P1370" s="69">
        <v>1.766</v>
      </c>
      <c r="Q1370" s="66" t="s">
        <v>59</v>
      </c>
      <c r="R1370" s="66" t="s">
        <v>466</v>
      </c>
      <c r="S1370" s="67">
        <v>76512.605942307695</v>
      </c>
      <c r="T1370" s="67">
        <f t="shared" si="21"/>
        <v>135121.2620941154</v>
      </c>
      <c r="U1370" s="67">
        <v>510084.039615385</v>
      </c>
      <c r="V1370" s="68">
        <v>4</v>
      </c>
    </row>
    <row r="1371" spans="2:22" x14ac:dyDescent="0.25">
      <c r="B1371" s="66">
        <v>0</v>
      </c>
      <c r="C1371" s="66">
        <v>40648</v>
      </c>
      <c r="D1371" s="66">
        <v>1910410</v>
      </c>
      <c r="E1371" s="66">
        <v>1920571</v>
      </c>
      <c r="F1371" s="66">
        <v>1920571</v>
      </c>
      <c r="G1371" s="66" t="s">
        <v>113</v>
      </c>
      <c r="H1371" s="66" t="s">
        <v>57</v>
      </c>
      <c r="I1371" s="66" t="s">
        <v>114</v>
      </c>
      <c r="J1371" s="66" t="s">
        <v>394</v>
      </c>
      <c r="K1371" s="66" t="s">
        <v>395</v>
      </c>
      <c r="L1371" s="66" t="s">
        <v>396</v>
      </c>
      <c r="O1371" s="69" t="s">
        <v>57</v>
      </c>
      <c r="P1371" s="69">
        <v>1.766</v>
      </c>
      <c r="Q1371" s="66" t="s">
        <v>59</v>
      </c>
      <c r="R1371" s="66" t="s">
        <v>467</v>
      </c>
      <c r="S1371" s="67">
        <v>281212.53346153902</v>
      </c>
      <c r="T1371" s="67">
        <f t="shared" si="21"/>
        <v>496621.33409307792</v>
      </c>
      <c r="U1371" s="67">
        <v>1406062.66730769</v>
      </c>
      <c r="V1371" s="68">
        <v>9</v>
      </c>
    </row>
    <row r="1372" spans="2:22" x14ac:dyDescent="0.25">
      <c r="B1372" s="66">
        <v>0</v>
      </c>
      <c r="C1372" s="66">
        <v>40648</v>
      </c>
      <c r="D1372" s="66">
        <v>1910410</v>
      </c>
      <c r="E1372" s="66">
        <v>1920571</v>
      </c>
      <c r="F1372" s="66">
        <v>1920571</v>
      </c>
      <c r="G1372" s="66" t="s">
        <v>113</v>
      </c>
      <c r="H1372" s="66" t="s">
        <v>57</v>
      </c>
      <c r="I1372" s="66" t="s">
        <v>114</v>
      </c>
      <c r="J1372" s="66" t="s">
        <v>394</v>
      </c>
      <c r="K1372" s="66" t="s">
        <v>395</v>
      </c>
      <c r="L1372" s="66" t="s">
        <v>396</v>
      </c>
      <c r="O1372" s="69" t="s">
        <v>57</v>
      </c>
      <c r="P1372" s="69">
        <v>1.766</v>
      </c>
      <c r="Q1372" s="66" t="s">
        <v>59</v>
      </c>
      <c r="R1372" s="66" t="s">
        <v>468</v>
      </c>
      <c r="S1372" s="67">
        <v>37781.250961538499</v>
      </c>
      <c r="T1372" s="67">
        <f t="shared" si="21"/>
        <v>66721.689198076987</v>
      </c>
      <c r="U1372" s="67">
        <v>151125.003846154</v>
      </c>
      <c r="V1372" s="68">
        <v>1</v>
      </c>
    </row>
    <row r="1373" spans="2:22" x14ac:dyDescent="0.25">
      <c r="B1373" s="66">
        <v>0</v>
      </c>
      <c r="C1373" s="66">
        <v>40648</v>
      </c>
      <c r="D1373" s="66">
        <v>1910410</v>
      </c>
      <c r="E1373" s="66">
        <v>1920571</v>
      </c>
      <c r="F1373" s="66">
        <v>1920571</v>
      </c>
      <c r="G1373" s="66" t="s">
        <v>113</v>
      </c>
      <c r="H1373" s="66" t="s">
        <v>57</v>
      </c>
      <c r="I1373" s="66" t="s">
        <v>114</v>
      </c>
      <c r="J1373" s="66" t="s">
        <v>394</v>
      </c>
      <c r="K1373" s="66" t="s">
        <v>395</v>
      </c>
      <c r="L1373" s="66" t="s">
        <v>396</v>
      </c>
      <c r="O1373" s="69" t="s">
        <v>57</v>
      </c>
      <c r="P1373" s="69">
        <v>1.766</v>
      </c>
      <c r="Q1373" s="66" t="s">
        <v>59</v>
      </c>
      <c r="R1373" s="66" t="s">
        <v>478</v>
      </c>
      <c r="S1373" s="67">
        <v>91706.016692307603</v>
      </c>
      <c r="T1373" s="67">
        <f t="shared" si="21"/>
        <v>161952.82547861524</v>
      </c>
      <c r="U1373" s="67">
        <v>305686.72230769199</v>
      </c>
      <c r="V1373" s="68">
        <v>2</v>
      </c>
    </row>
    <row r="1374" spans="2:22" x14ac:dyDescent="0.25">
      <c r="B1374" s="66">
        <v>0</v>
      </c>
      <c r="C1374" s="66">
        <v>40648</v>
      </c>
      <c r="D1374" s="66">
        <v>1910410</v>
      </c>
      <c r="E1374" s="66">
        <v>2316880</v>
      </c>
      <c r="F1374" s="66">
        <v>2316880</v>
      </c>
      <c r="G1374" s="66" t="s">
        <v>113</v>
      </c>
      <c r="H1374" s="66" t="s">
        <v>57</v>
      </c>
      <c r="I1374" s="66" t="s">
        <v>114</v>
      </c>
      <c r="J1374" s="66" t="s">
        <v>394</v>
      </c>
      <c r="K1374" s="66" t="s">
        <v>54</v>
      </c>
      <c r="L1374" s="66" t="s">
        <v>383</v>
      </c>
      <c r="O1374" s="69" t="s">
        <v>57</v>
      </c>
      <c r="P1374" s="69">
        <v>1.766</v>
      </c>
      <c r="Q1374" s="66" t="s">
        <v>59</v>
      </c>
      <c r="R1374" s="66" t="s">
        <v>471</v>
      </c>
      <c r="S1374" s="67">
        <v>5353.8411076923003</v>
      </c>
      <c r="T1374" s="67">
        <f t="shared" si="21"/>
        <v>9454.883396184603</v>
      </c>
      <c r="U1374" s="67">
        <v>66923.013846153801</v>
      </c>
      <c r="V1374" s="68">
        <v>1</v>
      </c>
    </row>
    <row r="1375" spans="2:22" x14ac:dyDescent="0.25">
      <c r="B1375" s="66">
        <v>0</v>
      </c>
      <c r="C1375" s="66">
        <v>40648</v>
      </c>
      <c r="D1375" s="66">
        <v>1910410</v>
      </c>
      <c r="E1375" s="66">
        <v>2316880</v>
      </c>
      <c r="F1375" s="66">
        <v>2316880</v>
      </c>
      <c r="G1375" s="66" t="s">
        <v>113</v>
      </c>
      <c r="H1375" s="66" t="s">
        <v>57</v>
      </c>
      <c r="I1375" s="66" t="s">
        <v>114</v>
      </c>
      <c r="J1375" s="66" t="s">
        <v>394</v>
      </c>
      <c r="K1375" s="66" t="s">
        <v>54</v>
      </c>
      <c r="L1375" s="66" t="s">
        <v>383</v>
      </c>
      <c r="O1375" s="69" t="s">
        <v>57</v>
      </c>
      <c r="P1375" s="69">
        <v>1.766</v>
      </c>
      <c r="Q1375" s="66" t="s">
        <v>59</v>
      </c>
      <c r="R1375" s="66" t="s">
        <v>465</v>
      </c>
      <c r="S1375" s="67">
        <v>68728.856846153794</v>
      </c>
      <c r="T1375" s="67">
        <f t="shared" si="21"/>
        <v>121375.1611903076</v>
      </c>
      <c r="U1375" s="67">
        <v>687288.56846153899</v>
      </c>
      <c r="V1375" s="68">
        <v>7</v>
      </c>
    </row>
    <row r="1376" spans="2:22" x14ac:dyDescent="0.25">
      <c r="B1376" s="66">
        <v>0</v>
      </c>
      <c r="C1376" s="66">
        <v>40648</v>
      </c>
      <c r="D1376" s="66">
        <v>1910410</v>
      </c>
      <c r="E1376" s="66">
        <v>2316880</v>
      </c>
      <c r="F1376" s="66">
        <v>2316880</v>
      </c>
      <c r="G1376" s="66" t="s">
        <v>113</v>
      </c>
      <c r="H1376" s="66" t="s">
        <v>57</v>
      </c>
      <c r="I1376" s="66" t="s">
        <v>114</v>
      </c>
      <c r="J1376" s="66" t="s">
        <v>394</v>
      </c>
      <c r="K1376" s="66" t="s">
        <v>54</v>
      </c>
      <c r="L1376" s="66" t="s">
        <v>383</v>
      </c>
      <c r="O1376" s="69" t="s">
        <v>57</v>
      </c>
      <c r="P1376" s="69">
        <v>1.766</v>
      </c>
      <c r="Q1376" s="66" t="s">
        <v>59</v>
      </c>
      <c r="R1376" s="66" t="s">
        <v>476</v>
      </c>
      <c r="S1376" s="67">
        <v>20857.655192307699</v>
      </c>
      <c r="T1376" s="67">
        <f t="shared" si="21"/>
        <v>36834.619069615394</v>
      </c>
      <c r="U1376" s="67">
        <v>208576.551923077</v>
      </c>
      <c r="V1376" s="68">
        <v>2</v>
      </c>
    </row>
    <row r="1377" spans="2:22" x14ac:dyDescent="0.25">
      <c r="B1377" s="66">
        <v>0</v>
      </c>
      <c r="C1377" s="66">
        <v>40648</v>
      </c>
      <c r="D1377" s="66">
        <v>1910410</v>
      </c>
      <c r="E1377" s="66">
        <v>2316880</v>
      </c>
      <c r="F1377" s="66">
        <v>2316880</v>
      </c>
      <c r="G1377" s="66" t="s">
        <v>113</v>
      </c>
      <c r="H1377" s="66" t="s">
        <v>57</v>
      </c>
      <c r="I1377" s="66" t="s">
        <v>114</v>
      </c>
      <c r="J1377" s="66" t="s">
        <v>394</v>
      </c>
      <c r="K1377" s="66" t="s">
        <v>54</v>
      </c>
      <c r="L1377" s="66" t="s">
        <v>383</v>
      </c>
      <c r="O1377" s="69" t="s">
        <v>57</v>
      </c>
      <c r="P1377" s="69">
        <v>1.766</v>
      </c>
      <c r="Q1377" s="66" t="s">
        <v>59</v>
      </c>
      <c r="R1377" s="66" t="s">
        <v>466</v>
      </c>
      <c r="S1377" s="67">
        <v>39953.6299038461</v>
      </c>
      <c r="T1377" s="67">
        <f t="shared" si="21"/>
        <v>70558.11041019221</v>
      </c>
      <c r="U1377" s="67">
        <v>266357.53269230801</v>
      </c>
      <c r="V1377" s="68">
        <v>2</v>
      </c>
    </row>
    <row r="1378" spans="2:22" x14ac:dyDescent="0.25">
      <c r="B1378" s="66">
        <v>0</v>
      </c>
      <c r="C1378" s="66">
        <v>40648</v>
      </c>
      <c r="D1378" s="66">
        <v>1910410</v>
      </c>
      <c r="E1378" s="66">
        <v>2316880</v>
      </c>
      <c r="F1378" s="66">
        <v>2316880</v>
      </c>
      <c r="G1378" s="66" t="s">
        <v>113</v>
      </c>
      <c r="H1378" s="66" t="s">
        <v>57</v>
      </c>
      <c r="I1378" s="66" t="s">
        <v>114</v>
      </c>
      <c r="J1378" s="66" t="s">
        <v>394</v>
      </c>
      <c r="K1378" s="66" t="s">
        <v>54</v>
      </c>
      <c r="L1378" s="66" t="s">
        <v>383</v>
      </c>
      <c r="O1378" s="69" t="s">
        <v>57</v>
      </c>
      <c r="P1378" s="69">
        <v>1.766</v>
      </c>
      <c r="Q1378" s="66" t="s">
        <v>59</v>
      </c>
      <c r="R1378" s="66" t="s">
        <v>467</v>
      </c>
      <c r="S1378" s="67">
        <v>117366.184153846</v>
      </c>
      <c r="T1378" s="67">
        <f t="shared" si="21"/>
        <v>207268.68121569205</v>
      </c>
      <c r="U1378" s="67">
        <v>586830.92076923104</v>
      </c>
      <c r="V1378" s="68">
        <v>4</v>
      </c>
    </row>
    <row r="1379" spans="2:22" x14ac:dyDescent="0.25">
      <c r="B1379" s="66">
        <v>0</v>
      </c>
      <c r="C1379" s="66">
        <v>40648</v>
      </c>
      <c r="D1379" s="66">
        <v>1910410</v>
      </c>
      <c r="E1379" s="66">
        <v>2316880</v>
      </c>
      <c r="F1379" s="66">
        <v>2316880</v>
      </c>
      <c r="G1379" s="66" t="s">
        <v>113</v>
      </c>
      <c r="H1379" s="66" t="s">
        <v>57</v>
      </c>
      <c r="I1379" s="66" t="s">
        <v>114</v>
      </c>
      <c r="J1379" s="66" t="s">
        <v>394</v>
      </c>
      <c r="K1379" s="66" t="s">
        <v>54</v>
      </c>
      <c r="L1379" s="66" t="s">
        <v>383</v>
      </c>
      <c r="O1379" s="69" t="s">
        <v>57</v>
      </c>
      <c r="P1379" s="69">
        <v>1.766</v>
      </c>
      <c r="Q1379" s="66" t="s">
        <v>59</v>
      </c>
      <c r="R1379" s="66" t="s">
        <v>468</v>
      </c>
      <c r="S1379" s="67">
        <v>45449.904615384497</v>
      </c>
      <c r="T1379" s="67">
        <f t="shared" si="21"/>
        <v>80264.531550769025</v>
      </c>
      <c r="U1379" s="67">
        <v>181799.61846153799</v>
      </c>
      <c r="V1379" s="68">
        <v>1</v>
      </c>
    </row>
    <row r="1380" spans="2:22" x14ac:dyDescent="0.25">
      <c r="B1380" s="66">
        <v>0</v>
      </c>
      <c r="C1380" s="66">
        <v>40648</v>
      </c>
      <c r="D1380" s="66">
        <v>1910410</v>
      </c>
      <c r="E1380" s="66">
        <v>2316880</v>
      </c>
      <c r="F1380" s="66">
        <v>2316880</v>
      </c>
      <c r="G1380" s="66" t="s">
        <v>113</v>
      </c>
      <c r="H1380" s="66" t="s">
        <v>57</v>
      </c>
      <c r="I1380" s="66" t="s">
        <v>114</v>
      </c>
      <c r="J1380" s="66" t="s">
        <v>394</v>
      </c>
      <c r="K1380" s="66" t="s">
        <v>54</v>
      </c>
      <c r="L1380" s="66" t="s">
        <v>383</v>
      </c>
      <c r="O1380" s="69" t="s">
        <v>57</v>
      </c>
      <c r="P1380" s="69">
        <v>1.766</v>
      </c>
      <c r="Q1380" s="66" t="s">
        <v>59</v>
      </c>
      <c r="R1380" s="66" t="s">
        <v>478</v>
      </c>
      <c r="S1380" s="67">
        <v>86012.473076923096</v>
      </c>
      <c r="T1380" s="67">
        <f t="shared" si="21"/>
        <v>151898.02745384618</v>
      </c>
      <c r="U1380" s="67">
        <v>245749.92307692301</v>
      </c>
      <c r="V1380" s="68">
        <v>1</v>
      </c>
    </row>
    <row r="1381" spans="2:22" x14ac:dyDescent="0.25">
      <c r="B1381" s="66">
        <v>0</v>
      </c>
      <c r="C1381" s="66">
        <v>1984350261</v>
      </c>
      <c r="D1381" s="66">
        <v>1984350261</v>
      </c>
      <c r="E1381" s="66">
        <v>1984350261</v>
      </c>
      <c r="F1381" s="66">
        <v>1984350261</v>
      </c>
      <c r="G1381" s="66" t="s">
        <v>406</v>
      </c>
      <c r="H1381" s="66" t="s">
        <v>407</v>
      </c>
      <c r="O1381" s="69" t="s">
        <v>57</v>
      </c>
      <c r="P1381" s="69">
        <v>1.766</v>
      </c>
      <c r="Q1381" s="66" t="s">
        <v>90</v>
      </c>
      <c r="R1381" s="66" t="s">
        <v>472</v>
      </c>
      <c r="S1381" s="67">
        <v>241885.19149999999</v>
      </c>
      <c r="T1381" s="67">
        <f t="shared" si="21"/>
        <v>427169.24818900001</v>
      </c>
      <c r="U1381" s="67">
        <v>4837703.83</v>
      </c>
      <c r="V1381" s="68">
        <v>47</v>
      </c>
    </row>
    <row r="1382" spans="2:22" x14ac:dyDescent="0.25">
      <c r="B1382" s="66">
        <v>0</v>
      </c>
      <c r="C1382" s="66">
        <v>1984350261</v>
      </c>
      <c r="D1382" s="66">
        <v>1984350261</v>
      </c>
      <c r="E1382" s="66">
        <v>1984350261</v>
      </c>
      <c r="F1382" s="66">
        <v>1984350261</v>
      </c>
      <c r="G1382" s="66" t="s">
        <v>406</v>
      </c>
      <c r="H1382" s="66" t="s">
        <v>407</v>
      </c>
      <c r="O1382" s="69" t="s">
        <v>57</v>
      </c>
      <c r="P1382" s="69">
        <v>1.766</v>
      </c>
      <c r="Q1382" s="66" t="s">
        <v>90</v>
      </c>
      <c r="R1382" s="66" t="s">
        <v>477</v>
      </c>
      <c r="S1382" s="67">
        <v>2422.768</v>
      </c>
      <c r="T1382" s="67">
        <f t="shared" si="21"/>
        <v>4278.6082880000004</v>
      </c>
      <c r="U1382" s="67">
        <v>48455.360000000001</v>
      </c>
      <c r="V1382" s="68">
        <v>1</v>
      </c>
    </row>
    <row r="1383" spans="2:22" x14ac:dyDescent="0.25">
      <c r="B1383" s="66">
        <v>0</v>
      </c>
      <c r="C1383" s="66">
        <v>1984350261</v>
      </c>
      <c r="D1383" s="66">
        <v>1984350261</v>
      </c>
      <c r="E1383" s="66">
        <v>1984350261</v>
      </c>
      <c r="F1383" s="66">
        <v>1984350261</v>
      </c>
      <c r="G1383" s="66" t="s">
        <v>406</v>
      </c>
      <c r="H1383" s="66" t="s">
        <v>407</v>
      </c>
      <c r="O1383" s="69" t="s">
        <v>57</v>
      </c>
      <c r="P1383" s="69">
        <v>1.766</v>
      </c>
      <c r="Q1383" s="66" t="s">
        <v>90</v>
      </c>
      <c r="R1383" s="66" t="s">
        <v>474</v>
      </c>
      <c r="S1383" s="67">
        <v>4060.3236461538499</v>
      </c>
      <c r="T1383" s="67">
        <f t="shared" si="21"/>
        <v>7170.5315591076987</v>
      </c>
      <c r="U1383" s="67">
        <v>67672.060769230797</v>
      </c>
      <c r="V1383" s="68">
        <v>1</v>
      </c>
    </row>
    <row r="1384" spans="2:22" x14ac:dyDescent="0.25">
      <c r="B1384" s="66">
        <v>0</v>
      </c>
      <c r="C1384" s="66">
        <v>1984350261</v>
      </c>
      <c r="D1384" s="66">
        <v>1984350261</v>
      </c>
      <c r="E1384" s="66">
        <v>1984350261</v>
      </c>
      <c r="F1384" s="66">
        <v>1984350261</v>
      </c>
      <c r="G1384" s="66" t="s">
        <v>406</v>
      </c>
      <c r="H1384" s="66" t="s">
        <v>407</v>
      </c>
      <c r="O1384" s="69" t="s">
        <v>57</v>
      </c>
      <c r="P1384" s="69">
        <v>1.766</v>
      </c>
      <c r="Q1384" s="66" t="s">
        <v>90</v>
      </c>
      <c r="R1384" s="66" t="s">
        <v>465</v>
      </c>
      <c r="S1384" s="67">
        <v>91460.713000000207</v>
      </c>
      <c r="T1384" s="67">
        <f t="shared" si="21"/>
        <v>161519.61915800037</v>
      </c>
      <c r="U1384" s="67">
        <v>914607.13</v>
      </c>
      <c r="V1384" s="68">
        <v>8</v>
      </c>
    </row>
    <row r="1385" spans="2:22" x14ac:dyDescent="0.25">
      <c r="B1385" s="66">
        <v>0</v>
      </c>
      <c r="C1385" s="66">
        <v>1984350261</v>
      </c>
      <c r="D1385" s="66">
        <v>1984350261</v>
      </c>
      <c r="E1385" s="66">
        <v>1984350261</v>
      </c>
      <c r="F1385" s="66">
        <v>1984350261</v>
      </c>
      <c r="G1385" s="66" t="s">
        <v>406</v>
      </c>
      <c r="H1385" s="66" t="s">
        <v>407</v>
      </c>
      <c r="O1385" s="69" t="s">
        <v>57</v>
      </c>
      <c r="P1385" s="69">
        <v>1.766</v>
      </c>
      <c r="Q1385" s="66" t="s">
        <v>90</v>
      </c>
      <c r="R1385" s="66" t="s">
        <v>476</v>
      </c>
      <c r="S1385" s="67">
        <v>22474.0012307693</v>
      </c>
      <c r="T1385" s="67">
        <f t="shared" si="21"/>
        <v>39689.086173538584</v>
      </c>
      <c r="U1385" s="67">
        <v>224740.012307692</v>
      </c>
      <c r="V1385" s="68">
        <v>2</v>
      </c>
    </row>
    <row r="1386" spans="2:22" x14ac:dyDescent="0.25">
      <c r="B1386" s="66">
        <v>0</v>
      </c>
      <c r="C1386" s="66">
        <v>1984350261</v>
      </c>
      <c r="D1386" s="66">
        <v>1984350261</v>
      </c>
      <c r="E1386" s="66">
        <v>1984350261</v>
      </c>
      <c r="F1386" s="66">
        <v>1984350261</v>
      </c>
      <c r="G1386" s="66" t="s">
        <v>406</v>
      </c>
      <c r="H1386" s="66" t="s">
        <v>407</v>
      </c>
      <c r="O1386" s="69" t="s">
        <v>57</v>
      </c>
      <c r="P1386" s="69">
        <v>1.766</v>
      </c>
      <c r="Q1386" s="66" t="s">
        <v>90</v>
      </c>
      <c r="R1386" s="66" t="s">
        <v>466</v>
      </c>
      <c r="S1386" s="67">
        <v>20181.808615384602</v>
      </c>
      <c r="T1386" s="67">
        <f t="shared" si="21"/>
        <v>35641.074014769205</v>
      </c>
      <c r="U1386" s="67">
        <v>134545.39076923099</v>
      </c>
      <c r="V1386" s="68">
        <v>1</v>
      </c>
    </row>
    <row r="1387" spans="2:22" x14ac:dyDescent="0.25">
      <c r="B1387" s="66">
        <v>0</v>
      </c>
      <c r="C1387" s="66">
        <v>1984350261</v>
      </c>
      <c r="D1387" s="66">
        <v>1984350261</v>
      </c>
      <c r="E1387" s="66">
        <v>1984350261</v>
      </c>
      <c r="F1387" s="66">
        <v>1984350261</v>
      </c>
      <c r="G1387" s="66" t="s">
        <v>406</v>
      </c>
      <c r="H1387" s="66" t="s">
        <v>407</v>
      </c>
      <c r="O1387" s="69" t="s">
        <v>57</v>
      </c>
      <c r="P1387" s="69">
        <v>1.766</v>
      </c>
      <c r="Q1387" s="66" t="s">
        <v>90</v>
      </c>
      <c r="R1387" s="66" t="s">
        <v>467</v>
      </c>
      <c r="S1387" s="67">
        <v>26351.811538461599</v>
      </c>
      <c r="T1387" s="67">
        <f t="shared" si="21"/>
        <v>46537.299176923188</v>
      </c>
      <c r="U1387" s="67">
        <v>131759.05769230801</v>
      </c>
      <c r="V1387" s="68">
        <v>1</v>
      </c>
    </row>
    <row r="1388" spans="2:22" x14ac:dyDescent="0.25">
      <c r="B1388" s="66">
        <v>0</v>
      </c>
      <c r="C1388" s="66">
        <v>847</v>
      </c>
      <c r="D1388" s="66">
        <v>1510</v>
      </c>
      <c r="E1388" s="66">
        <v>1512</v>
      </c>
      <c r="F1388" s="66">
        <v>1512</v>
      </c>
      <c r="G1388" s="66" t="s">
        <v>287</v>
      </c>
      <c r="H1388" s="66" t="s">
        <v>528</v>
      </c>
      <c r="I1388" s="66" t="s">
        <v>391</v>
      </c>
      <c r="J1388" s="66" t="s">
        <v>29</v>
      </c>
      <c r="K1388" s="66" t="s">
        <v>28</v>
      </c>
      <c r="L1388" s="66" t="s">
        <v>29</v>
      </c>
      <c r="O1388" s="69" t="s">
        <v>517</v>
      </c>
      <c r="P1388" s="69">
        <v>1.6839999999999999</v>
      </c>
      <c r="Q1388" s="66" t="s">
        <v>64</v>
      </c>
      <c r="R1388" s="66" t="s">
        <v>471</v>
      </c>
      <c r="S1388" s="67">
        <v>9980.9916307692292</v>
      </c>
      <c r="T1388" s="67">
        <f t="shared" si="21"/>
        <v>16807.989906215382</v>
      </c>
      <c r="U1388" s="67">
        <v>124762.395384615</v>
      </c>
      <c r="V1388" s="68">
        <v>2</v>
      </c>
    </row>
    <row r="1389" spans="2:22" x14ac:dyDescent="0.25">
      <c r="B1389" s="66">
        <v>0</v>
      </c>
      <c r="C1389" s="66">
        <v>847</v>
      </c>
      <c r="D1389" s="66">
        <v>1510</v>
      </c>
      <c r="E1389" s="66">
        <v>1512</v>
      </c>
      <c r="F1389" s="66">
        <v>1516</v>
      </c>
      <c r="G1389" s="66" t="s">
        <v>287</v>
      </c>
      <c r="H1389" s="66" t="s">
        <v>528</v>
      </c>
      <c r="I1389" s="66" t="s">
        <v>391</v>
      </c>
      <c r="J1389" s="66" t="s">
        <v>29</v>
      </c>
      <c r="K1389" s="66" t="s">
        <v>28</v>
      </c>
      <c r="L1389" s="66" t="s">
        <v>29</v>
      </c>
      <c r="M1389" s="66" t="s">
        <v>503</v>
      </c>
      <c r="N1389" s="66" t="s">
        <v>504</v>
      </c>
      <c r="O1389" s="69" t="s">
        <v>517</v>
      </c>
      <c r="P1389" s="69">
        <v>1.6839999999999999</v>
      </c>
      <c r="Q1389" s="66" t="s">
        <v>64</v>
      </c>
      <c r="R1389" s="66" t="s">
        <v>475</v>
      </c>
      <c r="S1389" s="67">
        <v>15967.371392307699</v>
      </c>
      <c r="T1389" s="67">
        <f t="shared" si="21"/>
        <v>26889.053424646165</v>
      </c>
      <c r="U1389" s="67">
        <v>177415.237692308</v>
      </c>
      <c r="V1389" s="68">
        <v>2</v>
      </c>
    </row>
    <row r="1390" spans="2:22" x14ac:dyDescent="0.25">
      <c r="B1390" s="66">
        <v>0</v>
      </c>
      <c r="C1390" s="66">
        <v>847</v>
      </c>
      <c r="D1390" s="66">
        <v>1510</v>
      </c>
      <c r="E1390" s="66">
        <v>1512</v>
      </c>
      <c r="F1390" s="66">
        <v>1516</v>
      </c>
      <c r="G1390" s="66" t="s">
        <v>287</v>
      </c>
      <c r="H1390" s="66" t="s">
        <v>528</v>
      </c>
      <c r="I1390" s="66" t="s">
        <v>391</v>
      </c>
      <c r="J1390" s="66" t="s">
        <v>29</v>
      </c>
      <c r="K1390" s="66" t="s">
        <v>28</v>
      </c>
      <c r="L1390" s="66" t="s">
        <v>29</v>
      </c>
      <c r="M1390" s="66" t="s">
        <v>503</v>
      </c>
      <c r="N1390" s="66" t="s">
        <v>504</v>
      </c>
      <c r="O1390" s="69" t="s">
        <v>517</v>
      </c>
      <c r="P1390" s="69">
        <v>1.6839999999999999</v>
      </c>
      <c r="Q1390" s="66" t="s">
        <v>64</v>
      </c>
      <c r="R1390" s="66" t="s">
        <v>476</v>
      </c>
      <c r="S1390" s="67">
        <v>19116.186076923099</v>
      </c>
      <c r="T1390" s="67">
        <f t="shared" si="21"/>
        <v>32191.657353538496</v>
      </c>
      <c r="U1390" s="67">
        <v>191161.86076923099</v>
      </c>
      <c r="V1390" s="68">
        <v>2</v>
      </c>
    </row>
    <row r="1391" spans="2:22" x14ac:dyDescent="0.25">
      <c r="B1391" s="66">
        <v>0</v>
      </c>
      <c r="C1391" s="66">
        <v>847</v>
      </c>
      <c r="D1391" s="66">
        <v>1510</v>
      </c>
      <c r="E1391" s="66">
        <v>1512</v>
      </c>
      <c r="F1391" s="66">
        <v>1516</v>
      </c>
      <c r="G1391" s="66" t="s">
        <v>287</v>
      </c>
      <c r="H1391" s="66" t="s">
        <v>528</v>
      </c>
      <c r="I1391" s="66" t="s">
        <v>391</v>
      </c>
      <c r="J1391" s="66" t="s">
        <v>29</v>
      </c>
      <c r="K1391" s="66" t="s">
        <v>28</v>
      </c>
      <c r="L1391" s="66" t="s">
        <v>29</v>
      </c>
      <c r="M1391" s="66" t="s">
        <v>503</v>
      </c>
      <c r="N1391" s="66" t="s">
        <v>504</v>
      </c>
      <c r="O1391" s="69" t="s">
        <v>517</v>
      </c>
      <c r="P1391" s="69">
        <v>1.6839999999999999</v>
      </c>
      <c r="Q1391" s="66" t="s">
        <v>64</v>
      </c>
      <c r="R1391" s="66" t="s">
        <v>467</v>
      </c>
      <c r="S1391" s="67">
        <v>39126.3386153846</v>
      </c>
      <c r="T1391" s="67">
        <f t="shared" si="21"/>
        <v>65888.754228307662</v>
      </c>
      <c r="U1391" s="67">
        <v>195631.69307692299</v>
      </c>
      <c r="V1391" s="68">
        <v>2</v>
      </c>
    </row>
    <row r="1392" spans="2:22" x14ac:dyDescent="0.25">
      <c r="B1392" s="66">
        <v>0</v>
      </c>
      <c r="C1392" s="66">
        <v>847</v>
      </c>
      <c r="D1392" s="66">
        <v>1510</v>
      </c>
      <c r="E1392" s="66">
        <v>1512</v>
      </c>
      <c r="F1392" s="66">
        <v>1516</v>
      </c>
      <c r="G1392" s="66" t="s">
        <v>287</v>
      </c>
      <c r="H1392" s="66" t="s">
        <v>528</v>
      </c>
      <c r="I1392" s="66" t="s">
        <v>391</v>
      </c>
      <c r="J1392" s="66" t="s">
        <v>29</v>
      </c>
      <c r="K1392" s="66" t="s">
        <v>28</v>
      </c>
      <c r="L1392" s="66" t="s">
        <v>29</v>
      </c>
      <c r="M1392" s="66" t="s">
        <v>503</v>
      </c>
      <c r="N1392" s="66" t="s">
        <v>504</v>
      </c>
      <c r="O1392" s="69" t="s">
        <v>517</v>
      </c>
      <c r="P1392" s="69">
        <v>1.6839999999999999</v>
      </c>
      <c r="Q1392" s="66" t="s">
        <v>64</v>
      </c>
      <c r="R1392" s="66" t="s">
        <v>468</v>
      </c>
      <c r="S1392" s="67">
        <v>47315.784519230801</v>
      </c>
      <c r="T1392" s="67">
        <f t="shared" si="21"/>
        <v>79679.781130384668</v>
      </c>
      <c r="U1392" s="67">
        <v>189263.138076923</v>
      </c>
      <c r="V1392" s="68">
        <v>1</v>
      </c>
    </row>
    <row r="1393" spans="2:22" x14ac:dyDescent="0.25">
      <c r="B1393" s="66">
        <v>0</v>
      </c>
      <c r="C1393" s="66">
        <v>847</v>
      </c>
      <c r="D1393" s="66">
        <v>1510</v>
      </c>
      <c r="E1393" s="66">
        <v>1512</v>
      </c>
      <c r="F1393" s="66">
        <v>1520</v>
      </c>
      <c r="G1393" s="66" t="s">
        <v>287</v>
      </c>
      <c r="H1393" s="66" t="s">
        <v>528</v>
      </c>
      <c r="I1393" s="66" t="s">
        <v>391</v>
      </c>
      <c r="J1393" s="66" t="s">
        <v>29</v>
      </c>
      <c r="K1393" s="66" t="s">
        <v>28</v>
      </c>
      <c r="L1393" s="66" t="s">
        <v>29</v>
      </c>
      <c r="M1393" s="66" t="s">
        <v>289</v>
      </c>
      <c r="N1393" s="66" t="s">
        <v>290</v>
      </c>
      <c r="O1393" s="69" t="s">
        <v>517</v>
      </c>
      <c r="P1393" s="69">
        <v>1.6839999999999999</v>
      </c>
      <c r="Q1393" s="66" t="s">
        <v>64</v>
      </c>
      <c r="R1393" s="66" t="s">
        <v>473</v>
      </c>
      <c r="S1393" s="67">
        <v>10501.967807692299</v>
      </c>
      <c r="T1393" s="67">
        <f t="shared" si="21"/>
        <v>17685.313788153831</v>
      </c>
      <c r="U1393" s="67">
        <v>210039.35615384599</v>
      </c>
      <c r="V1393" s="68">
        <v>5</v>
      </c>
    </row>
    <row r="1394" spans="2:22" x14ac:dyDescent="0.25">
      <c r="B1394" s="66">
        <v>0</v>
      </c>
      <c r="C1394" s="66">
        <v>847</v>
      </c>
      <c r="D1394" s="66">
        <v>1510</v>
      </c>
      <c r="E1394" s="66">
        <v>1512</v>
      </c>
      <c r="F1394" s="66">
        <v>1520</v>
      </c>
      <c r="G1394" s="66" t="s">
        <v>287</v>
      </c>
      <c r="H1394" s="66" t="s">
        <v>528</v>
      </c>
      <c r="I1394" s="66" t="s">
        <v>391</v>
      </c>
      <c r="J1394" s="66" t="s">
        <v>29</v>
      </c>
      <c r="K1394" s="66" t="s">
        <v>28</v>
      </c>
      <c r="L1394" s="66" t="s">
        <v>29</v>
      </c>
      <c r="M1394" s="66" t="s">
        <v>289</v>
      </c>
      <c r="N1394" s="66" t="s">
        <v>290</v>
      </c>
      <c r="O1394" s="69" t="s">
        <v>517</v>
      </c>
      <c r="P1394" s="69">
        <v>1.6839999999999999</v>
      </c>
      <c r="Q1394" s="66" t="s">
        <v>64</v>
      </c>
      <c r="R1394" s="66" t="s">
        <v>474</v>
      </c>
      <c r="S1394" s="67">
        <v>9512.6859692307607</v>
      </c>
      <c r="T1394" s="67">
        <f t="shared" si="21"/>
        <v>16019.363172184601</v>
      </c>
      <c r="U1394" s="67">
        <v>158544.76615384599</v>
      </c>
      <c r="V1394" s="68">
        <v>3</v>
      </c>
    </row>
    <row r="1395" spans="2:22" x14ac:dyDescent="0.25">
      <c r="B1395" s="66">
        <v>0</v>
      </c>
      <c r="C1395" s="66">
        <v>847</v>
      </c>
      <c r="D1395" s="66">
        <v>1510</v>
      </c>
      <c r="E1395" s="66">
        <v>1512</v>
      </c>
      <c r="F1395" s="66">
        <v>1520</v>
      </c>
      <c r="G1395" s="66" t="s">
        <v>287</v>
      </c>
      <c r="H1395" s="66" t="s">
        <v>528</v>
      </c>
      <c r="I1395" s="66" t="s">
        <v>391</v>
      </c>
      <c r="J1395" s="66" t="s">
        <v>29</v>
      </c>
      <c r="K1395" s="66" t="s">
        <v>28</v>
      </c>
      <c r="L1395" s="66" t="s">
        <v>29</v>
      </c>
      <c r="M1395" s="66" t="s">
        <v>289</v>
      </c>
      <c r="N1395" s="66" t="s">
        <v>290</v>
      </c>
      <c r="O1395" s="69" t="s">
        <v>517</v>
      </c>
      <c r="P1395" s="69">
        <v>1.6839999999999999</v>
      </c>
      <c r="Q1395" s="66" t="s">
        <v>64</v>
      </c>
      <c r="R1395" s="66" t="s">
        <v>471</v>
      </c>
      <c r="S1395" s="67">
        <v>49885.6485969231</v>
      </c>
      <c r="T1395" s="67">
        <f t="shared" si="21"/>
        <v>84007.432237218498</v>
      </c>
      <c r="U1395" s="67">
        <v>623570.60746153805</v>
      </c>
      <c r="V1395" s="68">
        <v>10</v>
      </c>
    </row>
    <row r="1396" spans="2:22" x14ac:dyDescent="0.25">
      <c r="B1396" s="66">
        <v>0</v>
      </c>
      <c r="C1396" s="66">
        <v>847</v>
      </c>
      <c r="D1396" s="66">
        <v>1510</v>
      </c>
      <c r="E1396" s="66">
        <v>1512</v>
      </c>
      <c r="F1396" s="66">
        <v>1520</v>
      </c>
      <c r="G1396" s="66" t="s">
        <v>287</v>
      </c>
      <c r="H1396" s="66" t="s">
        <v>528</v>
      </c>
      <c r="I1396" s="66" t="s">
        <v>391</v>
      </c>
      <c r="J1396" s="66" t="s">
        <v>29</v>
      </c>
      <c r="K1396" s="66" t="s">
        <v>28</v>
      </c>
      <c r="L1396" s="66" t="s">
        <v>29</v>
      </c>
      <c r="M1396" s="66" t="s">
        <v>289</v>
      </c>
      <c r="N1396" s="66" t="s">
        <v>290</v>
      </c>
      <c r="O1396" s="69" t="s">
        <v>517</v>
      </c>
      <c r="P1396" s="69">
        <v>1.6839999999999999</v>
      </c>
      <c r="Q1396" s="66" t="s">
        <v>64</v>
      </c>
      <c r="R1396" s="66" t="s">
        <v>475</v>
      </c>
      <c r="S1396" s="67">
        <v>81430.790192307701</v>
      </c>
      <c r="T1396" s="67">
        <f t="shared" si="21"/>
        <v>137129.45068384617</v>
      </c>
      <c r="U1396" s="67">
        <v>904786.55769230798</v>
      </c>
      <c r="V1396" s="68">
        <v>13</v>
      </c>
    </row>
    <row r="1397" spans="2:22" x14ac:dyDescent="0.25">
      <c r="B1397" s="66">
        <v>0</v>
      </c>
      <c r="C1397" s="66">
        <v>847</v>
      </c>
      <c r="D1397" s="66">
        <v>1510</v>
      </c>
      <c r="E1397" s="66">
        <v>1512</v>
      </c>
      <c r="F1397" s="66">
        <v>1520</v>
      </c>
      <c r="G1397" s="66" t="s">
        <v>287</v>
      </c>
      <c r="H1397" s="66" t="s">
        <v>528</v>
      </c>
      <c r="I1397" s="66" t="s">
        <v>391</v>
      </c>
      <c r="J1397" s="66" t="s">
        <v>29</v>
      </c>
      <c r="K1397" s="66" t="s">
        <v>28</v>
      </c>
      <c r="L1397" s="66" t="s">
        <v>29</v>
      </c>
      <c r="M1397" s="66" t="s">
        <v>289</v>
      </c>
      <c r="N1397" s="66" t="s">
        <v>290</v>
      </c>
      <c r="O1397" s="69" t="s">
        <v>517</v>
      </c>
      <c r="P1397" s="69">
        <v>1.6839999999999999</v>
      </c>
      <c r="Q1397" s="66" t="s">
        <v>64</v>
      </c>
      <c r="R1397" s="66" t="s">
        <v>465</v>
      </c>
      <c r="S1397" s="67">
        <v>106624.98430769199</v>
      </c>
      <c r="T1397" s="67">
        <f t="shared" si="21"/>
        <v>179556.47357415332</v>
      </c>
      <c r="U1397" s="67">
        <v>1066249.8430769199</v>
      </c>
      <c r="V1397" s="68">
        <v>13</v>
      </c>
    </row>
    <row r="1398" spans="2:22" x14ac:dyDescent="0.25">
      <c r="B1398" s="66">
        <v>0</v>
      </c>
      <c r="C1398" s="66">
        <v>847</v>
      </c>
      <c r="D1398" s="66">
        <v>1510</v>
      </c>
      <c r="E1398" s="66">
        <v>1512</v>
      </c>
      <c r="F1398" s="66">
        <v>1520</v>
      </c>
      <c r="G1398" s="66" t="s">
        <v>287</v>
      </c>
      <c r="H1398" s="66" t="s">
        <v>528</v>
      </c>
      <c r="I1398" s="66" t="s">
        <v>391</v>
      </c>
      <c r="J1398" s="66" t="s">
        <v>29</v>
      </c>
      <c r="K1398" s="66" t="s">
        <v>28</v>
      </c>
      <c r="L1398" s="66" t="s">
        <v>29</v>
      </c>
      <c r="M1398" s="66" t="s">
        <v>289</v>
      </c>
      <c r="N1398" s="66" t="s">
        <v>290</v>
      </c>
      <c r="O1398" s="69" t="s">
        <v>517</v>
      </c>
      <c r="P1398" s="69">
        <v>1.6839999999999999</v>
      </c>
      <c r="Q1398" s="66" t="s">
        <v>64</v>
      </c>
      <c r="R1398" s="66" t="s">
        <v>476</v>
      </c>
      <c r="S1398" s="67">
        <v>73913.575499999904</v>
      </c>
      <c r="T1398" s="67">
        <f t="shared" si="21"/>
        <v>124470.46114199984</v>
      </c>
      <c r="U1398" s="67">
        <v>739135.755</v>
      </c>
      <c r="V1398" s="68">
        <v>8</v>
      </c>
    </row>
    <row r="1399" spans="2:22" x14ac:dyDescent="0.25">
      <c r="B1399" s="66">
        <v>0</v>
      </c>
      <c r="C1399" s="66">
        <v>847</v>
      </c>
      <c r="D1399" s="66">
        <v>1510</v>
      </c>
      <c r="E1399" s="66">
        <v>1512</v>
      </c>
      <c r="F1399" s="66">
        <v>1520</v>
      </c>
      <c r="G1399" s="66" t="s">
        <v>287</v>
      </c>
      <c r="H1399" s="66" t="s">
        <v>528</v>
      </c>
      <c r="I1399" s="66" t="s">
        <v>391</v>
      </c>
      <c r="J1399" s="66" t="s">
        <v>29</v>
      </c>
      <c r="K1399" s="66" t="s">
        <v>28</v>
      </c>
      <c r="L1399" s="66" t="s">
        <v>29</v>
      </c>
      <c r="M1399" s="66" t="s">
        <v>289</v>
      </c>
      <c r="N1399" s="66" t="s">
        <v>290</v>
      </c>
      <c r="O1399" s="69" t="s">
        <v>517</v>
      </c>
      <c r="P1399" s="69">
        <v>1.6839999999999999</v>
      </c>
      <c r="Q1399" s="66" t="s">
        <v>64</v>
      </c>
      <c r="R1399" s="66" t="s">
        <v>466</v>
      </c>
      <c r="S1399" s="67">
        <v>129164.82</v>
      </c>
      <c r="T1399" s="67">
        <f t="shared" si="21"/>
        <v>217513.55688000002</v>
      </c>
      <c r="U1399" s="67">
        <v>861098.8</v>
      </c>
      <c r="V1399" s="68">
        <v>8</v>
      </c>
    </row>
    <row r="1400" spans="2:22" x14ac:dyDescent="0.25">
      <c r="B1400" s="66">
        <v>0</v>
      </c>
      <c r="C1400" s="66">
        <v>847</v>
      </c>
      <c r="D1400" s="66">
        <v>1510</v>
      </c>
      <c r="E1400" s="66">
        <v>1512</v>
      </c>
      <c r="F1400" s="66">
        <v>1520</v>
      </c>
      <c r="G1400" s="66" t="s">
        <v>287</v>
      </c>
      <c r="H1400" s="66" t="s">
        <v>528</v>
      </c>
      <c r="I1400" s="66" t="s">
        <v>391</v>
      </c>
      <c r="J1400" s="66" t="s">
        <v>29</v>
      </c>
      <c r="K1400" s="66" t="s">
        <v>28</v>
      </c>
      <c r="L1400" s="66" t="s">
        <v>29</v>
      </c>
      <c r="M1400" s="66" t="s">
        <v>289</v>
      </c>
      <c r="N1400" s="66" t="s">
        <v>290</v>
      </c>
      <c r="O1400" s="69" t="s">
        <v>517</v>
      </c>
      <c r="P1400" s="69">
        <v>1.6839999999999999</v>
      </c>
      <c r="Q1400" s="66" t="s">
        <v>64</v>
      </c>
      <c r="R1400" s="66" t="s">
        <v>467</v>
      </c>
      <c r="S1400" s="67">
        <v>88806.2887692308</v>
      </c>
      <c r="T1400" s="67">
        <f t="shared" si="21"/>
        <v>149549.79028738465</v>
      </c>
      <c r="U1400" s="67">
        <v>444031.44384615403</v>
      </c>
      <c r="V1400" s="68">
        <v>3</v>
      </c>
    </row>
    <row r="1401" spans="2:22" x14ac:dyDescent="0.25">
      <c r="B1401" s="66">
        <v>0</v>
      </c>
      <c r="C1401" s="66">
        <v>847</v>
      </c>
      <c r="D1401" s="66">
        <v>1510</v>
      </c>
      <c r="E1401" s="66">
        <v>1512</v>
      </c>
      <c r="F1401" s="66">
        <v>1520</v>
      </c>
      <c r="G1401" s="66" t="s">
        <v>287</v>
      </c>
      <c r="H1401" s="66" t="s">
        <v>528</v>
      </c>
      <c r="I1401" s="66" t="s">
        <v>391</v>
      </c>
      <c r="J1401" s="66" t="s">
        <v>29</v>
      </c>
      <c r="K1401" s="66" t="s">
        <v>28</v>
      </c>
      <c r="L1401" s="66" t="s">
        <v>29</v>
      </c>
      <c r="M1401" s="66" t="s">
        <v>289</v>
      </c>
      <c r="N1401" s="66" t="s">
        <v>290</v>
      </c>
      <c r="O1401" s="69" t="s">
        <v>517</v>
      </c>
      <c r="P1401" s="69">
        <v>1.6839999999999999</v>
      </c>
      <c r="Q1401" s="66" t="s">
        <v>64</v>
      </c>
      <c r="R1401" s="66" t="s">
        <v>468</v>
      </c>
      <c r="S1401" s="67">
        <v>84224.040384615495</v>
      </c>
      <c r="T1401" s="67">
        <f t="shared" si="21"/>
        <v>141833.28400769248</v>
      </c>
      <c r="U1401" s="67">
        <v>336896.16153846198</v>
      </c>
      <c r="V1401" s="68">
        <v>2</v>
      </c>
    </row>
    <row r="1402" spans="2:22" x14ac:dyDescent="0.25">
      <c r="B1402" s="66">
        <v>0</v>
      </c>
      <c r="C1402" s="66">
        <v>847</v>
      </c>
      <c r="D1402" s="66">
        <v>1510</v>
      </c>
      <c r="E1402" s="66">
        <v>1512</v>
      </c>
      <c r="F1402" s="66">
        <v>1520</v>
      </c>
      <c r="G1402" s="66" t="s">
        <v>287</v>
      </c>
      <c r="H1402" s="66" t="s">
        <v>528</v>
      </c>
      <c r="I1402" s="66" t="s">
        <v>391</v>
      </c>
      <c r="J1402" s="66" t="s">
        <v>29</v>
      </c>
      <c r="K1402" s="66" t="s">
        <v>28</v>
      </c>
      <c r="L1402" s="66" t="s">
        <v>29</v>
      </c>
      <c r="M1402" s="66" t="s">
        <v>289</v>
      </c>
      <c r="N1402" s="66" t="s">
        <v>290</v>
      </c>
      <c r="O1402" s="69" t="s">
        <v>517</v>
      </c>
      <c r="P1402" s="69">
        <v>1.6839999999999999</v>
      </c>
      <c r="Q1402" s="66" t="s">
        <v>64</v>
      </c>
      <c r="R1402" s="66" t="s">
        <v>469</v>
      </c>
      <c r="S1402" s="67">
        <v>84753.897711538302</v>
      </c>
      <c r="T1402" s="67">
        <f t="shared" si="21"/>
        <v>142725.5637462305</v>
      </c>
      <c r="U1402" s="67">
        <v>242153.99346153799</v>
      </c>
      <c r="V1402" s="68">
        <v>1</v>
      </c>
    </row>
    <row r="1403" spans="2:22" x14ac:dyDescent="0.25">
      <c r="B1403" s="66">
        <v>0</v>
      </c>
      <c r="C1403" s="66">
        <v>847</v>
      </c>
      <c r="D1403" s="66">
        <v>1510</v>
      </c>
      <c r="E1403" s="66">
        <v>1512</v>
      </c>
      <c r="F1403" s="66">
        <v>1526</v>
      </c>
      <c r="G1403" s="66" t="s">
        <v>287</v>
      </c>
      <c r="H1403" s="66" t="s">
        <v>528</v>
      </c>
      <c r="I1403" s="66" t="s">
        <v>391</v>
      </c>
      <c r="J1403" s="66" t="s">
        <v>29</v>
      </c>
      <c r="K1403" s="66" t="s">
        <v>28</v>
      </c>
      <c r="L1403" s="66" t="s">
        <v>29</v>
      </c>
      <c r="M1403" s="66" t="s">
        <v>199</v>
      </c>
      <c r="N1403" s="66" t="s">
        <v>200</v>
      </c>
      <c r="O1403" s="69" t="s">
        <v>517</v>
      </c>
      <c r="P1403" s="69">
        <v>1.6839999999999999</v>
      </c>
      <c r="Q1403" s="66" t="s">
        <v>64</v>
      </c>
      <c r="R1403" s="66" t="s">
        <v>474</v>
      </c>
      <c r="S1403" s="67">
        <v>3188.9189538461501</v>
      </c>
      <c r="T1403" s="67">
        <f t="shared" si="21"/>
        <v>5370.1395182769165</v>
      </c>
      <c r="U1403" s="67">
        <v>53148.649230769202</v>
      </c>
      <c r="V1403" s="68">
        <v>1</v>
      </c>
    </row>
    <row r="1404" spans="2:22" x14ac:dyDescent="0.25">
      <c r="B1404" s="66">
        <v>0</v>
      </c>
      <c r="C1404" s="66">
        <v>847</v>
      </c>
      <c r="D1404" s="66">
        <v>1510</v>
      </c>
      <c r="E1404" s="66">
        <v>1512</v>
      </c>
      <c r="F1404" s="66">
        <v>1526</v>
      </c>
      <c r="G1404" s="66" t="s">
        <v>287</v>
      </c>
      <c r="H1404" s="66" t="s">
        <v>528</v>
      </c>
      <c r="I1404" s="66" t="s">
        <v>391</v>
      </c>
      <c r="J1404" s="66" t="s">
        <v>29</v>
      </c>
      <c r="K1404" s="66" t="s">
        <v>28</v>
      </c>
      <c r="L1404" s="66" t="s">
        <v>29</v>
      </c>
      <c r="M1404" s="66" t="s">
        <v>199</v>
      </c>
      <c r="N1404" s="66" t="s">
        <v>200</v>
      </c>
      <c r="O1404" s="69" t="s">
        <v>517</v>
      </c>
      <c r="P1404" s="69">
        <v>1.6839999999999999</v>
      </c>
      <c r="Q1404" s="66" t="s">
        <v>64</v>
      </c>
      <c r="R1404" s="66" t="s">
        <v>471</v>
      </c>
      <c r="S1404" s="67">
        <v>9913.2848923076908</v>
      </c>
      <c r="T1404" s="67">
        <f t="shared" si="21"/>
        <v>16693.971758646152</v>
      </c>
      <c r="U1404" s="67">
        <v>123916.06115384601</v>
      </c>
      <c r="V1404" s="68">
        <v>2</v>
      </c>
    </row>
    <row r="1405" spans="2:22" x14ac:dyDescent="0.25">
      <c r="B1405" s="66">
        <v>0</v>
      </c>
      <c r="C1405" s="66">
        <v>847</v>
      </c>
      <c r="D1405" s="66">
        <v>1510</v>
      </c>
      <c r="E1405" s="66">
        <v>1512</v>
      </c>
      <c r="F1405" s="66">
        <v>1526</v>
      </c>
      <c r="G1405" s="66" t="s">
        <v>287</v>
      </c>
      <c r="H1405" s="66" t="s">
        <v>528</v>
      </c>
      <c r="I1405" s="66" t="s">
        <v>391</v>
      </c>
      <c r="J1405" s="66" t="s">
        <v>29</v>
      </c>
      <c r="K1405" s="66" t="s">
        <v>28</v>
      </c>
      <c r="L1405" s="66" t="s">
        <v>29</v>
      </c>
      <c r="M1405" s="66" t="s">
        <v>199</v>
      </c>
      <c r="N1405" s="66" t="s">
        <v>200</v>
      </c>
      <c r="O1405" s="69" t="s">
        <v>517</v>
      </c>
      <c r="P1405" s="69">
        <v>1.6839999999999999</v>
      </c>
      <c r="Q1405" s="66" t="s">
        <v>64</v>
      </c>
      <c r="R1405" s="66" t="s">
        <v>475</v>
      </c>
      <c r="S1405" s="67">
        <v>6709.7644961538399</v>
      </c>
      <c r="T1405" s="67">
        <f t="shared" si="21"/>
        <v>11299.243411523066</v>
      </c>
      <c r="U1405" s="67">
        <v>74552.938846153804</v>
      </c>
      <c r="V1405" s="68">
        <v>1</v>
      </c>
    </row>
    <row r="1406" spans="2:22" x14ac:dyDescent="0.25">
      <c r="B1406" s="66">
        <v>0</v>
      </c>
      <c r="C1406" s="66">
        <v>847</v>
      </c>
      <c r="D1406" s="66">
        <v>1510</v>
      </c>
      <c r="E1406" s="66">
        <v>1512</v>
      </c>
      <c r="F1406" s="66">
        <v>1526</v>
      </c>
      <c r="G1406" s="66" t="s">
        <v>287</v>
      </c>
      <c r="H1406" s="66" t="s">
        <v>528</v>
      </c>
      <c r="I1406" s="66" t="s">
        <v>391</v>
      </c>
      <c r="J1406" s="66" t="s">
        <v>29</v>
      </c>
      <c r="K1406" s="66" t="s">
        <v>28</v>
      </c>
      <c r="L1406" s="66" t="s">
        <v>29</v>
      </c>
      <c r="M1406" s="66" t="s">
        <v>199</v>
      </c>
      <c r="N1406" s="66" t="s">
        <v>200</v>
      </c>
      <c r="O1406" s="69" t="s">
        <v>517</v>
      </c>
      <c r="P1406" s="69">
        <v>1.6839999999999999</v>
      </c>
      <c r="Q1406" s="66" t="s">
        <v>64</v>
      </c>
      <c r="R1406" s="66" t="s">
        <v>465</v>
      </c>
      <c r="S1406" s="67">
        <v>7478.3695384615403</v>
      </c>
      <c r="T1406" s="67">
        <f t="shared" si="21"/>
        <v>12593.574302769233</v>
      </c>
      <c r="U1406" s="67">
        <v>74783.695384615407</v>
      </c>
      <c r="V1406" s="68">
        <v>1</v>
      </c>
    </row>
    <row r="1407" spans="2:22" x14ac:dyDescent="0.25">
      <c r="B1407" s="66">
        <v>0</v>
      </c>
      <c r="C1407" s="66">
        <v>847</v>
      </c>
      <c r="D1407" s="66">
        <v>1510</v>
      </c>
      <c r="E1407" s="66">
        <v>1512</v>
      </c>
      <c r="F1407" s="66">
        <v>1526</v>
      </c>
      <c r="G1407" s="66" t="s">
        <v>287</v>
      </c>
      <c r="H1407" s="66" t="s">
        <v>528</v>
      </c>
      <c r="I1407" s="66" t="s">
        <v>391</v>
      </c>
      <c r="J1407" s="66" t="s">
        <v>29</v>
      </c>
      <c r="K1407" s="66" t="s">
        <v>28</v>
      </c>
      <c r="L1407" s="66" t="s">
        <v>29</v>
      </c>
      <c r="M1407" s="66" t="s">
        <v>199</v>
      </c>
      <c r="N1407" s="66" t="s">
        <v>200</v>
      </c>
      <c r="O1407" s="69" t="s">
        <v>517</v>
      </c>
      <c r="P1407" s="69">
        <v>1.6839999999999999</v>
      </c>
      <c r="Q1407" s="66" t="s">
        <v>64</v>
      </c>
      <c r="R1407" s="66" t="s">
        <v>476</v>
      </c>
      <c r="S1407" s="67">
        <v>38200.1107692308</v>
      </c>
      <c r="T1407" s="67">
        <f t="shared" si="21"/>
        <v>64328.986535384662</v>
      </c>
      <c r="U1407" s="67">
        <v>382001.10769230803</v>
      </c>
      <c r="V1407" s="68">
        <v>4</v>
      </c>
    </row>
    <row r="1408" spans="2:22" x14ac:dyDescent="0.25">
      <c r="B1408" s="66">
        <v>0</v>
      </c>
      <c r="C1408" s="66">
        <v>847</v>
      </c>
      <c r="D1408" s="66">
        <v>1510</v>
      </c>
      <c r="E1408" s="66">
        <v>1512</v>
      </c>
      <c r="F1408" s="66">
        <v>1526</v>
      </c>
      <c r="G1408" s="66" t="s">
        <v>287</v>
      </c>
      <c r="H1408" s="66" t="s">
        <v>528</v>
      </c>
      <c r="I1408" s="66" t="s">
        <v>391</v>
      </c>
      <c r="J1408" s="66" t="s">
        <v>29</v>
      </c>
      <c r="K1408" s="66" t="s">
        <v>28</v>
      </c>
      <c r="L1408" s="66" t="s">
        <v>29</v>
      </c>
      <c r="M1408" s="66" t="s">
        <v>199</v>
      </c>
      <c r="N1408" s="66" t="s">
        <v>200</v>
      </c>
      <c r="O1408" s="69" t="s">
        <v>517</v>
      </c>
      <c r="P1408" s="69">
        <v>1.6839999999999999</v>
      </c>
      <c r="Q1408" s="66" t="s">
        <v>64</v>
      </c>
      <c r="R1408" s="66" t="s">
        <v>466</v>
      </c>
      <c r="S1408" s="67">
        <v>49980.037211538402</v>
      </c>
      <c r="T1408" s="67">
        <f t="shared" si="21"/>
        <v>84166.382664230667</v>
      </c>
      <c r="U1408" s="67">
        <v>333200.24807692302</v>
      </c>
      <c r="V1408" s="68">
        <v>3</v>
      </c>
    </row>
    <row r="1409" spans="2:22" x14ac:dyDescent="0.25">
      <c r="B1409" s="66">
        <v>0</v>
      </c>
      <c r="C1409" s="66">
        <v>847</v>
      </c>
      <c r="D1409" s="66">
        <v>1510</v>
      </c>
      <c r="E1409" s="66">
        <v>1512</v>
      </c>
      <c r="F1409" s="66">
        <v>1526</v>
      </c>
      <c r="G1409" s="66" t="s">
        <v>287</v>
      </c>
      <c r="H1409" s="66" t="s">
        <v>528</v>
      </c>
      <c r="I1409" s="66" t="s">
        <v>391</v>
      </c>
      <c r="J1409" s="66" t="s">
        <v>29</v>
      </c>
      <c r="K1409" s="66" t="s">
        <v>28</v>
      </c>
      <c r="L1409" s="66" t="s">
        <v>29</v>
      </c>
      <c r="M1409" s="66" t="s">
        <v>199</v>
      </c>
      <c r="N1409" s="66" t="s">
        <v>200</v>
      </c>
      <c r="O1409" s="69" t="s">
        <v>517</v>
      </c>
      <c r="P1409" s="69">
        <v>1.6839999999999999</v>
      </c>
      <c r="Q1409" s="66" t="s">
        <v>64</v>
      </c>
      <c r="R1409" s="66" t="s">
        <v>467</v>
      </c>
      <c r="S1409" s="67">
        <v>112401.836</v>
      </c>
      <c r="T1409" s="67">
        <f t="shared" si="21"/>
        <v>189284.69182399998</v>
      </c>
      <c r="U1409" s="67">
        <v>562009.18000000005</v>
      </c>
      <c r="V1409" s="68">
        <v>4</v>
      </c>
    </row>
    <row r="1410" spans="2:22" x14ac:dyDescent="0.25">
      <c r="B1410" s="66">
        <v>0</v>
      </c>
      <c r="C1410" s="66">
        <v>847</v>
      </c>
      <c r="D1410" s="66">
        <v>1510</v>
      </c>
      <c r="E1410" s="66">
        <v>1512</v>
      </c>
      <c r="F1410" s="66">
        <v>1526</v>
      </c>
      <c r="G1410" s="66" t="s">
        <v>287</v>
      </c>
      <c r="H1410" s="66" t="s">
        <v>528</v>
      </c>
      <c r="I1410" s="66" t="s">
        <v>391</v>
      </c>
      <c r="J1410" s="66" t="s">
        <v>29</v>
      </c>
      <c r="K1410" s="66" t="s">
        <v>28</v>
      </c>
      <c r="L1410" s="66" t="s">
        <v>29</v>
      </c>
      <c r="M1410" s="66" t="s">
        <v>199</v>
      </c>
      <c r="N1410" s="66" t="s">
        <v>200</v>
      </c>
      <c r="O1410" s="69" t="s">
        <v>517</v>
      </c>
      <c r="P1410" s="69">
        <v>1.6839999999999999</v>
      </c>
      <c r="Q1410" s="66" t="s">
        <v>64</v>
      </c>
      <c r="R1410" s="66" t="s">
        <v>468</v>
      </c>
      <c r="S1410" s="67">
        <v>94719.926250000004</v>
      </c>
      <c r="T1410" s="67">
        <f t="shared" si="21"/>
        <v>159508.355805</v>
      </c>
      <c r="U1410" s="67">
        <v>378879.70500000002</v>
      </c>
      <c r="V1410" s="68">
        <v>2</v>
      </c>
    </row>
    <row r="1411" spans="2:22" x14ac:dyDescent="0.25">
      <c r="B1411" s="66">
        <v>0</v>
      </c>
      <c r="C1411" s="66">
        <v>847</v>
      </c>
      <c r="D1411" s="66">
        <v>1510</v>
      </c>
      <c r="E1411" s="66">
        <v>1512</v>
      </c>
      <c r="F1411" s="66">
        <v>1526</v>
      </c>
      <c r="G1411" s="66" t="s">
        <v>287</v>
      </c>
      <c r="H1411" s="66" t="s">
        <v>528</v>
      </c>
      <c r="I1411" s="66" t="s">
        <v>391</v>
      </c>
      <c r="J1411" s="66" t="s">
        <v>29</v>
      </c>
      <c r="K1411" s="66" t="s">
        <v>28</v>
      </c>
      <c r="L1411" s="66" t="s">
        <v>29</v>
      </c>
      <c r="M1411" s="66" t="s">
        <v>199</v>
      </c>
      <c r="N1411" s="66" t="s">
        <v>200</v>
      </c>
      <c r="O1411" s="69" t="s">
        <v>517</v>
      </c>
      <c r="P1411" s="69">
        <v>1.6839999999999999</v>
      </c>
      <c r="Q1411" s="66" t="s">
        <v>64</v>
      </c>
      <c r="R1411" s="66" t="s">
        <v>469</v>
      </c>
      <c r="S1411" s="67">
        <v>92183.838519230805</v>
      </c>
      <c r="T1411" s="67">
        <f t="shared" ref="T1411:T1474" si="22">S1411*P1411</f>
        <v>155237.58406638468</v>
      </c>
      <c r="U1411" s="67">
        <v>263382.39576923102</v>
      </c>
      <c r="V1411" s="68">
        <v>1</v>
      </c>
    </row>
    <row r="1412" spans="2:22" x14ac:dyDescent="0.25">
      <c r="B1412" s="66">
        <v>0</v>
      </c>
      <c r="C1412" s="66">
        <v>847</v>
      </c>
      <c r="D1412" s="66">
        <v>1510</v>
      </c>
      <c r="E1412" s="66">
        <v>1512</v>
      </c>
      <c r="F1412" s="66">
        <v>1532</v>
      </c>
      <c r="G1412" s="66" t="s">
        <v>287</v>
      </c>
      <c r="H1412" s="66" t="s">
        <v>528</v>
      </c>
      <c r="I1412" s="66" t="s">
        <v>391</v>
      </c>
      <c r="J1412" s="66" t="s">
        <v>29</v>
      </c>
      <c r="K1412" s="66" t="s">
        <v>28</v>
      </c>
      <c r="L1412" s="66" t="s">
        <v>29</v>
      </c>
      <c r="M1412" s="66" t="s">
        <v>201</v>
      </c>
      <c r="N1412" s="66" t="s">
        <v>202</v>
      </c>
      <c r="O1412" s="69" t="s">
        <v>517</v>
      </c>
      <c r="P1412" s="69">
        <v>1.6839999999999999</v>
      </c>
      <c r="Q1412" s="66" t="s">
        <v>64</v>
      </c>
      <c r="R1412" s="66" t="s">
        <v>472</v>
      </c>
      <c r="S1412" s="67">
        <v>903909.9155</v>
      </c>
      <c r="T1412" s="67">
        <f t="shared" si="22"/>
        <v>1522184.297702</v>
      </c>
      <c r="U1412" s="67">
        <v>18078198.309999999</v>
      </c>
      <c r="V1412" s="68">
        <v>231</v>
      </c>
    </row>
    <row r="1413" spans="2:22" x14ac:dyDescent="0.25">
      <c r="B1413" s="66">
        <v>0</v>
      </c>
      <c r="C1413" s="66">
        <v>847</v>
      </c>
      <c r="D1413" s="66">
        <v>1510</v>
      </c>
      <c r="E1413" s="66">
        <v>1512</v>
      </c>
      <c r="F1413" s="66">
        <v>1532</v>
      </c>
      <c r="G1413" s="66" t="s">
        <v>287</v>
      </c>
      <c r="H1413" s="66" t="s">
        <v>528</v>
      </c>
      <c r="I1413" s="66" t="s">
        <v>391</v>
      </c>
      <c r="J1413" s="66" t="s">
        <v>29</v>
      </c>
      <c r="K1413" s="66" t="s">
        <v>28</v>
      </c>
      <c r="L1413" s="66" t="s">
        <v>29</v>
      </c>
      <c r="M1413" s="66" t="s">
        <v>201</v>
      </c>
      <c r="N1413" s="66" t="s">
        <v>202</v>
      </c>
      <c r="O1413" s="69" t="s">
        <v>517</v>
      </c>
      <c r="P1413" s="69">
        <v>1.6839999999999999</v>
      </c>
      <c r="Q1413" s="66" t="s">
        <v>64</v>
      </c>
      <c r="R1413" s="66" t="s">
        <v>473</v>
      </c>
      <c r="S1413" s="67">
        <v>17466.159326923102</v>
      </c>
      <c r="T1413" s="67">
        <f t="shared" si="22"/>
        <v>29413.012306538501</v>
      </c>
      <c r="U1413" s="67">
        <v>349323.186538462</v>
      </c>
      <c r="V1413" s="68">
        <v>9</v>
      </c>
    </row>
    <row r="1414" spans="2:22" x14ac:dyDescent="0.25">
      <c r="B1414" s="66">
        <v>0</v>
      </c>
      <c r="C1414" s="66">
        <v>847</v>
      </c>
      <c r="D1414" s="66">
        <v>1510</v>
      </c>
      <c r="E1414" s="66">
        <v>1512</v>
      </c>
      <c r="F1414" s="66">
        <v>1532</v>
      </c>
      <c r="G1414" s="66" t="s">
        <v>287</v>
      </c>
      <c r="H1414" s="66" t="s">
        <v>528</v>
      </c>
      <c r="I1414" s="66" t="s">
        <v>391</v>
      </c>
      <c r="J1414" s="66" t="s">
        <v>29</v>
      </c>
      <c r="K1414" s="66" t="s">
        <v>28</v>
      </c>
      <c r="L1414" s="66" t="s">
        <v>29</v>
      </c>
      <c r="M1414" s="66" t="s">
        <v>201</v>
      </c>
      <c r="N1414" s="66" t="s">
        <v>202</v>
      </c>
      <c r="O1414" s="69" t="s">
        <v>517</v>
      </c>
      <c r="P1414" s="69">
        <v>1.6839999999999999</v>
      </c>
      <c r="Q1414" s="66" t="s">
        <v>64</v>
      </c>
      <c r="R1414" s="66" t="s">
        <v>474</v>
      </c>
      <c r="S1414" s="67">
        <v>127299.508407692</v>
      </c>
      <c r="T1414" s="67">
        <f t="shared" si="22"/>
        <v>214372.37215855333</v>
      </c>
      <c r="U1414" s="67">
        <v>2121658.47346154</v>
      </c>
      <c r="V1414" s="68">
        <v>47</v>
      </c>
    </row>
    <row r="1415" spans="2:22" x14ac:dyDescent="0.25">
      <c r="B1415" s="66">
        <v>0</v>
      </c>
      <c r="C1415" s="66">
        <v>847</v>
      </c>
      <c r="D1415" s="66">
        <v>1510</v>
      </c>
      <c r="E1415" s="66">
        <v>1512</v>
      </c>
      <c r="F1415" s="66">
        <v>1532</v>
      </c>
      <c r="G1415" s="66" t="s">
        <v>287</v>
      </c>
      <c r="H1415" s="66" t="s">
        <v>528</v>
      </c>
      <c r="I1415" s="66" t="s">
        <v>391</v>
      </c>
      <c r="J1415" s="66" t="s">
        <v>29</v>
      </c>
      <c r="K1415" s="66" t="s">
        <v>28</v>
      </c>
      <c r="L1415" s="66" t="s">
        <v>29</v>
      </c>
      <c r="M1415" s="66" t="s">
        <v>201</v>
      </c>
      <c r="N1415" s="66" t="s">
        <v>202</v>
      </c>
      <c r="O1415" s="69" t="s">
        <v>517</v>
      </c>
      <c r="P1415" s="69">
        <v>1.6839999999999999</v>
      </c>
      <c r="Q1415" s="66" t="s">
        <v>64</v>
      </c>
      <c r="R1415" s="66" t="s">
        <v>471</v>
      </c>
      <c r="S1415" s="67">
        <v>110677.473230769</v>
      </c>
      <c r="T1415" s="67">
        <f t="shared" si="22"/>
        <v>186380.86492061499</v>
      </c>
      <c r="U1415" s="67">
        <v>1383468.41538462</v>
      </c>
      <c r="V1415" s="68">
        <v>28</v>
      </c>
    </row>
    <row r="1416" spans="2:22" x14ac:dyDescent="0.25">
      <c r="B1416" s="66">
        <v>0</v>
      </c>
      <c r="C1416" s="66">
        <v>847</v>
      </c>
      <c r="D1416" s="66">
        <v>1510</v>
      </c>
      <c r="E1416" s="66">
        <v>1512</v>
      </c>
      <c r="F1416" s="66">
        <v>1532</v>
      </c>
      <c r="G1416" s="66" t="s">
        <v>287</v>
      </c>
      <c r="H1416" s="66" t="s">
        <v>528</v>
      </c>
      <c r="I1416" s="66" t="s">
        <v>391</v>
      </c>
      <c r="J1416" s="66" t="s">
        <v>29</v>
      </c>
      <c r="K1416" s="66" t="s">
        <v>28</v>
      </c>
      <c r="L1416" s="66" t="s">
        <v>29</v>
      </c>
      <c r="M1416" s="66" t="s">
        <v>201</v>
      </c>
      <c r="N1416" s="66" t="s">
        <v>202</v>
      </c>
      <c r="O1416" s="69" t="s">
        <v>517</v>
      </c>
      <c r="P1416" s="69">
        <v>1.6839999999999999</v>
      </c>
      <c r="Q1416" s="66" t="s">
        <v>64</v>
      </c>
      <c r="R1416" s="66" t="s">
        <v>475</v>
      </c>
      <c r="S1416" s="67">
        <v>249176.506828846</v>
      </c>
      <c r="T1416" s="67">
        <f t="shared" si="22"/>
        <v>419613.23749977665</v>
      </c>
      <c r="U1416" s="67">
        <v>2768627.85365385</v>
      </c>
      <c r="V1416" s="68">
        <v>40</v>
      </c>
    </row>
    <row r="1417" spans="2:22" x14ac:dyDescent="0.25">
      <c r="B1417" s="66">
        <v>0</v>
      </c>
      <c r="C1417" s="66">
        <v>847</v>
      </c>
      <c r="D1417" s="66">
        <v>1510</v>
      </c>
      <c r="E1417" s="66">
        <v>1512</v>
      </c>
      <c r="F1417" s="66">
        <v>1532</v>
      </c>
      <c r="G1417" s="66" t="s">
        <v>287</v>
      </c>
      <c r="H1417" s="66" t="s">
        <v>528</v>
      </c>
      <c r="I1417" s="66" t="s">
        <v>391</v>
      </c>
      <c r="J1417" s="66" t="s">
        <v>29</v>
      </c>
      <c r="K1417" s="66" t="s">
        <v>28</v>
      </c>
      <c r="L1417" s="66" t="s">
        <v>29</v>
      </c>
      <c r="M1417" s="66" t="s">
        <v>201</v>
      </c>
      <c r="N1417" s="66" t="s">
        <v>202</v>
      </c>
      <c r="O1417" s="69" t="s">
        <v>517</v>
      </c>
      <c r="P1417" s="69">
        <v>1.6839999999999999</v>
      </c>
      <c r="Q1417" s="66" t="s">
        <v>64</v>
      </c>
      <c r="R1417" s="66" t="s">
        <v>465</v>
      </c>
      <c r="S1417" s="67">
        <v>835379.49798076705</v>
      </c>
      <c r="T1417" s="67">
        <f t="shared" si="22"/>
        <v>1406779.0745996116</v>
      </c>
      <c r="U1417" s="67">
        <v>8353794.9798076898</v>
      </c>
      <c r="V1417" s="68">
        <v>84</v>
      </c>
    </row>
    <row r="1418" spans="2:22" x14ac:dyDescent="0.25">
      <c r="B1418" s="66">
        <v>0</v>
      </c>
      <c r="C1418" s="66">
        <v>847</v>
      </c>
      <c r="D1418" s="66">
        <v>1510</v>
      </c>
      <c r="E1418" s="66">
        <v>1512</v>
      </c>
      <c r="F1418" s="66">
        <v>1532</v>
      </c>
      <c r="G1418" s="66" t="s">
        <v>287</v>
      </c>
      <c r="H1418" s="66" t="s">
        <v>528</v>
      </c>
      <c r="I1418" s="66" t="s">
        <v>391</v>
      </c>
      <c r="J1418" s="66" t="s">
        <v>29</v>
      </c>
      <c r="K1418" s="66" t="s">
        <v>28</v>
      </c>
      <c r="L1418" s="66" t="s">
        <v>29</v>
      </c>
      <c r="M1418" s="66" t="s">
        <v>201</v>
      </c>
      <c r="N1418" s="66" t="s">
        <v>202</v>
      </c>
      <c r="O1418" s="69" t="s">
        <v>517</v>
      </c>
      <c r="P1418" s="69">
        <v>1.6839999999999999</v>
      </c>
      <c r="Q1418" s="66" t="s">
        <v>64</v>
      </c>
      <c r="R1418" s="66" t="s">
        <v>476</v>
      </c>
      <c r="S1418" s="67">
        <v>454481.72669230797</v>
      </c>
      <c r="T1418" s="67">
        <f t="shared" si="22"/>
        <v>765347.22774984664</v>
      </c>
      <c r="U1418" s="67">
        <v>4544817.2669230802</v>
      </c>
      <c r="V1418" s="68">
        <v>43</v>
      </c>
    </row>
    <row r="1419" spans="2:22" x14ac:dyDescent="0.25">
      <c r="B1419" s="66">
        <v>0</v>
      </c>
      <c r="C1419" s="66">
        <v>847</v>
      </c>
      <c r="D1419" s="66">
        <v>1510</v>
      </c>
      <c r="E1419" s="66">
        <v>1512</v>
      </c>
      <c r="F1419" s="66">
        <v>1532</v>
      </c>
      <c r="G1419" s="66" t="s">
        <v>287</v>
      </c>
      <c r="H1419" s="66" t="s">
        <v>528</v>
      </c>
      <c r="I1419" s="66" t="s">
        <v>391</v>
      </c>
      <c r="J1419" s="66" t="s">
        <v>29</v>
      </c>
      <c r="K1419" s="66" t="s">
        <v>28</v>
      </c>
      <c r="L1419" s="66" t="s">
        <v>29</v>
      </c>
      <c r="M1419" s="66" t="s">
        <v>201</v>
      </c>
      <c r="N1419" s="66" t="s">
        <v>202</v>
      </c>
      <c r="O1419" s="69" t="s">
        <v>517</v>
      </c>
      <c r="P1419" s="69">
        <v>1.6839999999999999</v>
      </c>
      <c r="Q1419" s="66" t="s">
        <v>64</v>
      </c>
      <c r="R1419" s="66" t="s">
        <v>466</v>
      </c>
      <c r="S1419" s="67">
        <v>177892.60817307699</v>
      </c>
      <c r="T1419" s="67">
        <f t="shared" si="22"/>
        <v>299571.15216346167</v>
      </c>
      <c r="U1419" s="67">
        <v>1185950.72115385</v>
      </c>
      <c r="V1419" s="68">
        <v>11</v>
      </c>
    </row>
    <row r="1420" spans="2:22" x14ac:dyDescent="0.25">
      <c r="B1420" s="66">
        <v>0</v>
      </c>
      <c r="C1420" s="66">
        <v>847</v>
      </c>
      <c r="D1420" s="66">
        <v>1510</v>
      </c>
      <c r="E1420" s="66">
        <v>1512</v>
      </c>
      <c r="F1420" s="66">
        <v>1532</v>
      </c>
      <c r="G1420" s="66" t="s">
        <v>287</v>
      </c>
      <c r="H1420" s="66" t="s">
        <v>528</v>
      </c>
      <c r="I1420" s="66" t="s">
        <v>391</v>
      </c>
      <c r="J1420" s="66" t="s">
        <v>29</v>
      </c>
      <c r="K1420" s="66" t="s">
        <v>28</v>
      </c>
      <c r="L1420" s="66" t="s">
        <v>29</v>
      </c>
      <c r="M1420" s="66" t="s">
        <v>201</v>
      </c>
      <c r="N1420" s="66" t="s">
        <v>202</v>
      </c>
      <c r="O1420" s="69" t="s">
        <v>517</v>
      </c>
      <c r="P1420" s="69">
        <v>1.6839999999999999</v>
      </c>
      <c r="Q1420" s="66" t="s">
        <v>64</v>
      </c>
      <c r="R1420" s="66" t="s">
        <v>467</v>
      </c>
      <c r="S1420" s="67">
        <v>128191.497076923</v>
      </c>
      <c r="T1420" s="67">
        <f t="shared" si="22"/>
        <v>215874.48107753831</v>
      </c>
      <c r="U1420" s="67">
        <v>640957.48538461502</v>
      </c>
      <c r="V1420" s="68">
        <v>5</v>
      </c>
    </row>
    <row r="1421" spans="2:22" x14ac:dyDescent="0.25">
      <c r="B1421" s="66">
        <v>0</v>
      </c>
      <c r="C1421" s="66">
        <v>847</v>
      </c>
      <c r="D1421" s="66">
        <v>1510</v>
      </c>
      <c r="E1421" s="66">
        <v>1512</v>
      </c>
      <c r="F1421" s="66">
        <v>1532</v>
      </c>
      <c r="G1421" s="66" t="s">
        <v>287</v>
      </c>
      <c r="H1421" s="66" t="s">
        <v>528</v>
      </c>
      <c r="I1421" s="66" t="s">
        <v>391</v>
      </c>
      <c r="J1421" s="66" t="s">
        <v>29</v>
      </c>
      <c r="K1421" s="66" t="s">
        <v>28</v>
      </c>
      <c r="L1421" s="66" t="s">
        <v>29</v>
      </c>
      <c r="M1421" s="66" t="s">
        <v>201</v>
      </c>
      <c r="N1421" s="66" t="s">
        <v>202</v>
      </c>
      <c r="O1421" s="69" t="s">
        <v>517</v>
      </c>
      <c r="P1421" s="69">
        <v>1.6839999999999999</v>
      </c>
      <c r="Q1421" s="66" t="s">
        <v>64</v>
      </c>
      <c r="R1421" s="66" t="s">
        <v>469</v>
      </c>
      <c r="S1421" s="67">
        <v>68775.266269230895</v>
      </c>
      <c r="T1421" s="67">
        <f t="shared" si="22"/>
        <v>115817.54839738482</v>
      </c>
      <c r="U1421" s="67">
        <v>196500.76076923101</v>
      </c>
      <c r="V1421" s="68">
        <v>1</v>
      </c>
    </row>
    <row r="1422" spans="2:22" x14ac:dyDescent="0.25">
      <c r="B1422" s="66">
        <v>0</v>
      </c>
      <c r="C1422" s="66">
        <v>847</v>
      </c>
      <c r="D1422" s="66">
        <v>1564</v>
      </c>
      <c r="E1422" s="66">
        <v>1566</v>
      </c>
      <c r="F1422" s="66">
        <v>1568</v>
      </c>
      <c r="G1422" s="66" t="s">
        <v>287</v>
      </c>
      <c r="H1422" s="66" t="s">
        <v>528</v>
      </c>
      <c r="I1422" s="66" t="s">
        <v>392</v>
      </c>
      <c r="J1422" s="66" t="s">
        <v>120</v>
      </c>
      <c r="K1422" s="66" t="s">
        <v>27</v>
      </c>
      <c r="L1422" s="66" t="s">
        <v>120</v>
      </c>
      <c r="M1422" s="66" t="s">
        <v>554</v>
      </c>
      <c r="N1422" s="66" t="s">
        <v>604</v>
      </c>
      <c r="O1422" s="69" t="s">
        <v>518</v>
      </c>
      <c r="P1422" s="69">
        <v>1.5940000000000001</v>
      </c>
      <c r="Q1422" s="66" t="s">
        <v>73</v>
      </c>
      <c r="R1422" s="66" t="s">
        <v>471</v>
      </c>
      <c r="S1422" s="67">
        <v>4763.8251692307704</v>
      </c>
      <c r="T1422" s="67">
        <f t="shared" si="22"/>
        <v>7593.5373197538484</v>
      </c>
      <c r="U1422" s="67">
        <v>59547.814615384603</v>
      </c>
      <c r="V1422" s="68">
        <v>1</v>
      </c>
    </row>
    <row r="1423" spans="2:22" x14ac:dyDescent="0.25">
      <c r="B1423" s="66">
        <v>0</v>
      </c>
      <c r="C1423" s="66">
        <v>847</v>
      </c>
      <c r="D1423" s="66">
        <v>1564</v>
      </c>
      <c r="E1423" s="66">
        <v>1566</v>
      </c>
      <c r="F1423" s="66">
        <v>1570</v>
      </c>
      <c r="G1423" s="66" t="s">
        <v>287</v>
      </c>
      <c r="H1423" s="66" t="s">
        <v>528</v>
      </c>
      <c r="I1423" s="66" t="s">
        <v>392</v>
      </c>
      <c r="J1423" s="66" t="s">
        <v>120</v>
      </c>
      <c r="K1423" s="66" t="s">
        <v>27</v>
      </c>
      <c r="L1423" s="66" t="s">
        <v>120</v>
      </c>
      <c r="M1423" s="66" t="s">
        <v>538</v>
      </c>
      <c r="N1423" s="66" t="s">
        <v>539</v>
      </c>
      <c r="O1423" s="69" t="s">
        <v>518</v>
      </c>
      <c r="P1423" s="69">
        <v>1.5940000000000001</v>
      </c>
      <c r="Q1423" s="66" t="s">
        <v>73</v>
      </c>
      <c r="R1423" s="66" t="s">
        <v>477</v>
      </c>
      <c r="S1423" s="67">
        <v>1658.4596153846201</v>
      </c>
      <c r="T1423" s="67">
        <f t="shared" si="22"/>
        <v>2643.5846269230847</v>
      </c>
      <c r="U1423" s="67">
        <v>33169.192307692298</v>
      </c>
      <c r="V1423" s="68">
        <v>1</v>
      </c>
    </row>
    <row r="1424" spans="2:22" x14ac:dyDescent="0.25">
      <c r="B1424" s="66">
        <v>0</v>
      </c>
      <c r="C1424" s="66">
        <v>847</v>
      </c>
      <c r="D1424" s="66">
        <v>1564</v>
      </c>
      <c r="E1424" s="66">
        <v>1566</v>
      </c>
      <c r="F1424" s="66">
        <v>1570</v>
      </c>
      <c r="G1424" s="66" t="s">
        <v>287</v>
      </c>
      <c r="H1424" s="66" t="s">
        <v>528</v>
      </c>
      <c r="I1424" s="66" t="s">
        <v>392</v>
      </c>
      <c r="J1424" s="66" t="s">
        <v>120</v>
      </c>
      <c r="K1424" s="66" t="s">
        <v>27</v>
      </c>
      <c r="L1424" s="66" t="s">
        <v>120</v>
      </c>
      <c r="M1424" s="66" t="s">
        <v>538</v>
      </c>
      <c r="N1424" s="66" t="s">
        <v>539</v>
      </c>
      <c r="O1424" s="69" t="s">
        <v>518</v>
      </c>
      <c r="P1424" s="69">
        <v>1.5940000000000001</v>
      </c>
      <c r="Q1424" s="66" t="s">
        <v>73</v>
      </c>
      <c r="R1424" s="66" t="s">
        <v>475</v>
      </c>
      <c r="S1424" s="67">
        <v>36849.288496153902</v>
      </c>
      <c r="T1424" s="67">
        <f t="shared" si="22"/>
        <v>58737.765862869324</v>
      </c>
      <c r="U1424" s="67">
        <v>409436.538846154</v>
      </c>
      <c r="V1424" s="68">
        <v>6</v>
      </c>
    </row>
    <row r="1425" spans="2:22" x14ac:dyDescent="0.25">
      <c r="B1425" s="66">
        <v>0</v>
      </c>
      <c r="C1425" s="66">
        <v>847</v>
      </c>
      <c r="D1425" s="66">
        <v>1564</v>
      </c>
      <c r="E1425" s="66">
        <v>1566</v>
      </c>
      <c r="F1425" s="66">
        <v>1570</v>
      </c>
      <c r="G1425" s="66" t="s">
        <v>287</v>
      </c>
      <c r="H1425" s="66" t="s">
        <v>528</v>
      </c>
      <c r="I1425" s="66" t="s">
        <v>392</v>
      </c>
      <c r="J1425" s="66" t="s">
        <v>120</v>
      </c>
      <c r="K1425" s="66" t="s">
        <v>27</v>
      </c>
      <c r="L1425" s="66" t="s">
        <v>120</v>
      </c>
      <c r="M1425" s="66" t="s">
        <v>538</v>
      </c>
      <c r="N1425" s="66" t="s">
        <v>539</v>
      </c>
      <c r="O1425" s="69" t="s">
        <v>518</v>
      </c>
      <c r="P1425" s="69">
        <v>1.5940000000000001</v>
      </c>
      <c r="Q1425" s="66" t="s">
        <v>73</v>
      </c>
      <c r="R1425" s="66" t="s">
        <v>476</v>
      </c>
      <c r="S1425" s="67">
        <v>8922.3266153846198</v>
      </c>
      <c r="T1425" s="67">
        <f t="shared" si="22"/>
        <v>14222.188624923085</v>
      </c>
      <c r="U1425" s="67">
        <v>89223.266153846198</v>
      </c>
      <c r="V1425" s="68">
        <v>1</v>
      </c>
    </row>
    <row r="1426" spans="2:22" x14ac:dyDescent="0.25">
      <c r="B1426" s="66">
        <v>0</v>
      </c>
      <c r="C1426" s="66">
        <v>847</v>
      </c>
      <c r="D1426" s="66">
        <v>1564</v>
      </c>
      <c r="E1426" s="66">
        <v>1566</v>
      </c>
      <c r="F1426" s="66">
        <v>1570</v>
      </c>
      <c r="G1426" s="66" t="s">
        <v>287</v>
      </c>
      <c r="H1426" s="66" t="s">
        <v>528</v>
      </c>
      <c r="I1426" s="66" t="s">
        <v>392</v>
      </c>
      <c r="J1426" s="66" t="s">
        <v>120</v>
      </c>
      <c r="K1426" s="66" t="s">
        <v>27</v>
      </c>
      <c r="L1426" s="66" t="s">
        <v>120</v>
      </c>
      <c r="M1426" s="66" t="s">
        <v>538</v>
      </c>
      <c r="N1426" s="66" t="s">
        <v>539</v>
      </c>
      <c r="O1426" s="69" t="s">
        <v>518</v>
      </c>
      <c r="P1426" s="69">
        <v>1.5940000000000001</v>
      </c>
      <c r="Q1426" s="66" t="s">
        <v>73</v>
      </c>
      <c r="R1426" s="66" t="s">
        <v>466</v>
      </c>
      <c r="S1426" s="67">
        <v>99328.638173076994</v>
      </c>
      <c r="T1426" s="67">
        <f t="shared" si="22"/>
        <v>158329.84924788473</v>
      </c>
      <c r="U1426" s="67">
        <v>662190.92115384596</v>
      </c>
      <c r="V1426" s="68">
        <v>6</v>
      </c>
    </row>
    <row r="1427" spans="2:22" x14ac:dyDescent="0.25">
      <c r="B1427" s="66">
        <v>0</v>
      </c>
      <c r="C1427" s="66">
        <v>847</v>
      </c>
      <c r="D1427" s="66">
        <v>1564</v>
      </c>
      <c r="E1427" s="66">
        <v>1566</v>
      </c>
      <c r="F1427" s="66">
        <v>1570</v>
      </c>
      <c r="G1427" s="66" t="s">
        <v>287</v>
      </c>
      <c r="H1427" s="66" t="s">
        <v>528</v>
      </c>
      <c r="I1427" s="66" t="s">
        <v>392</v>
      </c>
      <c r="J1427" s="66" t="s">
        <v>120</v>
      </c>
      <c r="K1427" s="66" t="s">
        <v>27</v>
      </c>
      <c r="L1427" s="66" t="s">
        <v>120</v>
      </c>
      <c r="M1427" s="66" t="s">
        <v>538</v>
      </c>
      <c r="N1427" s="66" t="s">
        <v>539</v>
      </c>
      <c r="O1427" s="69" t="s">
        <v>518</v>
      </c>
      <c r="P1427" s="69">
        <v>1.5940000000000001</v>
      </c>
      <c r="Q1427" s="66" t="s">
        <v>73</v>
      </c>
      <c r="R1427" s="66" t="s">
        <v>468</v>
      </c>
      <c r="S1427" s="67">
        <v>37464.181826922999</v>
      </c>
      <c r="T1427" s="67">
        <f t="shared" si="22"/>
        <v>59717.905832115262</v>
      </c>
      <c r="U1427" s="67">
        <v>149856.727307692</v>
      </c>
      <c r="V1427" s="68">
        <v>1</v>
      </c>
    </row>
    <row r="1428" spans="2:22" x14ac:dyDescent="0.25">
      <c r="B1428" s="66">
        <v>0</v>
      </c>
      <c r="C1428" s="66">
        <v>847</v>
      </c>
      <c r="D1428" s="66">
        <v>1564</v>
      </c>
      <c r="E1428" s="66">
        <v>1566</v>
      </c>
      <c r="F1428" s="66">
        <v>1574</v>
      </c>
      <c r="G1428" s="66" t="s">
        <v>287</v>
      </c>
      <c r="H1428" s="66" t="s">
        <v>528</v>
      </c>
      <c r="I1428" s="66" t="s">
        <v>392</v>
      </c>
      <c r="J1428" s="66" t="s">
        <v>120</v>
      </c>
      <c r="K1428" s="66" t="s">
        <v>27</v>
      </c>
      <c r="L1428" s="66" t="s">
        <v>120</v>
      </c>
      <c r="M1428" s="66" t="s">
        <v>196</v>
      </c>
      <c r="N1428" s="66" t="s">
        <v>197</v>
      </c>
      <c r="O1428" s="69" t="s">
        <v>518</v>
      </c>
      <c r="P1428" s="69">
        <v>1.5940000000000001</v>
      </c>
      <c r="Q1428" s="66" t="s">
        <v>73</v>
      </c>
      <c r="R1428" s="66" t="s">
        <v>477</v>
      </c>
      <c r="S1428" s="67">
        <v>2921.37313461539</v>
      </c>
      <c r="T1428" s="67">
        <f t="shared" si="22"/>
        <v>4656.668776576932</v>
      </c>
      <c r="U1428" s="67">
        <v>58427.462692307701</v>
      </c>
      <c r="V1428" s="68">
        <v>2</v>
      </c>
    </row>
    <row r="1429" spans="2:22" x14ac:dyDescent="0.25">
      <c r="B1429" s="66">
        <v>0</v>
      </c>
      <c r="C1429" s="66">
        <v>847</v>
      </c>
      <c r="D1429" s="66">
        <v>1564</v>
      </c>
      <c r="E1429" s="66">
        <v>1566</v>
      </c>
      <c r="F1429" s="66">
        <v>1574</v>
      </c>
      <c r="G1429" s="66" t="s">
        <v>287</v>
      </c>
      <c r="H1429" s="66" t="s">
        <v>528</v>
      </c>
      <c r="I1429" s="66" t="s">
        <v>392</v>
      </c>
      <c r="J1429" s="66" t="s">
        <v>120</v>
      </c>
      <c r="K1429" s="66" t="s">
        <v>27</v>
      </c>
      <c r="L1429" s="66" t="s">
        <v>120</v>
      </c>
      <c r="M1429" s="66" t="s">
        <v>196</v>
      </c>
      <c r="N1429" s="66" t="s">
        <v>197</v>
      </c>
      <c r="O1429" s="69" t="s">
        <v>518</v>
      </c>
      <c r="P1429" s="69">
        <v>1.5940000000000001</v>
      </c>
      <c r="Q1429" s="66" t="s">
        <v>73</v>
      </c>
      <c r="R1429" s="66" t="s">
        <v>474</v>
      </c>
      <c r="S1429" s="67">
        <v>3478.65745384615</v>
      </c>
      <c r="T1429" s="67">
        <f t="shared" si="22"/>
        <v>5544.9799814307635</v>
      </c>
      <c r="U1429" s="67">
        <v>57977.624230769201</v>
      </c>
      <c r="V1429" s="68">
        <v>1</v>
      </c>
    </row>
    <row r="1430" spans="2:22" x14ac:dyDescent="0.25">
      <c r="B1430" s="66">
        <v>0</v>
      </c>
      <c r="C1430" s="66">
        <v>847</v>
      </c>
      <c r="D1430" s="66">
        <v>1564</v>
      </c>
      <c r="E1430" s="66">
        <v>1566</v>
      </c>
      <c r="F1430" s="66">
        <v>1574</v>
      </c>
      <c r="G1430" s="66" t="s">
        <v>287</v>
      </c>
      <c r="H1430" s="66" t="s">
        <v>528</v>
      </c>
      <c r="I1430" s="66" t="s">
        <v>392</v>
      </c>
      <c r="J1430" s="66" t="s">
        <v>120</v>
      </c>
      <c r="K1430" s="66" t="s">
        <v>27</v>
      </c>
      <c r="L1430" s="66" t="s">
        <v>120</v>
      </c>
      <c r="M1430" s="66" t="s">
        <v>196</v>
      </c>
      <c r="N1430" s="66" t="s">
        <v>197</v>
      </c>
      <c r="O1430" s="69" t="s">
        <v>518</v>
      </c>
      <c r="P1430" s="69">
        <v>1.5940000000000001</v>
      </c>
      <c r="Q1430" s="66" t="s">
        <v>73</v>
      </c>
      <c r="R1430" s="66" t="s">
        <v>471</v>
      </c>
      <c r="S1430" s="67">
        <v>5074.7092307692301</v>
      </c>
      <c r="T1430" s="67">
        <f t="shared" si="22"/>
        <v>8089.0865138461531</v>
      </c>
      <c r="U1430" s="67">
        <v>63433.865384615397</v>
      </c>
      <c r="V1430" s="68">
        <v>1</v>
      </c>
    </row>
    <row r="1431" spans="2:22" x14ac:dyDescent="0.25">
      <c r="B1431" s="66">
        <v>0</v>
      </c>
      <c r="C1431" s="66">
        <v>847</v>
      </c>
      <c r="D1431" s="66">
        <v>1564</v>
      </c>
      <c r="E1431" s="66">
        <v>1566</v>
      </c>
      <c r="F1431" s="66">
        <v>1574</v>
      </c>
      <c r="G1431" s="66" t="s">
        <v>287</v>
      </c>
      <c r="H1431" s="66" t="s">
        <v>528</v>
      </c>
      <c r="I1431" s="66" t="s">
        <v>392</v>
      </c>
      <c r="J1431" s="66" t="s">
        <v>120</v>
      </c>
      <c r="K1431" s="66" t="s">
        <v>27</v>
      </c>
      <c r="L1431" s="66" t="s">
        <v>120</v>
      </c>
      <c r="M1431" s="66" t="s">
        <v>196</v>
      </c>
      <c r="N1431" s="66" t="s">
        <v>197</v>
      </c>
      <c r="O1431" s="69" t="s">
        <v>518</v>
      </c>
      <c r="P1431" s="69">
        <v>1.5940000000000001</v>
      </c>
      <c r="Q1431" s="66" t="s">
        <v>73</v>
      </c>
      <c r="R1431" s="66" t="s">
        <v>475</v>
      </c>
      <c r="S1431" s="67">
        <v>14237.808888461501</v>
      </c>
      <c r="T1431" s="67">
        <f t="shared" si="22"/>
        <v>22695.067368207634</v>
      </c>
      <c r="U1431" s="67">
        <v>158197.87653846201</v>
      </c>
      <c r="V1431" s="68">
        <v>2</v>
      </c>
    </row>
    <row r="1432" spans="2:22" x14ac:dyDescent="0.25">
      <c r="B1432" s="66">
        <v>0</v>
      </c>
      <c r="C1432" s="66">
        <v>847</v>
      </c>
      <c r="D1432" s="66">
        <v>1564</v>
      </c>
      <c r="E1432" s="66">
        <v>1566</v>
      </c>
      <c r="F1432" s="66">
        <v>1574</v>
      </c>
      <c r="G1432" s="66" t="s">
        <v>287</v>
      </c>
      <c r="H1432" s="66" t="s">
        <v>528</v>
      </c>
      <c r="I1432" s="66" t="s">
        <v>392</v>
      </c>
      <c r="J1432" s="66" t="s">
        <v>120</v>
      </c>
      <c r="K1432" s="66" t="s">
        <v>27</v>
      </c>
      <c r="L1432" s="66" t="s">
        <v>120</v>
      </c>
      <c r="M1432" s="66" t="s">
        <v>196</v>
      </c>
      <c r="N1432" s="66" t="s">
        <v>197</v>
      </c>
      <c r="O1432" s="69" t="s">
        <v>518</v>
      </c>
      <c r="P1432" s="69">
        <v>1.5940000000000001</v>
      </c>
      <c r="Q1432" s="66" t="s">
        <v>73</v>
      </c>
      <c r="R1432" s="66" t="s">
        <v>465</v>
      </c>
      <c r="S1432" s="67">
        <v>10286.0453076923</v>
      </c>
      <c r="T1432" s="67">
        <f t="shared" si="22"/>
        <v>16395.956220461529</v>
      </c>
      <c r="U1432" s="67">
        <v>102860.453076923</v>
      </c>
      <c r="V1432" s="68">
        <v>1</v>
      </c>
    </row>
    <row r="1433" spans="2:22" x14ac:dyDescent="0.25">
      <c r="B1433" s="66">
        <v>0</v>
      </c>
      <c r="C1433" s="66">
        <v>847</v>
      </c>
      <c r="D1433" s="66">
        <v>1564</v>
      </c>
      <c r="E1433" s="66">
        <v>1566</v>
      </c>
      <c r="F1433" s="66">
        <v>1574</v>
      </c>
      <c r="G1433" s="66" t="s">
        <v>287</v>
      </c>
      <c r="H1433" s="66" t="s">
        <v>528</v>
      </c>
      <c r="I1433" s="66" t="s">
        <v>392</v>
      </c>
      <c r="J1433" s="66" t="s">
        <v>120</v>
      </c>
      <c r="K1433" s="66" t="s">
        <v>27</v>
      </c>
      <c r="L1433" s="66" t="s">
        <v>120</v>
      </c>
      <c r="M1433" s="66" t="s">
        <v>196</v>
      </c>
      <c r="N1433" s="66" t="s">
        <v>197</v>
      </c>
      <c r="O1433" s="69" t="s">
        <v>518</v>
      </c>
      <c r="P1433" s="69">
        <v>1.5940000000000001</v>
      </c>
      <c r="Q1433" s="66" t="s">
        <v>73</v>
      </c>
      <c r="R1433" s="66" t="s">
        <v>476</v>
      </c>
      <c r="S1433" s="67">
        <v>8221.8595384615401</v>
      </c>
      <c r="T1433" s="67">
        <f t="shared" si="22"/>
        <v>13105.644104307696</v>
      </c>
      <c r="U1433" s="67">
        <v>82218.595384615401</v>
      </c>
      <c r="V1433" s="68">
        <v>1</v>
      </c>
    </row>
    <row r="1434" spans="2:22" x14ac:dyDescent="0.25">
      <c r="B1434" s="66">
        <v>0</v>
      </c>
      <c r="C1434" s="66">
        <v>847</v>
      </c>
      <c r="D1434" s="66">
        <v>1564</v>
      </c>
      <c r="E1434" s="66">
        <v>1566</v>
      </c>
      <c r="F1434" s="66">
        <v>1574</v>
      </c>
      <c r="G1434" s="66" t="s">
        <v>287</v>
      </c>
      <c r="H1434" s="66" t="s">
        <v>528</v>
      </c>
      <c r="I1434" s="66" t="s">
        <v>392</v>
      </c>
      <c r="J1434" s="66" t="s">
        <v>120</v>
      </c>
      <c r="K1434" s="66" t="s">
        <v>27</v>
      </c>
      <c r="L1434" s="66" t="s">
        <v>120</v>
      </c>
      <c r="M1434" s="66" t="s">
        <v>196</v>
      </c>
      <c r="N1434" s="66" t="s">
        <v>197</v>
      </c>
      <c r="O1434" s="69" t="s">
        <v>518</v>
      </c>
      <c r="P1434" s="69">
        <v>1.5940000000000001</v>
      </c>
      <c r="Q1434" s="66" t="s">
        <v>73</v>
      </c>
      <c r="R1434" s="66" t="s">
        <v>468</v>
      </c>
      <c r="S1434" s="67">
        <v>37009.615192307698</v>
      </c>
      <c r="T1434" s="67">
        <f t="shared" si="22"/>
        <v>58993.32661653847</v>
      </c>
      <c r="U1434" s="67">
        <v>148038.46076923099</v>
      </c>
      <c r="V1434" s="68">
        <v>1</v>
      </c>
    </row>
    <row r="1435" spans="2:22" x14ac:dyDescent="0.25">
      <c r="B1435" s="66">
        <v>0</v>
      </c>
      <c r="C1435" s="66">
        <v>847</v>
      </c>
      <c r="D1435" s="66">
        <v>1564</v>
      </c>
      <c r="E1435" s="66">
        <v>1566</v>
      </c>
      <c r="F1435" s="66">
        <v>1574</v>
      </c>
      <c r="G1435" s="66" t="s">
        <v>287</v>
      </c>
      <c r="H1435" s="66" t="s">
        <v>528</v>
      </c>
      <c r="I1435" s="66" t="s">
        <v>392</v>
      </c>
      <c r="J1435" s="66" t="s">
        <v>120</v>
      </c>
      <c r="K1435" s="66" t="s">
        <v>27</v>
      </c>
      <c r="L1435" s="66" t="s">
        <v>120</v>
      </c>
      <c r="M1435" s="66" t="s">
        <v>196</v>
      </c>
      <c r="N1435" s="66" t="s">
        <v>197</v>
      </c>
      <c r="O1435" s="69" t="s">
        <v>518</v>
      </c>
      <c r="P1435" s="69">
        <v>1.5940000000000001</v>
      </c>
      <c r="Q1435" s="66" t="s">
        <v>73</v>
      </c>
      <c r="R1435" s="66" t="s">
        <v>478</v>
      </c>
      <c r="S1435" s="67">
        <v>59786.420769230703</v>
      </c>
      <c r="T1435" s="67">
        <f t="shared" si="22"/>
        <v>95299.554706153751</v>
      </c>
      <c r="U1435" s="67">
        <v>199288.069230769</v>
      </c>
      <c r="V1435" s="68">
        <v>1</v>
      </c>
    </row>
    <row r="1436" spans="2:22" x14ac:dyDescent="0.25">
      <c r="B1436" s="66">
        <v>0</v>
      </c>
      <c r="C1436" s="66">
        <v>847</v>
      </c>
      <c r="D1436" s="66">
        <v>1564</v>
      </c>
      <c r="E1436" s="66">
        <v>1566</v>
      </c>
      <c r="F1436" s="66">
        <v>1578</v>
      </c>
      <c r="G1436" s="66" t="s">
        <v>287</v>
      </c>
      <c r="H1436" s="66" t="s">
        <v>528</v>
      </c>
      <c r="I1436" s="66" t="s">
        <v>392</v>
      </c>
      <c r="J1436" s="66" t="s">
        <v>120</v>
      </c>
      <c r="K1436" s="66" t="s">
        <v>27</v>
      </c>
      <c r="L1436" s="66" t="s">
        <v>120</v>
      </c>
      <c r="M1436" s="66" t="s">
        <v>198</v>
      </c>
      <c r="N1436" s="66" t="s">
        <v>605</v>
      </c>
      <c r="O1436" s="69" t="s">
        <v>518</v>
      </c>
      <c r="P1436" s="69">
        <v>1.5940000000000001</v>
      </c>
      <c r="Q1436" s="66" t="s">
        <v>73</v>
      </c>
      <c r="R1436" s="66" t="s">
        <v>472</v>
      </c>
      <c r="S1436" s="67">
        <v>418223.9865</v>
      </c>
      <c r="T1436" s="67">
        <f t="shared" si="22"/>
        <v>666649.03448100004</v>
      </c>
      <c r="U1436" s="67">
        <v>8364479.7300000004</v>
      </c>
      <c r="V1436" s="68">
        <v>95</v>
      </c>
    </row>
    <row r="1437" spans="2:22" x14ac:dyDescent="0.25">
      <c r="B1437" s="66">
        <v>0</v>
      </c>
      <c r="C1437" s="66">
        <v>847</v>
      </c>
      <c r="D1437" s="66">
        <v>1564</v>
      </c>
      <c r="E1437" s="66">
        <v>1566</v>
      </c>
      <c r="F1437" s="66">
        <v>1578</v>
      </c>
      <c r="G1437" s="66" t="s">
        <v>287</v>
      </c>
      <c r="H1437" s="66" t="s">
        <v>528</v>
      </c>
      <c r="I1437" s="66" t="s">
        <v>392</v>
      </c>
      <c r="J1437" s="66" t="s">
        <v>120</v>
      </c>
      <c r="K1437" s="66" t="s">
        <v>27</v>
      </c>
      <c r="L1437" s="66" t="s">
        <v>120</v>
      </c>
      <c r="M1437" s="66" t="s">
        <v>198</v>
      </c>
      <c r="N1437" s="66" t="s">
        <v>605</v>
      </c>
      <c r="O1437" s="69" t="s">
        <v>518</v>
      </c>
      <c r="P1437" s="69">
        <v>1.5940000000000001</v>
      </c>
      <c r="Q1437" s="66" t="s">
        <v>73</v>
      </c>
      <c r="R1437" s="66" t="s">
        <v>477</v>
      </c>
      <c r="S1437" s="67">
        <v>9927.7980576923092</v>
      </c>
      <c r="T1437" s="67">
        <f t="shared" si="22"/>
        <v>15824.910103961542</v>
      </c>
      <c r="U1437" s="67">
        <v>198555.961153846</v>
      </c>
      <c r="V1437" s="68">
        <v>5</v>
      </c>
    </row>
    <row r="1438" spans="2:22" x14ac:dyDescent="0.25">
      <c r="B1438" s="66">
        <v>0</v>
      </c>
      <c r="C1438" s="66">
        <v>847</v>
      </c>
      <c r="D1438" s="66">
        <v>1564</v>
      </c>
      <c r="E1438" s="66">
        <v>1566</v>
      </c>
      <c r="F1438" s="66">
        <v>1578</v>
      </c>
      <c r="G1438" s="66" t="s">
        <v>287</v>
      </c>
      <c r="H1438" s="66" t="s">
        <v>528</v>
      </c>
      <c r="I1438" s="66" t="s">
        <v>392</v>
      </c>
      <c r="J1438" s="66" t="s">
        <v>120</v>
      </c>
      <c r="K1438" s="66" t="s">
        <v>27</v>
      </c>
      <c r="L1438" s="66" t="s">
        <v>120</v>
      </c>
      <c r="M1438" s="66" t="s">
        <v>198</v>
      </c>
      <c r="N1438" s="66" t="s">
        <v>605</v>
      </c>
      <c r="O1438" s="69" t="s">
        <v>518</v>
      </c>
      <c r="P1438" s="69">
        <v>1.5940000000000001</v>
      </c>
      <c r="Q1438" s="66" t="s">
        <v>73</v>
      </c>
      <c r="R1438" s="66" t="s">
        <v>474</v>
      </c>
      <c r="S1438" s="67">
        <v>38762.590338461501</v>
      </c>
      <c r="T1438" s="67">
        <f t="shared" si="22"/>
        <v>61787.568999507639</v>
      </c>
      <c r="U1438" s="67">
        <v>646043.172307692</v>
      </c>
      <c r="V1438" s="68">
        <v>12</v>
      </c>
    </row>
    <row r="1439" spans="2:22" x14ac:dyDescent="0.25">
      <c r="B1439" s="66">
        <v>0</v>
      </c>
      <c r="C1439" s="66">
        <v>847</v>
      </c>
      <c r="D1439" s="66">
        <v>1564</v>
      </c>
      <c r="E1439" s="66">
        <v>1566</v>
      </c>
      <c r="F1439" s="66">
        <v>1578</v>
      </c>
      <c r="G1439" s="66" t="s">
        <v>287</v>
      </c>
      <c r="H1439" s="66" t="s">
        <v>528</v>
      </c>
      <c r="I1439" s="66" t="s">
        <v>392</v>
      </c>
      <c r="J1439" s="66" t="s">
        <v>120</v>
      </c>
      <c r="K1439" s="66" t="s">
        <v>27</v>
      </c>
      <c r="L1439" s="66" t="s">
        <v>120</v>
      </c>
      <c r="M1439" s="66" t="s">
        <v>198</v>
      </c>
      <c r="N1439" s="66" t="s">
        <v>605</v>
      </c>
      <c r="O1439" s="69" t="s">
        <v>518</v>
      </c>
      <c r="P1439" s="69">
        <v>1.5940000000000001</v>
      </c>
      <c r="Q1439" s="66" t="s">
        <v>73</v>
      </c>
      <c r="R1439" s="66" t="s">
        <v>471</v>
      </c>
      <c r="S1439" s="67">
        <v>92343.957901538495</v>
      </c>
      <c r="T1439" s="67">
        <f t="shared" si="22"/>
        <v>147196.26889505237</v>
      </c>
      <c r="U1439" s="67">
        <v>1154299.4737692301</v>
      </c>
      <c r="V1439" s="68">
        <v>17</v>
      </c>
    </row>
    <row r="1440" spans="2:22" x14ac:dyDescent="0.25">
      <c r="B1440" s="66">
        <v>0</v>
      </c>
      <c r="C1440" s="66">
        <v>847</v>
      </c>
      <c r="D1440" s="66">
        <v>1564</v>
      </c>
      <c r="E1440" s="66">
        <v>1566</v>
      </c>
      <c r="F1440" s="66">
        <v>1578</v>
      </c>
      <c r="G1440" s="66" t="s">
        <v>287</v>
      </c>
      <c r="H1440" s="66" t="s">
        <v>528</v>
      </c>
      <c r="I1440" s="66" t="s">
        <v>392</v>
      </c>
      <c r="J1440" s="66" t="s">
        <v>120</v>
      </c>
      <c r="K1440" s="66" t="s">
        <v>27</v>
      </c>
      <c r="L1440" s="66" t="s">
        <v>120</v>
      </c>
      <c r="M1440" s="66" t="s">
        <v>198</v>
      </c>
      <c r="N1440" s="66" t="s">
        <v>605</v>
      </c>
      <c r="O1440" s="69" t="s">
        <v>518</v>
      </c>
      <c r="P1440" s="69">
        <v>1.5940000000000001</v>
      </c>
      <c r="Q1440" s="66" t="s">
        <v>73</v>
      </c>
      <c r="R1440" s="66" t="s">
        <v>475</v>
      </c>
      <c r="S1440" s="67">
        <v>95466.167307692303</v>
      </c>
      <c r="T1440" s="67">
        <f t="shared" si="22"/>
        <v>152173.07068846154</v>
      </c>
      <c r="U1440" s="67">
        <v>1060735.1923076899</v>
      </c>
      <c r="V1440" s="68">
        <v>13</v>
      </c>
    </row>
    <row r="1441" spans="2:22" x14ac:dyDescent="0.25">
      <c r="B1441" s="66">
        <v>0</v>
      </c>
      <c r="C1441" s="66">
        <v>847</v>
      </c>
      <c r="D1441" s="66">
        <v>1564</v>
      </c>
      <c r="E1441" s="66">
        <v>1566</v>
      </c>
      <c r="F1441" s="66">
        <v>1578</v>
      </c>
      <c r="G1441" s="66" t="s">
        <v>287</v>
      </c>
      <c r="H1441" s="66" t="s">
        <v>528</v>
      </c>
      <c r="I1441" s="66" t="s">
        <v>392</v>
      </c>
      <c r="J1441" s="66" t="s">
        <v>120</v>
      </c>
      <c r="K1441" s="66" t="s">
        <v>27</v>
      </c>
      <c r="L1441" s="66" t="s">
        <v>120</v>
      </c>
      <c r="M1441" s="66" t="s">
        <v>198</v>
      </c>
      <c r="N1441" s="66" t="s">
        <v>605</v>
      </c>
      <c r="O1441" s="69" t="s">
        <v>518</v>
      </c>
      <c r="P1441" s="69">
        <v>1.5940000000000001</v>
      </c>
      <c r="Q1441" s="66" t="s">
        <v>73</v>
      </c>
      <c r="R1441" s="66" t="s">
        <v>465</v>
      </c>
      <c r="S1441" s="67">
        <v>450684.77665384603</v>
      </c>
      <c r="T1441" s="67">
        <f t="shared" si="22"/>
        <v>718391.53398623061</v>
      </c>
      <c r="U1441" s="67">
        <v>4506847.7665384598</v>
      </c>
      <c r="V1441" s="68">
        <v>44</v>
      </c>
    </row>
    <row r="1442" spans="2:22" x14ac:dyDescent="0.25">
      <c r="B1442" s="66">
        <v>0</v>
      </c>
      <c r="C1442" s="66">
        <v>847</v>
      </c>
      <c r="D1442" s="66">
        <v>1564</v>
      </c>
      <c r="E1442" s="66">
        <v>1566</v>
      </c>
      <c r="F1442" s="66">
        <v>1578</v>
      </c>
      <c r="G1442" s="66" t="s">
        <v>287</v>
      </c>
      <c r="H1442" s="66" t="s">
        <v>528</v>
      </c>
      <c r="I1442" s="66" t="s">
        <v>392</v>
      </c>
      <c r="J1442" s="66" t="s">
        <v>120</v>
      </c>
      <c r="K1442" s="66" t="s">
        <v>27</v>
      </c>
      <c r="L1442" s="66" t="s">
        <v>120</v>
      </c>
      <c r="M1442" s="66" t="s">
        <v>198</v>
      </c>
      <c r="N1442" s="66" t="s">
        <v>605</v>
      </c>
      <c r="O1442" s="69" t="s">
        <v>518</v>
      </c>
      <c r="P1442" s="69">
        <v>1.5940000000000001</v>
      </c>
      <c r="Q1442" s="66" t="s">
        <v>73</v>
      </c>
      <c r="R1442" s="66" t="s">
        <v>476</v>
      </c>
      <c r="S1442" s="67">
        <v>114709.715</v>
      </c>
      <c r="T1442" s="67">
        <f t="shared" si="22"/>
        <v>182847.28571</v>
      </c>
      <c r="U1442" s="67">
        <v>1147097.1499999999</v>
      </c>
      <c r="V1442" s="68">
        <v>13</v>
      </c>
    </row>
    <row r="1443" spans="2:22" x14ac:dyDescent="0.25">
      <c r="B1443" s="66">
        <v>0</v>
      </c>
      <c r="C1443" s="66">
        <v>847</v>
      </c>
      <c r="D1443" s="66">
        <v>1564</v>
      </c>
      <c r="E1443" s="66">
        <v>1566</v>
      </c>
      <c r="F1443" s="66">
        <v>1578</v>
      </c>
      <c r="G1443" s="66" t="s">
        <v>287</v>
      </c>
      <c r="H1443" s="66" t="s">
        <v>528</v>
      </c>
      <c r="I1443" s="66" t="s">
        <v>392</v>
      </c>
      <c r="J1443" s="66" t="s">
        <v>120</v>
      </c>
      <c r="K1443" s="66" t="s">
        <v>27</v>
      </c>
      <c r="L1443" s="66" t="s">
        <v>120</v>
      </c>
      <c r="M1443" s="66" t="s">
        <v>198</v>
      </c>
      <c r="N1443" s="66" t="s">
        <v>605</v>
      </c>
      <c r="O1443" s="69" t="s">
        <v>518</v>
      </c>
      <c r="P1443" s="69">
        <v>1.5940000000000001</v>
      </c>
      <c r="Q1443" s="66" t="s">
        <v>73</v>
      </c>
      <c r="R1443" s="66" t="s">
        <v>466</v>
      </c>
      <c r="S1443" s="67">
        <v>149649.936115385</v>
      </c>
      <c r="T1443" s="67">
        <f t="shared" si="22"/>
        <v>238541.99816792371</v>
      </c>
      <c r="U1443" s="67">
        <v>997666.24076923099</v>
      </c>
      <c r="V1443" s="68">
        <v>8</v>
      </c>
    </row>
    <row r="1444" spans="2:22" x14ac:dyDescent="0.25">
      <c r="B1444" s="66">
        <v>0</v>
      </c>
      <c r="C1444" s="66">
        <v>847</v>
      </c>
      <c r="D1444" s="66">
        <v>1564</v>
      </c>
      <c r="E1444" s="66">
        <v>1566</v>
      </c>
      <c r="F1444" s="66">
        <v>1578</v>
      </c>
      <c r="G1444" s="66" t="s">
        <v>287</v>
      </c>
      <c r="H1444" s="66" t="s">
        <v>528</v>
      </c>
      <c r="I1444" s="66" t="s">
        <v>392</v>
      </c>
      <c r="J1444" s="66" t="s">
        <v>120</v>
      </c>
      <c r="K1444" s="66" t="s">
        <v>27</v>
      </c>
      <c r="L1444" s="66" t="s">
        <v>120</v>
      </c>
      <c r="M1444" s="66" t="s">
        <v>198</v>
      </c>
      <c r="N1444" s="66" t="s">
        <v>605</v>
      </c>
      <c r="O1444" s="69" t="s">
        <v>518</v>
      </c>
      <c r="P1444" s="69">
        <v>1.5940000000000001</v>
      </c>
      <c r="Q1444" s="66" t="s">
        <v>73</v>
      </c>
      <c r="R1444" s="66" t="s">
        <v>467</v>
      </c>
      <c r="S1444" s="67">
        <v>24103.783076922999</v>
      </c>
      <c r="T1444" s="67">
        <f t="shared" si="22"/>
        <v>38421.430224615258</v>
      </c>
      <c r="U1444" s="67">
        <v>120518.915384615</v>
      </c>
      <c r="V1444" s="68">
        <v>1</v>
      </c>
    </row>
    <row r="1445" spans="2:22" x14ac:dyDescent="0.25">
      <c r="B1445" s="66">
        <v>0</v>
      </c>
      <c r="C1445" s="66">
        <v>847</v>
      </c>
      <c r="D1445" s="66">
        <v>1564</v>
      </c>
      <c r="E1445" s="66">
        <v>1566</v>
      </c>
      <c r="F1445" s="66">
        <v>1578</v>
      </c>
      <c r="G1445" s="66" t="s">
        <v>287</v>
      </c>
      <c r="H1445" s="66" t="s">
        <v>528</v>
      </c>
      <c r="I1445" s="66" t="s">
        <v>392</v>
      </c>
      <c r="J1445" s="66" t="s">
        <v>120</v>
      </c>
      <c r="K1445" s="66" t="s">
        <v>27</v>
      </c>
      <c r="L1445" s="66" t="s">
        <v>120</v>
      </c>
      <c r="M1445" s="66" t="s">
        <v>198</v>
      </c>
      <c r="N1445" s="66" t="s">
        <v>605</v>
      </c>
      <c r="O1445" s="69" t="s">
        <v>518</v>
      </c>
      <c r="P1445" s="69">
        <v>1.5940000000000001</v>
      </c>
      <c r="Q1445" s="66" t="s">
        <v>73</v>
      </c>
      <c r="R1445" s="66" t="s">
        <v>468</v>
      </c>
      <c r="S1445" s="67">
        <v>36909.012692307799</v>
      </c>
      <c r="T1445" s="67">
        <f t="shared" si="22"/>
        <v>58832.966231538638</v>
      </c>
      <c r="U1445" s="67">
        <v>147636.05076923099</v>
      </c>
      <c r="V1445" s="68">
        <v>1</v>
      </c>
    </row>
    <row r="1446" spans="2:22" x14ac:dyDescent="0.25">
      <c r="B1446" s="66">
        <v>0</v>
      </c>
      <c r="C1446" s="66">
        <v>847</v>
      </c>
      <c r="D1446" s="66">
        <v>1564</v>
      </c>
      <c r="E1446" s="66">
        <v>1566</v>
      </c>
      <c r="F1446" s="66">
        <v>1578</v>
      </c>
      <c r="G1446" s="66" t="s">
        <v>287</v>
      </c>
      <c r="H1446" s="66" t="s">
        <v>528</v>
      </c>
      <c r="I1446" s="66" t="s">
        <v>392</v>
      </c>
      <c r="J1446" s="66" t="s">
        <v>120</v>
      </c>
      <c r="K1446" s="66" t="s">
        <v>27</v>
      </c>
      <c r="L1446" s="66" t="s">
        <v>120</v>
      </c>
      <c r="M1446" s="66" t="s">
        <v>198</v>
      </c>
      <c r="N1446" s="66" t="s">
        <v>605</v>
      </c>
      <c r="O1446" s="69" t="s">
        <v>518</v>
      </c>
      <c r="P1446" s="69">
        <v>1.5940000000000001</v>
      </c>
      <c r="Q1446" s="66" t="s">
        <v>73</v>
      </c>
      <c r="R1446" s="66" t="s">
        <v>478</v>
      </c>
      <c r="S1446" s="67">
        <v>59956.6737692307</v>
      </c>
      <c r="T1446" s="67">
        <f t="shared" si="22"/>
        <v>95570.937988153746</v>
      </c>
      <c r="U1446" s="67">
        <v>199855.57923076901</v>
      </c>
      <c r="V1446" s="68">
        <v>1</v>
      </c>
    </row>
    <row r="1447" spans="2:22" x14ac:dyDescent="0.25">
      <c r="B1447" s="66">
        <v>0</v>
      </c>
      <c r="C1447" s="66">
        <v>1694</v>
      </c>
      <c r="D1447" s="66">
        <v>1694</v>
      </c>
      <c r="E1447" s="66">
        <v>1694</v>
      </c>
      <c r="F1447" s="66">
        <v>1694</v>
      </c>
      <c r="G1447" s="66" t="s">
        <v>115</v>
      </c>
      <c r="H1447" s="66" t="s">
        <v>141</v>
      </c>
      <c r="O1447" s="69" t="s">
        <v>141</v>
      </c>
      <c r="P1447" s="69">
        <v>1.736</v>
      </c>
      <c r="Q1447" s="66" t="s">
        <v>59</v>
      </c>
      <c r="R1447" s="66" t="s">
        <v>479</v>
      </c>
      <c r="S1447" s="67">
        <v>180372.27269230699</v>
      </c>
      <c r="T1447" s="67">
        <f t="shared" si="22"/>
        <v>313126.26539384492</v>
      </c>
      <c r="U1447" s="67">
        <v>360744.54538461502</v>
      </c>
      <c r="V1447" s="68">
        <v>1</v>
      </c>
    </row>
    <row r="1448" spans="2:22" x14ac:dyDescent="0.25">
      <c r="B1448" s="66">
        <v>0</v>
      </c>
      <c r="C1448" s="66">
        <v>1694</v>
      </c>
      <c r="D1448" s="66">
        <v>1694</v>
      </c>
      <c r="E1448" s="66">
        <v>1694</v>
      </c>
      <c r="F1448" s="66">
        <v>1694</v>
      </c>
      <c r="G1448" s="66" t="s">
        <v>115</v>
      </c>
      <c r="H1448" s="66" t="s">
        <v>141</v>
      </c>
      <c r="O1448" s="69" t="s">
        <v>141</v>
      </c>
      <c r="P1448" s="69">
        <v>1.736</v>
      </c>
      <c r="Q1448" s="66" t="s">
        <v>65</v>
      </c>
      <c r="R1448" s="66" t="s">
        <v>475</v>
      </c>
      <c r="S1448" s="67">
        <v>6632.1625846153902</v>
      </c>
      <c r="T1448" s="67">
        <f t="shared" si="22"/>
        <v>11513.434246892317</v>
      </c>
      <c r="U1448" s="67">
        <v>73690.695384615407</v>
      </c>
      <c r="V1448" s="68">
        <v>1</v>
      </c>
    </row>
    <row r="1449" spans="2:22" x14ac:dyDescent="0.25">
      <c r="B1449" s="66">
        <v>0</v>
      </c>
      <c r="C1449" s="66">
        <v>1694</v>
      </c>
      <c r="D1449" s="66">
        <v>1694</v>
      </c>
      <c r="E1449" s="66">
        <v>1694</v>
      </c>
      <c r="F1449" s="66">
        <v>1694</v>
      </c>
      <c r="G1449" s="66" t="s">
        <v>115</v>
      </c>
      <c r="H1449" s="66" t="s">
        <v>141</v>
      </c>
      <c r="O1449" s="69" t="s">
        <v>141</v>
      </c>
      <c r="P1449" s="69">
        <v>1.736</v>
      </c>
      <c r="Q1449" s="66" t="s">
        <v>65</v>
      </c>
      <c r="R1449" s="66" t="s">
        <v>476</v>
      </c>
      <c r="S1449" s="67">
        <v>33662.279807692299</v>
      </c>
      <c r="T1449" s="67">
        <f t="shared" si="22"/>
        <v>58437.71774615383</v>
      </c>
      <c r="U1449" s="67">
        <v>336622.79807692301</v>
      </c>
      <c r="V1449" s="68">
        <v>3</v>
      </c>
    </row>
    <row r="1450" spans="2:22" x14ac:dyDescent="0.25">
      <c r="B1450" s="66">
        <v>0</v>
      </c>
      <c r="C1450" s="66">
        <v>1694</v>
      </c>
      <c r="D1450" s="66">
        <v>1694</v>
      </c>
      <c r="E1450" s="66">
        <v>1694</v>
      </c>
      <c r="F1450" s="66">
        <v>1694</v>
      </c>
      <c r="G1450" s="66" t="s">
        <v>115</v>
      </c>
      <c r="H1450" s="66" t="s">
        <v>141</v>
      </c>
      <c r="O1450" s="69" t="s">
        <v>141</v>
      </c>
      <c r="P1450" s="69">
        <v>1.736</v>
      </c>
      <c r="Q1450" s="66" t="s">
        <v>65</v>
      </c>
      <c r="R1450" s="66" t="s">
        <v>466</v>
      </c>
      <c r="S1450" s="67">
        <v>35804.274288461602</v>
      </c>
      <c r="T1450" s="67">
        <f t="shared" si="22"/>
        <v>62156.220164769344</v>
      </c>
      <c r="U1450" s="67">
        <v>238695.16192307699</v>
      </c>
      <c r="V1450" s="68">
        <v>2</v>
      </c>
    </row>
    <row r="1451" spans="2:22" x14ac:dyDescent="0.25">
      <c r="B1451" s="66">
        <v>0</v>
      </c>
      <c r="C1451" s="66">
        <v>1694</v>
      </c>
      <c r="D1451" s="66">
        <v>1694</v>
      </c>
      <c r="E1451" s="66">
        <v>1694</v>
      </c>
      <c r="F1451" s="66">
        <v>1694</v>
      </c>
      <c r="G1451" s="66" t="s">
        <v>115</v>
      </c>
      <c r="H1451" s="66" t="s">
        <v>141</v>
      </c>
      <c r="O1451" s="69" t="s">
        <v>141</v>
      </c>
      <c r="P1451" s="69">
        <v>1.736</v>
      </c>
      <c r="Q1451" s="66" t="s">
        <v>65</v>
      </c>
      <c r="R1451" s="66" t="s">
        <v>482</v>
      </c>
      <c r="S1451" s="67">
        <v>404608.03761538398</v>
      </c>
      <c r="T1451" s="67">
        <f t="shared" si="22"/>
        <v>702399.55330030655</v>
      </c>
      <c r="U1451" s="67">
        <v>578011.48230769194</v>
      </c>
      <c r="V1451" s="68">
        <v>1</v>
      </c>
    </row>
    <row r="1452" spans="2:22" x14ac:dyDescent="0.25">
      <c r="B1452" s="66">
        <v>0</v>
      </c>
      <c r="C1452" s="66">
        <v>1694</v>
      </c>
      <c r="D1452" s="66">
        <v>3387</v>
      </c>
      <c r="E1452" s="66">
        <v>3387</v>
      </c>
      <c r="F1452" s="66">
        <v>3387</v>
      </c>
      <c r="G1452" s="66" t="s">
        <v>115</v>
      </c>
      <c r="H1452" s="66" t="s">
        <v>141</v>
      </c>
      <c r="I1452" s="66" t="s">
        <v>44</v>
      </c>
      <c r="J1452" s="66" t="s">
        <v>253</v>
      </c>
      <c r="O1452" s="69" t="s">
        <v>141</v>
      </c>
      <c r="P1452" s="69">
        <v>1.736</v>
      </c>
      <c r="Q1452" s="66" t="s">
        <v>65</v>
      </c>
      <c r="R1452" s="66" t="s">
        <v>474</v>
      </c>
      <c r="S1452" s="67">
        <v>3648.00673846154</v>
      </c>
      <c r="T1452" s="67">
        <f t="shared" si="22"/>
        <v>6332.9396979692337</v>
      </c>
      <c r="U1452" s="67">
        <v>60800.112307692303</v>
      </c>
      <c r="V1452" s="68">
        <v>1</v>
      </c>
    </row>
    <row r="1453" spans="2:22" x14ac:dyDescent="0.25">
      <c r="B1453" s="66">
        <v>0</v>
      </c>
      <c r="C1453" s="66">
        <v>1694</v>
      </c>
      <c r="D1453" s="66">
        <v>3387</v>
      </c>
      <c r="E1453" s="66">
        <v>3387</v>
      </c>
      <c r="F1453" s="66">
        <v>3387</v>
      </c>
      <c r="G1453" s="66" t="s">
        <v>115</v>
      </c>
      <c r="H1453" s="66" t="s">
        <v>141</v>
      </c>
      <c r="I1453" s="66" t="s">
        <v>44</v>
      </c>
      <c r="J1453" s="66" t="s">
        <v>253</v>
      </c>
      <c r="O1453" s="69" t="s">
        <v>141</v>
      </c>
      <c r="P1453" s="69">
        <v>1.736</v>
      </c>
      <c r="Q1453" s="66" t="s">
        <v>65</v>
      </c>
      <c r="R1453" s="66" t="s">
        <v>475</v>
      </c>
      <c r="S1453" s="67">
        <v>6683.36282307692</v>
      </c>
      <c r="T1453" s="67">
        <f t="shared" si="22"/>
        <v>11602.317860861533</v>
      </c>
      <c r="U1453" s="67">
        <v>74259.586923076902</v>
      </c>
      <c r="V1453" s="68">
        <v>1</v>
      </c>
    </row>
    <row r="1454" spans="2:22" x14ac:dyDescent="0.25">
      <c r="B1454" s="66">
        <v>0</v>
      </c>
      <c r="C1454" s="66">
        <v>1694</v>
      </c>
      <c r="D1454" s="66">
        <v>3387</v>
      </c>
      <c r="E1454" s="66">
        <v>3387</v>
      </c>
      <c r="F1454" s="66">
        <v>3387</v>
      </c>
      <c r="G1454" s="66" t="s">
        <v>115</v>
      </c>
      <c r="H1454" s="66" t="s">
        <v>141</v>
      </c>
      <c r="I1454" s="66" t="s">
        <v>44</v>
      </c>
      <c r="J1454" s="66" t="s">
        <v>253</v>
      </c>
      <c r="O1454" s="69" t="s">
        <v>141</v>
      </c>
      <c r="P1454" s="69">
        <v>1.736</v>
      </c>
      <c r="Q1454" s="66" t="s">
        <v>65</v>
      </c>
      <c r="R1454" s="66" t="s">
        <v>465</v>
      </c>
      <c r="S1454" s="67">
        <v>87735.3575000001</v>
      </c>
      <c r="T1454" s="67">
        <f t="shared" si="22"/>
        <v>152308.58062000017</v>
      </c>
      <c r="U1454" s="67">
        <v>877353.57499999995</v>
      </c>
      <c r="V1454" s="68">
        <v>10</v>
      </c>
    </row>
    <row r="1455" spans="2:22" x14ac:dyDescent="0.25">
      <c r="B1455" s="66">
        <v>0</v>
      </c>
      <c r="C1455" s="66">
        <v>1694</v>
      </c>
      <c r="D1455" s="66">
        <v>3387</v>
      </c>
      <c r="E1455" s="66">
        <v>3387</v>
      </c>
      <c r="F1455" s="66">
        <v>3387</v>
      </c>
      <c r="G1455" s="66" t="s">
        <v>115</v>
      </c>
      <c r="H1455" s="66" t="s">
        <v>141</v>
      </c>
      <c r="I1455" s="66" t="s">
        <v>44</v>
      </c>
      <c r="J1455" s="66" t="s">
        <v>253</v>
      </c>
      <c r="O1455" s="69" t="s">
        <v>141</v>
      </c>
      <c r="P1455" s="69">
        <v>1.736</v>
      </c>
      <c r="Q1455" s="66" t="s">
        <v>65</v>
      </c>
      <c r="R1455" s="66" t="s">
        <v>466</v>
      </c>
      <c r="S1455" s="67">
        <v>115465.67826923099</v>
      </c>
      <c r="T1455" s="67">
        <f t="shared" si="22"/>
        <v>200448.41747538501</v>
      </c>
      <c r="U1455" s="67">
        <v>769771.18846153805</v>
      </c>
      <c r="V1455" s="68">
        <v>6</v>
      </c>
    </row>
    <row r="1456" spans="2:22" x14ac:dyDescent="0.25">
      <c r="B1456" s="66">
        <v>0</v>
      </c>
      <c r="C1456" s="66">
        <v>1694</v>
      </c>
      <c r="D1456" s="66">
        <v>3387</v>
      </c>
      <c r="E1456" s="66">
        <v>3387</v>
      </c>
      <c r="F1456" s="66">
        <v>3387</v>
      </c>
      <c r="G1456" s="66" t="s">
        <v>115</v>
      </c>
      <c r="H1456" s="66" t="s">
        <v>141</v>
      </c>
      <c r="I1456" s="66" t="s">
        <v>44</v>
      </c>
      <c r="J1456" s="66" t="s">
        <v>253</v>
      </c>
      <c r="O1456" s="69" t="s">
        <v>141</v>
      </c>
      <c r="P1456" s="69">
        <v>1.736</v>
      </c>
      <c r="Q1456" s="66" t="s">
        <v>65</v>
      </c>
      <c r="R1456" s="66" t="s">
        <v>467</v>
      </c>
      <c r="S1456" s="67">
        <v>9125.2800000000007</v>
      </c>
      <c r="T1456" s="67">
        <f t="shared" si="22"/>
        <v>15841.486080000001</v>
      </c>
      <c r="U1456" s="67">
        <v>45626.400000000001</v>
      </c>
      <c r="V1456" s="68">
        <v>1</v>
      </c>
    </row>
    <row r="1457" spans="2:22" x14ac:dyDescent="0.25">
      <c r="B1457" s="66">
        <v>0</v>
      </c>
      <c r="C1457" s="66">
        <v>1694</v>
      </c>
      <c r="D1457" s="66">
        <v>3387</v>
      </c>
      <c r="E1457" s="66">
        <v>3387</v>
      </c>
      <c r="F1457" s="66">
        <v>3387</v>
      </c>
      <c r="G1457" s="66" t="s">
        <v>115</v>
      </c>
      <c r="H1457" s="66" t="s">
        <v>141</v>
      </c>
      <c r="I1457" s="66" t="s">
        <v>44</v>
      </c>
      <c r="J1457" s="66" t="s">
        <v>253</v>
      </c>
      <c r="O1457" s="69" t="s">
        <v>141</v>
      </c>
      <c r="P1457" s="69">
        <v>1.736</v>
      </c>
      <c r="Q1457" s="66" t="s">
        <v>65</v>
      </c>
      <c r="R1457" s="66" t="s">
        <v>468</v>
      </c>
      <c r="S1457" s="67">
        <v>45585.922019230798</v>
      </c>
      <c r="T1457" s="67">
        <f t="shared" si="22"/>
        <v>79137.160625384669</v>
      </c>
      <c r="U1457" s="67">
        <v>182343.68807692299</v>
      </c>
      <c r="V1457" s="68">
        <v>1</v>
      </c>
    </row>
    <row r="1458" spans="2:22" x14ac:dyDescent="0.25">
      <c r="B1458" s="66">
        <v>0</v>
      </c>
      <c r="C1458" s="66">
        <v>1694</v>
      </c>
      <c r="D1458" s="66">
        <v>3387</v>
      </c>
      <c r="E1458" s="66">
        <v>3387</v>
      </c>
      <c r="F1458" s="66">
        <v>3387</v>
      </c>
      <c r="G1458" s="66" t="s">
        <v>115</v>
      </c>
      <c r="H1458" s="66" t="s">
        <v>141</v>
      </c>
      <c r="I1458" s="66" t="s">
        <v>44</v>
      </c>
      <c r="J1458" s="66" t="s">
        <v>253</v>
      </c>
      <c r="O1458" s="69" t="s">
        <v>141</v>
      </c>
      <c r="P1458" s="69">
        <v>1.736</v>
      </c>
      <c r="Q1458" s="66" t="s">
        <v>65</v>
      </c>
      <c r="R1458" s="66" t="s">
        <v>469</v>
      </c>
      <c r="S1458" s="67">
        <v>56675.199000000001</v>
      </c>
      <c r="T1458" s="67">
        <f t="shared" si="22"/>
        <v>98388.145464000001</v>
      </c>
      <c r="U1458" s="67">
        <v>161929.14000000001</v>
      </c>
      <c r="V1458" s="68">
        <v>1</v>
      </c>
    </row>
    <row r="1459" spans="2:22" x14ac:dyDescent="0.25">
      <c r="B1459" s="66">
        <v>0</v>
      </c>
      <c r="C1459" s="66">
        <v>1694</v>
      </c>
      <c r="D1459" s="66">
        <v>3387</v>
      </c>
      <c r="E1459" s="66">
        <v>5080</v>
      </c>
      <c r="F1459" s="66">
        <v>5080</v>
      </c>
      <c r="G1459" s="66" t="s">
        <v>115</v>
      </c>
      <c r="H1459" s="66" t="s">
        <v>141</v>
      </c>
      <c r="I1459" s="66" t="s">
        <v>44</v>
      </c>
      <c r="J1459" s="66" t="s">
        <v>253</v>
      </c>
      <c r="K1459" s="66" t="s">
        <v>254</v>
      </c>
      <c r="L1459" s="66" t="s">
        <v>255</v>
      </c>
      <c r="O1459" s="69" t="s">
        <v>141</v>
      </c>
      <c r="P1459" s="69">
        <v>1.736</v>
      </c>
      <c r="Q1459" s="66" t="s">
        <v>65</v>
      </c>
      <c r="R1459" s="66" t="s">
        <v>472</v>
      </c>
      <c r="S1459" s="67">
        <v>29253.7</v>
      </c>
      <c r="T1459" s="67">
        <f t="shared" si="22"/>
        <v>50784.423199999997</v>
      </c>
      <c r="U1459" s="67">
        <v>585074</v>
      </c>
      <c r="V1459" s="68">
        <v>8</v>
      </c>
    </row>
    <row r="1460" spans="2:22" x14ac:dyDescent="0.25">
      <c r="B1460" s="66">
        <v>0</v>
      </c>
      <c r="C1460" s="66">
        <v>1694</v>
      </c>
      <c r="D1460" s="66">
        <v>3387</v>
      </c>
      <c r="E1460" s="66">
        <v>5080</v>
      </c>
      <c r="F1460" s="66">
        <v>5080</v>
      </c>
      <c r="G1460" s="66" t="s">
        <v>115</v>
      </c>
      <c r="H1460" s="66" t="s">
        <v>141</v>
      </c>
      <c r="I1460" s="66" t="s">
        <v>44</v>
      </c>
      <c r="J1460" s="66" t="s">
        <v>253</v>
      </c>
      <c r="K1460" s="66" t="s">
        <v>254</v>
      </c>
      <c r="L1460" s="66" t="s">
        <v>255</v>
      </c>
      <c r="O1460" s="69" t="s">
        <v>141</v>
      </c>
      <c r="P1460" s="69">
        <v>1.736</v>
      </c>
      <c r="Q1460" s="66" t="s">
        <v>65</v>
      </c>
      <c r="R1460" s="66" t="s">
        <v>476</v>
      </c>
      <c r="S1460" s="67">
        <v>43500.950384615397</v>
      </c>
      <c r="T1460" s="67">
        <f t="shared" si="22"/>
        <v>75517.649867692322</v>
      </c>
      <c r="U1460" s="67">
        <v>435009.50384615402</v>
      </c>
      <c r="V1460" s="68">
        <v>4</v>
      </c>
    </row>
    <row r="1461" spans="2:22" x14ac:dyDescent="0.25">
      <c r="B1461" s="66">
        <v>0</v>
      </c>
      <c r="C1461" s="66">
        <v>1694</v>
      </c>
      <c r="D1461" s="66">
        <v>3387</v>
      </c>
      <c r="E1461" s="66">
        <v>5080</v>
      </c>
      <c r="F1461" s="66">
        <v>5080</v>
      </c>
      <c r="G1461" s="66" t="s">
        <v>115</v>
      </c>
      <c r="H1461" s="66" t="s">
        <v>141</v>
      </c>
      <c r="I1461" s="66" t="s">
        <v>44</v>
      </c>
      <c r="J1461" s="66" t="s">
        <v>253</v>
      </c>
      <c r="K1461" s="66" t="s">
        <v>254</v>
      </c>
      <c r="L1461" s="66" t="s">
        <v>255</v>
      </c>
      <c r="O1461" s="69" t="s">
        <v>141</v>
      </c>
      <c r="P1461" s="69">
        <v>1.736</v>
      </c>
      <c r="Q1461" s="66" t="s">
        <v>65</v>
      </c>
      <c r="R1461" s="66" t="s">
        <v>466</v>
      </c>
      <c r="S1461" s="67">
        <v>174791.20026923099</v>
      </c>
      <c r="T1461" s="67">
        <f t="shared" si="22"/>
        <v>303437.52366738499</v>
      </c>
      <c r="U1461" s="67">
        <v>1165274.66846154</v>
      </c>
      <c r="V1461" s="68">
        <v>9</v>
      </c>
    </row>
    <row r="1462" spans="2:22" x14ac:dyDescent="0.25">
      <c r="B1462" s="66">
        <v>0</v>
      </c>
      <c r="C1462" s="66">
        <v>1694</v>
      </c>
      <c r="D1462" s="66">
        <v>3387</v>
      </c>
      <c r="E1462" s="66">
        <v>5080</v>
      </c>
      <c r="F1462" s="66">
        <v>5080</v>
      </c>
      <c r="G1462" s="66" t="s">
        <v>115</v>
      </c>
      <c r="H1462" s="66" t="s">
        <v>141</v>
      </c>
      <c r="I1462" s="66" t="s">
        <v>44</v>
      </c>
      <c r="J1462" s="66" t="s">
        <v>253</v>
      </c>
      <c r="K1462" s="66" t="s">
        <v>254</v>
      </c>
      <c r="L1462" s="66" t="s">
        <v>255</v>
      </c>
      <c r="O1462" s="69" t="s">
        <v>141</v>
      </c>
      <c r="P1462" s="69">
        <v>1.736</v>
      </c>
      <c r="Q1462" s="66" t="s">
        <v>65</v>
      </c>
      <c r="R1462" s="66" t="s">
        <v>467</v>
      </c>
      <c r="S1462" s="67">
        <v>29312.643538461602</v>
      </c>
      <c r="T1462" s="67">
        <f t="shared" si="22"/>
        <v>50886.749182769337</v>
      </c>
      <c r="U1462" s="67">
        <v>146563.21769230801</v>
      </c>
      <c r="V1462" s="68">
        <v>1</v>
      </c>
    </row>
    <row r="1463" spans="2:22" x14ac:dyDescent="0.25">
      <c r="B1463" s="66">
        <v>0</v>
      </c>
      <c r="C1463" s="66">
        <v>1694</v>
      </c>
      <c r="D1463" s="66">
        <v>3387</v>
      </c>
      <c r="E1463" s="66">
        <v>5080</v>
      </c>
      <c r="F1463" s="66">
        <v>5080</v>
      </c>
      <c r="G1463" s="66" t="s">
        <v>115</v>
      </c>
      <c r="H1463" s="66" t="s">
        <v>141</v>
      </c>
      <c r="I1463" s="66" t="s">
        <v>44</v>
      </c>
      <c r="J1463" s="66" t="s">
        <v>253</v>
      </c>
      <c r="K1463" s="66" t="s">
        <v>254</v>
      </c>
      <c r="L1463" s="66" t="s">
        <v>255</v>
      </c>
      <c r="O1463" s="69" t="s">
        <v>141</v>
      </c>
      <c r="P1463" s="69">
        <v>1.736</v>
      </c>
      <c r="Q1463" s="66" t="s">
        <v>65</v>
      </c>
      <c r="R1463" s="66" t="s">
        <v>468</v>
      </c>
      <c r="S1463" s="67">
        <v>16376.885</v>
      </c>
      <c r="T1463" s="67">
        <f t="shared" si="22"/>
        <v>28430.272359999999</v>
      </c>
      <c r="U1463" s="67">
        <v>65507.54</v>
      </c>
      <c r="V1463" s="68">
        <v>1</v>
      </c>
    </row>
    <row r="1464" spans="2:22" x14ac:dyDescent="0.25">
      <c r="B1464" s="66">
        <v>0</v>
      </c>
      <c r="C1464" s="66">
        <v>1694</v>
      </c>
      <c r="D1464" s="66">
        <v>3387</v>
      </c>
      <c r="E1464" s="66">
        <v>5080</v>
      </c>
      <c r="F1464" s="66">
        <v>5080</v>
      </c>
      <c r="G1464" s="66" t="s">
        <v>115</v>
      </c>
      <c r="H1464" s="66" t="s">
        <v>141</v>
      </c>
      <c r="I1464" s="66" t="s">
        <v>44</v>
      </c>
      <c r="J1464" s="66" t="s">
        <v>253</v>
      </c>
      <c r="K1464" s="66" t="s">
        <v>254</v>
      </c>
      <c r="L1464" s="66" t="s">
        <v>255</v>
      </c>
      <c r="O1464" s="69" t="s">
        <v>141</v>
      </c>
      <c r="P1464" s="69">
        <v>1.736</v>
      </c>
      <c r="Q1464" s="66" t="s">
        <v>65</v>
      </c>
      <c r="R1464" s="66" t="s">
        <v>478</v>
      </c>
      <c r="S1464" s="67">
        <v>57469.633730769303</v>
      </c>
      <c r="T1464" s="67">
        <f t="shared" si="22"/>
        <v>99767.284156615511</v>
      </c>
      <c r="U1464" s="67">
        <v>191565.44576923101</v>
      </c>
      <c r="V1464" s="68">
        <v>1</v>
      </c>
    </row>
    <row r="1465" spans="2:22" x14ac:dyDescent="0.25">
      <c r="B1465" s="66">
        <v>0</v>
      </c>
      <c r="C1465" s="66">
        <v>1694</v>
      </c>
      <c r="D1465" s="66">
        <v>3387</v>
      </c>
      <c r="E1465" s="66">
        <v>6773</v>
      </c>
      <c r="F1465" s="66">
        <v>6773</v>
      </c>
      <c r="G1465" s="66" t="s">
        <v>115</v>
      </c>
      <c r="H1465" s="66" t="s">
        <v>141</v>
      </c>
      <c r="I1465" s="66" t="s">
        <v>44</v>
      </c>
      <c r="J1465" s="66" t="s">
        <v>253</v>
      </c>
      <c r="K1465" s="66" t="s">
        <v>256</v>
      </c>
      <c r="L1465" s="66" t="s">
        <v>257</v>
      </c>
      <c r="O1465" s="69" t="s">
        <v>141</v>
      </c>
      <c r="P1465" s="69">
        <v>1.736</v>
      </c>
      <c r="Q1465" s="66" t="s">
        <v>65</v>
      </c>
      <c r="R1465" s="66" t="s">
        <v>473</v>
      </c>
      <c r="S1465" s="67">
        <v>2412.78511538462</v>
      </c>
      <c r="T1465" s="67">
        <f t="shared" si="22"/>
        <v>4188.5949603077006</v>
      </c>
      <c r="U1465" s="67">
        <v>48255.7023076923</v>
      </c>
      <c r="V1465" s="68">
        <v>1</v>
      </c>
    </row>
    <row r="1466" spans="2:22" x14ac:dyDescent="0.25">
      <c r="B1466" s="66">
        <v>0</v>
      </c>
      <c r="C1466" s="66">
        <v>1694</v>
      </c>
      <c r="D1466" s="66">
        <v>3387</v>
      </c>
      <c r="E1466" s="66">
        <v>6773</v>
      </c>
      <c r="F1466" s="66">
        <v>6773</v>
      </c>
      <c r="G1466" s="66" t="s">
        <v>115</v>
      </c>
      <c r="H1466" s="66" t="s">
        <v>141</v>
      </c>
      <c r="I1466" s="66" t="s">
        <v>44</v>
      </c>
      <c r="J1466" s="66" t="s">
        <v>253</v>
      </c>
      <c r="K1466" s="66" t="s">
        <v>256</v>
      </c>
      <c r="L1466" s="66" t="s">
        <v>257</v>
      </c>
      <c r="O1466" s="69" t="s">
        <v>141</v>
      </c>
      <c r="P1466" s="69">
        <v>1.736</v>
      </c>
      <c r="Q1466" s="66" t="s">
        <v>65</v>
      </c>
      <c r="R1466" s="66" t="s">
        <v>474</v>
      </c>
      <c r="S1466" s="67">
        <v>14721.3404538462</v>
      </c>
      <c r="T1466" s="67">
        <f t="shared" si="22"/>
        <v>25556.247027877002</v>
      </c>
      <c r="U1466" s="67">
        <v>245355.67423076899</v>
      </c>
      <c r="V1466" s="68">
        <v>4</v>
      </c>
    </row>
    <row r="1467" spans="2:22" x14ac:dyDescent="0.25">
      <c r="B1467" s="66">
        <v>0</v>
      </c>
      <c r="C1467" s="66">
        <v>1694</v>
      </c>
      <c r="D1467" s="66">
        <v>3387</v>
      </c>
      <c r="E1467" s="66">
        <v>6773</v>
      </c>
      <c r="F1467" s="66">
        <v>6773</v>
      </c>
      <c r="G1467" s="66" t="s">
        <v>115</v>
      </c>
      <c r="H1467" s="66" t="s">
        <v>141</v>
      </c>
      <c r="I1467" s="66" t="s">
        <v>44</v>
      </c>
      <c r="J1467" s="66" t="s">
        <v>253</v>
      </c>
      <c r="K1467" s="66" t="s">
        <v>256</v>
      </c>
      <c r="L1467" s="66" t="s">
        <v>257</v>
      </c>
      <c r="O1467" s="69" t="s">
        <v>141</v>
      </c>
      <c r="P1467" s="69">
        <v>1.736</v>
      </c>
      <c r="Q1467" s="66" t="s">
        <v>65</v>
      </c>
      <c r="R1467" s="66" t="s">
        <v>465</v>
      </c>
      <c r="S1467" s="67">
        <v>27333.2372692307</v>
      </c>
      <c r="T1467" s="67">
        <f t="shared" si="22"/>
        <v>47450.499899384493</v>
      </c>
      <c r="U1467" s="67">
        <v>273332.37269230798</v>
      </c>
      <c r="V1467" s="68">
        <v>3</v>
      </c>
    </row>
    <row r="1468" spans="2:22" x14ac:dyDescent="0.25">
      <c r="B1468" s="66">
        <v>0</v>
      </c>
      <c r="C1468" s="66">
        <v>1694</v>
      </c>
      <c r="D1468" s="66">
        <v>3387</v>
      </c>
      <c r="E1468" s="66">
        <v>6773</v>
      </c>
      <c r="F1468" s="66">
        <v>6773</v>
      </c>
      <c r="G1468" s="66" t="s">
        <v>115</v>
      </c>
      <c r="H1468" s="66" t="s">
        <v>141</v>
      </c>
      <c r="I1468" s="66" t="s">
        <v>44</v>
      </c>
      <c r="J1468" s="66" t="s">
        <v>253</v>
      </c>
      <c r="K1468" s="66" t="s">
        <v>256</v>
      </c>
      <c r="L1468" s="66" t="s">
        <v>257</v>
      </c>
      <c r="O1468" s="69" t="s">
        <v>141</v>
      </c>
      <c r="P1468" s="69">
        <v>1.736</v>
      </c>
      <c r="Q1468" s="66" t="s">
        <v>65</v>
      </c>
      <c r="R1468" s="66" t="s">
        <v>476</v>
      </c>
      <c r="S1468" s="67">
        <v>399905.54650000198</v>
      </c>
      <c r="T1468" s="67">
        <f t="shared" si="22"/>
        <v>694236.02872400347</v>
      </c>
      <c r="U1468" s="67">
        <v>3999055.4649999999</v>
      </c>
      <c r="V1468" s="68">
        <v>35</v>
      </c>
    </row>
    <row r="1469" spans="2:22" x14ac:dyDescent="0.25">
      <c r="B1469" s="66">
        <v>0</v>
      </c>
      <c r="C1469" s="66">
        <v>1694</v>
      </c>
      <c r="D1469" s="66">
        <v>3387</v>
      </c>
      <c r="E1469" s="66">
        <v>6773</v>
      </c>
      <c r="F1469" s="66">
        <v>6773</v>
      </c>
      <c r="G1469" s="66" t="s">
        <v>115</v>
      </c>
      <c r="H1469" s="66" t="s">
        <v>141</v>
      </c>
      <c r="I1469" s="66" t="s">
        <v>44</v>
      </c>
      <c r="J1469" s="66" t="s">
        <v>253</v>
      </c>
      <c r="K1469" s="66" t="s">
        <v>256</v>
      </c>
      <c r="L1469" s="66" t="s">
        <v>257</v>
      </c>
      <c r="O1469" s="69" t="s">
        <v>141</v>
      </c>
      <c r="P1469" s="69">
        <v>1.736</v>
      </c>
      <c r="Q1469" s="66" t="s">
        <v>65</v>
      </c>
      <c r="R1469" s="66" t="s">
        <v>466</v>
      </c>
      <c r="S1469" s="67">
        <v>157262.01686538401</v>
      </c>
      <c r="T1469" s="67">
        <f t="shared" si="22"/>
        <v>273006.86127830663</v>
      </c>
      <c r="U1469" s="67">
        <v>1048413.44576923</v>
      </c>
      <c r="V1469" s="68">
        <v>8</v>
      </c>
    </row>
    <row r="1470" spans="2:22" x14ac:dyDescent="0.25">
      <c r="B1470" s="66">
        <v>0</v>
      </c>
      <c r="C1470" s="66">
        <v>1694</v>
      </c>
      <c r="D1470" s="66">
        <v>3387</v>
      </c>
      <c r="E1470" s="66">
        <v>6773</v>
      </c>
      <c r="F1470" s="66">
        <v>6773</v>
      </c>
      <c r="G1470" s="66" t="s">
        <v>115</v>
      </c>
      <c r="H1470" s="66" t="s">
        <v>141</v>
      </c>
      <c r="I1470" s="66" t="s">
        <v>44</v>
      </c>
      <c r="J1470" s="66" t="s">
        <v>253</v>
      </c>
      <c r="K1470" s="66" t="s">
        <v>256</v>
      </c>
      <c r="L1470" s="66" t="s">
        <v>257</v>
      </c>
      <c r="O1470" s="69" t="s">
        <v>141</v>
      </c>
      <c r="P1470" s="69">
        <v>1.736</v>
      </c>
      <c r="Q1470" s="66" t="s">
        <v>65</v>
      </c>
      <c r="R1470" s="66" t="s">
        <v>467</v>
      </c>
      <c r="S1470" s="67">
        <v>33189.428076923003</v>
      </c>
      <c r="T1470" s="67">
        <f t="shared" si="22"/>
        <v>57616.847141538332</v>
      </c>
      <c r="U1470" s="67">
        <v>165947.14038461499</v>
      </c>
      <c r="V1470" s="68">
        <v>1</v>
      </c>
    </row>
    <row r="1471" spans="2:22" x14ac:dyDescent="0.25">
      <c r="B1471" s="66">
        <v>0</v>
      </c>
      <c r="C1471" s="66">
        <v>1694</v>
      </c>
      <c r="D1471" s="66">
        <v>3387</v>
      </c>
      <c r="E1471" s="66">
        <v>6773</v>
      </c>
      <c r="F1471" s="66">
        <v>6773</v>
      </c>
      <c r="G1471" s="66" t="s">
        <v>115</v>
      </c>
      <c r="H1471" s="66" t="s">
        <v>141</v>
      </c>
      <c r="I1471" s="66" t="s">
        <v>44</v>
      </c>
      <c r="J1471" s="66" t="s">
        <v>253</v>
      </c>
      <c r="K1471" s="66" t="s">
        <v>256</v>
      </c>
      <c r="L1471" s="66" t="s">
        <v>257</v>
      </c>
      <c r="O1471" s="69" t="s">
        <v>141</v>
      </c>
      <c r="P1471" s="69">
        <v>1.736</v>
      </c>
      <c r="Q1471" s="66" t="s">
        <v>65</v>
      </c>
      <c r="R1471" s="66" t="s">
        <v>468</v>
      </c>
      <c r="S1471" s="67">
        <v>43797.195673077003</v>
      </c>
      <c r="T1471" s="67">
        <f t="shared" si="22"/>
        <v>76031.931688461671</v>
      </c>
      <c r="U1471" s="67">
        <v>175188.78269230801</v>
      </c>
      <c r="V1471" s="68">
        <v>1</v>
      </c>
    </row>
    <row r="1472" spans="2:22" x14ac:dyDescent="0.25">
      <c r="B1472" s="66">
        <v>0</v>
      </c>
      <c r="C1472" s="66">
        <v>1694</v>
      </c>
      <c r="D1472" s="66">
        <v>3387</v>
      </c>
      <c r="E1472" s="66">
        <v>6773</v>
      </c>
      <c r="F1472" s="66">
        <v>6773</v>
      </c>
      <c r="G1472" s="66" t="s">
        <v>115</v>
      </c>
      <c r="H1472" s="66" t="s">
        <v>141</v>
      </c>
      <c r="I1472" s="66" t="s">
        <v>44</v>
      </c>
      <c r="J1472" s="66" t="s">
        <v>253</v>
      </c>
      <c r="K1472" s="66" t="s">
        <v>256</v>
      </c>
      <c r="L1472" s="66" t="s">
        <v>257</v>
      </c>
      <c r="O1472" s="69" t="s">
        <v>141</v>
      </c>
      <c r="P1472" s="69">
        <v>1.736</v>
      </c>
      <c r="Q1472" s="66" t="s">
        <v>65</v>
      </c>
      <c r="R1472" s="66" t="s">
        <v>469</v>
      </c>
      <c r="S1472" s="67">
        <v>87275.346846153901</v>
      </c>
      <c r="T1472" s="67">
        <f t="shared" si="22"/>
        <v>151510.00212492316</v>
      </c>
      <c r="U1472" s="67">
        <v>249358.133846154</v>
      </c>
      <c r="V1472" s="68">
        <v>1</v>
      </c>
    </row>
    <row r="1473" spans="2:22" x14ac:dyDescent="0.25">
      <c r="B1473" s="66">
        <v>0</v>
      </c>
      <c r="C1473" s="66">
        <v>1694</v>
      </c>
      <c r="D1473" s="66">
        <v>3387</v>
      </c>
      <c r="E1473" s="66">
        <v>6773</v>
      </c>
      <c r="F1473" s="66">
        <v>8466</v>
      </c>
      <c r="G1473" s="66" t="s">
        <v>115</v>
      </c>
      <c r="H1473" s="66" t="s">
        <v>141</v>
      </c>
      <c r="I1473" s="66" t="s">
        <v>44</v>
      </c>
      <c r="J1473" s="66" t="s">
        <v>253</v>
      </c>
      <c r="K1473" s="66" t="s">
        <v>256</v>
      </c>
      <c r="L1473" s="66" t="s">
        <v>257</v>
      </c>
      <c r="M1473" s="66" t="s">
        <v>291</v>
      </c>
      <c r="N1473" s="66" t="s">
        <v>292</v>
      </c>
      <c r="O1473" s="69" t="s">
        <v>141</v>
      </c>
      <c r="P1473" s="69">
        <v>1.736</v>
      </c>
      <c r="Q1473" s="66" t="s">
        <v>65</v>
      </c>
      <c r="R1473" s="66" t="s">
        <v>472</v>
      </c>
      <c r="S1473" s="67">
        <v>11561.353499999999</v>
      </c>
      <c r="T1473" s="67">
        <f t="shared" si="22"/>
        <v>20070.509675999998</v>
      </c>
      <c r="U1473" s="67">
        <v>231227.07</v>
      </c>
      <c r="V1473" s="68">
        <v>3</v>
      </c>
    </row>
    <row r="1474" spans="2:22" x14ac:dyDescent="0.25">
      <c r="B1474" s="66">
        <v>0</v>
      </c>
      <c r="C1474" s="66">
        <v>1694</v>
      </c>
      <c r="D1474" s="66">
        <v>3387</v>
      </c>
      <c r="E1474" s="66">
        <v>6773</v>
      </c>
      <c r="F1474" s="66">
        <v>8466</v>
      </c>
      <c r="G1474" s="66" t="s">
        <v>115</v>
      </c>
      <c r="H1474" s="66" t="s">
        <v>141</v>
      </c>
      <c r="I1474" s="66" t="s">
        <v>44</v>
      </c>
      <c r="J1474" s="66" t="s">
        <v>253</v>
      </c>
      <c r="K1474" s="66" t="s">
        <v>256</v>
      </c>
      <c r="L1474" s="66" t="s">
        <v>257</v>
      </c>
      <c r="M1474" s="66" t="s">
        <v>291</v>
      </c>
      <c r="N1474" s="66" t="s">
        <v>292</v>
      </c>
      <c r="O1474" s="69" t="s">
        <v>141</v>
      </c>
      <c r="P1474" s="69">
        <v>1.736</v>
      </c>
      <c r="Q1474" s="66" t="s">
        <v>65</v>
      </c>
      <c r="R1474" s="66" t="s">
        <v>474</v>
      </c>
      <c r="S1474" s="67">
        <v>14359.202630769199</v>
      </c>
      <c r="T1474" s="67">
        <f t="shared" si="22"/>
        <v>24927.575767015329</v>
      </c>
      <c r="U1474" s="67">
        <v>239320.043846154</v>
      </c>
      <c r="V1474" s="68">
        <v>4</v>
      </c>
    </row>
    <row r="1475" spans="2:22" x14ac:dyDescent="0.25">
      <c r="B1475" s="66">
        <v>0</v>
      </c>
      <c r="C1475" s="66">
        <v>1694</v>
      </c>
      <c r="D1475" s="66">
        <v>3387</v>
      </c>
      <c r="E1475" s="66">
        <v>6773</v>
      </c>
      <c r="F1475" s="66">
        <v>8466</v>
      </c>
      <c r="G1475" s="66" t="s">
        <v>115</v>
      </c>
      <c r="H1475" s="66" t="s">
        <v>141</v>
      </c>
      <c r="I1475" s="66" t="s">
        <v>44</v>
      </c>
      <c r="J1475" s="66" t="s">
        <v>253</v>
      </c>
      <c r="K1475" s="66" t="s">
        <v>256</v>
      </c>
      <c r="L1475" s="66" t="s">
        <v>257</v>
      </c>
      <c r="M1475" s="66" t="s">
        <v>291</v>
      </c>
      <c r="N1475" s="66" t="s">
        <v>292</v>
      </c>
      <c r="O1475" s="69" t="s">
        <v>141</v>
      </c>
      <c r="P1475" s="69">
        <v>1.736</v>
      </c>
      <c r="Q1475" s="66" t="s">
        <v>65</v>
      </c>
      <c r="R1475" s="66" t="s">
        <v>471</v>
      </c>
      <c r="S1475" s="67">
        <v>25870.9218461538</v>
      </c>
      <c r="T1475" s="67">
        <f t="shared" ref="T1475:T1538" si="23">S1475*P1475</f>
        <v>44911.920324922998</v>
      </c>
      <c r="U1475" s="67">
        <v>323386.52307692298</v>
      </c>
      <c r="V1475" s="68">
        <v>5</v>
      </c>
    </row>
    <row r="1476" spans="2:22" x14ac:dyDescent="0.25">
      <c r="B1476" s="66">
        <v>0</v>
      </c>
      <c r="C1476" s="66">
        <v>1694</v>
      </c>
      <c r="D1476" s="66">
        <v>3387</v>
      </c>
      <c r="E1476" s="66">
        <v>6773</v>
      </c>
      <c r="F1476" s="66">
        <v>8466</v>
      </c>
      <c r="G1476" s="66" t="s">
        <v>115</v>
      </c>
      <c r="H1476" s="66" t="s">
        <v>141</v>
      </c>
      <c r="I1476" s="66" t="s">
        <v>44</v>
      </c>
      <c r="J1476" s="66" t="s">
        <v>253</v>
      </c>
      <c r="K1476" s="66" t="s">
        <v>256</v>
      </c>
      <c r="L1476" s="66" t="s">
        <v>257</v>
      </c>
      <c r="M1476" s="66" t="s">
        <v>291</v>
      </c>
      <c r="N1476" s="66" t="s">
        <v>292</v>
      </c>
      <c r="O1476" s="69" t="s">
        <v>141</v>
      </c>
      <c r="P1476" s="69">
        <v>1.736</v>
      </c>
      <c r="Q1476" s="66" t="s">
        <v>65</v>
      </c>
      <c r="R1476" s="66" t="s">
        <v>475</v>
      </c>
      <c r="S1476" s="67">
        <v>79780.369500000001</v>
      </c>
      <c r="T1476" s="67">
        <f t="shared" si="23"/>
        <v>138498.721452</v>
      </c>
      <c r="U1476" s="67">
        <v>886448.55</v>
      </c>
      <c r="V1476" s="68">
        <v>12</v>
      </c>
    </row>
    <row r="1477" spans="2:22" x14ac:dyDescent="0.25">
      <c r="B1477" s="66">
        <v>0</v>
      </c>
      <c r="C1477" s="66">
        <v>1694</v>
      </c>
      <c r="D1477" s="66">
        <v>3387</v>
      </c>
      <c r="E1477" s="66">
        <v>6773</v>
      </c>
      <c r="F1477" s="66">
        <v>8466</v>
      </c>
      <c r="G1477" s="66" t="s">
        <v>115</v>
      </c>
      <c r="H1477" s="66" t="s">
        <v>141</v>
      </c>
      <c r="I1477" s="66" t="s">
        <v>44</v>
      </c>
      <c r="J1477" s="66" t="s">
        <v>253</v>
      </c>
      <c r="K1477" s="66" t="s">
        <v>256</v>
      </c>
      <c r="L1477" s="66" t="s">
        <v>257</v>
      </c>
      <c r="M1477" s="66" t="s">
        <v>291</v>
      </c>
      <c r="N1477" s="66" t="s">
        <v>292</v>
      </c>
      <c r="O1477" s="69" t="s">
        <v>141</v>
      </c>
      <c r="P1477" s="69">
        <v>1.736</v>
      </c>
      <c r="Q1477" s="66" t="s">
        <v>65</v>
      </c>
      <c r="R1477" s="66" t="s">
        <v>465</v>
      </c>
      <c r="S1477" s="67">
        <v>36348.978923076997</v>
      </c>
      <c r="T1477" s="67">
        <f t="shared" si="23"/>
        <v>63101.827410461665</v>
      </c>
      <c r="U1477" s="67">
        <v>363489.78923076898</v>
      </c>
      <c r="V1477" s="68">
        <v>4</v>
      </c>
    </row>
    <row r="1478" spans="2:22" x14ac:dyDescent="0.25">
      <c r="B1478" s="66">
        <v>0</v>
      </c>
      <c r="C1478" s="66">
        <v>1694</v>
      </c>
      <c r="D1478" s="66">
        <v>3387</v>
      </c>
      <c r="E1478" s="66">
        <v>6773</v>
      </c>
      <c r="F1478" s="66">
        <v>8466</v>
      </c>
      <c r="G1478" s="66" t="s">
        <v>115</v>
      </c>
      <c r="H1478" s="66" t="s">
        <v>141</v>
      </c>
      <c r="I1478" s="66" t="s">
        <v>44</v>
      </c>
      <c r="J1478" s="66" t="s">
        <v>253</v>
      </c>
      <c r="K1478" s="66" t="s">
        <v>256</v>
      </c>
      <c r="L1478" s="66" t="s">
        <v>257</v>
      </c>
      <c r="M1478" s="66" t="s">
        <v>291</v>
      </c>
      <c r="N1478" s="66" t="s">
        <v>292</v>
      </c>
      <c r="O1478" s="69" t="s">
        <v>141</v>
      </c>
      <c r="P1478" s="69">
        <v>1.736</v>
      </c>
      <c r="Q1478" s="66" t="s">
        <v>65</v>
      </c>
      <c r="R1478" s="66" t="s">
        <v>476</v>
      </c>
      <c r="S1478" s="67">
        <v>396687.21265384601</v>
      </c>
      <c r="T1478" s="67">
        <f t="shared" si="23"/>
        <v>688649.00116707664</v>
      </c>
      <c r="U1478" s="67">
        <v>3966872.1265384601</v>
      </c>
      <c r="V1478" s="68">
        <v>43</v>
      </c>
    </row>
    <row r="1479" spans="2:22" x14ac:dyDescent="0.25">
      <c r="B1479" s="66">
        <v>0</v>
      </c>
      <c r="C1479" s="66">
        <v>1694</v>
      </c>
      <c r="D1479" s="66">
        <v>3387</v>
      </c>
      <c r="E1479" s="66">
        <v>6773</v>
      </c>
      <c r="F1479" s="66">
        <v>8466</v>
      </c>
      <c r="G1479" s="66" t="s">
        <v>115</v>
      </c>
      <c r="H1479" s="66" t="s">
        <v>141</v>
      </c>
      <c r="I1479" s="66" t="s">
        <v>44</v>
      </c>
      <c r="J1479" s="66" t="s">
        <v>253</v>
      </c>
      <c r="K1479" s="66" t="s">
        <v>256</v>
      </c>
      <c r="L1479" s="66" t="s">
        <v>257</v>
      </c>
      <c r="M1479" s="66" t="s">
        <v>291</v>
      </c>
      <c r="N1479" s="66" t="s">
        <v>292</v>
      </c>
      <c r="O1479" s="69" t="s">
        <v>141</v>
      </c>
      <c r="P1479" s="69">
        <v>1.736</v>
      </c>
      <c r="Q1479" s="66" t="s">
        <v>65</v>
      </c>
      <c r="R1479" s="66" t="s">
        <v>466</v>
      </c>
      <c r="S1479" s="67">
        <v>1331981.75416154</v>
      </c>
      <c r="T1479" s="67">
        <f t="shared" si="23"/>
        <v>2312320.3252244336</v>
      </c>
      <c r="U1479" s="67">
        <v>8879878.3610769194</v>
      </c>
      <c r="V1479" s="68">
        <v>70</v>
      </c>
    </row>
    <row r="1480" spans="2:22" x14ac:dyDescent="0.25">
      <c r="B1480" s="66">
        <v>0</v>
      </c>
      <c r="C1480" s="66">
        <v>1694</v>
      </c>
      <c r="D1480" s="66">
        <v>3387</v>
      </c>
      <c r="E1480" s="66">
        <v>6773</v>
      </c>
      <c r="F1480" s="66">
        <v>8466</v>
      </c>
      <c r="G1480" s="66" t="s">
        <v>115</v>
      </c>
      <c r="H1480" s="66" t="s">
        <v>141</v>
      </c>
      <c r="I1480" s="66" t="s">
        <v>44</v>
      </c>
      <c r="J1480" s="66" t="s">
        <v>253</v>
      </c>
      <c r="K1480" s="66" t="s">
        <v>256</v>
      </c>
      <c r="L1480" s="66" t="s">
        <v>257</v>
      </c>
      <c r="M1480" s="66" t="s">
        <v>291</v>
      </c>
      <c r="N1480" s="66" t="s">
        <v>292</v>
      </c>
      <c r="O1480" s="69" t="s">
        <v>141</v>
      </c>
      <c r="P1480" s="69">
        <v>1.736</v>
      </c>
      <c r="Q1480" s="66" t="s">
        <v>65</v>
      </c>
      <c r="R1480" s="66" t="s">
        <v>467</v>
      </c>
      <c r="S1480" s="67">
        <v>266536.278692308</v>
      </c>
      <c r="T1480" s="67">
        <f t="shared" si="23"/>
        <v>462706.97980984667</v>
      </c>
      <c r="U1480" s="67">
        <v>1332681.3934615401</v>
      </c>
      <c r="V1480" s="68">
        <v>9</v>
      </c>
    </row>
    <row r="1481" spans="2:22" x14ac:dyDescent="0.25">
      <c r="B1481" s="66">
        <v>0</v>
      </c>
      <c r="C1481" s="66">
        <v>1694</v>
      </c>
      <c r="D1481" s="66">
        <v>3387</v>
      </c>
      <c r="E1481" s="66">
        <v>11852</v>
      </c>
      <c r="F1481" s="66">
        <v>11852</v>
      </c>
      <c r="G1481" s="66" t="s">
        <v>115</v>
      </c>
      <c r="H1481" s="66" t="s">
        <v>141</v>
      </c>
      <c r="I1481" s="66" t="s">
        <v>44</v>
      </c>
      <c r="J1481" s="66" t="s">
        <v>253</v>
      </c>
      <c r="K1481" s="66" t="s">
        <v>258</v>
      </c>
      <c r="L1481" s="66" t="s">
        <v>259</v>
      </c>
      <c r="O1481" s="69" t="s">
        <v>141</v>
      </c>
      <c r="P1481" s="69">
        <v>1.736</v>
      </c>
      <c r="Q1481" s="66" t="s">
        <v>65</v>
      </c>
      <c r="R1481" s="66" t="s">
        <v>474</v>
      </c>
      <c r="S1481" s="67">
        <v>3087.8730461538498</v>
      </c>
      <c r="T1481" s="67">
        <f t="shared" si="23"/>
        <v>5360.5476081230836</v>
      </c>
      <c r="U1481" s="67">
        <v>51464.550769230802</v>
      </c>
      <c r="V1481" s="68">
        <v>1</v>
      </c>
    </row>
    <row r="1482" spans="2:22" x14ac:dyDescent="0.25">
      <c r="B1482" s="66">
        <v>0</v>
      </c>
      <c r="C1482" s="66">
        <v>1694</v>
      </c>
      <c r="D1482" s="66">
        <v>3387</v>
      </c>
      <c r="E1482" s="66">
        <v>11852</v>
      </c>
      <c r="F1482" s="66">
        <v>11852</v>
      </c>
      <c r="G1482" s="66" t="s">
        <v>115</v>
      </c>
      <c r="H1482" s="66" t="s">
        <v>141</v>
      </c>
      <c r="I1482" s="66" t="s">
        <v>44</v>
      </c>
      <c r="J1482" s="66" t="s">
        <v>253</v>
      </c>
      <c r="K1482" s="66" t="s">
        <v>258</v>
      </c>
      <c r="L1482" s="66" t="s">
        <v>259</v>
      </c>
      <c r="O1482" s="69" t="s">
        <v>141</v>
      </c>
      <c r="P1482" s="69">
        <v>1.736</v>
      </c>
      <c r="Q1482" s="66" t="s">
        <v>65</v>
      </c>
      <c r="R1482" s="66" t="s">
        <v>471</v>
      </c>
      <c r="S1482" s="67">
        <v>5704.5684923076997</v>
      </c>
      <c r="T1482" s="67">
        <f t="shared" si="23"/>
        <v>9903.1309026461659</v>
      </c>
      <c r="U1482" s="67">
        <v>71307.106153846195</v>
      </c>
      <c r="V1482" s="68">
        <v>1</v>
      </c>
    </row>
    <row r="1483" spans="2:22" x14ac:dyDescent="0.25">
      <c r="B1483" s="66">
        <v>0</v>
      </c>
      <c r="C1483" s="66">
        <v>1694</v>
      </c>
      <c r="D1483" s="66">
        <v>3387</v>
      </c>
      <c r="E1483" s="66">
        <v>11852</v>
      </c>
      <c r="F1483" s="66">
        <v>11852</v>
      </c>
      <c r="G1483" s="66" t="s">
        <v>115</v>
      </c>
      <c r="H1483" s="66" t="s">
        <v>141</v>
      </c>
      <c r="I1483" s="66" t="s">
        <v>44</v>
      </c>
      <c r="J1483" s="66" t="s">
        <v>253</v>
      </c>
      <c r="K1483" s="66" t="s">
        <v>258</v>
      </c>
      <c r="L1483" s="66" t="s">
        <v>259</v>
      </c>
      <c r="O1483" s="69" t="s">
        <v>141</v>
      </c>
      <c r="P1483" s="69">
        <v>1.736</v>
      </c>
      <c r="Q1483" s="66" t="s">
        <v>65</v>
      </c>
      <c r="R1483" s="66" t="s">
        <v>475</v>
      </c>
      <c r="S1483" s="67">
        <v>15127.4855769231</v>
      </c>
      <c r="T1483" s="67">
        <f t="shared" si="23"/>
        <v>26261.314961538501</v>
      </c>
      <c r="U1483" s="67">
        <v>168083.17307692301</v>
      </c>
      <c r="V1483" s="68">
        <v>2</v>
      </c>
    </row>
    <row r="1484" spans="2:22" x14ac:dyDescent="0.25">
      <c r="B1484" s="66">
        <v>0</v>
      </c>
      <c r="C1484" s="66">
        <v>1694</v>
      </c>
      <c r="D1484" s="66">
        <v>3387</v>
      </c>
      <c r="E1484" s="66">
        <v>11852</v>
      </c>
      <c r="F1484" s="66">
        <v>11852</v>
      </c>
      <c r="G1484" s="66" t="s">
        <v>115</v>
      </c>
      <c r="H1484" s="66" t="s">
        <v>141</v>
      </c>
      <c r="I1484" s="66" t="s">
        <v>44</v>
      </c>
      <c r="J1484" s="66" t="s">
        <v>253</v>
      </c>
      <c r="K1484" s="66" t="s">
        <v>258</v>
      </c>
      <c r="L1484" s="66" t="s">
        <v>259</v>
      </c>
      <c r="O1484" s="69" t="s">
        <v>141</v>
      </c>
      <c r="P1484" s="69">
        <v>1.736</v>
      </c>
      <c r="Q1484" s="66" t="s">
        <v>65</v>
      </c>
      <c r="R1484" s="66" t="s">
        <v>476</v>
      </c>
      <c r="S1484" s="67">
        <v>59595.794769230903</v>
      </c>
      <c r="T1484" s="67">
        <f t="shared" si="23"/>
        <v>103458.29971938484</v>
      </c>
      <c r="U1484" s="67">
        <v>595957.94769230799</v>
      </c>
      <c r="V1484" s="68">
        <v>6</v>
      </c>
    </row>
    <row r="1485" spans="2:22" x14ac:dyDescent="0.25">
      <c r="B1485" s="66">
        <v>0</v>
      </c>
      <c r="C1485" s="66">
        <v>1694</v>
      </c>
      <c r="D1485" s="66">
        <v>3387</v>
      </c>
      <c r="E1485" s="66">
        <v>11852</v>
      </c>
      <c r="F1485" s="66">
        <v>11852</v>
      </c>
      <c r="G1485" s="66" t="s">
        <v>115</v>
      </c>
      <c r="H1485" s="66" t="s">
        <v>141</v>
      </c>
      <c r="I1485" s="66" t="s">
        <v>44</v>
      </c>
      <c r="J1485" s="66" t="s">
        <v>253</v>
      </c>
      <c r="K1485" s="66" t="s">
        <v>258</v>
      </c>
      <c r="L1485" s="66" t="s">
        <v>259</v>
      </c>
      <c r="O1485" s="69" t="s">
        <v>141</v>
      </c>
      <c r="P1485" s="69">
        <v>1.736</v>
      </c>
      <c r="Q1485" s="66" t="s">
        <v>65</v>
      </c>
      <c r="R1485" s="66" t="s">
        <v>466</v>
      </c>
      <c r="S1485" s="67">
        <v>57536.705480769298</v>
      </c>
      <c r="T1485" s="67">
        <f t="shared" si="23"/>
        <v>99883.720714615498</v>
      </c>
      <c r="U1485" s="67">
        <v>383578.03653846198</v>
      </c>
      <c r="V1485" s="68">
        <v>3</v>
      </c>
    </row>
    <row r="1486" spans="2:22" x14ac:dyDescent="0.25">
      <c r="B1486" s="66">
        <v>0</v>
      </c>
      <c r="C1486" s="66">
        <v>1694</v>
      </c>
      <c r="D1486" s="66">
        <v>3387</v>
      </c>
      <c r="E1486" s="66">
        <v>11852</v>
      </c>
      <c r="F1486" s="66">
        <v>11852</v>
      </c>
      <c r="G1486" s="66" t="s">
        <v>115</v>
      </c>
      <c r="H1486" s="66" t="s">
        <v>141</v>
      </c>
      <c r="I1486" s="66" t="s">
        <v>44</v>
      </c>
      <c r="J1486" s="66" t="s">
        <v>253</v>
      </c>
      <c r="K1486" s="66" t="s">
        <v>258</v>
      </c>
      <c r="L1486" s="66" t="s">
        <v>259</v>
      </c>
      <c r="O1486" s="69" t="s">
        <v>141</v>
      </c>
      <c r="P1486" s="69">
        <v>1.736</v>
      </c>
      <c r="Q1486" s="66" t="s">
        <v>65</v>
      </c>
      <c r="R1486" s="66" t="s">
        <v>467</v>
      </c>
      <c r="S1486" s="67">
        <v>29434.327692307601</v>
      </c>
      <c r="T1486" s="67">
        <f t="shared" si="23"/>
        <v>51097.992873845993</v>
      </c>
      <c r="U1486" s="67">
        <v>147171.63846153801</v>
      </c>
      <c r="V1486" s="68">
        <v>1</v>
      </c>
    </row>
    <row r="1487" spans="2:22" x14ac:dyDescent="0.25">
      <c r="B1487" s="66">
        <v>0</v>
      </c>
      <c r="C1487" s="66">
        <v>1694</v>
      </c>
      <c r="D1487" s="66">
        <v>3387</v>
      </c>
      <c r="E1487" s="66">
        <v>11852</v>
      </c>
      <c r="F1487" s="66">
        <v>11852</v>
      </c>
      <c r="G1487" s="66" t="s">
        <v>115</v>
      </c>
      <c r="H1487" s="66" t="s">
        <v>141</v>
      </c>
      <c r="I1487" s="66" t="s">
        <v>44</v>
      </c>
      <c r="J1487" s="66" t="s">
        <v>253</v>
      </c>
      <c r="K1487" s="66" t="s">
        <v>258</v>
      </c>
      <c r="L1487" s="66" t="s">
        <v>259</v>
      </c>
      <c r="O1487" s="69" t="s">
        <v>141</v>
      </c>
      <c r="P1487" s="69">
        <v>1.736</v>
      </c>
      <c r="Q1487" s="66" t="s">
        <v>65</v>
      </c>
      <c r="R1487" s="66" t="s">
        <v>478</v>
      </c>
      <c r="S1487" s="67">
        <v>115637.413846154</v>
      </c>
      <c r="T1487" s="67">
        <f t="shared" si="23"/>
        <v>200746.55043692334</v>
      </c>
      <c r="U1487" s="67">
        <v>385458.04615384602</v>
      </c>
      <c r="V1487" s="68">
        <v>2</v>
      </c>
    </row>
    <row r="1488" spans="2:22" x14ac:dyDescent="0.25">
      <c r="B1488" s="66">
        <v>0</v>
      </c>
      <c r="C1488" s="66">
        <v>1694</v>
      </c>
      <c r="D1488" s="66">
        <v>3387</v>
      </c>
      <c r="E1488" s="66">
        <v>11852</v>
      </c>
      <c r="F1488" s="66">
        <v>11852</v>
      </c>
      <c r="G1488" s="66" t="s">
        <v>115</v>
      </c>
      <c r="H1488" s="66" t="s">
        <v>141</v>
      </c>
      <c r="I1488" s="66" t="s">
        <v>44</v>
      </c>
      <c r="J1488" s="66" t="s">
        <v>253</v>
      </c>
      <c r="K1488" s="66" t="s">
        <v>258</v>
      </c>
      <c r="L1488" s="66" t="s">
        <v>259</v>
      </c>
      <c r="O1488" s="69" t="s">
        <v>141</v>
      </c>
      <c r="P1488" s="69">
        <v>1.736</v>
      </c>
      <c r="Q1488" s="66" t="s">
        <v>65</v>
      </c>
      <c r="R1488" s="66" t="s">
        <v>480</v>
      </c>
      <c r="S1488" s="67">
        <v>236720.800615385</v>
      </c>
      <c r="T1488" s="67">
        <f t="shared" si="23"/>
        <v>410947.30986830837</v>
      </c>
      <c r="U1488" s="67">
        <v>394534.66769230802</v>
      </c>
      <c r="V1488" s="68">
        <v>1</v>
      </c>
    </row>
    <row r="1489" spans="2:22" x14ac:dyDescent="0.25">
      <c r="B1489" s="66">
        <v>0</v>
      </c>
      <c r="C1489" s="66">
        <v>1694</v>
      </c>
      <c r="D1489" s="66">
        <v>3387</v>
      </c>
      <c r="E1489" s="66">
        <v>11852</v>
      </c>
      <c r="F1489" s="66">
        <v>13545</v>
      </c>
      <c r="G1489" s="66" t="s">
        <v>115</v>
      </c>
      <c r="H1489" s="66" t="s">
        <v>141</v>
      </c>
      <c r="I1489" s="66" t="s">
        <v>44</v>
      </c>
      <c r="J1489" s="66" t="s">
        <v>253</v>
      </c>
      <c r="K1489" s="66" t="s">
        <v>258</v>
      </c>
      <c r="L1489" s="66" t="s">
        <v>259</v>
      </c>
      <c r="M1489" s="66" t="s">
        <v>293</v>
      </c>
      <c r="N1489" s="66" t="s">
        <v>294</v>
      </c>
      <c r="O1489" s="69" t="s">
        <v>141</v>
      </c>
      <c r="P1489" s="69">
        <v>1.736</v>
      </c>
      <c r="Q1489" s="66" t="s">
        <v>65</v>
      </c>
      <c r="R1489" s="66" t="s">
        <v>472</v>
      </c>
      <c r="S1489" s="67">
        <v>430931.6765</v>
      </c>
      <c r="T1489" s="67">
        <f t="shared" si="23"/>
        <v>748097.39040399995</v>
      </c>
      <c r="U1489" s="67">
        <v>8618633.5299999993</v>
      </c>
      <c r="V1489" s="68">
        <v>108</v>
      </c>
    </row>
    <row r="1490" spans="2:22" x14ac:dyDescent="0.25">
      <c r="B1490" s="66">
        <v>0</v>
      </c>
      <c r="C1490" s="66">
        <v>1694</v>
      </c>
      <c r="D1490" s="66">
        <v>3387</v>
      </c>
      <c r="E1490" s="66">
        <v>11852</v>
      </c>
      <c r="F1490" s="66">
        <v>13545</v>
      </c>
      <c r="G1490" s="66" t="s">
        <v>115</v>
      </c>
      <c r="H1490" s="66" t="s">
        <v>141</v>
      </c>
      <c r="I1490" s="66" t="s">
        <v>44</v>
      </c>
      <c r="J1490" s="66" t="s">
        <v>253</v>
      </c>
      <c r="K1490" s="66" t="s">
        <v>258</v>
      </c>
      <c r="L1490" s="66" t="s">
        <v>259</v>
      </c>
      <c r="M1490" s="66" t="s">
        <v>293</v>
      </c>
      <c r="N1490" s="66" t="s">
        <v>294</v>
      </c>
      <c r="O1490" s="69" t="s">
        <v>141</v>
      </c>
      <c r="P1490" s="69">
        <v>1.736</v>
      </c>
      <c r="Q1490" s="66" t="s">
        <v>65</v>
      </c>
      <c r="R1490" s="66" t="s">
        <v>473</v>
      </c>
      <c r="S1490" s="67">
        <v>1716.3472692307701</v>
      </c>
      <c r="T1490" s="67">
        <f t="shared" si="23"/>
        <v>2979.5788593846169</v>
      </c>
      <c r="U1490" s="67">
        <v>34326.945384615399</v>
      </c>
      <c r="V1490" s="68">
        <v>1</v>
      </c>
    </row>
    <row r="1491" spans="2:22" x14ac:dyDescent="0.25">
      <c r="B1491" s="66">
        <v>0</v>
      </c>
      <c r="C1491" s="66">
        <v>1694</v>
      </c>
      <c r="D1491" s="66">
        <v>3387</v>
      </c>
      <c r="E1491" s="66">
        <v>11852</v>
      </c>
      <c r="F1491" s="66">
        <v>13545</v>
      </c>
      <c r="G1491" s="66" t="s">
        <v>115</v>
      </c>
      <c r="H1491" s="66" t="s">
        <v>141</v>
      </c>
      <c r="I1491" s="66" t="s">
        <v>44</v>
      </c>
      <c r="J1491" s="66" t="s">
        <v>253</v>
      </c>
      <c r="K1491" s="66" t="s">
        <v>258</v>
      </c>
      <c r="L1491" s="66" t="s">
        <v>259</v>
      </c>
      <c r="M1491" s="66" t="s">
        <v>293</v>
      </c>
      <c r="N1491" s="66" t="s">
        <v>294</v>
      </c>
      <c r="O1491" s="69" t="s">
        <v>141</v>
      </c>
      <c r="P1491" s="69">
        <v>1.736</v>
      </c>
      <c r="Q1491" s="66" t="s">
        <v>65</v>
      </c>
      <c r="R1491" s="66" t="s">
        <v>474</v>
      </c>
      <c r="S1491" s="67">
        <v>41681.178780000097</v>
      </c>
      <c r="T1491" s="67">
        <f t="shared" si="23"/>
        <v>72358.526362080171</v>
      </c>
      <c r="U1491" s="67">
        <v>694686.31299999997</v>
      </c>
      <c r="V1491" s="68">
        <v>11</v>
      </c>
    </row>
    <row r="1492" spans="2:22" x14ac:dyDescent="0.25">
      <c r="B1492" s="66">
        <v>0</v>
      </c>
      <c r="C1492" s="66">
        <v>1694</v>
      </c>
      <c r="D1492" s="66">
        <v>3387</v>
      </c>
      <c r="E1492" s="66">
        <v>11852</v>
      </c>
      <c r="F1492" s="66">
        <v>13545</v>
      </c>
      <c r="G1492" s="66" t="s">
        <v>115</v>
      </c>
      <c r="H1492" s="66" t="s">
        <v>141</v>
      </c>
      <c r="I1492" s="66" t="s">
        <v>44</v>
      </c>
      <c r="J1492" s="66" t="s">
        <v>253</v>
      </c>
      <c r="K1492" s="66" t="s">
        <v>258</v>
      </c>
      <c r="L1492" s="66" t="s">
        <v>259</v>
      </c>
      <c r="M1492" s="66" t="s">
        <v>293</v>
      </c>
      <c r="N1492" s="66" t="s">
        <v>294</v>
      </c>
      <c r="O1492" s="69" t="s">
        <v>141</v>
      </c>
      <c r="P1492" s="69">
        <v>1.736</v>
      </c>
      <c r="Q1492" s="66" t="s">
        <v>65</v>
      </c>
      <c r="R1492" s="66" t="s">
        <v>471</v>
      </c>
      <c r="S1492" s="67">
        <v>103945.257292308</v>
      </c>
      <c r="T1492" s="67">
        <f t="shared" si="23"/>
        <v>180448.96665944668</v>
      </c>
      <c r="U1492" s="67">
        <v>1299315.7161538501</v>
      </c>
      <c r="V1492" s="68">
        <v>13</v>
      </c>
    </row>
    <row r="1493" spans="2:22" x14ac:dyDescent="0.25">
      <c r="B1493" s="66">
        <v>0</v>
      </c>
      <c r="C1493" s="66">
        <v>1694</v>
      </c>
      <c r="D1493" s="66">
        <v>3387</v>
      </c>
      <c r="E1493" s="66">
        <v>11852</v>
      </c>
      <c r="F1493" s="66">
        <v>13545</v>
      </c>
      <c r="G1493" s="66" t="s">
        <v>115</v>
      </c>
      <c r="H1493" s="66" t="s">
        <v>141</v>
      </c>
      <c r="I1493" s="66" t="s">
        <v>44</v>
      </c>
      <c r="J1493" s="66" t="s">
        <v>253</v>
      </c>
      <c r="K1493" s="66" t="s">
        <v>258</v>
      </c>
      <c r="L1493" s="66" t="s">
        <v>259</v>
      </c>
      <c r="M1493" s="66" t="s">
        <v>293</v>
      </c>
      <c r="N1493" s="66" t="s">
        <v>294</v>
      </c>
      <c r="O1493" s="69" t="s">
        <v>141</v>
      </c>
      <c r="P1493" s="69">
        <v>1.736</v>
      </c>
      <c r="Q1493" s="66" t="s">
        <v>65</v>
      </c>
      <c r="R1493" s="66" t="s">
        <v>475</v>
      </c>
      <c r="S1493" s="67">
        <v>82413.835303846106</v>
      </c>
      <c r="T1493" s="67">
        <f t="shared" si="23"/>
        <v>143070.41808747684</v>
      </c>
      <c r="U1493" s="67">
        <v>915709.28115384595</v>
      </c>
      <c r="V1493" s="68">
        <v>11</v>
      </c>
    </row>
    <row r="1494" spans="2:22" x14ac:dyDescent="0.25">
      <c r="B1494" s="66">
        <v>0</v>
      </c>
      <c r="C1494" s="66">
        <v>1694</v>
      </c>
      <c r="D1494" s="66">
        <v>3387</v>
      </c>
      <c r="E1494" s="66">
        <v>11852</v>
      </c>
      <c r="F1494" s="66">
        <v>13545</v>
      </c>
      <c r="G1494" s="66" t="s">
        <v>115</v>
      </c>
      <c r="H1494" s="66" t="s">
        <v>141</v>
      </c>
      <c r="I1494" s="66" t="s">
        <v>44</v>
      </c>
      <c r="J1494" s="66" t="s">
        <v>253</v>
      </c>
      <c r="K1494" s="66" t="s">
        <v>258</v>
      </c>
      <c r="L1494" s="66" t="s">
        <v>259</v>
      </c>
      <c r="M1494" s="66" t="s">
        <v>293</v>
      </c>
      <c r="N1494" s="66" t="s">
        <v>294</v>
      </c>
      <c r="O1494" s="69" t="s">
        <v>141</v>
      </c>
      <c r="P1494" s="69">
        <v>1.736</v>
      </c>
      <c r="Q1494" s="66" t="s">
        <v>65</v>
      </c>
      <c r="R1494" s="66" t="s">
        <v>465</v>
      </c>
      <c r="S1494" s="67">
        <v>109530.14623076899</v>
      </c>
      <c r="T1494" s="67">
        <f t="shared" si="23"/>
        <v>190144.33385661498</v>
      </c>
      <c r="U1494" s="67">
        <v>1095301.4623076899</v>
      </c>
      <c r="V1494" s="68">
        <v>12</v>
      </c>
    </row>
    <row r="1495" spans="2:22" x14ac:dyDescent="0.25">
      <c r="B1495" s="66">
        <v>0</v>
      </c>
      <c r="C1495" s="66">
        <v>1694</v>
      </c>
      <c r="D1495" s="66">
        <v>3387</v>
      </c>
      <c r="E1495" s="66">
        <v>11852</v>
      </c>
      <c r="F1495" s="66">
        <v>13545</v>
      </c>
      <c r="G1495" s="66" t="s">
        <v>115</v>
      </c>
      <c r="H1495" s="66" t="s">
        <v>141</v>
      </c>
      <c r="I1495" s="66" t="s">
        <v>44</v>
      </c>
      <c r="J1495" s="66" t="s">
        <v>253</v>
      </c>
      <c r="K1495" s="66" t="s">
        <v>258</v>
      </c>
      <c r="L1495" s="66" t="s">
        <v>259</v>
      </c>
      <c r="M1495" s="66" t="s">
        <v>293</v>
      </c>
      <c r="N1495" s="66" t="s">
        <v>294</v>
      </c>
      <c r="O1495" s="69" t="s">
        <v>141</v>
      </c>
      <c r="P1495" s="69">
        <v>1.736</v>
      </c>
      <c r="Q1495" s="66" t="s">
        <v>65</v>
      </c>
      <c r="R1495" s="66" t="s">
        <v>476</v>
      </c>
      <c r="S1495" s="67">
        <v>294619.10646153899</v>
      </c>
      <c r="T1495" s="67">
        <f t="shared" si="23"/>
        <v>511458.7688172317</v>
      </c>
      <c r="U1495" s="67">
        <v>2946191.06461538</v>
      </c>
      <c r="V1495" s="68">
        <v>27</v>
      </c>
    </row>
    <row r="1496" spans="2:22" x14ac:dyDescent="0.25">
      <c r="B1496" s="66">
        <v>0</v>
      </c>
      <c r="C1496" s="66">
        <v>1694</v>
      </c>
      <c r="D1496" s="66">
        <v>3387</v>
      </c>
      <c r="E1496" s="66">
        <v>11852</v>
      </c>
      <c r="F1496" s="66">
        <v>13545</v>
      </c>
      <c r="G1496" s="66" t="s">
        <v>115</v>
      </c>
      <c r="H1496" s="66" t="s">
        <v>141</v>
      </c>
      <c r="I1496" s="66" t="s">
        <v>44</v>
      </c>
      <c r="J1496" s="66" t="s">
        <v>253</v>
      </c>
      <c r="K1496" s="66" t="s">
        <v>258</v>
      </c>
      <c r="L1496" s="66" t="s">
        <v>259</v>
      </c>
      <c r="M1496" s="66" t="s">
        <v>293</v>
      </c>
      <c r="N1496" s="66" t="s">
        <v>294</v>
      </c>
      <c r="O1496" s="69" t="s">
        <v>141</v>
      </c>
      <c r="P1496" s="69">
        <v>1.736</v>
      </c>
      <c r="Q1496" s="66" t="s">
        <v>65</v>
      </c>
      <c r="R1496" s="66" t="s">
        <v>466</v>
      </c>
      <c r="S1496" s="67">
        <v>188076.96057692301</v>
      </c>
      <c r="T1496" s="67">
        <f t="shared" si="23"/>
        <v>326501.60356153833</v>
      </c>
      <c r="U1496" s="67">
        <v>1253846.40384615</v>
      </c>
      <c r="V1496" s="68">
        <v>10</v>
      </c>
    </row>
    <row r="1497" spans="2:22" x14ac:dyDescent="0.25">
      <c r="B1497" s="66">
        <v>0</v>
      </c>
      <c r="C1497" s="66">
        <v>1694</v>
      </c>
      <c r="D1497" s="66">
        <v>3387</v>
      </c>
      <c r="E1497" s="66">
        <v>11852</v>
      </c>
      <c r="F1497" s="66">
        <v>13545</v>
      </c>
      <c r="G1497" s="66" t="s">
        <v>115</v>
      </c>
      <c r="H1497" s="66" t="s">
        <v>141</v>
      </c>
      <c r="I1497" s="66" t="s">
        <v>44</v>
      </c>
      <c r="J1497" s="66" t="s">
        <v>253</v>
      </c>
      <c r="K1497" s="66" t="s">
        <v>258</v>
      </c>
      <c r="L1497" s="66" t="s">
        <v>259</v>
      </c>
      <c r="M1497" s="66" t="s">
        <v>293</v>
      </c>
      <c r="N1497" s="66" t="s">
        <v>294</v>
      </c>
      <c r="O1497" s="69" t="s">
        <v>141</v>
      </c>
      <c r="P1497" s="69">
        <v>1.736</v>
      </c>
      <c r="Q1497" s="66" t="s">
        <v>65</v>
      </c>
      <c r="R1497" s="66" t="s">
        <v>467</v>
      </c>
      <c r="S1497" s="67">
        <v>176930.111846154</v>
      </c>
      <c r="T1497" s="67">
        <f t="shared" si="23"/>
        <v>307150.67416492337</v>
      </c>
      <c r="U1497" s="67">
        <v>884650.55923076905</v>
      </c>
      <c r="V1497" s="68">
        <v>6</v>
      </c>
    </row>
    <row r="1498" spans="2:22" x14ac:dyDescent="0.25">
      <c r="B1498" s="66">
        <v>0</v>
      </c>
      <c r="C1498" s="66">
        <v>1694</v>
      </c>
      <c r="D1498" s="66">
        <v>3387</v>
      </c>
      <c r="E1498" s="66">
        <v>11852</v>
      </c>
      <c r="F1498" s="66">
        <v>16931</v>
      </c>
      <c r="G1498" s="66" t="s">
        <v>115</v>
      </c>
      <c r="H1498" s="66" t="s">
        <v>141</v>
      </c>
      <c r="I1498" s="66" t="s">
        <v>44</v>
      </c>
      <c r="J1498" s="66" t="s">
        <v>253</v>
      </c>
      <c r="K1498" s="66" t="s">
        <v>258</v>
      </c>
      <c r="L1498" s="66" t="s">
        <v>259</v>
      </c>
      <c r="M1498" s="66" t="s">
        <v>295</v>
      </c>
      <c r="N1498" s="66" t="s">
        <v>296</v>
      </c>
      <c r="O1498" s="69" t="s">
        <v>141</v>
      </c>
      <c r="P1498" s="69">
        <v>1.736</v>
      </c>
      <c r="Q1498" s="66" t="s">
        <v>65</v>
      </c>
      <c r="R1498" s="66" t="s">
        <v>472</v>
      </c>
      <c r="S1498" s="67">
        <v>1916534.6355000001</v>
      </c>
      <c r="T1498" s="67">
        <f t="shared" si="23"/>
        <v>3327104.1272280002</v>
      </c>
      <c r="U1498" s="67">
        <v>38330692.710000001</v>
      </c>
      <c r="V1498" s="68">
        <v>334</v>
      </c>
    </row>
    <row r="1499" spans="2:22" x14ac:dyDescent="0.25">
      <c r="B1499" s="66">
        <v>0</v>
      </c>
      <c r="C1499" s="66">
        <v>1694</v>
      </c>
      <c r="D1499" s="66">
        <v>3387</v>
      </c>
      <c r="E1499" s="66">
        <v>11852</v>
      </c>
      <c r="F1499" s="66">
        <v>16931</v>
      </c>
      <c r="G1499" s="66" t="s">
        <v>115</v>
      </c>
      <c r="H1499" s="66" t="s">
        <v>141</v>
      </c>
      <c r="I1499" s="66" t="s">
        <v>44</v>
      </c>
      <c r="J1499" s="66" t="s">
        <v>253</v>
      </c>
      <c r="K1499" s="66" t="s">
        <v>258</v>
      </c>
      <c r="L1499" s="66" t="s">
        <v>259</v>
      </c>
      <c r="M1499" s="66" t="s">
        <v>295</v>
      </c>
      <c r="N1499" s="66" t="s">
        <v>296</v>
      </c>
      <c r="O1499" s="69" t="s">
        <v>141</v>
      </c>
      <c r="P1499" s="69">
        <v>1.736</v>
      </c>
      <c r="Q1499" s="66" t="s">
        <v>65</v>
      </c>
      <c r="R1499" s="66" t="s">
        <v>474</v>
      </c>
      <c r="S1499" s="67">
        <v>40592.933584615399</v>
      </c>
      <c r="T1499" s="67">
        <f t="shared" si="23"/>
        <v>70469.332702892338</v>
      </c>
      <c r="U1499" s="67">
        <v>676548.89307692298</v>
      </c>
      <c r="V1499" s="68">
        <v>12</v>
      </c>
    </row>
    <row r="1500" spans="2:22" x14ac:dyDescent="0.25">
      <c r="B1500" s="66">
        <v>0</v>
      </c>
      <c r="C1500" s="66">
        <v>1694</v>
      </c>
      <c r="D1500" s="66">
        <v>3387</v>
      </c>
      <c r="E1500" s="66">
        <v>11852</v>
      </c>
      <c r="F1500" s="66">
        <v>16931</v>
      </c>
      <c r="G1500" s="66" t="s">
        <v>115</v>
      </c>
      <c r="H1500" s="66" t="s">
        <v>141</v>
      </c>
      <c r="I1500" s="66" t="s">
        <v>44</v>
      </c>
      <c r="J1500" s="66" t="s">
        <v>253</v>
      </c>
      <c r="K1500" s="66" t="s">
        <v>258</v>
      </c>
      <c r="L1500" s="66" t="s">
        <v>259</v>
      </c>
      <c r="M1500" s="66" t="s">
        <v>295</v>
      </c>
      <c r="N1500" s="66" t="s">
        <v>296</v>
      </c>
      <c r="O1500" s="69" t="s">
        <v>141</v>
      </c>
      <c r="P1500" s="69">
        <v>1.736</v>
      </c>
      <c r="Q1500" s="66" t="s">
        <v>65</v>
      </c>
      <c r="R1500" s="66" t="s">
        <v>471</v>
      </c>
      <c r="S1500" s="67">
        <v>10384.4012615385</v>
      </c>
      <c r="T1500" s="67">
        <f t="shared" si="23"/>
        <v>18027.320590030835</v>
      </c>
      <c r="U1500" s="67">
        <v>129805.015769231</v>
      </c>
      <c r="V1500" s="68">
        <v>2</v>
      </c>
    </row>
    <row r="1501" spans="2:22" x14ac:dyDescent="0.25">
      <c r="B1501" s="66">
        <v>0</v>
      </c>
      <c r="C1501" s="66">
        <v>1694</v>
      </c>
      <c r="D1501" s="66">
        <v>3387</v>
      </c>
      <c r="E1501" s="66">
        <v>11852</v>
      </c>
      <c r="F1501" s="66">
        <v>16931</v>
      </c>
      <c r="G1501" s="66" t="s">
        <v>115</v>
      </c>
      <c r="H1501" s="66" t="s">
        <v>141</v>
      </c>
      <c r="I1501" s="66" t="s">
        <v>44</v>
      </c>
      <c r="J1501" s="66" t="s">
        <v>253</v>
      </c>
      <c r="K1501" s="66" t="s">
        <v>258</v>
      </c>
      <c r="L1501" s="66" t="s">
        <v>259</v>
      </c>
      <c r="M1501" s="66" t="s">
        <v>295</v>
      </c>
      <c r="N1501" s="66" t="s">
        <v>296</v>
      </c>
      <c r="O1501" s="69" t="s">
        <v>141</v>
      </c>
      <c r="P1501" s="69">
        <v>1.736</v>
      </c>
      <c r="Q1501" s="66" t="s">
        <v>65</v>
      </c>
      <c r="R1501" s="66" t="s">
        <v>475</v>
      </c>
      <c r="S1501" s="67">
        <v>55462.5199038461</v>
      </c>
      <c r="T1501" s="67">
        <f t="shared" si="23"/>
        <v>96282.934553076833</v>
      </c>
      <c r="U1501" s="67">
        <v>616250.22115384601</v>
      </c>
      <c r="V1501" s="68">
        <v>7</v>
      </c>
    </row>
    <row r="1502" spans="2:22" x14ac:dyDescent="0.25">
      <c r="B1502" s="66">
        <v>0</v>
      </c>
      <c r="C1502" s="66">
        <v>1694</v>
      </c>
      <c r="D1502" s="66">
        <v>3387</v>
      </c>
      <c r="E1502" s="66">
        <v>11852</v>
      </c>
      <c r="F1502" s="66">
        <v>16931</v>
      </c>
      <c r="G1502" s="66" t="s">
        <v>115</v>
      </c>
      <c r="H1502" s="66" t="s">
        <v>141</v>
      </c>
      <c r="I1502" s="66" t="s">
        <v>44</v>
      </c>
      <c r="J1502" s="66" t="s">
        <v>253</v>
      </c>
      <c r="K1502" s="66" t="s">
        <v>258</v>
      </c>
      <c r="L1502" s="66" t="s">
        <v>259</v>
      </c>
      <c r="M1502" s="66" t="s">
        <v>295</v>
      </c>
      <c r="N1502" s="66" t="s">
        <v>296</v>
      </c>
      <c r="O1502" s="69" t="s">
        <v>141</v>
      </c>
      <c r="P1502" s="69">
        <v>1.736</v>
      </c>
      <c r="Q1502" s="66" t="s">
        <v>65</v>
      </c>
      <c r="R1502" s="66" t="s">
        <v>465</v>
      </c>
      <c r="S1502" s="67">
        <v>452294.54930769303</v>
      </c>
      <c r="T1502" s="67">
        <f t="shared" si="23"/>
        <v>785183.33759815514</v>
      </c>
      <c r="U1502" s="67">
        <v>4522945.4930769196</v>
      </c>
      <c r="V1502" s="68">
        <v>46</v>
      </c>
    </row>
    <row r="1503" spans="2:22" x14ac:dyDescent="0.25">
      <c r="B1503" s="66">
        <v>0</v>
      </c>
      <c r="C1503" s="66">
        <v>1694</v>
      </c>
      <c r="D1503" s="66">
        <v>3387</v>
      </c>
      <c r="E1503" s="66">
        <v>11852</v>
      </c>
      <c r="F1503" s="66">
        <v>16931</v>
      </c>
      <c r="G1503" s="66" t="s">
        <v>115</v>
      </c>
      <c r="H1503" s="66" t="s">
        <v>141</v>
      </c>
      <c r="I1503" s="66" t="s">
        <v>44</v>
      </c>
      <c r="J1503" s="66" t="s">
        <v>253</v>
      </c>
      <c r="K1503" s="66" t="s">
        <v>258</v>
      </c>
      <c r="L1503" s="66" t="s">
        <v>259</v>
      </c>
      <c r="M1503" s="66" t="s">
        <v>295</v>
      </c>
      <c r="N1503" s="66" t="s">
        <v>296</v>
      </c>
      <c r="O1503" s="69" t="s">
        <v>141</v>
      </c>
      <c r="P1503" s="69">
        <v>1.736</v>
      </c>
      <c r="Q1503" s="66" t="s">
        <v>65</v>
      </c>
      <c r="R1503" s="66" t="s">
        <v>476</v>
      </c>
      <c r="S1503" s="67">
        <v>946345.26643846196</v>
      </c>
      <c r="T1503" s="67">
        <f t="shared" si="23"/>
        <v>1642855.3825371698</v>
      </c>
      <c r="U1503" s="67">
        <v>9463452.6643846203</v>
      </c>
      <c r="V1503" s="68">
        <v>79</v>
      </c>
    </row>
    <row r="1504" spans="2:22" x14ac:dyDescent="0.25">
      <c r="B1504" s="66">
        <v>0</v>
      </c>
      <c r="C1504" s="66">
        <v>1694</v>
      </c>
      <c r="D1504" s="66">
        <v>3387</v>
      </c>
      <c r="E1504" s="66">
        <v>11852</v>
      </c>
      <c r="F1504" s="66">
        <v>16931</v>
      </c>
      <c r="G1504" s="66" t="s">
        <v>115</v>
      </c>
      <c r="H1504" s="66" t="s">
        <v>141</v>
      </c>
      <c r="I1504" s="66" t="s">
        <v>44</v>
      </c>
      <c r="J1504" s="66" t="s">
        <v>253</v>
      </c>
      <c r="K1504" s="66" t="s">
        <v>258</v>
      </c>
      <c r="L1504" s="66" t="s">
        <v>259</v>
      </c>
      <c r="M1504" s="66" t="s">
        <v>295</v>
      </c>
      <c r="N1504" s="66" t="s">
        <v>296</v>
      </c>
      <c r="O1504" s="69" t="s">
        <v>141</v>
      </c>
      <c r="P1504" s="69">
        <v>1.736</v>
      </c>
      <c r="Q1504" s="66" t="s">
        <v>65</v>
      </c>
      <c r="R1504" s="66" t="s">
        <v>466</v>
      </c>
      <c r="S1504" s="67">
        <v>2069095.10596153</v>
      </c>
      <c r="T1504" s="67">
        <f t="shared" si="23"/>
        <v>3591949.1039492162</v>
      </c>
      <c r="U1504" s="67">
        <v>13793967.373076901</v>
      </c>
      <c r="V1504" s="68">
        <v>103</v>
      </c>
    </row>
    <row r="1505" spans="2:22" x14ac:dyDescent="0.25">
      <c r="B1505" s="66">
        <v>0</v>
      </c>
      <c r="C1505" s="66">
        <v>1694</v>
      </c>
      <c r="D1505" s="66">
        <v>3387</v>
      </c>
      <c r="E1505" s="66">
        <v>11852</v>
      </c>
      <c r="F1505" s="66">
        <v>16931</v>
      </c>
      <c r="G1505" s="66" t="s">
        <v>115</v>
      </c>
      <c r="H1505" s="66" t="s">
        <v>141</v>
      </c>
      <c r="I1505" s="66" t="s">
        <v>44</v>
      </c>
      <c r="J1505" s="66" t="s">
        <v>253</v>
      </c>
      <c r="K1505" s="66" t="s">
        <v>258</v>
      </c>
      <c r="L1505" s="66" t="s">
        <v>259</v>
      </c>
      <c r="M1505" s="66" t="s">
        <v>295</v>
      </c>
      <c r="N1505" s="66" t="s">
        <v>296</v>
      </c>
      <c r="O1505" s="69" t="s">
        <v>141</v>
      </c>
      <c r="P1505" s="69">
        <v>1.736</v>
      </c>
      <c r="Q1505" s="66" t="s">
        <v>65</v>
      </c>
      <c r="R1505" s="66" t="s">
        <v>467</v>
      </c>
      <c r="S1505" s="67">
        <v>944653.55884615495</v>
      </c>
      <c r="T1505" s="67">
        <f t="shared" si="23"/>
        <v>1639918.578156925</v>
      </c>
      <c r="U1505" s="67">
        <v>4723267.7942307703</v>
      </c>
      <c r="V1505" s="68">
        <v>29</v>
      </c>
    </row>
    <row r="1506" spans="2:22" x14ac:dyDescent="0.25">
      <c r="B1506" s="66">
        <v>0</v>
      </c>
      <c r="C1506" s="66">
        <v>1694</v>
      </c>
      <c r="D1506" s="66">
        <v>3387</v>
      </c>
      <c r="E1506" s="66">
        <v>11852</v>
      </c>
      <c r="F1506" s="66">
        <v>16931</v>
      </c>
      <c r="G1506" s="66" t="s">
        <v>115</v>
      </c>
      <c r="H1506" s="66" t="s">
        <v>141</v>
      </c>
      <c r="I1506" s="66" t="s">
        <v>44</v>
      </c>
      <c r="J1506" s="66" t="s">
        <v>253</v>
      </c>
      <c r="K1506" s="66" t="s">
        <v>258</v>
      </c>
      <c r="L1506" s="66" t="s">
        <v>259</v>
      </c>
      <c r="M1506" s="66" t="s">
        <v>295</v>
      </c>
      <c r="N1506" s="66" t="s">
        <v>296</v>
      </c>
      <c r="O1506" s="69" t="s">
        <v>141</v>
      </c>
      <c r="P1506" s="69">
        <v>1.736</v>
      </c>
      <c r="Q1506" s="66" t="s">
        <v>65</v>
      </c>
      <c r="R1506" s="66" t="s">
        <v>468</v>
      </c>
      <c r="S1506" s="67">
        <v>212530.48326923099</v>
      </c>
      <c r="T1506" s="67">
        <f t="shared" si="23"/>
        <v>368952.91895538499</v>
      </c>
      <c r="U1506" s="67">
        <v>850121.93307692301</v>
      </c>
      <c r="V1506" s="68">
        <v>5</v>
      </c>
    </row>
    <row r="1507" spans="2:22" x14ac:dyDescent="0.25">
      <c r="B1507" s="66">
        <v>0</v>
      </c>
      <c r="C1507" s="66">
        <v>1694</v>
      </c>
      <c r="D1507" s="66">
        <v>3387</v>
      </c>
      <c r="E1507" s="66">
        <v>11852</v>
      </c>
      <c r="F1507" s="66">
        <v>16931</v>
      </c>
      <c r="G1507" s="66" t="s">
        <v>115</v>
      </c>
      <c r="H1507" s="66" t="s">
        <v>141</v>
      </c>
      <c r="I1507" s="66" t="s">
        <v>44</v>
      </c>
      <c r="J1507" s="66" t="s">
        <v>253</v>
      </c>
      <c r="K1507" s="66" t="s">
        <v>258</v>
      </c>
      <c r="L1507" s="66" t="s">
        <v>259</v>
      </c>
      <c r="M1507" s="66" t="s">
        <v>295</v>
      </c>
      <c r="N1507" s="66" t="s">
        <v>296</v>
      </c>
      <c r="O1507" s="69" t="s">
        <v>141</v>
      </c>
      <c r="P1507" s="69">
        <v>1.736</v>
      </c>
      <c r="Q1507" s="66" t="s">
        <v>65</v>
      </c>
      <c r="R1507" s="66" t="s">
        <v>478</v>
      </c>
      <c r="S1507" s="67">
        <v>114452.84030769199</v>
      </c>
      <c r="T1507" s="67">
        <f t="shared" si="23"/>
        <v>198690.13077415331</v>
      </c>
      <c r="U1507" s="67">
        <v>381509.46769230801</v>
      </c>
      <c r="V1507" s="68">
        <v>2</v>
      </c>
    </row>
    <row r="1508" spans="2:22" x14ac:dyDescent="0.25">
      <c r="B1508" s="66">
        <v>0</v>
      </c>
      <c r="C1508" s="66">
        <v>1694</v>
      </c>
      <c r="D1508" s="66">
        <v>3387</v>
      </c>
      <c r="E1508" s="66">
        <v>11852</v>
      </c>
      <c r="F1508" s="66">
        <v>16931</v>
      </c>
      <c r="G1508" s="66" t="s">
        <v>115</v>
      </c>
      <c r="H1508" s="66" t="s">
        <v>141</v>
      </c>
      <c r="I1508" s="66" t="s">
        <v>44</v>
      </c>
      <c r="J1508" s="66" t="s">
        <v>253</v>
      </c>
      <c r="K1508" s="66" t="s">
        <v>258</v>
      </c>
      <c r="L1508" s="66" t="s">
        <v>259</v>
      </c>
      <c r="M1508" s="66" t="s">
        <v>295</v>
      </c>
      <c r="N1508" s="66" t="s">
        <v>296</v>
      </c>
      <c r="O1508" s="69" t="s">
        <v>141</v>
      </c>
      <c r="P1508" s="69">
        <v>1.736</v>
      </c>
      <c r="Q1508" s="66" t="s">
        <v>65</v>
      </c>
      <c r="R1508" s="66" t="s">
        <v>469</v>
      </c>
      <c r="S1508" s="67">
        <v>79739.455384615198</v>
      </c>
      <c r="T1508" s="67">
        <f t="shared" si="23"/>
        <v>138427.69454769199</v>
      </c>
      <c r="U1508" s="67">
        <v>227827.01538461499</v>
      </c>
      <c r="V1508" s="68">
        <v>1</v>
      </c>
    </row>
    <row r="1509" spans="2:22" x14ac:dyDescent="0.25">
      <c r="B1509" s="66">
        <v>0</v>
      </c>
      <c r="C1509" s="66">
        <v>1694</v>
      </c>
      <c r="D1509" s="66">
        <v>3387</v>
      </c>
      <c r="E1509" s="66">
        <v>25396</v>
      </c>
      <c r="F1509" s="66">
        <v>28782</v>
      </c>
      <c r="G1509" s="66" t="s">
        <v>115</v>
      </c>
      <c r="H1509" s="66" t="s">
        <v>141</v>
      </c>
      <c r="I1509" s="66" t="s">
        <v>44</v>
      </c>
      <c r="J1509" s="66" t="s">
        <v>253</v>
      </c>
      <c r="K1509" s="66" t="s">
        <v>260</v>
      </c>
      <c r="L1509" s="66" t="s">
        <v>261</v>
      </c>
      <c r="M1509" s="66" t="s">
        <v>297</v>
      </c>
      <c r="N1509" s="66" t="s">
        <v>298</v>
      </c>
      <c r="O1509" s="69" t="s">
        <v>141</v>
      </c>
      <c r="P1509" s="69">
        <v>1.736</v>
      </c>
      <c r="Q1509" s="66" t="s">
        <v>65</v>
      </c>
      <c r="R1509" s="66" t="s">
        <v>475</v>
      </c>
      <c r="S1509" s="67">
        <v>8224.4304692307705</v>
      </c>
      <c r="T1509" s="67">
        <f t="shared" si="23"/>
        <v>14277.611294584618</v>
      </c>
      <c r="U1509" s="67">
        <v>91382.560769230797</v>
      </c>
      <c r="V1509" s="68">
        <v>1</v>
      </c>
    </row>
    <row r="1510" spans="2:22" x14ac:dyDescent="0.25">
      <c r="B1510" s="66">
        <v>0</v>
      </c>
      <c r="C1510" s="66">
        <v>1694</v>
      </c>
      <c r="D1510" s="66">
        <v>3387</v>
      </c>
      <c r="E1510" s="66">
        <v>25396</v>
      </c>
      <c r="F1510" s="66">
        <v>28782</v>
      </c>
      <c r="G1510" s="66" t="s">
        <v>115</v>
      </c>
      <c r="H1510" s="66" t="s">
        <v>141</v>
      </c>
      <c r="I1510" s="66" t="s">
        <v>44</v>
      </c>
      <c r="J1510" s="66" t="s">
        <v>253</v>
      </c>
      <c r="K1510" s="66" t="s">
        <v>260</v>
      </c>
      <c r="L1510" s="66" t="s">
        <v>261</v>
      </c>
      <c r="M1510" s="66" t="s">
        <v>297</v>
      </c>
      <c r="N1510" s="66" t="s">
        <v>298</v>
      </c>
      <c r="O1510" s="69" t="s">
        <v>141</v>
      </c>
      <c r="P1510" s="69">
        <v>1.736</v>
      </c>
      <c r="Q1510" s="66" t="s">
        <v>65</v>
      </c>
      <c r="R1510" s="66" t="s">
        <v>465</v>
      </c>
      <c r="S1510" s="67">
        <v>8897.9379230769191</v>
      </c>
      <c r="T1510" s="67">
        <f t="shared" si="23"/>
        <v>15446.820234461531</v>
      </c>
      <c r="U1510" s="67">
        <v>88979.379230769206</v>
      </c>
      <c r="V1510" s="68">
        <v>1</v>
      </c>
    </row>
    <row r="1511" spans="2:22" x14ac:dyDescent="0.25">
      <c r="B1511" s="66">
        <v>0</v>
      </c>
      <c r="C1511" s="66">
        <v>1694</v>
      </c>
      <c r="D1511" s="66">
        <v>3387</v>
      </c>
      <c r="E1511" s="66">
        <v>25396</v>
      </c>
      <c r="F1511" s="66">
        <v>28782</v>
      </c>
      <c r="G1511" s="66" t="s">
        <v>115</v>
      </c>
      <c r="H1511" s="66" t="s">
        <v>141</v>
      </c>
      <c r="I1511" s="66" t="s">
        <v>44</v>
      </c>
      <c r="J1511" s="66" t="s">
        <v>253</v>
      </c>
      <c r="K1511" s="66" t="s">
        <v>260</v>
      </c>
      <c r="L1511" s="66" t="s">
        <v>261</v>
      </c>
      <c r="M1511" s="66" t="s">
        <v>297</v>
      </c>
      <c r="N1511" s="66" t="s">
        <v>298</v>
      </c>
      <c r="O1511" s="69" t="s">
        <v>141</v>
      </c>
      <c r="P1511" s="69">
        <v>1.736</v>
      </c>
      <c r="Q1511" s="66" t="s">
        <v>65</v>
      </c>
      <c r="R1511" s="66" t="s">
        <v>466</v>
      </c>
      <c r="S1511" s="67">
        <v>252416.56101922999</v>
      </c>
      <c r="T1511" s="67">
        <f t="shared" si="23"/>
        <v>438195.14992938325</v>
      </c>
      <c r="U1511" s="67">
        <v>1682777.07346154</v>
      </c>
      <c r="V1511" s="68">
        <v>12</v>
      </c>
    </row>
    <row r="1512" spans="2:22" x14ac:dyDescent="0.25">
      <c r="B1512" s="66">
        <v>0</v>
      </c>
      <c r="C1512" s="66">
        <v>1694</v>
      </c>
      <c r="D1512" s="66">
        <v>3387</v>
      </c>
      <c r="E1512" s="66">
        <v>25396</v>
      </c>
      <c r="F1512" s="66">
        <v>28782</v>
      </c>
      <c r="G1512" s="66" t="s">
        <v>115</v>
      </c>
      <c r="H1512" s="66" t="s">
        <v>141</v>
      </c>
      <c r="I1512" s="66" t="s">
        <v>44</v>
      </c>
      <c r="J1512" s="66" t="s">
        <v>253</v>
      </c>
      <c r="K1512" s="66" t="s">
        <v>260</v>
      </c>
      <c r="L1512" s="66" t="s">
        <v>261</v>
      </c>
      <c r="M1512" s="66" t="s">
        <v>297</v>
      </c>
      <c r="N1512" s="66" t="s">
        <v>298</v>
      </c>
      <c r="O1512" s="69" t="s">
        <v>141</v>
      </c>
      <c r="P1512" s="69">
        <v>1.736</v>
      </c>
      <c r="Q1512" s="66" t="s">
        <v>65</v>
      </c>
      <c r="R1512" s="66" t="s">
        <v>467</v>
      </c>
      <c r="S1512" s="67">
        <v>124387.89330769199</v>
      </c>
      <c r="T1512" s="67">
        <f t="shared" si="23"/>
        <v>215937.38278215329</v>
      </c>
      <c r="U1512" s="67">
        <v>621939.46653846197</v>
      </c>
      <c r="V1512" s="68">
        <v>4</v>
      </c>
    </row>
    <row r="1513" spans="2:22" x14ac:dyDescent="0.25">
      <c r="B1513" s="66">
        <v>0</v>
      </c>
      <c r="C1513" s="66">
        <v>1694</v>
      </c>
      <c r="D1513" s="66">
        <v>3387</v>
      </c>
      <c r="E1513" s="66">
        <v>25396</v>
      </c>
      <c r="F1513" s="66">
        <v>28782</v>
      </c>
      <c r="G1513" s="66" t="s">
        <v>115</v>
      </c>
      <c r="H1513" s="66" t="s">
        <v>141</v>
      </c>
      <c r="I1513" s="66" t="s">
        <v>44</v>
      </c>
      <c r="J1513" s="66" t="s">
        <v>253</v>
      </c>
      <c r="K1513" s="66" t="s">
        <v>260</v>
      </c>
      <c r="L1513" s="66" t="s">
        <v>261</v>
      </c>
      <c r="M1513" s="66" t="s">
        <v>297</v>
      </c>
      <c r="N1513" s="66" t="s">
        <v>298</v>
      </c>
      <c r="O1513" s="69" t="s">
        <v>141</v>
      </c>
      <c r="P1513" s="69">
        <v>1.736</v>
      </c>
      <c r="Q1513" s="66" t="s">
        <v>65</v>
      </c>
      <c r="R1513" s="66" t="s">
        <v>478</v>
      </c>
      <c r="S1513" s="67">
        <v>59786.499230769303</v>
      </c>
      <c r="T1513" s="67">
        <f t="shared" si="23"/>
        <v>103789.3626646155</v>
      </c>
      <c r="U1513" s="67">
        <v>199288.33076923099</v>
      </c>
      <c r="V1513" s="68">
        <v>1</v>
      </c>
    </row>
    <row r="1514" spans="2:22" x14ac:dyDescent="0.25">
      <c r="B1514" s="66">
        <v>0</v>
      </c>
      <c r="C1514" s="66">
        <v>847</v>
      </c>
      <c r="D1514" s="66">
        <v>1405</v>
      </c>
      <c r="E1514" s="66">
        <v>1407</v>
      </c>
      <c r="F1514" s="66">
        <v>1407</v>
      </c>
      <c r="G1514" s="66" t="s">
        <v>287</v>
      </c>
      <c r="H1514" s="66" t="s">
        <v>528</v>
      </c>
      <c r="I1514" s="66" t="s">
        <v>390</v>
      </c>
      <c r="J1514" s="66" t="s">
        <v>31</v>
      </c>
      <c r="K1514" s="66" t="s">
        <v>30</v>
      </c>
      <c r="L1514" s="66" t="s">
        <v>31</v>
      </c>
      <c r="O1514" s="69" t="s">
        <v>535</v>
      </c>
      <c r="P1514" s="69">
        <v>1.7030000000000001</v>
      </c>
      <c r="Q1514" s="66" t="s">
        <v>84</v>
      </c>
      <c r="R1514" s="66" t="s">
        <v>471</v>
      </c>
      <c r="S1514" s="67">
        <v>10691.450461538499</v>
      </c>
      <c r="T1514" s="67">
        <f t="shared" si="23"/>
        <v>18207.540136000065</v>
      </c>
      <c r="U1514" s="67">
        <v>133643.13076923101</v>
      </c>
      <c r="V1514" s="68">
        <v>2</v>
      </c>
    </row>
    <row r="1515" spans="2:22" x14ac:dyDescent="0.25">
      <c r="B1515" s="66">
        <v>0</v>
      </c>
      <c r="C1515" s="66">
        <v>847</v>
      </c>
      <c r="D1515" s="66">
        <v>1405</v>
      </c>
      <c r="E1515" s="66">
        <v>1407</v>
      </c>
      <c r="F1515" s="66">
        <v>1407</v>
      </c>
      <c r="G1515" s="66" t="s">
        <v>287</v>
      </c>
      <c r="H1515" s="66" t="s">
        <v>528</v>
      </c>
      <c r="I1515" s="66" t="s">
        <v>390</v>
      </c>
      <c r="J1515" s="66" t="s">
        <v>31</v>
      </c>
      <c r="K1515" s="66" t="s">
        <v>30</v>
      </c>
      <c r="L1515" s="66" t="s">
        <v>31</v>
      </c>
      <c r="O1515" s="69" t="s">
        <v>535</v>
      </c>
      <c r="P1515" s="69">
        <v>1.7030000000000001</v>
      </c>
      <c r="Q1515" s="66" t="s">
        <v>84</v>
      </c>
      <c r="R1515" s="66" t="s">
        <v>476</v>
      </c>
      <c r="S1515" s="67">
        <v>9304.0987692307699</v>
      </c>
      <c r="T1515" s="67">
        <f t="shared" si="23"/>
        <v>15844.880204000001</v>
      </c>
      <c r="U1515" s="67">
        <v>93040.987692307695</v>
      </c>
      <c r="V1515" s="68">
        <v>1</v>
      </c>
    </row>
    <row r="1516" spans="2:22" x14ac:dyDescent="0.25">
      <c r="B1516" s="66">
        <v>0</v>
      </c>
      <c r="C1516" s="66">
        <v>847</v>
      </c>
      <c r="D1516" s="66">
        <v>1405</v>
      </c>
      <c r="E1516" s="66">
        <v>1407</v>
      </c>
      <c r="F1516" s="66">
        <v>1407</v>
      </c>
      <c r="G1516" s="66" t="s">
        <v>287</v>
      </c>
      <c r="H1516" s="66" t="s">
        <v>528</v>
      </c>
      <c r="I1516" s="66" t="s">
        <v>390</v>
      </c>
      <c r="J1516" s="66" t="s">
        <v>31</v>
      </c>
      <c r="K1516" s="66" t="s">
        <v>30</v>
      </c>
      <c r="L1516" s="66" t="s">
        <v>31</v>
      </c>
      <c r="O1516" s="69" t="s">
        <v>535</v>
      </c>
      <c r="P1516" s="69">
        <v>1.7030000000000001</v>
      </c>
      <c r="Q1516" s="66" t="s">
        <v>84</v>
      </c>
      <c r="R1516" s="66" t="s">
        <v>467</v>
      </c>
      <c r="S1516" s="67">
        <v>28858.082153846201</v>
      </c>
      <c r="T1516" s="67">
        <f t="shared" si="23"/>
        <v>49145.313908000084</v>
      </c>
      <c r="U1516" s="67">
        <v>144290.41076923101</v>
      </c>
      <c r="V1516" s="68">
        <v>1</v>
      </c>
    </row>
    <row r="1517" spans="2:22" x14ac:dyDescent="0.25">
      <c r="B1517" s="66">
        <v>0</v>
      </c>
      <c r="C1517" s="66">
        <v>847</v>
      </c>
      <c r="D1517" s="66">
        <v>1405</v>
      </c>
      <c r="E1517" s="66">
        <v>1407</v>
      </c>
      <c r="F1517" s="66">
        <v>1409</v>
      </c>
      <c r="G1517" s="66" t="s">
        <v>287</v>
      </c>
      <c r="H1517" s="66" t="s">
        <v>528</v>
      </c>
      <c r="I1517" s="66" t="s">
        <v>390</v>
      </c>
      <c r="J1517" s="66" t="s">
        <v>31</v>
      </c>
      <c r="K1517" s="66" t="s">
        <v>30</v>
      </c>
      <c r="L1517" s="66" t="s">
        <v>31</v>
      </c>
      <c r="M1517" s="66" t="s">
        <v>603</v>
      </c>
      <c r="N1517" s="66" t="s">
        <v>671</v>
      </c>
      <c r="O1517" s="69" t="s">
        <v>535</v>
      </c>
      <c r="P1517" s="69">
        <v>1.7030000000000001</v>
      </c>
      <c r="Q1517" s="66" t="s">
        <v>84</v>
      </c>
      <c r="R1517" s="66" t="s">
        <v>474</v>
      </c>
      <c r="S1517" s="67">
        <v>32557.490976923102</v>
      </c>
      <c r="T1517" s="67">
        <f t="shared" si="23"/>
        <v>55445.407133700042</v>
      </c>
      <c r="U1517" s="67">
        <v>542624.84961538401</v>
      </c>
      <c r="V1517" s="68">
        <v>10</v>
      </c>
    </row>
    <row r="1518" spans="2:22" x14ac:dyDescent="0.25">
      <c r="B1518" s="66">
        <v>0</v>
      </c>
      <c r="C1518" s="66">
        <v>847</v>
      </c>
      <c r="D1518" s="66">
        <v>1405</v>
      </c>
      <c r="E1518" s="66">
        <v>1407</v>
      </c>
      <c r="F1518" s="66">
        <v>1409</v>
      </c>
      <c r="G1518" s="66" t="s">
        <v>287</v>
      </c>
      <c r="H1518" s="66" t="s">
        <v>528</v>
      </c>
      <c r="I1518" s="66" t="s">
        <v>390</v>
      </c>
      <c r="J1518" s="66" t="s">
        <v>31</v>
      </c>
      <c r="K1518" s="66" t="s">
        <v>30</v>
      </c>
      <c r="L1518" s="66" t="s">
        <v>31</v>
      </c>
      <c r="M1518" s="66" t="s">
        <v>603</v>
      </c>
      <c r="N1518" s="66" t="s">
        <v>671</v>
      </c>
      <c r="O1518" s="69" t="s">
        <v>535</v>
      </c>
      <c r="P1518" s="69">
        <v>1.7030000000000001</v>
      </c>
      <c r="Q1518" s="66" t="s">
        <v>84</v>
      </c>
      <c r="R1518" s="66" t="s">
        <v>471</v>
      </c>
      <c r="S1518" s="67">
        <v>28553.414769230701</v>
      </c>
      <c r="T1518" s="67">
        <f t="shared" si="23"/>
        <v>48626.46535199989</v>
      </c>
      <c r="U1518" s="67">
        <v>356917.68461538502</v>
      </c>
      <c r="V1518" s="68">
        <v>6</v>
      </c>
    </row>
    <row r="1519" spans="2:22" x14ac:dyDescent="0.25">
      <c r="B1519" s="66">
        <v>0</v>
      </c>
      <c r="C1519" s="66">
        <v>847</v>
      </c>
      <c r="D1519" s="66">
        <v>1405</v>
      </c>
      <c r="E1519" s="66">
        <v>1407</v>
      </c>
      <c r="F1519" s="66">
        <v>1409</v>
      </c>
      <c r="G1519" s="66" t="s">
        <v>287</v>
      </c>
      <c r="H1519" s="66" t="s">
        <v>528</v>
      </c>
      <c r="I1519" s="66" t="s">
        <v>390</v>
      </c>
      <c r="J1519" s="66" t="s">
        <v>31</v>
      </c>
      <c r="K1519" s="66" t="s">
        <v>30</v>
      </c>
      <c r="L1519" s="66" t="s">
        <v>31</v>
      </c>
      <c r="M1519" s="66" t="s">
        <v>603</v>
      </c>
      <c r="N1519" s="66" t="s">
        <v>671</v>
      </c>
      <c r="O1519" s="69" t="s">
        <v>535</v>
      </c>
      <c r="P1519" s="69">
        <v>1.7030000000000001</v>
      </c>
      <c r="Q1519" s="66" t="s">
        <v>84</v>
      </c>
      <c r="R1519" s="66" t="s">
        <v>475</v>
      </c>
      <c r="S1519" s="67">
        <v>108088.496238462</v>
      </c>
      <c r="T1519" s="67">
        <f t="shared" si="23"/>
        <v>184074.70909410081</v>
      </c>
      <c r="U1519" s="67">
        <v>1200983.2915384599</v>
      </c>
      <c r="V1519" s="68">
        <v>17</v>
      </c>
    </row>
    <row r="1520" spans="2:22" x14ac:dyDescent="0.25">
      <c r="B1520" s="66">
        <v>0</v>
      </c>
      <c r="C1520" s="66">
        <v>847</v>
      </c>
      <c r="D1520" s="66">
        <v>1405</v>
      </c>
      <c r="E1520" s="66">
        <v>1407</v>
      </c>
      <c r="F1520" s="66">
        <v>1409</v>
      </c>
      <c r="G1520" s="66" t="s">
        <v>287</v>
      </c>
      <c r="H1520" s="66" t="s">
        <v>528</v>
      </c>
      <c r="I1520" s="66" t="s">
        <v>390</v>
      </c>
      <c r="J1520" s="66" t="s">
        <v>31</v>
      </c>
      <c r="K1520" s="66" t="s">
        <v>30</v>
      </c>
      <c r="L1520" s="66" t="s">
        <v>31</v>
      </c>
      <c r="M1520" s="66" t="s">
        <v>603</v>
      </c>
      <c r="N1520" s="66" t="s">
        <v>671</v>
      </c>
      <c r="O1520" s="69" t="s">
        <v>535</v>
      </c>
      <c r="P1520" s="69">
        <v>1.7030000000000001</v>
      </c>
      <c r="Q1520" s="66" t="s">
        <v>84</v>
      </c>
      <c r="R1520" s="66" t="s">
        <v>465</v>
      </c>
      <c r="S1520" s="67">
        <v>90099.442730769195</v>
      </c>
      <c r="T1520" s="67">
        <f t="shared" si="23"/>
        <v>153439.35097049995</v>
      </c>
      <c r="U1520" s="67">
        <v>900994.42730769201</v>
      </c>
      <c r="V1520" s="68">
        <v>11</v>
      </c>
    </row>
    <row r="1521" spans="2:22" x14ac:dyDescent="0.25">
      <c r="B1521" s="66">
        <v>0</v>
      </c>
      <c r="C1521" s="66">
        <v>847</v>
      </c>
      <c r="D1521" s="66">
        <v>1405</v>
      </c>
      <c r="E1521" s="66">
        <v>1407</v>
      </c>
      <c r="F1521" s="66">
        <v>1409</v>
      </c>
      <c r="G1521" s="66" t="s">
        <v>287</v>
      </c>
      <c r="H1521" s="66" t="s">
        <v>528</v>
      </c>
      <c r="I1521" s="66" t="s">
        <v>390</v>
      </c>
      <c r="J1521" s="66" t="s">
        <v>31</v>
      </c>
      <c r="K1521" s="66" t="s">
        <v>30</v>
      </c>
      <c r="L1521" s="66" t="s">
        <v>31</v>
      </c>
      <c r="M1521" s="66" t="s">
        <v>603</v>
      </c>
      <c r="N1521" s="66" t="s">
        <v>671</v>
      </c>
      <c r="O1521" s="69" t="s">
        <v>535</v>
      </c>
      <c r="P1521" s="69">
        <v>1.7030000000000001</v>
      </c>
      <c r="Q1521" s="66" t="s">
        <v>84</v>
      </c>
      <c r="R1521" s="66" t="s">
        <v>476</v>
      </c>
      <c r="S1521" s="67">
        <v>135005.83338461601</v>
      </c>
      <c r="T1521" s="67">
        <f t="shared" si="23"/>
        <v>229914.93425400107</v>
      </c>
      <c r="U1521" s="67">
        <v>1350058.33384615</v>
      </c>
      <c r="V1521" s="68">
        <v>13</v>
      </c>
    </row>
    <row r="1522" spans="2:22" x14ac:dyDescent="0.25">
      <c r="B1522" s="66">
        <v>0</v>
      </c>
      <c r="C1522" s="66">
        <v>847</v>
      </c>
      <c r="D1522" s="66">
        <v>1405</v>
      </c>
      <c r="E1522" s="66">
        <v>1407</v>
      </c>
      <c r="F1522" s="66">
        <v>1409</v>
      </c>
      <c r="G1522" s="66" t="s">
        <v>287</v>
      </c>
      <c r="H1522" s="66" t="s">
        <v>528</v>
      </c>
      <c r="I1522" s="66" t="s">
        <v>390</v>
      </c>
      <c r="J1522" s="66" t="s">
        <v>31</v>
      </c>
      <c r="K1522" s="66" t="s">
        <v>30</v>
      </c>
      <c r="L1522" s="66" t="s">
        <v>31</v>
      </c>
      <c r="M1522" s="66" t="s">
        <v>603</v>
      </c>
      <c r="N1522" s="66" t="s">
        <v>671</v>
      </c>
      <c r="O1522" s="69" t="s">
        <v>535</v>
      </c>
      <c r="P1522" s="69">
        <v>1.7030000000000001</v>
      </c>
      <c r="Q1522" s="66" t="s">
        <v>84</v>
      </c>
      <c r="R1522" s="66" t="s">
        <v>466</v>
      </c>
      <c r="S1522" s="67">
        <v>358739.19488077</v>
      </c>
      <c r="T1522" s="67">
        <f t="shared" si="23"/>
        <v>610932.8488819513</v>
      </c>
      <c r="U1522" s="67">
        <v>2391594.6325384602</v>
      </c>
      <c r="V1522" s="68">
        <v>21</v>
      </c>
    </row>
    <row r="1523" spans="2:22" x14ac:dyDescent="0.25">
      <c r="B1523" s="66">
        <v>0</v>
      </c>
      <c r="C1523" s="66">
        <v>847</v>
      </c>
      <c r="D1523" s="66">
        <v>1405</v>
      </c>
      <c r="E1523" s="66">
        <v>1407</v>
      </c>
      <c r="F1523" s="66">
        <v>1409</v>
      </c>
      <c r="G1523" s="66" t="s">
        <v>287</v>
      </c>
      <c r="H1523" s="66" t="s">
        <v>528</v>
      </c>
      <c r="I1523" s="66" t="s">
        <v>390</v>
      </c>
      <c r="J1523" s="66" t="s">
        <v>31</v>
      </c>
      <c r="K1523" s="66" t="s">
        <v>30</v>
      </c>
      <c r="L1523" s="66" t="s">
        <v>31</v>
      </c>
      <c r="M1523" s="66" t="s">
        <v>603</v>
      </c>
      <c r="N1523" s="66" t="s">
        <v>671</v>
      </c>
      <c r="O1523" s="69" t="s">
        <v>535</v>
      </c>
      <c r="P1523" s="69">
        <v>1.7030000000000001</v>
      </c>
      <c r="Q1523" s="66" t="s">
        <v>84</v>
      </c>
      <c r="R1523" s="66" t="s">
        <v>467</v>
      </c>
      <c r="S1523" s="67">
        <v>177599.22760769201</v>
      </c>
      <c r="T1523" s="67">
        <f t="shared" si="23"/>
        <v>302451.48461589951</v>
      </c>
      <c r="U1523" s="67">
        <v>887996.13803846203</v>
      </c>
      <c r="V1523" s="68">
        <v>6</v>
      </c>
    </row>
    <row r="1524" spans="2:22" x14ac:dyDescent="0.25">
      <c r="B1524" s="66">
        <v>0</v>
      </c>
      <c r="C1524" s="66">
        <v>847</v>
      </c>
      <c r="D1524" s="66">
        <v>1405</v>
      </c>
      <c r="E1524" s="66">
        <v>1407</v>
      </c>
      <c r="F1524" s="66">
        <v>1409</v>
      </c>
      <c r="G1524" s="66" t="s">
        <v>287</v>
      </c>
      <c r="H1524" s="66" t="s">
        <v>528</v>
      </c>
      <c r="I1524" s="66" t="s">
        <v>390</v>
      </c>
      <c r="J1524" s="66" t="s">
        <v>31</v>
      </c>
      <c r="K1524" s="66" t="s">
        <v>30</v>
      </c>
      <c r="L1524" s="66" t="s">
        <v>31</v>
      </c>
      <c r="M1524" s="66" t="s">
        <v>603</v>
      </c>
      <c r="N1524" s="66" t="s">
        <v>671</v>
      </c>
      <c r="O1524" s="69" t="s">
        <v>535</v>
      </c>
      <c r="P1524" s="69">
        <v>1.7030000000000001</v>
      </c>
      <c r="Q1524" s="66" t="s">
        <v>84</v>
      </c>
      <c r="R1524" s="66" t="s">
        <v>468</v>
      </c>
      <c r="S1524" s="67">
        <v>78496.857499999998</v>
      </c>
      <c r="T1524" s="67">
        <f t="shared" si="23"/>
        <v>133680.1483225</v>
      </c>
      <c r="U1524" s="67">
        <v>313987.43</v>
      </c>
      <c r="V1524" s="68">
        <v>2</v>
      </c>
    </row>
    <row r="1525" spans="2:22" x14ac:dyDescent="0.25">
      <c r="B1525" s="66">
        <v>0</v>
      </c>
      <c r="C1525" s="66">
        <v>847</v>
      </c>
      <c r="D1525" s="66">
        <v>1405</v>
      </c>
      <c r="E1525" s="66">
        <v>1407</v>
      </c>
      <c r="F1525" s="66">
        <v>1409</v>
      </c>
      <c r="G1525" s="66" t="s">
        <v>287</v>
      </c>
      <c r="H1525" s="66" t="s">
        <v>528</v>
      </c>
      <c r="I1525" s="66" t="s">
        <v>390</v>
      </c>
      <c r="J1525" s="66" t="s">
        <v>31</v>
      </c>
      <c r="K1525" s="66" t="s">
        <v>30</v>
      </c>
      <c r="L1525" s="66" t="s">
        <v>31</v>
      </c>
      <c r="M1525" s="66" t="s">
        <v>603</v>
      </c>
      <c r="N1525" s="66" t="s">
        <v>671</v>
      </c>
      <c r="O1525" s="69" t="s">
        <v>535</v>
      </c>
      <c r="P1525" s="69">
        <v>1.7030000000000001</v>
      </c>
      <c r="Q1525" s="66" t="s">
        <v>84</v>
      </c>
      <c r="R1525" s="66" t="s">
        <v>478</v>
      </c>
      <c r="S1525" s="67">
        <v>58248.312461538597</v>
      </c>
      <c r="T1525" s="67">
        <f t="shared" si="23"/>
        <v>99196.876122000234</v>
      </c>
      <c r="U1525" s="67">
        <v>194161.04153846201</v>
      </c>
      <c r="V1525" s="68">
        <v>1</v>
      </c>
    </row>
    <row r="1526" spans="2:22" x14ac:dyDescent="0.25">
      <c r="B1526" s="66">
        <v>0</v>
      </c>
      <c r="C1526" s="66">
        <v>847</v>
      </c>
      <c r="D1526" s="66">
        <v>1405</v>
      </c>
      <c r="E1526" s="66">
        <v>1407</v>
      </c>
      <c r="F1526" s="66">
        <v>1409</v>
      </c>
      <c r="G1526" s="66" t="s">
        <v>287</v>
      </c>
      <c r="H1526" s="66" t="s">
        <v>528</v>
      </c>
      <c r="I1526" s="66" t="s">
        <v>390</v>
      </c>
      <c r="J1526" s="66" t="s">
        <v>31</v>
      </c>
      <c r="K1526" s="66" t="s">
        <v>30</v>
      </c>
      <c r="L1526" s="66" t="s">
        <v>31</v>
      </c>
      <c r="M1526" s="66" t="s">
        <v>603</v>
      </c>
      <c r="N1526" s="66" t="s">
        <v>671</v>
      </c>
      <c r="O1526" s="69" t="s">
        <v>535</v>
      </c>
      <c r="P1526" s="69">
        <v>1.7030000000000001</v>
      </c>
      <c r="Q1526" s="66" t="s">
        <v>84</v>
      </c>
      <c r="R1526" s="66" t="s">
        <v>469</v>
      </c>
      <c r="S1526" s="67">
        <v>73800.225153846099</v>
      </c>
      <c r="T1526" s="67">
        <f t="shared" si="23"/>
        <v>125681.78343699992</v>
      </c>
      <c r="U1526" s="67">
        <v>210857.78615384601</v>
      </c>
      <c r="V1526" s="68">
        <v>1</v>
      </c>
    </row>
    <row r="1527" spans="2:22" x14ac:dyDescent="0.25">
      <c r="B1527" s="66">
        <v>0</v>
      </c>
      <c r="C1527" s="66">
        <v>847</v>
      </c>
      <c r="D1527" s="66">
        <v>1405</v>
      </c>
      <c r="E1527" s="66">
        <v>1407</v>
      </c>
      <c r="F1527" s="66">
        <v>1421</v>
      </c>
      <c r="G1527" s="66" t="s">
        <v>287</v>
      </c>
      <c r="H1527" s="66" t="s">
        <v>528</v>
      </c>
      <c r="I1527" s="66" t="s">
        <v>390</v>
      </c>
      <c r="J1527" s="66" t="s">
        <v>31</v>
      </c>
      <c r="K1527" s="66" t="s">
        <v>30</v>
      </c>
      <c r="L1527" s="66" t="s">
        <v>31</v>
      </c>
      <c r="M1527" s="66" t="s">
        <v>553</v>
      </c>
      <c r="N1527" s="66" t="s">
        <v>672</v>
      </c>
      <c r="O1527" s="69" t="s">
        <v>535</v>
      </c>
      <c r="P1527" s="69">
        <v>1.7030000000000001</v>
      </c>
      <c r="Q1527" s="66" t="s">
        <v>84</v>
      </c>
      <c r="R1527" s="66" t="s">
        <v>474</v>
      </c>
      <c r="S1527" s="67">
        <v>3445.5625615384602</v>
      </c>
      <c r="T1527" s="67">
        <f t="shared" si="23"/>
        <v>5867.793042299998</v>
      </c>
      <c r="U1527" s="67">
        <v>57426.042692307703</v>
      </c>
      <c r="V1527" s="68">
        <v>1</v>
      </c>
    </row>
    <row r="1528" spans="2:22" x14ac:dyDescent="0.25">
      <c r="B1528" s="66">
        <v>0</v>
      </c>
      <c r="C1528" s="66">
        <v>847</v>
      </c>
      <c r="D1528" s="66">
        <v>1405</v>
      </c>
      <c r="E1528" s="66">
        <v>1407</v>
      </c>
      <c r="F1528" s="66">
        <v>1421</v>
      </c>
      <c r="G1528" s="66" t="s">
        <v>287</v>
      </c>
      <c r="H1528" s="66" t="s">
        <v>528</v>
      </c>
      <c r="I1528" s="66" t="s">
        <v>390</v>
      </c>
      <c r="J1528" s="66" t="s">
        <v>31</v>
      </c>
      <c r="K1528" s="66" t="s">
        <v>30</v>
      </c>
      <c r="L1528" s="66" t="s">
        <v>31</v>
      </c>
      <c r="M1528" s="66" t="s">
        <v>553</v>
      </c>
      <c r="N1528" s="66" t="s">
        <v>672</v>
      </c>
      <c r="O1528" s="69" t="s">
        <v>535</v>
      </c>
      <c r="P1528" s="69">
        <v>1.7030000000000001</v>
      </c>
      <c r="Q1528" s="66" t="s">
        <v>84</v>
      </c>
      <c r="R1528" s="66" t="s">
        <v>476</v>
      </c>
      <c r="S1528" s="67">
        <v>10213.461846153799</v>
      </c>
      <c r="T1528" s="67">
        <f t="shared" si="23"/>
        <v>17393.525523999921</v>
      </c>
      <c r="U1528" s="67">
        <v>102134.618461538</v>
      </c>
      <c r="V1528" s="68">
        <v>1</v>
      </c>
    </row>
    <row r="1529" spans="2:22" x14ac:dyDescent="0.25">
      <c r="B1529" s="66">
        <v>0</v>
      </c>
      <c r="C1529" s="66">
        <v>847</v>
      </c>
      <c r="D1529" s="66">
        <v>1405</v>
      </c>
      <c r="E1529" s="66">
        <v>1407</v>
      </c>
      <c r="F1529" s="66">
        <v>1421</v>
      </c>
      <c r="G1529" s="66" t="s">
        <v>287</v>
      </c>
      <c r="H1529" s="66" t="s">
        <v>528</v>
      </c>
      <c r="I1529" s="66" t="s">
        <v>390</v>
      </c>
      <c r="J1529" s="66" t="s">
        <v>31</v>
      </c>
      <c r="K1529" s="66" t="s">
        <v>30</v>
      </c>
      <c r="L1529" s="66" t="s">
        <v>31</v>
      </c>
      <c r="M1529" s="66" t="s">
        <v>553</v>
      </c>
      <c r="N1529" s="66" t="s">
        <v>672</v>
      </c>
      <c r="O1529" s="69" t="s">
        <v>535</v>
      </c>
      <c r="P1529" s="69">
        <v>1.7030000000000001</v>
      </c>
      <c r="Q1529" s="66" t="s">
        <v>84</v>
      </c>
      <c r="R1529" s="66" t="s">
        <v>467</v>
      </c>
      <c r="S1529" s="67">
        <v>31477.559230769199</v>
      </c>
      <c r="T1529" s="67">
        <f t="shared" si="23"/>
        <v>53606.283369999946</v>
      </c>
      <c r="U1529" s="67">
        <v>157387.79615384599</v>
      </c>
      <c r="V1529" s="68">
        <v>1</v>
      </c>
    </row>
    <row r="1530" spans="2:22" x14ac:dyDescent="0.25">
      <c r="B1530" s="66">
        <v>0</v>
      </c>
      <c r="C1530" s="66">
        <v>847</v>
      </c>
      <c r="D1530" s="66">
        <v>1405</v>
      </c>
      <c r="E1530" s="66">
        <v>1407</v>
      </c>
      <c r="F1530" s="66">
        <v>1427</v>
      </c>
      <c r="G1530" s="66" t="s">
        <v>287</v>
      </c>
      <c r="H1530" s="66" t="s">
        <v>528</v>
      </c>
      <c r="I1530" s="66" t="s">
        <v>390</v>
      </c>
      <c r="J1530" s="66" t="s">
        <v>31</v>
      </c>
      <c r="K1530" s="66" t="s">
        <v>30</v>
      </c>
      <c r="L1530" s="66" t="s">
        <v>31</v>
      </c>
      <c r="M1530" s="66" t="s">
        <v>203</v>
      </c>
      <c r="N1530" s="66" t="s">
        <v>673</v>
      </c>
      <c r="O1530" s="69" t="s">
        <v>535</v>
      </c>
      <c r="P1530" s="69">
        <v>1.7030000000000001</v>
      </c>
      <c r="Q1530" s="66" t="s">
        <v>84</v>
      </c>
      <c r="R1530" s="66" t="s">
        <v>472</v>
      </c>
      <c r="S1530" s="67">
        <v>2897197.9785000002</v>
      </c>
      <c r="T1530" s="67">
        <f t="shared" si="23"/>
        <v>4933928.1573855001</v>
      </c>
      <c r="U1530" s="67">
        <v>57943959.57</v>
      </c>
      <c r="V1530" s="68">
        <v>705</v>
      </c>
    </row>
    <row r="1531" spans="2:22" x14ac:dyDescent="0.25">
      <c r="B1531" s="66">
        <v>0</v>
      </c>
      <c r="C1531" s="66">
        <v>847</v>
      </c>
      <c r="D1531" s="66">
        <v>1405</v>
      </c>
      <c r="E1531" s="66">
        <v>1407</v>
      </c>
      <c r="F1531" s="66">
        <v>1427</v>
      </c>
      <c r="G1531" s="66" t="s">
        <v>287</v>
      </c>
      <c r="H1531" s="66" t="s">
        <v>528</v>
      </c>
      <c r="I1531" s="66" t="s">
        <v>390</v>
      </c>
      <c r="J1531" s="66" t="s">
        <v>31</v>
      </c>
      <c r="K1531" s="66" t="s">
        <v>30</v>
      </c>
      <c r="L1531" s="66" t="s">
        <v>31</v>
      </c>
      <c r="M1531" s="66" t="s">
        <v>203</v>
      </c>
      <c r="N1531" s="66" t="s">
        <v>673</v>
      </c>
      <c r="O1531" s="69" t="s">
        <v>535</v>
      </c>
      <c r="P1531" s="69">
        <v>1.7030000000000001</v>
      </c>
      <c r="Q1531" s="66" t="s">
        <v>84</v>
      </c>
      <c r="R1531" s="66" t="s">
        <v>477</v>
      </c>
      <c r="S1531" s="67">
        <v>23096.626134615399</v>
      </c>
      <c r="T1531" s="67">
        <f t="shared" si="23"/>
        <v>39333.554307250022</v>
      </c>
      <c r="U1531" s="67">
        <v>461932.522692308</v>
      </c>
      <c r="V1531" s="68">
        <v>12</v>
      </c>
    </row>
    <row r="1532" spans="2:22" x14ac:dyDescent="0.25">
      <c r="B1532" s="66">
        <v>0</v>
      </c>
      <c r="C1532" s="66">
        <v>847</v>
      </c>
      <c r="D1532" s="66">
        <v>1405</v>
      </c>
      <c r="E1532" s="66">
        <v>1407</v>
      </c>
      <c r="F1532" s="66">
        <v>1427</v>
      </c>
      <c r="G1532" s="66" t="s">
        <v>287</v>
      </c>
      <c r="H1532" s="66" t="s">
        <v>528</v>
      </c>
      <c r="I1532" s="66" t="s">
        <v>390</v>
      </c>
      <c r="J1532" s="66" t="s">
        <v>31</v>
      </c>
      <c r="K1532" s="66" t="s">
        <v>30</v>
      </c>
      <c r="L1532" s="66" t="s">
        <v>31</v>
      </c>
      <c r="M1532" s="66" t="s">
        <v>203</v>
      </c>
      <c r="N1532" s="66" t="s">
        <v>673</v>
      </c>
      <c r="O1532" s="69" t="s">
        <v>535</v>
      </c>
      <c r="P1532" s="69">
        <v>1.7030000000000001</v>
      </c>
      <c r="Q1532" s="66" t="s">
        <v>84</v>
      </c>
      <c r="R1532" s="66" t="s">
        <v>473</v>
      </c>
      <c r="S1532" s="67">
        <v>33543.719980769201</v>
      </c>
      <c r="T1532" s="67">
        <f t="shared" si="23"/>
        <v>57124.955127249952</v>
      </c>
      <c r="U1532" s="67">
        <v>670874.39961538499</v>
      </c>
      <c r="V1532" s="68">
        <v>15</v>
      </c>
    </row>
    <row r="1533" spans="2:22" x14ac:dyDescent="0.25">
      <c r="B1533" s="66">
        <v>0</v>
      </c>
      <c r="C1533" s="66">
        <v>847</v>
      </c>
      <c r="D1533" s="66">
        <v>1405</v>
      </c>
      <c r="E1533" s="66">
        <v>1407</v>
      </c>
      <c r="F1533" s="66">
        <v>1427</v>
      </c>
      <c r="G1533" s="66" t="s">
        <v>287</v>
      </c>
      <c r="H1533" s="66" t="s">
        <v>528</v>
      </c>
      <c r="I1533" s="66" t="s">
        <v>390</v>
      </c>
      <c r="J1533" s="66" t="s">
        <v>31</v>
      </c>
      <c r="K1533" s="66" t="s">
        <v>30</v>
      </c>
      <c r="L1533" s="66" t="s">
        <v>31</v>
      </c>
      <c r="M1533" s="66" t="s">
        <v>203</v>
      </c>
      <c r="N1533" s="66" t="s">
        <v>673</v>
      </c>
      <c r="O1533" s="69" t="s">
        <v>535</v>
      </c>
      <c r="P1533" s="69">
        <v>1.7030000000000001</v>
      </c>
      <c r="Q1533" s="66" t="s">
        <v>84</v>
      </c>
      <c r="R1533" s="66" t="s">
        <v>474</v>
      </c>
      <c r="S1533" s="67">
        <v>159555.55993846201</v>
      </c>
      <c r="T1533" s="67">
        <f t="shared" si="23"/>
        <v>271723.11857520085</v>
      </c>
      <c r="U1533" s="67">
        <v>2659259.3323076898</v>
      </c>
      <c r="V1533" s="68">
        <v>57</v>
      </c>
    </row>
    <row r="1534" spans="2:22" x14ac:dyDescent="0.25">
      <c r="B1534" s="66">
        <v>0</v>
      </c>
      <c r="C1534" s="66">
        <v>847</v>
      </c>
      <c r="D1534" s="66">
        <v>1405</v>
      </c>
      <c r="E1534" s="66">
        <v>1407</v>
      </c>
      <c r="F1534" s="66">
        <v>1427</v>
      </c>
      <c r="G1534" s="66" t="s">
        <v>287</v>
      </c>
      <c r="H1534" s="66" t="s">
        <v>528</v>
      </c>
      <c r="I1534" s="66" t="s">
        <v>390</v>
      </c>
      <c r="J1534" s="66" t="s">
        <v>31</v>
      </c>
      <c r="K1534" s="66" t="s">
        <v>30</v>
      </c>
      <c r="L1534" s="66" t="s">
        <v>31</v>
      </c>
      <c r="M1534" s="66" t="s">
        <v>203</v>
      </c>
      <c r="N1534" s="66" t="s">
        <v>673</v>
      </c>
      <c r="O1534" s="69" t="s">
        <v>535</v>
      </c>
      <c r="P1534" s="69">
        <v>1.7030000000000001</v>
      </c>
      <c r="Q1534" s="66" t="s">
        <v>84</v>
      </c>
      <c r="R1534" s="66" t="s">
        <v>471</v>
      </c>
      <c r="S1534" s="67">
        <v>382204.41691692302</v>
      </c>
      <c r="T1534" s="67">
        <f t="shared" si="23"/>
        <v>650894.12200951995</v>
      </c>
      <c r="U1534" s="67">
        <v>4777555.2114615403</v>
      </c>
      <c r="V1534" s="68">
        <v>78</v>
      </c>
    </row>
    <row r="1535" spans="2:22" x14ac:dyDescent="0.25">
      <c r="B1535" s="66">
        <v>0</v>
      </c>
      <c r="C1535" s="66">
        <v>847</v>
      </c>
      <c r="D1535" s="66">
        <v>1405</v>
      </c>
      <c r="E1535" s="66">
        <v>1407</v>
      </c>
      <c r="F1535" s="66">
        <v>1427</v>
      </c>
      <c r="G1535" s="66" t="s">
        <v>287</v>
      </c>
      <c r="H1535" s="66" t="s">
        <v>528</v>
      </c>
      <c r="I1535" s="66" t="s">
        <v>390</v>
      </c>
      <c r="J1535" s="66" t="s">
        <v>31</v>
      </c>
      <c r="K1535" s="66" t="s">
        <v>30</v>
      </c>
      <c r="L1535" s="66" t="s">
        <v>31</v>
      </c>
      <c r="M1535" s="66" t="s">
        <v>203</v>
      </c>
      <c r="N1535" s="66" t="s">
        <v>673</v>
      </c>
      <c r="O1535" s="69" t="s">
        <v>535</v>
      </c>
      <c r="P1535" s="69">
        <v>1.7030000000000001</v>
      </c>
      <c r="Q1535" s="66" t="s">
        <v>84</v>
      </c>
      <c r="R1535" s="66" t="s">
        <v>475</v>
      </c>
      <c r="S1535" s="67">
        <v>590763.62918076897</v>
      </c>
      <c r="T1535" s="67">
        <f t="shared" si="23"/>
        <v>1006070.4604948496</v>
      </c>
      <c r="U1535" s="67">
        <v>6564040.3242307696</v>
      </c>
      <c r="V1535" s="68">
        <v>82</v>
      </c>
    </row>
    <row r="1536" spans="2:22" x14ac:dyDescent="0.25">
      <c r="B1536" s="66">
        <v>0</v>
      </c>
      <c r="C1536" s="66">
        <v>847</v>
      </c>
      <c r="D1536" s="66">
        <v>1405</v>
      </c>
      <c r="E1536" s="66">
        <v>1407</v>
      </c>
      <c r="F1536" s="66">
        <v>1427</v>
      </c>
      <c r="G1536" s="66" t="s">
        <v>287</v>
      </c>
      <c r="H1536" s="66" t="s">
        <v>528</v>
      </c>
      <c r="I1536" s="66" t="s">
        <v>390</v>
      </c>
      <c r="J1536" s="66" t="s">
        <v>31</v>
      </c>
      <c r="K1536" s="66" t="s">
        <v>30</v>
      </c>
      <c r="L1536" s="66" t="s">
        <v>31</v>
      </c>
      <c r="M1536" s="66" t="s">
        <v>203</v>
      </c>
      <c r="N1536" s="66" t="s">
        <v>673</v>
      </c>
      <c r="O1536" s="69" t="s">
        <v>535</v>
      </c>
      <c r="P1536" s="69">
        <v>1.7030000000000001</v>
      </c>
      <c r="Q1536" s="66" t="s">
        <v>84</v>
      </c>
      <c r="R1536" s="66" t="s">
        <v>465</v>
      </c>
      <c r="S1536" s="67">
        <v>2637898.3236076902</v>
      </c>
      <c r="T1536" s="67">
        <f t="shared" si="23"/>
        <v>4492340.8451038962</v>
      </c>
      <c r="U1536" s="67">
        <v>26378983.236076899</v>
      </c>
      <c r="V1536" s="68">
        <v>257</v>
      </c>
    </row>
    <row r="1537" spans="2:22" x14ac:dyDescent="0.25">
      <c r="B1537" s="66">
        <v>0</v>
      </c>
      <c r="C1537" s="66">
        <v>847</v>
      </c>
      <c r="D1537" s="66">
        <v>1405</v>
      </c>
      <c r="E1537" s="66">
        <v>1407</v>
      </c>
      <c r="F1537" s="66">
        <v>1427</v>
      </c>
      <c r="G1537" s="66" t="s">
        <v>287</v>
      </c>
      <c r="H1537" s="66" t="s">
        <v>528</v>
      </c>
      <c r="I1537" s="66" t="s">
        <v>390</v>
      </c>
      <c r="J1537" s="66" t="s">
        <v>31</v>
      </c>
      <c r="K1537" s="66" t="s">
        <v>30</v>
      </c>
      <c r="L1537" s="66" t="s">
        <v>31</v>
      </c>
      <c r="M1537" s="66" t="s">
        <v>203</v>
      </c>
      <c r="N1537" s="66" t="s">
        <v>673</v>
      </c>
      <c r="O1537" s="69" t="s">
        <v>535</v>
      </c>
      <c r="P1537" s="69">
        <v>1.7030000000000001</v>
      </c>
      <c r="Q1537" s="66" t="s">
        <v>84</v>
      </c>
      <c r="R1537" s="66" t="s">
        <v>476</v>
      </c>
      <c r="S1537" s="67">
        <v>1063555.7805769199</v>
      </c>
      <c r="T1537" s="67">
        <f t="shared" si="23"/>
        <v>1811235.4943224946</v>
      </c>
      <c r="U1537" s="67">
        <v>10635557.8057692</v>
      </c>
      <c r="V1537" s="68">
        <v>100</v>
      </c>
    </row>
    <row r="1538" spans="2:22" x14ac:dyDescent="0.25">
      <c r="B1538" s="66">
        <v>0</v>
      </c>
      <c r="C1538" s="66">
        <v>847</v>
      </c>
      <c r="D1538" s="66">
        <v>1405</v>
      </c>
      <c r="E1538" s="66">
        <v>1407</v>
      </c>
      <c r="F1538" s="66">
        <v>1427</v>
      </c>
      <c r="G1538" s="66" t="s">
        <v>287</v>
      </c>
      <c r="H1538" s="66" t="s">
        <v>528</v>
      </c>
      <c r="I1538" s="66" t="s">
        <v>390</v>
      </c>
      <c r="J1538" s="66" t="s">
        <v>31</v>
      </c>
      <c r="K1538" s="66" t="s">
        <v>30</v>
      </c>
      <c r="L1538" s="66" t="s">
        <v>31</v>
      </c>
      <c r="M1538" s="66" t="s">
        <v>203</v>
      </c>
      <c r="N1538" s="66" t="s">
        <v>673</v>
      </c>
      <c r="O1538" s="69" t="s">
        <v>535</v>
      </c>
      <c r="P1538" s="69">
        <v>1.7030000000000001</v>
      </c>
      <c r="Q1538" s="66" t="s">
        <v>84</v>
      </c>
      <c r="R1538" s="66" t="s">
        <v>466</v>
      </c>
      <c r="S1538" s="67">
        <v>295422.21063461498</v>
      </c>
      <c r="T1538" s="67">
        <f t="shared" si="23"/>
        <v>503104.02471074933</v>
      </c>
      <c r="U1538" s="67">
        <v>1969481.40423077</v>
      </c>
      <c r="V1538" s="68">
        <v>16</v>
      </c>
    </row>
    <row r="1539" spans="2:22" x14ac:dyDescent="0.25">
      <c r="B1539" s="66">
        <v>0</v>
      </c>
      <c r="C1539" s="66">
        <v>847</v>
      </c>
      <c r="D1539" s="66">
        <v>1405</v>
      </c>
      <c r="E1539" s="66">
        <v>1407</v>
      </c>
      <c r="F1539" s="66">
        <v>1427</v>
      </c>
      <c r="G1539" s="66" t="s">
        <v>287</v>
      </c>
      <c r="H1539" s="66" t="s">
        <v>528</v>
      </c>
      <c r="I1539" s="66" t="s">
        <v>390</v>
      </c>
      <c r="J1539" s="66" t="s">
        <v>31</v>
      </c>
      <c r="K1539" s="66" t="s">
        <v>30</v>
      </c>
      <c r="L1539" s="66" t="s">
        <v>31</v>
      </c>
      <c r="M1539" s="66" t="s">
        <v>203</v>
      </c>
      <c r="N1539" s="66" t="s">
        <v>673</v>
      </c>
      <c r="O1539" s="69" t="s">
        <v>535</v>
      </c>
      <c r="P1539" s="69">
        <v>1.7030000000000001</v>
      </c>
      <c r="Q1539" s="66" t="s">
        <v>84</v>
      </c>
      <c r="R1539" s="66" t="s">
        <v>467</v>
      </c>
      <c r="S1539" s="67">
        <v>366367.34546153899</v>
      </c>
      <c r="T1539" s="67">
        <f t="shared" ref="T1539:T1602" si="24">S1539*P1539</f>
        <v>623923.58932100097</v>
      </c>
      <c r="U1539" s="67">
        <v>1831836.7273076901</v>
      </c>
      <c r="V1539" s="68">
        <v>14</v>
      </c>
    </row>
    <row r="1540" spans="2:22" x14ac:dyDescent="0.25">
      <c r="B1540" s="66">
        <v>0</v>
      </c>
      <c r="C1540" s="66">
        <v>847</v>
      </c>
      <c r="D1540" s="66">
        <v>1405</v>
      </c>
      <c r="E1540" s="66">
        <v>1407</v>
      </c>
      <c r="F1540" s="66">
        <v>1427</v>
      </c>
      <c r="G1540" s="66" t="s">
        <v>287</v>
      </c>
      <c r="H1540" s="66" t="s">
        <v>528</v>
      </c>
      <c r="I1540" s="66" t="s">
        <v>390</v>
      </c>
      <c r="J1540" s="66" t="s">
        <v>31</v>
      </c>
      <c r="K1540" s="66" t="s">
        <v>30</v>
      </c>
      <c r="L1540" s="66" t="s">
        <v>31</v>
      </c>
      <c r="M1540" s="66" t="s">
        <v>203</v>
      </c>
      <c r="N1540" s="66" t="s">
        <v>673</v>
      </c>
      <c r="O1540" s="69" t="s">
        <v>535</v>
      </c>
      <c r="P1540" s="69">
        <v>1.7030000000000001</v>
      </c>
      <c r="Q1540" s="66" t="s">
        <v>84</v>
      </c>
      <c r="R1540" s="66" t="s">
        <v>468</v>
      </c>
      <c r="S1540" s="67">
        <v>142950.55423076899</v>
      </c>
      <c r="T1540" s="67">
        <f t="shared" si="24"/>
        <v>243444.79385499959</v>
      </c>
      <c r="U1540" s="67">
        <v>571802.21692307701</v>
      </c>
      <c r="V1540" s="68">
        <v>4</v>
      </c>
    </row>
    <row r="1541" spans="2:22" x14ac:dyDescent="0.25">
      <c r="B1541" s="66">
        <v>0</v>
      </c>
      <c r="C1541" s="66">
        <v>847</v>
      </c>
      <c r="D1541" s="66">
        <v>1405</v>
      </c>
      <c r="E1541" s="66">
        <v>1407</v>
      </c>
      <c r="F1541" s="66">
        <v>1427</v>
      </c>
      <c r="G1541" s="66" t="s">
        <v>287</v>
      </c>
      <c r="H1541" s="66" t="s">
        <v>528</v>
      </c>
      <c r="I1541" s="66" t="s">
        <v>390</v>
      </c>
      <c r="J1541" s="66" t="s">
        <v>31</v>
      </c>
      <c r="K1541" s="66" t="s">
        <v>30</v>
      </c>
      <c r="L1541" s="66" t="s">
        <v>31</v>
      </c>
      <c r="M1541" s="66" t="s">
        <v>203</v>
      </c>
      <c r="N1541" s="66" t="s">
        <v>673</v>
      </c>
      <c r="O1541" s="69" t="s">
        <v>535</v>
      </c>
      <c r="P1541" s="69">
        <v>1.7030000000000001</v>
      </c>
      <c r="Q1541" s="66" t="s">
        <v>84</v>
      </c>
      <c r="R1541" s="66" t="s">
        <v>469</v>
      </c>
      <c r="S1541" s="67">
        <v>82058.031730769202</v>
      </c>
      <c r="T1541" s="67">
        <f t="shared" si="24"/>
        <v>139744.82803749994</v>
      </c>
      <c r="U1541" s="67">
        <v>234451.51923076899</v>
      </c>
      <c r="V1541" s="68">
        <v>1</v>
      </c>
    </row>
    <row r="1542" spans="2:22" x14ac:dyDescent="0.25">
      <c r="B1542" s="66">
        <v>0</v>
      </c>
      <c r="C1542" s="66">
        <v>847</v>
      </c>
      <c r="D1542" s="66">
        <v>1405</v>
      </c>
      <c r="E1542" s="66">
        <v>1407</v>
      </c>
      <c r="F1542" s="66">
        <v>1477</v>
      </c>
      <c r="G1542" s="66" t="s">
        <v>287</v>
      </c>
      <c r="H1542" s="66" t="s">
        <v>528</v>
      </c>
      <c r="I1542" s="66" t="s">
        <v>390</v>
      </c>
      <c r="J1542" s="66" t="s">
        <v>31</v>
      </c>
      <c r="K1542" s="66" t="s">
        <v>30</v>
      </c>
      <c r="L1542" s="66" t="s">
        <v>31</v>
      </c>
      <c r="M1542" s="66" t="s">
        <v>204</v>
      </c>
      <c r="N1542" s="66" t="s">
        <v>205</v>
      </c>
      <c r="O1542" s="69" t="s">
        <v>535</v>
      </c>
      <c r="P1542" s="69">
        <v>1.7030000000000001</v>
      </c>
      <c r="Q1542" s="66" t="s">
        <v>84</v>
      </c>
      <c r="R1542" s="66" t="s">
        <v>473</v>
      </c>
      <c r="S1542" s="67">
        <v>2060.0966730769201</v>
      </c>
      <c r="T1542" s="67">
        <f t="shared" si="24"/>
        <v>3508.3446342499951</v>
      </c>
      <c r="U1542" s="67">
        <v>41201.933461538501</v>
      </c>
      <c r="V1542" s="68">
        <v>1</v>
      </c>
    </row>
    <row r="1543" spans="2:22" x14ac:dyDescent="0.25">
      <c r="B1543" s="66">
        <v>0</v>
      </c>
      <c r="C1543" s="66">
        <v>847</v>
      </c>
      <c r="D1543" s="66">
        <v>1405</v>
      </c>
      <c r="E1543" s="66">
        <v>1407</v>
      </c>
      <c r="F1543" s="66">
        <v>1477</v>
      </c>
      <c r="G1543" s="66" t="s">
        <v>287</v>
      </c>
      <c r="H1543" s="66" t="s">
        <v>528</v>
      </c>
      <c r="I1543" s="66" t="s">
        <v>390</v>
      </c>
      <c r="J1543" s="66" t="s">
        <v>31</v>
      </c>
      <c r="K1543" s="66" t="s">
        <v>30</v>
      </c>
      <c r="L1543" s="66" t="s">
        <v>31</v>
      </c>
      <c r="M1543" s="66" t="s">
        <v>204</v>
      </c>
      <c r="N1543" s="66" t="s">
        <v>205</v>
      </c>
      <c r="O1543" s="69" t="s">
        <v>535</v>
      </c>
      <c r="P1543" s="69">
        <v>1.7030000000000001</v>
      </c>
      <c r="Q1543" s="66" t="s">
        <v>84</v>
      </c>
      <c r="R1543" s="66" t="s">
        <v>474</v>
      </c>
      <c r="S1543" s="67">
        <v>29426.9653846152</v>
      </c>
      <c r="T1543" s="67">
        <f t="shared" si="24"/>
        <v>50114.122049999685</v>
      </c>
      <c r="U1543" s="67">
        <v>490449.42307692301</v>
      </c>
      <c r="V1543" s="68">
        <v>9</v>
      </c>
    </row>
    <row r="1544" spans="2:22" x14ac:dyDescent="0.25">
      <c r="B1544" s="66">
        <v>0</v>
      </c>
      <c r="C1544" s="66">
        <v>847</v>
      </c>
      <c r="D1544" s="66">
        <v>1405</v>
      </c>
      <c r="E1544" s="66">
        <v>1407</v>
      </c>
      <c r="F1544" s="66">
        <v>1477</v>
      </c>
      <c r="G1544" s="66" t="s">
        <v>287</v>
      </c>
      <c r="H1544" s="66" t="s">
        <v>528</v>
      </c>
      <c r="I1544" s="66" t="s">
        <v>390</v>
      </c>
      <c r="J1544" s="66" t="s">
        <v>31</v>
      </c>
      <c r="K1544" s="66" t="s">
        <v>30</v>
      </c>
      <c r="L1544" s="66" t="s">
        <v>31</v>
      </c>
      <c r="M1544" s="66" t="s">
        <v>204</v>
      </c>
      <c r="N1544" s="66" t="s">
        <v>205</v>
      </c>
      <c r="O1544" s="69" t="s">
        <v>535</v>
      </c>
      <c r="P1544" s="69">
        <v>1.7030000000000001</v>
      </c>
      <c r="Q1544" s="66" t="s">
        <v>84</v>
      </c>
      <c r="R1544" s="66" t="s">
        <v>471</v>
      </c>
      <c r="S1544" s="67">
        <v>16943.7762461538</v>
      </c>
      <c r="T1544" s="67">
        <f t="shared" si="24"/>
        <v>28855.250947199922</v>
      </c>
      <c r="U1544" s="67">
        <v>211797.203076923</v>
      </c>
      <c r="V1544" s="68">
        <v>3</v>
      </c>
    </row>
    <row r="1545" spans="2:22" x14ac:dyDescent="0.25">
      <c r="B1545" s="66">
        <v>0</v>
      </c>
      <c r="C1545" s="66">
        <v>847</v>
      </c>
      <c r="D1545" s="66">
        <v>1405</v>
      </c>
      <c r="E1545" s="66">
        <v>1407</v>
      </c>
      <c r="F1545" s="66">
        <v>1477</v>
      </c>
      <c r="G1545" s="66" t="s">
        <v>287</v>
      </c>
      <c r="H1545" s="66" t="s">
        <v>528</v>
      </c>
      <c r="I1545" s="66" t="s">
        <v>390</v>
      </c>
      <c r="J1545" s="66" t="s">
        <v>31</v>
      </c>
      <c r="K1545" s="66" t="s">
        <v>30</v>
      </c>
      <c r="L1545" s="66" t="s">
        <v>31</v>
      </c>
      <c r="M1545" s="66" t="s">
        <v>204</v>
      </c>
      <c r="N1545" s="66" t="s">
        <v>205</v>
      </c>
      <c r="O1545" s="69" t="s">
        <v>535</v>
      </c>
      <c r="P1545" s="69">
        <v>1.7030000000000001</v>
      </c>
      <c r="Q1545" s="66" t="s">
        <v>84</v>
      </c>
      <c r="R1545" s="66" t="s">
        <v>475</v>
      </c>
      <c r="S1545" s="67">
        <v>25710.6717346154</v>
      </c>
      <c r="T1545" s="67">
        <f t="shared" si="24"/>
        <v>43785.273964050029</v>
      </c>
      <c r="U1545" s="67">
        <v>285674.13038461498</v>
      </c>
      <c r="V1545" s="68">
        <v>4</v>
      </c>
    </row>
    <row r="1546" spans="2:22" x14ac:dyDescent="0.25">
      <c r="B1546" s="66">
        <v>0</v>
      </c>
      <c r="C1546" s="66">
        <v>847</v>
      </c>
      <c r="D1546" s="66">
        <v>1405</v>
      </c>
      <c r="E1546" s="66">
        <v>1407</v>
      </c>
      <c r="F1546" s="66">
        <v>1477</v>
      </c>
      <c r="G1546" s="66" t="s">
        <v>287</v>
      </c>
      <c r="H1546" s="66" t="s">
        <v>528</v>
      </c>
      <c r="I1546" s="66" t="s">
        <v>390</v>
      </c>
      <c r="J1546" s="66" t="s">
        <v>31</v>
      </c>
      <c r="K1546" s="66" t="s">
        <v>30</v>
      </c>
      <c r="L1546" s="66" t="s">
        <v>31</v>
      </c>
      <c r="M1546" s="66" t="s">
        <v>204</v>
      </c>
      <c r="N1546" s="66" t="s">
        <v>205</v>
      </c>
      <c r="O1546" s="69" t="s">
        <v>535</v>
      </c>
      <c r="P1546" s="69">
        <v>1.7030000000000001</v>
      </c>
      <c r="Q1546" s="66" t="s">
        <v>84</v>
      </c>
      <c r="R1546" s="66" t="s">
        <v>465</v>
      </c>
      <c r="S1546" s="67">
        <v>16475.091346153898</v>
      </c>
      <c r="T1546" s="67">
        <f t="shared" si="24"/>
        <v>28057.08056250009</v>
      </c>
      <c r="U1546" s="67">
        <v>164750.913461538</v>
      </c>
      <c r="V1546" s="68">
        <v>2</v>
      </c>
    </row>
    <row r="1547" spans="2:22" x14ac:dyDescent="0.25">
      <c r="B1547" s="66">
        <v>0</v>
      </c>
      <c r="C1547" s="66">
        <v>847</v>
      </c>
      <c r="D1547" s="66">
        <v>1405</v>
      </c>
      <c r="E1547" s="66">
        <v>1407</v>
      </c>
      <c r="F1547" s="66">
        <v>1477</v>
      </c>
      <c r="G1547" s="66" t="s">
        <v>287</v>
      </c>
      <c r="H1547" s="66" t="s">
        <v>528</v>
      </c>
      <c r="I1547" s="66" t="s">
        <v>390</v>
      </c>
      <c r="J1547" s="66" t="s">
        <v>31</v>
      </c>
      <c r="K1547" s="66" t="s">
        <v>30</v>
      </c>
      <c r="L1547" s="66" t="s">
        <v>31</v>
      </c>
      <c r="M1547" s="66" t="s">
        <v>204</v>
      </c>
      <c r="N1547" s="66" t="s">
        <v>205</v>
      </c>
      <c r="O1547" s="69" t="s">
        <v>535</v>
      </c>
      <c r="P1547" s="69">
        <v>1.7030000000000001</v>
      </c>
      <c r="Q1547" s="66" t="s">
        <v>84</v>
      </c>
      <c r="R1547" s="66" t="s">
        <v>476</v>
      </c>
      <c r="S1547" s="67">
        <v>91808.917923076893</v>
      </c>
      <c r="T1547" s="67">
        <f t="shared" si="24"/>
        <v>156350.58722299995</v>
      </c>
      <c r="U1547" s="67">
        <v>918089.17923076905</v>
      </c>
      <c r="V1547" s="68">
        <v>9</v>
      </c>
    </row>
    <row r="1548" spans="2:22" x14ac:dyDescent="0.25">
      <c r="B1548" s="66">
        <v>0</v>
      </c>
      <c r="C1548" s="66">
        <v>847</v>
      </c>
      <c r="D1548" s="66">
        <v>1405</v>
      </c>
      <c r="E1548" s="66">
        <v>1407</v>
      </c>
      <c r="F1548" s="66">
        <v>1477</v>
      </c>
      <c r="G1548" s="66" t="s">
        <v>287</v>
      </c>
      <c r="H1548" s="66" t="s">
        <v>528</v>
      </c>
      <c r="I1548" s="66" t="s">
        <v>390</v>
      </c>
      <c r="J1548" s="66" t="s">
        <v>31</v>
      </c>
      <c r="K1548" s="66" t="s">
        <v>30</v>
      </c>
      <c r="L1548" s="66" t="s">
        <v>31</v>
      </c>
      <c r="M1548" s="66" t="s">
        <v>204</v>
      </c>
      <c r="N1548" s="66" t="s">
        <v>205</v>
      </c>
      <c r="O1548" s="69" t="s">
        <v>535</v>
      </c>
      <c r="P1548" s="69">
        <v>1.7030000000000001</v>
      </c>
      <c r="Q1548" s="66" t="s">
        <v>84</v>
      </c>
      <c r="R1548" s="66" t="s">
        <v>466</v>
      </c>
      <c r="S1548" s="67">
        <v>52551.623538461601</v>
      </c>
      <c r="T1548" s="67">
        <f t="shared" si="24"/>
        <v>89495.414886000115</v>
      </c>
      <c r="U1548" s="67">
        <v>350344.15692307701</v>
      </c>
      <c r="V1548" s="68">
        <v>3</v>
      </c>
    </row>
    <row r="1549" spans="2:22" x14ac:dyDescent="0.25">
      <c r="B1549" s="66">
        <v>0</v>
      </c>
      <c r="C1549" s="66">
        <v>847</v>
      </c>
      <c r="D1549" s="66">
        <v>1405</v>
      </c>
      <c r="E1549" s="66">
        <v>1407</v>
      </c>
      <c r="F1549" s="66">
        <v>1477</v>
      </c>
      <c r="G1549" s="66" t="s">
        <v>287</v>
      </c>
      <c r="H1549" s="66" t="s">
        <v>528</v>
      </c>
      <c r="I1549" s="66" t="s">
        <v>390</v>
      </c>
      <c r="J1549" s="66" t="s">
        <v>31</v>
      </c>
      <c r="K1549" s="66" t="s">
        <v>30</v>
      </c>
      <c r="L1549" s="66" t="s">
        <v>31</v>
      </c>
      <c r="M1549" s="66" t="s">
        <v>204</v>
      </c>
      <c r="N1549" s="66" t="s">
        <v>205</v>
      </c>
      <c r="O1549" s="69" t="s">
        <v>535</v>
      </c>
      <c r="P1549" s="69">
        <v>1.7030000000000001</v>
      </c>
      <c r="Q1549" s="66" t="s">
        <v>84</v>
      </c>
      <c r="R1549" s="66" t="s">
        <v>467</v>
      </c>
      <c r="S1549" s="67">
        <v>82058.254000000001</v>
      </c>
      <c r="T1549" s="67">
        <f t="shared" si="24"/>
        <v>139745.20656200001</v>
      </c>
      <c r="U1549" s="67">
        <v>410291.27</v>
      </c>
      <c r="V1549" s="68">
        <v>3</v>
      </c>
    </row>
    <row r="1550" spans="2:22" x14ac:dyDescent="0.25">
      <c r="B1550" s="66">
        <v>0</v>
      </c>
      <c r="C1550" s="66">
        <v>847</v>
      </c>
      <c r="D1550" s="66">
        <v>1405</v>
      </c>
      <c r="E1550" s="66">
        <v>1407</v>
      </c>
      <c r="F1550" s="66">
        <v>1477</v>
      </c>
      <c r="G1550" s="66" t="s">
        <v>287</v>
      </c>
      <c r="H1550" s="66" t="s">
        <v>528</v>
      </c>
      <c r="I1550" s="66" t="s">
        <v>390</v>
      </c>
      <c r="J1550" s="66" t="s">
        <v>31</v>
      </c>
      <c r="K1550" s="66" t="s">
        <v>30</v>
      </c>
      <c r="L1550" s="66" t="s">
        <v>31</v>
      </c>
      <c r="M1550" s="66" t="s">
        <v>204</v>
      </c>
      <c r="N1550" s="66" t="s">
        <v>205</v>
      </c>
      <c r="O1550" s="69" t="s">
        <v>535</v>
      </c>
      <c r="P1550" s="69">
        <v>1.7030000000000001</v>
      </c>
      <c r="Q1550" s="66" t="s">
        <v>84</v>
      </c>
      <c r="R1550" s="66" t="s">
        <v>468</v>
      </c>
      <c r="S1550" s="67">
        <v>87216.220961538507</v>
      </c>
      <c r="T1550" s="67">
        <f t="shared" si="24"/>
        <v>148529.22429750007</v>
      </c>
      <c r="U1550" s="67">
        <v>348864.88384615403</v>
      </c>
      <c r="V1550" s="68">
        <v>2</v>
      </c>
    </row>
    <row r="1551" spans="2:22" x14ac:dyDescent="0.25">
      <c r="B1551" s="66">
        <v>0</v>
      </c>
      <c r="C1551" s="66">
        <v>847</v>
      </c>
      <c r="D1551" s="66">
        <v>1405</v>
      </c>
      <c r="E1551" s="66">
        <v>1407</v>
      </c>
      <c r="F1551" s="66">
        <v>1477</v>
      </c>
      <c r="G1551" s="66" t="s">
        <v>287</v>
      </c>
      <c r="H1551" s="66" t="s">
        <v>528</v>
      </c>
      <c r="I1551" s="66" t="s">
        <v>390</v>
      </c>
      <c r="J1551" s="66" t="s">
        <v>31</v>
      </c>
      <c r="K1551" s="66" t="s">
        <v>30</v>
      </c>
      <c r="L1551" s="66" t="s">
        <v>31</v>
      </c>
      <c r="M1551" s="66" t="s">
        <v>204</v>
      </c>
      <c r="N1551" s="66" t="s">
        <v>205</v>
      </c>
      <c r="O1551" s="69" t="s">
        <v>535</v>
      </c>
      <c r="P1551" s="69">
        <v>1.7030000000000001</v>
      </c>
      <c r="Q1551" s="66" t="s">
        <v>84</v>
      </c>
      <c r="R1551" s="66" t="s">
        <v>469</v>
      </c>
      <c r="S1551" s="67">
        <v>82923.491942307795</v>
      </c>
      <c r="T1551" s="67">
        <f t="shared" si="24"/>
        <v>141218.70677775019</v>
      </c>
      <c r="U1551" s="67">
        <v>236924.262692308</v>
      </c>
      <c r="V1551" s="68">
        <v>1</v>
      </c>
    </row>
    <row r="1552" spans="2:22" x14ac:dyDescent="0.25">
      <c r="B1552" s="66">
        <v>0</v>
      </c>
      <c r="C1552" s="66">
        <v>847</v>
      </c>
      <c r="D1552" s="66">
        <v>1405</v>
      </c>
      <c r="E1552" s="66">
        <v>1407</v>
      </c>
      <c r="F1552" s="66">
        <v>1483</v>
      </c>
      <c r="G1552" s="66" t="s">
        <v>287</v>
      </c>
      <c r="H1552" s="66" t="s">
        <v>528</v>
      </c>
      <c r="I1552" s="66" t="s">
        <v>390</v>
      </c>
      <c r="J1552" s="66" t="s">
        <v>31</v>
      </c>
      <c r="K1552" s="66" t="s">
        <v>30</v>
      </c>
      <c r="L1552" s="66" t="s">
        <v>31</v>
      </c>
      <c r="M1552" s="66" t="s">
        <v>206</v>
      </c>
      <c r="N1552" s="66" t="s">
        <v>502</v>
      </c>
      <c r="O1552" s="69" t="s">
        <v>535</v>
      </c>
      <c r="P1552" s="69">
        <v>1.7030000000000001</v>
      </c>
      <c r="Q1552" s="66" t="s">
        <v>84</v>
      </c>
      <c r="R1552" s="66" t="s">
        <v>476</v>
      </c>
      <c r="S1552" s="67">
        <v>11107.625115384601</v>
      </c>
      <c r="T1552" s="67">
        <f t="shared" si="24"/>
        <v>18916.285571499975</v>
      </c>
      <c r="U1552" s="67">
        <v>111076.25115384599</v>
      </c>
      <c r="V1552" s="68">
        <v>1</v>
      </c>
    </row>
    <row r="1553" spans="2:22" x14ac:dyDescent="0.25">
      <c r="B1553" s="66">
        <v>0</v>
      </c>
      <c r="C1553" s="66">
        <v>847</v>
      </c>
      <c r="D1553" s="66">
        <v>1087</v>
      </c>
      <c r="E1553" s="66">
        <v>1090</v>
      </c>
      <c r="F1553" s="66">
        <v>1090</v>
      </c>
      <c r="G1553" s="66" t="s">
        <v>287</v>
      </c>
      <c r="H1553" s="66" t="s">
        <v>528</v>
      </c>
      <c r="I1553" s="66" t="s">
        <v>387</v>
      </c>
      <c r="J1553" s="66" t="s">
        <v>37</v>
      </c>
      <c r="K1553" s="66" t="s">
        <v>36</v>
      </c>
      <c r="L1553" s="66" t="s">
        <v>37</v>
      </c>
      <c r="O1553" s="69" t="s">
        <v>519</v>
      </c>
      <c r="P1553" s="69">
        <v>1.6890000000000001</v>
      </c>
      <c r="Q1553" s="66" t="s">
        <v>63</v>
      </c>
      <c r="R1553" s="66" t="s">
        <v>471</v>
      </c>
      <c r="S1553" s="67">
        <v>4114.5773538461499</v>
      </c>
      <c r="T1553" s="67">
        <f t="shared" si="24"/>
        <v>6949.5211506461474</v>
      </c>
      <c r="U1553" s="67">
        <v>51432.2169230769</v>
      </c>
      <c r="V1553" s="68">
        <v>1</v>
      </c>
    </row>
    <row r="1554" spans="2:22" x14ac:dyDescent="0.25">
      <c r="B1554" s="66">
        <v>0</v>
      </c>
      <c r="C1554" s="66">
        <v>847</v>
      </c>
      <c r="D1554" s="66">
        <v>1087</v>
      </c>
      <c r="E1554" s="66">
        <v>1090</v>
      </c>
      <c r="F1554" s="66">
        <v>1090</v>
      </c>
      <c r="G1554" s="66" t="s">
        <v>287</v>
      </c>
      <c r="H1554" s="66" t="s">
        <v>528</v>
      </c>
      <c r="I1554" s="66" t="s">
        <v>387</v>
      </c>
      <c r="J1554" s="66" t="s">
        <v>37</v>
      </c>
      <c r="K1554" s="66" t="s">
        <v>36</v>
      </c>
      <c r="L1554" s="66" t="s">
        <v>37</v>
      </c>
      <c r="O1554" s="69" t="s">
        <v>519</v>
      </c>
      <c r="P1554" s="69">
        <v>1.6890000000000001</v>
      </c>
      <c r="Q1554" s="66" t="s">
        <v>63</v>
      </c>
      <c r="R1554" s="66" t="s">
        <v>476</v>
      </c>
      <c r="S1554" s="67">
        <v>8881.3176153846107</v>
      </c>
      <c r="T1554" s="67">
        <f t="shared" si="24"/>
        <v>15000.545452384607</v>
      </c>
      <c r="U1554" s="67">
        <v>88813.1761538461</v>
      </c>
      <c r="V1554" s="68">
        <v>1</v>
      </c>
    </row>
    <row r="1555" spans="2:22" x14ac:dyDescent="0.25">
      <c r="B1555" s="66">
        <v>0</v>
      </c>
      <c r="C1555" s="66">
        <v>847</v>
      </c>
      <c r="D1555" s="66">
        <v>1087</v>
      </c>
      <c r="E1555" s="66">
        <v>1090</v>
      </c>
      <c r="F1555" s="66">
        <v>1090</v>
      </c>
      <c r="G1555" s="66" t="s">
        <v>287</v>
      </c>
      <c r="H1555" s="66" t="s">
        <v>528</v>
      </c>
      <c r="I1555" s="66" t="s">
        <v>387</v>
      </c>
      <c r="J1555" s="66" t="s">
        <v>37</v>
      </c>
      <c r="K1555" s="66" t="s">
        <v>36</v>
      </c>
      <c r="L1555" s="66" t="s">
        <v>37</v>
      </c>
      <c r="O1555" s="69" t="s">
        <v>519</v>
      </c>
      <c r="P1555" s="69">
        <v>1.6890000000000001</v>
      </c>
      <c r="Q1555" s="66" t="s">
        <v>63</v>
      </c>
      <c r="R1555" s="66" t="s">
        <v>466</v>
      </c>
      <c r="S1555" s="67">
        <v>40469.729711538501</v>
      </c>
      <c r="T1555" s="67">
        <f t="shared" si="24"/>
        <v>68353.373482788535</v>
      </c>
      <c r="U1555" s="67">
        <v>269798.19807692303</v>
      </c>
      <c r="V1555" s="68">
        <v>2</v>
      </c>
    </row>
    <row r="1556" spans="2:22" x14ac:dyDescent="0.25">
      <c r="B1556" s="66">
        <v>0</v>
      </c>
      <c r="C1556" s="66">
        <v>847</v>
      </c>
      <c r="D1556" s="66">
        <v>1087</v>
      </c>
      <c r="E1556" s="66">
        <v>1090</v>
      </c>
      <c r="F1556" s="66">
        <v>1090</v>
      </c>
      <c r="G1556" s="66" t="s">
        <v>287</v>
      </c>
      <c r="H1556" s="66" t="s">
        <v>528</v>
      </c>
      <c r="I1556" s="66" t="s">
        <v>387</v>
      </c>
      <c r="J1556" s="66" t="s">
        <v>37</v>
      </c>
      <c r="K1556" s="66" t="s">
        <v>36</v>
      </c>
      <c r="L1556" s="66" t="s">
        <v>37</v>
      </c>
      <c r="O1556" s="69" t="s">
        <v>519</v>
      </c>
      <c r="P1556" s="69">
        <v>1.6890000000000001</v>
      </c>
      <c r="Q1556" s="66" t="s">
        <v>63</v>
      </c>
      <c r="R1556" s="66" t="s">
        <v>468</v>
      </c>
      <c r="S1556" s="67">
        <v>37844.942980769301</v>
      </c>
      <c r="T1556" s="67">
        <f t="shared" si="24"/>
        <v>63920.108694519353</v>
      </c>
      <c r="U1556" s="67">
        <v>151379.771923077</v>
      </c>
      <c r="V1556" s="68">
        <v>1</v>
      </c>
    </row>
    <row r="1557" spans="2:22" x14ac:dyDescent="0.25">
      <c r="B1557" s="66">
        <v>0</v>
      </c>
      <c r="C1557" s="66">
        <v>847</v>
      </c>
      <c r="D1557" s="66">
        <v>1087</v>
      </c>
      <c r="E1557" s="66">
        <v>1090</v>
      </c>
      <c r="F1557" s="66">
        <v>1090</v>
      </c>
      <c r="G1557" s="66" t="s">
        <v>287</v>
      </c>
      <c r="H1557" s="66" t="s">
        <v>528</v>
      </c>
      <c r="I1557" s="66" t="s">
        <v>387</v>
      </c>
      <c r="J1557" s="66" t="s">
        <v>37</v>
      </c>
      <c r="K1557" s="66" t="s">
        <v>36</v>
      </c>
      <c r="L1557" s="66" t="s">
        <v>37</v>
      </c>
      <c r="O1557" s="69" t="s">
        <v>519</v>
      </c>
      <c r="P1557" s="69">
        <v>1.6890000000000001</v>
      </c>
      <c r="Q1557" s="66" t="s">
        <v>63</v>
      </c>
      <c r="R1557" s="66" t="s">
        <v>469</v>
      </c>
      <c r="S1557" s="67">
        <v>94795.137499999997</v>
      </c>
      <c r="T1557" s="67">
        <f t="shared" si="24"/>
        <v>160108.9872375</v>
      </c>
      <c r="U1557" s="67">
        <v>270843.25</v>
      </c>
      <c r="V1557" s="68">
        <v>2</v>
      </c>
    </row>
    <row r="1558" spans="2:22" x14ac:dyDescent="0.25">
      <c r="B1558" s="66">
        <v>0</v>
      </c>
      <c r="C1558" s="66">
        <v>847</v>
      </c>
      <c r="D1558" s="66">
        <v>1087</v>
      </c>
      <c r="E1558" s="66">
        <v>1090</v>
      </c>
      <c r="F1558" s="66">
        <v>1093</v>
      </c>
      <c r="G1558" s="66" t="s">
        <v>287</v>
      </c>
      <c r="H1558" s="66" t="s">
        <v>528</v>
      </c>
      <c r="I1558" s="66" t="s">
        <v>387</v>
      </c>
      <c r="J1558" s="66" t="s">
        <v>37</v>
      </c>
      <c r="K1558" s="66" t="s">
        <v>36</v>
      </c>
      <c r="L1558" s="66" t="s">
        <v>37</v>
      </c>
      <c r="M1558" s="66" t="s">
        <v>222</v>
      </c>
      <c r="N1558" s="66" t="s">
        <v>223</v>
      </c>
      <c r="O1558" s="69" t="s">
        <v>519</v>
      </c>
      <c r="P1558" s="69">
        <v>1.6890000000000001</v>
      </c>
      <c r="Q1558" s="66" t="s">
        <v>63</v>
      </c>
      <c r="R1558" s="66" t="s">
        <v>472</v>
      </c>
      <c r="S1558" s="67">
        <v>1162412.3030000001</v>
      </c>
      <c r="T1558" s="67">
        <f t="shared" si="24"/>
        <v>1963314.3797670002</v>
      </c>
      <c r="U1558" s="67">
        <v>23248246.059999999</v>
      </c>
      <c r="V1558" s="68">
        <v>236</v>
      </c>
    </row>
    <row r="1559" spans="2:22" x14ac:dyDescent="0.25">
      <c r="B1559" s="66">
        <v>0</v>
      </c>
      <c r="C1559" s="66">
        <v>847</v>
      </c>
      <c r="D1559" s="66">
        <v>1087</v>
      </c>
      <c r="E1559" s="66">
        <v>1090</v>
      </c>
      <c r="F1559" s="66">
        <v>1093</v>
      </c>
      <c r="G1559" s="66" t="s">
        <v>287</v>
      </c>
      <c r="H1559" s="66" t="s">
        <v>528</v>
      </c>
      <c r="I1559" s="66" t="s">
        <v>387</v>
      </c>
      <c r="J1559" s="66" t="s">
        <v>37</v>
      </c>
      <c r="K1559" s="66" t="s">
        <v>36</v>
      </c>
      <c r="L1559" s="66" t="s">
        <v>37</v>
      </c>
      <c r="M1559" s="66" t="s">
        <v>222</v>
      </c>
      <c r="N1559" s="66" t="s">
        <v>223</v>
      </c>
      <c r="O1559" s="69" t="s">
        <v>519</v>
      </c>
      <c r="P1559" s="69">
        <v>1.6890000000000001</v>
      </c>
      <c r="Q1559" s="66" t="s">
        <v>63</v>
      </c>
      <c r="R1559" s="66" t="s">
        <v>477</v>
      </c>
      <c r="S1559" s="67">
        <v>6249.3022115384601</v>
      </c>
      <c r="T1559" s="67">
        <f t="shared" si="24"/>
        <v>10555.071435288459</v>
      </c>
      <c r="U1559" s="67">
        <v>124986.044230769</v>
      </c>
      <c r="V1559" s="68">
        <v>3</v>
      </c>
    </row>
    <row r="1560" spans="2:22" x14ac:dyDescent="0.25">
      <c r="B1560" s="66">
        <v>0</v>
      </c>
      <c r="C1560" s="66">
        <v>847</v>
      </c>
      <c r="D1560" s="66">
        <v>1087</v>
      </c>
      <c r="E1560" s="66">
        <v>1090</v>
      </c>
      <c r="F1560" s="66">
        <v>1093</v>
      </c>
      <c r="G1560" s="66" t="s">
        <v>287</v>
      </c>
      <c r="H1560" s="66" t="s">
        <v>528</v>
      </c>
      <c r="I1560" s="66" t="s">
        <v>387</v>
      </c>
      <c r="J1560" s="66" t="s">
        <v>37</v>
      </c>
      <c r="K1560" s="66" t="s">
        <v>36</v>
      </c>
      <c r="L1560" s="66" t="s">
        <v>37</v>
      </c>
      <c r="M1560" s="66" t="s">
        <v>222</v>
      </c>
      <c r="N1560" s="66" t="s">
        <v>223</v>
      </c>
      <c r="O1560" s="69" t="s">
        <v>519</v>
      </c>
      <c r="P1560" s="69">
        <v>1.6890000000000001</v>
      </c>
      <c r="Q1560" s="66" t="s">
        <v>63</v>
      </c>
      <c r="R1560" s="66" t="s">
        <v>473</v>
      </c>
      <c r="S1560" s="67">
        <v>29655.795115384601</v>
      </c>
      <c r="T1560" s="67">
        <f t="shared" si="24"/>
        <v>50088.637949884593</v>
      </c>
      <c r="U1560" s="67">
        <v>593115.90230769198</v>
      </c>
      <c r="V1560" s="68">
        <v>13</v>
      </c>
    </row>
    <row r="1561" spans="2:22" x14ac:dyDescent="0.25">
      <c r="B1561" s="66">
        <v>0</v>
      </c>
      <c r="C1561" s="66">
        <v>847</v>
      </c>
      <c r="D1561" s="66">
        <v>1087</v>
      </c>
      <c r="E1561" s="66">
        <v>1090</v>
      </c>
      <c r="F1561" s="66">
        <v>1093</v>
      </c>
      <c r="G1561" s="66" t="s">
        <v>287</v>
      </c>
      <c r="H1561" s="66" t="s">
        <v>528</v>
      </c>
      <c r="I1561" s="66" t="s">
        <v>387</v>
      </c>
      <c r="J1561" s="66" t="s">
        <v>37</v>
      </c>
      <c r="K1561" s="66" t="s">
        <v>36</v>
      </c>
      <c r="L1561" s="66" t="s">
        <v>37</v>
      </c>
      <c r="M1561" s="66" t="s">
        <v>222</v>
      </c>
      <c r="N1561" s="66" t="s">
        <v>223</v>
      </c>
      <c r="O1561" s="69" t="s">
        <v>519</v>
      </c>
      <c r="P1561" s="69">
        <v>1.6890000000000001</v>
      </c>
      <c r="Q1561" s="66" t="s">
        <v>63</v>
      </c>
      <c r="R1561" s="66" t="s">
        <v>474</v>
      </c>
      <c r="S1561" s="67">
        <v>69690.160384615403</v>
      </c>
      <c r="T1561" s="67">
        <f t="shared" si="24"/>
        <v>117706.68088961543</v>
      </c>
      <c r="U1561" s="67">
        <v>1161502.67307692</v>
      </c>
      <c r="V1561" s="68">
        <v>23</v>
      </c>
    </row>
    <row r="1562" spans="2:22" x14ac:dyDescent="0.25">
      <c r="B1562" s="66">
        <v>0</v>
      </c>
      <c r="C1562" s="66">
        <v>847</v>
      </c>
      <c r="D1562" s="66">
        <v>1087</v>
      </c>
      <c r="E1562" s="66">
        <v>1090</v>
      </c>
      <c r="F1562" s="66">
        <v>1093</v>
      </c>
      <c r="G1562" s="66" t="s">
        <v>287</v>
      </c>
      <c r="H1562" s="66" t="s">
        <v>528</v>
      </c>
      <c r="I1562" s="66" t="s">
        <v>387</v>
      </c>
      <c r="J1562" s="66" t="s">
        <v>37</v>
      </c>
      <c r="K1562" s="66" t="s">
        <v>36</v>
      </c>
      <c r="L1562" s="66" t="s">
        <v>37</v>
      </c>
      <c r="M1562" s="66" t="s">
        <v>222</v>
      </c>
      <c r="N1562" s="66" t="s">
        <v>223</v>
      </c>
      <c r="O1562" s="69" t="s">
        <v>519</v>
      </c>
      <c r="P1562" s="69">
        <v>1.6890000000000001</v>
      </c>
      <c r="Q1562" s="66" t="s">
        <v>63</v>
      </c>
      <c r="R1562" s="66" t="s">
        <v>471</v>
      </c>
      <c r="S1562" s="67">
        <v>156378.861784615</v>
      </c>
      <c r="T1562" s="67">
        <f t="shared" si="24"/>
        <v>264123.89755421475</v>
      </c>
      <c r="U1562" s="67">
        <v>1954735.77230769</v>
      </c>
      <c r="V1562" s="68">
        <v>31</v>
      </c>
    </row>
    <row r="1563" spans="2:22" x14ac:dyDescent="0.25">
      <c r="B1563" s="66">
        <v>0</v>
      </c>
      <c r="C1563" s="66">
        <v>847</v>
      </c>
      <c r="D1563" s="66">
        <v>1087</v>
      </c>
      <c r="E1563" s="66">
        <v>1090</v>
      </c>
      <c r="F1563" s="66">
        <v>1093</v>
      </c>
      <c r="G1563" s="66" t="s">
        <v>287</v>
      </c>
      <c r="H1563" s="66" t="s">
        <v>528</v>
      </c>
      <c r="I1563" s="66" t="s">
        <v>387</v>
      </c>
      <c r="J1563" s="66" t="s">
        <v>37</v>
      </c>
      <c r="K1563" s="66" t="s">
        <v>36</v>
      </c>
      <c r="L1563" s="66" t="s">
        <v>37</v>
      </c>
      <c r="M1563" s="66" t="s">
        <v>222</v>
      </c>
      <c r="N1563" s="66" t="s">
        <v>223</v>
      </c>
      <c r="O1563" s="69" t="s">
        <v>519</v>
      </c>
      <c r="P1563" s="69">
        <v>1.6890000000000001</v>
      </c>
      <c r="Q1563" s="66" t="s">
        <v>63</v>
      </c>
      <c r="R1563" s="66" t="s">
        <v>475</v>
      </c>
      <c r="S1563" s="67">
        <v>244062.47011153799</v>
      </c>
      <c r="T1563" s="67">
        <f t="shared" si="24"/>
        <v>412221.51201838767</v>
      </c>
      <c r="U1563" s="67">
        <v>2711805.22346154</v>
      </c>
      <c r="V1563" s="68">
        <v>34</v>
      </c>
    </row>
    <row r="1564" spans="2:22" x14ac:dyDescent="0.25">
      <c r="B1564" s="66">
        <v>0</v>
      </c>
      <c r="C1564" s="66">
        <v>847</v>
      </c>
      <c r="D1564" s="66">
        <v>1087</v>
      </c>
      <c r="E1564" s="66">
        <v>1090</v>
      </c>
      <c r="F1564" s="66">
        <v>1093</v>
      </c>
      <c r="G1564" s="66" t="s">
        <v>287</v>
      </c>
      <c r="H1564" s="66" t="s">
        <v>528</v>
      </c>
      <c r="I1564" s="66" t="s">
        <v>387</v>
      </c>
      <c r="J1564" s="66" t="s">
        <v>37</v>
      </c>
      <c r="K1564" s="66" t="s">
        <v>36</v>
      </c>
      <c r="L1564" s="66" t="s">
        <v>37</v>
      </c>
      <c r="M1564" s="66" t="s">
        <v>222</v>
      </c>
      <c r="N1564" s="66" t="s">
        <v>223</v>
      </c>
      <c r="O1564" s="69" t="s">
        <v>519</v>
      </c>
      <c r="P1564" s="69">
        <v>1.6890000000000001</v>
      </c>
      <c r="Q1564" s="66" t="s">
        <v>63</v>
      </c>
      <c r="R1564" s="66" t="s">
        <v>465</v>
      </c>
      <c r="S1564" s="67">
        <v>372708.47876923101</v>
      </c>
      <c r="T1564" s="67">
        <f t="shared" si="24"/>
        <v>629504.62064123119</v>
      </c>
      <c r="U1564" s="67">
        <v>3727084.7876923098</v>
      </c>
      <c r="V1564" s="68">
        <v>37</v>
      </c>
    </row>
    <row r="1565" spans="2:22" x14ac:dyDescent="0.25">
      <c r="B1565" s="66">
        <v>0</v>
      </c>
      <c r="C1565" s="66">
        <v>847</v>
      </c>
      <c r="D1565" s="66">
        <v>1087</v>
      </c>
      <c r="E1565" s="66">
        <v>1090</v>
      </c>
      <c r="F1565" s="66">
        <v>1093</v>
      </c>
      <c r="G1565" s="66" t="s">
        <v>287</v>
      </c>
      <c r="H1565" s="66" t="s">
        <v>528</v>
      </c>
      <c r="I1565" s="66" t="s">
        <v>387</v>
      </c>
      <c r="J1565" s="66" t="s">
        <v>37</v>
      </c>
      <c r="K1565" s="66" t="s">
        <v>36</v>
      </c>
      <c r="L1565" s="66" t="s">
        <v>37</v>
      </c>
      <c r="M1565" s="66" t="s">
        <v>222</v>
      </c>
      <c r="N1565" s="66" t="s">
        <v>223</v>
      </c>
      <c r="O1565" s="69" t="s">
        <v>519</v>
      </c>
      <c r="P1565" s="69">
        <v>1.6890000000000001</v>
      </c>
      <c r="Q1565" s="66" t="s">
        <v>63</v>
      </c>
      <c r="R1565" s="66" t="s">
        <v>476</v>
      </c>
      <c r="S1565" s="67">
        <v>329227.32692307699</v>
      </c>
      <c r="T1565" s="67">
        <f t="shared" si="24"/>
        <v>556064.95517307706</v>
      </c>
      <c r="U1565" s="67">
        <v>3292273.2692307699</v>
      </c>
      <c r="V1565" s="68">
        <v>31</v>
      </c>
    </row>
    <row r="1566" spans="2:22" x14ac:dyDescent="0.25">
      <c r="B1566" s="66">
        <v>0</v>
      </c>
      <c r="C1566" s="66">
        <v>847</v>
      </c>
      <c r="D1566" s="66">
        <v>1087</v>
      </c>
      <c r="E1566" s="66">
        <v>1090</v>
      </c>
      <c r="F1566" s="66">
        <v>1093</v>
      </c>
      <c r="G1566" s="66" t="s">
        <v>287</v>
      </c>
      <c r="H1566" s="66" t="s">
        <v>528</v>
      </c>
      <c r="I1566" s="66" t="s">
        <v>387</v>
      </c>
      <c r="J1566" s="66" t="s">
        <v>37</v>
      </c>
      <c r="K1566" s="66" t="s">
        <v>36</v>
      </c>
      <c r="L1566" s="66" t="s">
        <v>37</v>
      </c>
      <c r="M1566" s="66" t="s">
        <v>222</v>
      </c>
      <c r="N1566" s="66" t="s">
        <v>223</v>
      </c>
      <c r="O1566" s="69" t="s">
        <v>519</v>
      </c>
      <c r="P1566" s="69">
        <v>1.6890000000000001</v>
      </c>
      <c r="Q1566" s="66" t="s">
        <v>63</v>
      </c>
      <c r="R1566" s="66" t="s">
        <v>466</v>
      </c>
      <c r="S1566" s="67">
        <v>146981.61836538499</v>
      </c>
      <c r="T1566" s="67">
        <f t="shared" si="24"/>
        <v>248251.95341913524</v>
      </c>
      <c r="U1566" s="67">
        <v>979877.45576923096</v>
      </c>
      <c r="V1566" s="68">
        <v>8</v>
      </c>
    </row>
    <row r="1567" spans="2:22" x14ac:dyDescent="0.25">
      <c r="B1567" s="66">
        <v>0</v>
      </c>
      <c r="C1567" s="66">
        <v>847</v>
      </c>
      <c r="D1567" s="66">
        <v>1087</v>
      </c>
      <c r="E1567" s="66">
        <v>1090</v>
      </c>
      <c r="F1567" s="66">
        <v>1093</v>
      </c>
      <c r="G1567" s="66" t="s">
        <v>287</v>
      </c>
      <c r="H1567" s="66" t="s">
        <v>528</v>
      </c>
      <c r="I1567" s="66" t="s">
        <v>387</v>
      </c>
      <c r="J1567" s="66" t="s">
        <v>37</v>
      </c>
      <c r="K1567" s="66" t="s">
        <v>36</v>
      </c>
      <c r="L1567" s="66" t="s">
        <v>37</v>
      </c>
      <c r="M1567" s="66" t="s">
        <v>222</v>
      </c>
      <c r="N1567" s="66" t="s">
        <v>223</v>
      </c>
      <c r="O1567" s="69" t="s">
        <v>519</v>
      </c>
      <c r="P1567" s="69">
        <v>1.6890000000000001</v>
      </c>
      <c r="Q1567" s="66" t="s">
        <v>63</v>
      </c>
      <c r="R1567" s="66" t="s">
        <v>467</v>
      </c>
      <c r="S1567" s="67">
        <v>125733.87946153901</v>
      </c>
      <c r="T1567" s="67">
        <f t="shared" si="24"/>
        <v>212364.52241053939</v>
      </c>
      <c r="U1567" s="67">
        <v>628669.39730769198</v>
      </c>
      <c r="V1567" s="68">
        <v>4</v>
      </c>
    </row>
    <row r="1568" spans="2:22" x14ac:dyDescent="0.25">
      <c r="B1568" s="66">
        <v>0</v>
      </c>
      <c r="C1568" s="66">
        <v>847</v>
      </c>
      <c r="D1568" s="66">
        <v>1087</v>
      </c>
      <c r="E1568" s="66">
        <v>1090</v>
      </c>
      <c r="F1568" s="66">
        <v>1093</v>
      </c>
      <c r="G1568" s="66" t="s">
        <v>287</v>
      </c>
      <c r="H1568" s="66" t="s">
        <v>528</v>
      </c>
      <c r="I1568" s="66" t="s">
        <v>387</v>
      </c>
      <c r="J1568" s="66" t="s">
        <v>37</v>
      </c>
      <c r="K1568" s="66" t="s">
        <v>36</v>
      </c>
      <c r="L1568" s="66" t="s">
        <v>37</v>
      </c>
      <c r="M1568" s="66" t="s">
        <v>222</v>
      </c>
      <c r="N1568" s="66" t="s">
        <v>223</v>
      </c>
      <c r="O1568" s="69" t="s">
        <v>519</v>
      </c>
      <c r="P1568" s="69">
        <v>1.6890000000000001</v>
      </c>
      <c r="Q1568" s="66" t="s">
        <v>63</v>
      </c>
      <c r="R1568" s="66" t="s">
        <v>469</v>
      </c>
      <c r="S1568" s="67">
        <v>89533.848923076905</v>
      </c>
      <c r="T1568" s="67">
        <f t="shared" si="24"/>
        <v>151222.67083107689</v>
      </c>
      <c r="U1568" s="67">
        <v>255810.99692307701</v>
      </c>
      <c r="V1568" s="68">
        <v>1</v>
      </c>
    </row>
    <row r="1569" spans="2:22" x14ac:dyDescent="0.25">
      <c r="B1569" s="66">
        <v>0</v>
      </c>
      <c r="C1569" s="66">
        <v>847</v>
      </c>
      <c r="D1569" s="66">
        <v>1087</v>
      </c>
      <c r="E1569" s="66">
        <v>1090</v>
      </c>
      <c r="F1569" s="66">
        <v>1129</v>
      </c>
      <c r="G1569" s="66" t="s">
        <v>287</v>
      </c>
      <c r="H1569" s="66" t="s">
        <v>528</v>
      </c>
      <c r="I1569" s="66" t="s">
        <v>387</v>
      </c>
      <c r="J1569" s="66" t="s">
        <v>37</v>
      </c>
      <c r="K1569" s="66" t="s">
        <v>36</v>
      </c>
      <c r="L1569" s="66" t="s">
        <v>37</v>
      </c>
      <c r="M1569" s="66" t="s">
        <v>224</v>
      </c>
      <c r="N1569" s="66" t="s">
        <v>225</v>
      </c>
      <c r="O1569" s="69" t="s">
        <v>519</v>
      </c>
      <c r="P1569" s="69">
        <v>1.6890000000000001</v>
      </c>
      <c r="Q1569" s="66" t="s">
        <v>63</v>
      </c>
      <c r="R1569" s="66" t="s">
        <v>471</v>
      </c>
      <c r="S1569" s="67">
        <v>4754.7843076923</v>
      </c>
      <c r="T1569" s="67">
        <f t="shared" si="24"/>
        <v>8030.8306956922952</v>
      </c>
      <c r="U1569" s="67">
        <v>59434.803846153802</v>
      </c>
      <c r="V1569" s="68">
        <v>1</v>
      </c>
    </row>
    <row r="1570" spans="2:22" x14ac:dyDescent="0.25">
      <c r="B1570" s="66">
        <v>0</v>
      </c>
      <c r="C1570" s="66">
        <v>847</v>
      </c>
      <c r="D1570" s="66">
        <v>1087</v>
      </c>
      <c r="E1570" s="66">
        <v>1090</v>
      </c>
      <c r="F1570" s="66">
        <v>1129</v>
      </c>
      <c r="G1570" s="66" t="s">
        <v>287</v>
      </c>
      <c r="H1570" s="66" t="s">
        <v>528</v>
      </c>
      <c r="I1570" s="66" t="s">
        <v>387</v>
      </c>
      <c r="J1570" s="66" t="s">
        <v>37</v>
      </c>
      <c r="K1570" s="66" t="s">
        <v>36</v>
      </c>
      <c r="L1570" s="66" t="s">
        <v>37</v>
      </c>
      <c r="M1570" s="66" t="s">
        <v>224</v>
      </c>
      <c r="N1570" s="66" t="s">
        <v>225</v>
      </c>
      <c r="O1570" s="69" t="s">
        <v>519</v>
      </c>
      <c r="P1570" s="69">
        <v>1.6890000000000001</v>
      </c>
      <c r="Q1570" s="66" t="s">
        <v>63</v>
      </c>
      <c r="R1570" s="66" t="s">
        <v>475</v>
      </c>
      <c r="S1570" s="67">
        <v>6424.5453230769199</v>
      </c>
      <c r="T1570" s="67">
        <f t="shared" si="24"/>
        <v>10851.057050676918</v>
      </c>
      <c r="U1570" s="67">
        <v>71383.836923076902</v>
      </c>
      <c r="V1570" s="68">
        <v>1</v>
      </c>
    </row>
    <row r="1571" spans="2:22" x14ac:dyDescent="0.25">
      <c r="B1571" s="66">
        <v>0</v>
      </c>
      <c r="C1571" s="66">
        <v>847</v>
      </c>
      <c r="D1571" s="66">
        <v>1087</v>
      </c>
      <c r="E1571" s="66">
        <v>1090</v>
      </c>
      <c r="F1571" s="66">
        <v>1129</v>
      </c>
      <c r="G1571" s="66" t="s">
        <v>287</v>
      </c>
      <c r="H1571" s="66" t="s">
        <v>528</v>
      </c>
      <c r="I1571" s="66" t="s">
        <v>387</v>
      </c>
      <c r="J1571" s="66" t="s">
        <v>37</v>
      </c>
      <c r="K1571" s="66" t="s">
        <v>36</v>
      </c>
      <c r="L1571" s="66" t="s">
        <v>37</v>
      </c>
      <c r="M1571" s="66" t="s">
        <v>224</v>
      </c>
      <c r="N1571" s="66" t="s">
        <v>225</v>
      </c>
      <c r="O1571" s="69" t="s">
        <v>519</v>
      </c>
      <c r="P1571" s="69">
        <v>1.6890000000000001</v>
      </c>
      <c r="Q1571" s="66" t="s">
        <v>63</v>
      </c>
      <c r="R1571" s="66" t="s">
        <v>466</v>
      </c>
      <c r="S1571" s="67">
        <v>111195.242538462</v>
      </c>
      <c r="T1571" s="67">
        <f t="shared" si="24"/>
        <v>187808.76464746232</v>
      </c>
      <c r="U1571" s="67">
        <v>741301.61692307703</v>
      </c>
      <c r="V1571" s="68">
        <v>6</v>
      </c>
    </row>
    <row r="1572" spans="2:22" x14ac:dyDescent="0.25">
      <c r="B1572" s="66">
        <v>0</v>
      </c>
      <c r="C1572" s="66">
        <v>847</v>
      </c>
      <c r="D1572" s="66">
        <v>1087</v>
      </c>
      <c r="E1572" s="66">
        <v>1090</v>
      </c>
      <c r="F1572" s="66">
        <v>1129</v>
      </c>
      <c r="G1572" s="66" t="s">
        <v>287</v>
      </c>
      <c r="H1572" s="66" t="s">
        <v>528</v>
      </c>
      <c r="I1572" s="66" t="s">
        <v>387</v>
      </c>
      <c r="J1572" s="66" t="s">
        <v>37</v>
      </c>
      <c r="K1572" s="66" t="s">
        <v>36</v>
      </c>
      <c r="L1572" s="66" t="s">
        <v>37</v>
      </c>
      <c r="M1572" s="66" t="s">
        <v>224</v>
      </c>
      <c r="N1572" s="66" t="s">
        <v>225</v>
      </c>
      <c r="O1572" s="69" t="s">
        <v>519</v>
      </c>
      <c r="P1572" s="69">
        <v>1.6890000000000001</v>
      </c>
      <c r="Q1572" s="66" t="s">
        <v>63</v>
      </c>
      <c r="R1572" s="66" t="s">
        <v>467</v>
      </c>
      <c r="S1572" s="67">
        <v>33350.632307692402</v>
      </c>
      <c r="T1572" s="67">
        <f t="shared" si="24"/>
        <v>56329.217967692472</v>
      </c>
      <c r="U1572" s="67">
        <v>166753.16153846201</v>
      </c>
      <c r="V1572" s="68">
        <v>1</v>
      </c>
    </row>
    <row r="1573" spans="2:22" x14ac:dyDescent="0.25">
      <c r="B1573" s="66">
        <v>0</v>
      </c>
      <c r="C1573" s="66">
        <v>847</v>
      </c>
      <c r="D1573" s="66">
        <v>1087</v>
      </c>
      <c r="E1573" s="66">
        <v>1090</v>
      </c>
      <c r="F1573" s="66">
        <v>1129</v>
      </c>
      <c r="G1573" s="66" t="s">
        <v>287</v>
      </c>
      <c r="H1573" s="66" t="s">
        <v>528</v>
      </c>
      <c r="I1573" s="66" t="s">
        <v>387</v>
      </c>
      <c r="J1573" s="66" t="s">
        <v>37</v>
      </c>
      <c r="K1573" s="66" t="s">
        <v>36</v>
      </c>
      <c r="L1573" s="66" t="s">
        <v>37</v>
      </c>
      <c r="M1573" s="66" t="s">
        <v>224</v>
      </c>
      <c r="N1573" s="66" t="s">
        <v>225</v>
      </c>
      <c r="O1573" s="69" t="s">
        <v>519</v>
      </c>
      <c r="P1573" s="69">
        <v>1.6890000000000001</v>
      </c>
      <c r="Q1573" s="66" t="s">
        <v>63</v>
      </c>
      <c r="R1573" s="66" t="s">
        <v>478</v>
      </c>
      <c r="S1573" s="67">
        <v>56933.989153846203</v>
      </c>
      <c r="T1573" s="67">
        <f t="shared" si="24"/>
        <v>96161.507680846247</v>
      </c>
      <c r="U1573" s="67">
        <v>189779.96384615399</v>
      </c>
      <c r="V1573" s="68">
        <v>2</v>
      </c>
    </row>
    <row r="1574" spans="2:22" x14ac:dyDescent="0.25">
      <c r="B1574" s="66">
        <v>0</v>
      </c>
      <c r="C1574" s="66">
        <v>847</v>
      </c>
      <c r="D1574" s="66">
        <v>1087</v>
      </c>
      <c r="E1574" s="66">
        <v>1090</v>
      </c>
      <c r="F1574" s="66">
        <v>1132</v>
      </c>
      <c r="G1574" s="66" t="s">
        <v>287</v>
      </c>
      <c r="H1574" s="66" t="s">
        <v>528</v>
      </c>
      <c r="I1574" s="66" t="s">
        <v>387</v>
      </c>
      <c r="J1574" s="66" t="s">
        <v>37</v>
      </c>
      <c r="K1574" s="66" t="s">
        <v>36</v>
      </c>
      <c r="L1574" s="66" t="s">
        <v>37</v>
      </c>
      <c r="M1574" s="66" t="s">
        <v>226</v>
      </c>
      <c r="N1574" s="66" t="s">
        <v>227</v>
      </c>
      <c r="O1574" s="69" t="s">
        <v>519</v>
      </c>
      <c r="P1574" s="69">
        <v>1.6890000000000001</v>
      </c>
      <c r="Q1574" s="66" t="s">
        <v>63</v>
      </c>
      <c r="R1574" s="66" t="s">
        <v>466</v>
      </c>
      <c r="S1574" s="67">
        <v>20225.850115384601</v>
      </c>
      <c r="T1574" s="67">
        <f t="shared" si="24"/>
        <v>34161.46084488459</v>
      </c>
      <c r="U1574" s="67">
        <v>134839.000769231</v>
      </c>
      <c r="V1574" s="68">
        <v>1</v>
      </c>
    </row>
    <row r="1575" spans="2:22" x14ac:dyDescent="0.25">
      <c r="B1575" s="66">
        <v>0</v>
      </c>
      <c r="C1575" s="66">
        <v>847</v>
      </c>
      <c r="D1575" s="66">
        <v>1087</v>
      </c>
      <c r="E1575" s="66">
        <v>1090</v>
      </c>
      <c r="F1575" s="66">
        <v>1132</v>
      </c>
      <c r="G1575" s="66" t="s">
        <v>287</v>
      </c>
      <c r="H1575" s="66" t="s">
        <v>528</v>
      </c>
      <c r="I1575" s="66" t="s">
        <v>387</v>
      </c>
      <c r="J1575" s="66" t="s">
        <v>37</v>
      </c>
      <c r="K1575" s="66" t="s">
        <v>36</v>
      </c>
      <c r="L1575" s="66" t="s">
        <v>37</v>
      </c>
      <c r="M1575" s="66" t="s">
        <v>226</v>
      </c>
      <c r="N1575" s="66" t="s">
        <v>227</v>
      </c>
      <c r="O1575" s="69" t="s">
        <v>519</v>
      </c>
      <c r="P1575" s="69">
        <v>1.6890000000000001</v>
      </c>
      <c r="Q1575" s="66" t="s">
        <v>63</v>
      </c>
      <c r="R1575" s="66" t="s">
        <v>468</v>
      </c>
      <c r="S1575" s="67">
        <v>36270.9676923078</v>
      </c>
      <c r="T1575" s="67">
        <f t="shared" si="24"/>
        <v>61261.66443230788</v>
      </c>
      <c r="U1575" s="67">
        <v>145083.870769231</v>
      </c>
      <c r="V1575" s="68">
        <v>1</v>
      </c>
    </row>
    <row r="1576" spans="2:22" x14ac:dyDescent="0.25">
      <c r="B1576" s="66">
        <v>0</v>
      </c>
      <c r="C1576" s="66">
        <v>847</v>
      </c>
      <c r="D1576" s="66">
        <v>1087</v>
      </c>
      <c r="E1576" s="66">
        <v>1090</v>
      </c>
      <c r="F1576" s="66">
        <v>1135</v>
      </c>
      <c r="G1576" s="66" t="s">
        <v>287</v>
      </c>
      <c r="H1576" s="66" t="s">
        <v>528</v>
      </c>
      <c r="I1576" s="66" t="s">
        <v>387</v>
      </c>
      <c r="J1576" s="66" t="s">
        <v>37</v>
      </c>
      <c r="K1576" s="66" t="s">
        <v>36</v>
      </c>
      <c r="L1576" s="66" t="s">
        <v>37</v>
      </c>
      <c r="M1576" s="66" t="s">
        <v>228</v>
      </c>
      <c r="N1576" s="66" t="s">
        <v>229</v>
      </c>
      <c r="O1576" s="69" t="s">
        <v>519</v>
      </c>
      <c r="P1576" s="69">
        <v>1.6890000000000001</v>
      </c>
      <c r="Q1576" s="66" t="s">
        <v>63</v>
      </c>
      <c r="R1576" s="66" t="s">
        <v>472</v>
      </c>
      <c r="S1576" s="67">
        <v>173754.427</v>
      </c>
      <c r="T1576" s="67">
        <f t="shared" si="24"/>
        <v>293471.22720299999</v>
      </c>
      <c r="U1576" s="67">
        <v>3475088.54</v>
      </c>
      <c r="V1576" s="68">
        <v>50</v>
      </c>
    </row>
    <row r="1577" spans="2:22" x14ac:dyDescent="0.25">
      <c r="B1577" s="66">
        <v>0</v>
      </c>
      <c r="C1577" s="66">
        <v>847</v>
      </c>
      <c r="D1577" s="66">
        <v>1087</v>
      </c>
      <c r="E1577" s="66">
        <v>1090</v>
      </c>
      <c r="F1577" s="66">
        <v>1135</v>
      </c>
      <c r="G1577" s="66" t="s">
        <v>287</v>
      </c>
      <c r="H1577" s="66" t="s">
        <v>528</v>
      </c>
      <c r="I1577" s="66" t="s">
        <v>387</v>
      </c>
      <c r="J1577" s="66" t="s">
        <v>37</v>
      </c>
      <c r="K1577" s="66" t="s">
        <v>36</v>
      </c>
      <c r="L1577" s="66" t="s">
        <v>37</v>
      </c>
      <c r="M1577" s="66" t="s">
        <v>228</v>
      </c>
      <c r="N1577" s="66" t="s">
        <v>229</v>
      </c>
      <c r="O1577" s="69" t="s">
        <v>519</v>
      </c>
      <c r="P1577" s="69">
        <v>1.6890000000000001</v>
      </c>
      <c r="Q1577" s="66" t="s">
        <v>63</v>
      </c>
      <c r="R1577" s="66" t="s">
        <v>473</v>
      </c>
      <c r="S1577" s="67">
        <v>9655.0124961538404</v>
      </c>
      <c r="T1577" s="67">
        <f t="shared" si="24"/>
        <v>16307.316106003836</v>
      </c>
      <c r="U1577" s="67">
        <v>193100.249923077</v>
      </c>
      <c r="V1577" s="68">
        <v>4</v>
      </c>
    </row>
    <row r="1578" spans="2:22" x14ac:dyDescent="0.25">
      <c r="B1578" s="66">
        <v>0</v>
      </c>
      <c r="C1578" s="66">
        <v>847</v>
      </c>
      <c r="D1578" s="66">
        <v>1087</v>
      </c>
      <c r="E1578" s="66">
        <v>1090</v>
      </c>
      <c r="F1578" s="66">
        <v>1135</v>
      </c>
      <c r="G1578" s="66" t="s">
        <v>287</v>
      </c>
      <c r="H1578" s="66" t="s">
        <v>528</v>
      </c>
      <c r="I1578" s="66" t="s">
        <v>387</v>
      </c>
      <c r="J1578" s="66" t="s">
        <v>37</v>
      </c>
      <c r="K1578" s="66" t="s">
        <v>36</v>
      </c>
      <c r="L1578" s="66" t="s">
        <v>37</v>
      </c>
      <c r="M1578" s="66" t="s">
        <v>228</v>
      </c>
      <c r="N1578" s="66" t="s">
        <v>229</v>
      </c>
      <c r="O1578" s="69" t="s">
        <v>519</v>
      </c>
      <c r="P1578" s="69">
        <v>1.6890000000000001</v>
      </c>
      <c r="Q1578" s="66" t="s">
        <v>63</v>
      </c>
      <c r="R1578" s="66" t="s">
        <v>474</v>
      </c>
      <c r="S1578" s="67">
        <v>7783.0381153846101</v>
      </c>
      <c r="T1578" s="67">
        <f t="shared" si="24"/>
        <v>13145.551376884607</v>
      </c>
      <c r="U1578" s="67">
        <v>129717.301923077</v>
      </c>
      <c r="V1578" s="68">
        <v>3</v>
      </c>
    </row>
    <row r="1579" spans="2:22" x14ac:dyDescent="0.25">
      <c r="B1579" s="66">
        <v>0</v>
      </c>
      <c r="C1579" s="66">
        <v>847</v>
      </c>
      <c r="D1579" s="66">
        <v>1087</v>
      </c>
      <c r="E1579" s="66">
        <v>1090</v>
      </c>
      <c r="F1579" s="66">
        <v>1135</v>
      </c>
      <c r="G1579" s="66" t="s">
        <v>287</v>
      </c>
      <c r="H1579" s="66" t="s">
        <v>528</v>
      </c>
      <c r="I1579" s="66" t="s">
        <v>387</v>
      </c>
      <c r="J1579" s="66" t="s">
        <v>37</v>
      </c>
      <c r="K1579" s="66" t="s">
        <v>36</v>
      </c>
      <c r="L1579" s="66" t="s">
        <v>37</v>
      </c>
      <c r="M1579" s="66" t="s">
        <v>228</v>
      </c>
      <c r="N1579" s="66" t="s">
        <v>229</v>
      </c>
      <c r="O1579" s="69" t="s">
        <v>519</v>
      </c>
      <c r="P1579" s="69">
        <v>1.6890000000000001</v>
      </c>
      <c r="Q1579" s="66" t="s">
        <v>63</v>
      </c>
      <c r="R1579" s="66" t="s">
        <v>471</v>
      </c>
      <c r="S1579" s="67">
        <v>43951.887046153803</v>
      </c>
      <c r="T1579" s="67">
        <f t="shared" si="24"/>
        <v>74234.737220953772</v>
      </c>
      <c r="U1579" s="67">
        <v>549398.58807692304</v>
      </c>
      <c r="V1579" s="68">
        <v>9</v>
      </c>
    </row>
    <row r="1580" spans="2:22" x14ac:dyDescent="0.25">
      <c r="B1580" s="66">
        <v>0</v>
      </c>
      <c r="C1580" s="66">
        <v>847</v>
      </c>
      <c r="D1580" s="66">
        <v>1087</v>
      </c>
      <c r="E1580" s="66">
        <v>1090</v>
      </c>
      <c r="F1580" s="66">
        <v>1135</v>
      </c>
      <c r="G1580" s="66" t="s">
        <v>287</v>
      </c>
      <c r="H1580" s="66" t="s">
        <v>528</v>
      </c>
      <c r="I1580" s="66" t="s">
        <v>387</v>
      </c>
      <c r="J1580" s="66" t="s">
        <v>37</v>
      </c>
      <c r="K1580" s="66" t="s">
        <v>36</v>
      </c>
      <c r="L1580" s="66" t="s">
        <v>37</v>
      </c>
      <c r="M1580" s="66" t="s">
        <v>228</v>
      </c>
      <c r="N1580" s="66" t="s">
        <v>229</v>
      </c>
      <c r="O1580" s="69" t="s">
        <v>519</v>
      </c>
      <c r="P1580" s="69">
        <v>1.6890000000000001</v>
      </c>
      <c r="Q1580" s="66" t="s">
        <v>63</v>
      </c>
      <c r="R1580" s="66" t="s">
        <v>475</v>
      </c>
      <c r="S1580" s="67">
        <v>58107.181188461502</v>
      </c>
      <c r="T1580" s="67">
        <f t="shared" si="24"/>
        <v>98143.029027311481</v>
      </c>
      <c r="U1580" s="67">
        <v>645635.34653846198</v>
      </c>
      <c r="V1580" s="68">
        <v>8</v>
      </c>
    </row>
    <row r="1581" spans="2:22" x14ac:dyDescent="0.25">
      <c r="B1581" s="66">
        <v>0</v>
      </c>
      <c r="C1581" s="66">
        <v>847</v>
      </c>
      <c r="D1581" s="66">
        <v>1087</v>
      </c>
      <c r="E1581" s="66">
        <v>1090</v>
      </c>
      <c r="F1581" s="66">
        <v>1135</v>
      </c>
      <c r="G1581" s="66" t="s">
        <v>287</v>
      </c>
      <c r="H1581" s="66" t="s">
        <v>528</v>
      </c>
      <c r="I1581" s="66" t="s">
        <v>387</v>
      </c>
      <c r="J1581" s="66" t="s">
        <v>37</v>
      </c>
      <c r="K1581" s="66" t="s">
        <v>36</v>
      </c>
      <c r="L1581" s="66" t="s">
        <v>37</v>
      </c>
      <c r="M1581" s="66" t="s">
        <v>228</v>
      </c>
      <c r="N1581" s="66" t="s">
        <v>229</v>
      </c>
      <c r="O1581" s="69" t="s">
        <v>519</v>
      </c>
      <c r="P1581" s="69">
        <v>1.6890000000000001</v>
      </c>
      <c r="Q1581" s="66" t="s">
        <v>63</v>
      </c>
      <c r="R1581" s="66" t="s">
        <v>465</v>
      </c>
      <c r="S1581" s="67">
        <v>163465.15599999999</v>
      </c>
      <c r="T1581" s="67">
        <f t="shared" si="24"/>
        <v>276092.648484</v>
      </c>
      <c r="U1581" s="67">
        <v>1634651.56</v>
      </c>
      <c r="V1581" s="68">
        <v>18</v>
      </c>
    </row>
    <row r="1582" spans="2:22" x14ac:dyDescent="0.25">
      <c r="B1582" s="66">
        <v>0</v>
      </c>
      <c r="C1582" s="66">
        <v>847</v>
      </c>
      <c r="D1582" s="66">
        <v>1087</v>
      </c>
      <c r="E1582" s="66">
        <v>1090</v>
      </c>
      <c r="F1582" s="66">
        <v>1135</v>
      </c>
      <c r="G1582" s="66" t="s">
        <v>287</v>
      </c>
      <c r="H1582" s="66" t="s">
        <v>528</v>
      </c>
      <c r="I1582" s="66" t="s">
        <v>387</v>
      </c>
      <c r="J1582" s="66" t="s">
        <v>37</v>
      </c>
      <c r="K1582" s="66" t="s">
        <v>36</v>
      </c>
      <c r="L1582" s="66" t="s">
        <v>37</v>
      </c>
      <c r="M1582" s="66" t="s">
        <v>228</v>
      </c>
      <c r="N1582" s="66" t="s">
        <v>229</v>
      </c>
      <c r="O1582" s="69" t="s">
        <v>519</v>
      </c>
      <c r="P1582" s="69">
        <v>1.6890000000000001</v>
      </c>
      <c r="Q1582" s="66" t="s">
        <v>63</v>
      </c>
      <c r="R1582" s="66" t="s">
        <v>476</v>
      </c>
      <c r="S1582" s="67">
        <v>103035.25265384599</v>
      </c>
      <c r="T1582" s="67">
        <f t="shared" si="24"/>
        <v>174026.54173234588</v>
      </c>
      <c r="U1582" s="67">
        <v>1030352.52653846</v>
      </c>
      <c r="V1582" s="68">
        <v>11</v>
      </c>
    </row>
    <row r="1583" spans="2:22" x14ac:dyDescent="0.25">
      <c r="B1583" s="66">
        <v>0</v>
      </c>
      <c r="C1583" s="66">
        <v>847</v>
      </c>
      <c r="D1583" s="66">
        <v>1087</v>
      </c>
      <c r="E1583" s="66">
        <v>1090</v>
      </c>
      <c r="F1583" s="66">
        <v>1135</v>
      </c>
      <c r="G1583" s="66" t="s">
        <v>287</v>
      </c>
      <c r="H1583" s="66" t="s">
        <v>528</v>
      </c>
      <c r="I1583" s="66" t="s">
        <v>387</v>
      </c>
      <c r="J1583" s="66" t="s">
        <v>37</v>
      </c>
      <c r="K1583" s="66" t="s">
        <v>36</v>
      </c>
      <c r="L1583" s="66" t="s">
        <v>37</v>
      </c>
      <c r="M1583" s="66" t="s">
        <v>228</v>
      </c>
      <c r="N1583" s="66" t="s">
        <v>229</v>
      </c>
      <c r="O1583" s="69" t="s">
        <v>519</v>
      </c>
      <c r="P1583" s="69">
        <v>1.6890000000000001</v>
      </c>
      <c r="Q1583" s="66" t="s">
        <v>63</v>
      </c>
      <c r="R1583" s="66" t="s">
        <v>466</v>
      </c>
      <c r="S1583" s="67">
        <v>36626.526057692201</v>
      </c>
      <c r="T1583" s="67">
        <f t="shared" si="24"/>
        <v>61862.202511442127</v>
      </c>
      <c r="U1583" s="67">
        <v>244176.840384615</v>
      </c>
      <c r="V1583" s="68">
        <v>2</v>
      </c>
    </row>
    <row r="1584" spans="2:22" x14ac:dyDescent="0.25">
      <c r="B1584" s="66">
        <v>0</v>
      </c>
      <c r="C1584" s="66">
        <v>847</v>
      </c>
      <c r="D1584" s="66">
        <v>1087</v>
      </c>
      <c r="E1584" s="66">
        <v>1090</v>
      </c>
      <c r="F1584" s="66">
        <v>1135</v>
      </c>
      <c r="G1584" s="66" t="s">
        <v>287</v>
      </c>
      <c r="H1584" s="66" t="s">
        <v>528</v>
      </c>
      <c r="I1584" s="66" t="s">
        <v>387</v>
      </c>
      <c r="J1584" s="66" t="s">
        <v>37</v>
      </c>
      <c r="K1584" s="66" t="s">
        <v>36</v>
      </c>
      <c r="L1584" s="66" t="s">
        <v>37</v>
      </c>
      <c r="M1584" s="66" t="s">
        <v>228</v>
      </c>
      <c r="N1584" s="66" t="s">
        <v>229</v>
      </c>
      <c r="O1584" s="69" t="s">
        <v>519</v>
      </c>
      <c r="P1584" s="69">
        <v>1.6890000000000001</v>
      </c>
      <c r="Q1584" s="66" t="s">
        <v>63</v>
      </c>
      <c r="R1584" s="66" t="s">
        <v>467</v>
      </c>
      <c r="S1584" s="67">
        <v>93119.377307692193</v>
      </c>
      <c r="T1584" s="67">
        <f t="shared" si="24"/>
        <v>157278.62827269212</v>
      </c>
      <c r="U1584" s="67">
        <v>465596.88653846201</v>
      </c>
      <c r="V1584" s="68">
        <v>3</v>
      </c>
    </row>
    <row r="1585" spans="2:22" x14ac:dyDescent="0.25">
      <c r="B1585" s="66">
        <v>0</v>
      </c>
      <c r="C1585" s="66">
        <v>847</v>
      </c>
      <c r="D1585" s="66">
        <v>1087</v>
      </c>
      <c r="E1585" s="66">
        <v>1090</v>
      </c>
      <c r="F1585" s="66">
        <v>1135</v>
      </c>
      <c r="G1585" s="66" t="s">
        <v>287</v>
      </c>
      <c r="H1585" s="66" t="s">
        <v>528</v>
      </c>
      <c r="I1585" s="66" t="s">
        <v>387</v>
      </c>
      <c r="J1585" s="66" t="s">
        <v>37</v>
      </c>
      <c r="K1585" s="66" t="s">
        <v>36</v>
      </c>
      <c r="L1585" s="66" t="s">
        <v>37</v>
      </c>
      <c r="M1585" s="66" t="s">
        <v>228</v>
      </c>
      <c r="N1585" s="66" t="s">
        <v>229</v>
      </c>
      <c r="O1585" s="69" t="s">
        <v>519</v>
      </c>
      <c r="P1585" s="69">
        <v>1.6890000000000001</v>
      </c>
      <c r="Q1585" s="66" t="s">
        <v>63</v>
      </c>
      <c r="R1585" s="66" t="s">
        <v>468</v>
      </c>
      <c r="S1585" s="67">
        <v>45702.783365384501</v>
      </c>
      <c r="T1585" s="67">
        <f t="shared" si="24"/>
        <v>77192.001104134426</v>
      </c>
      <c r="U1585" s="67">
        <v>182811.133461538</v>
      </c>
      <c r="V1585" s="68">
        <v>1</v>
      </c>
    </row>
    <row r="1586" spans="2:22" x14ac:dyDescent="0.25">
      <c r="B1586" s="66">
        <v>0</v>
      </c>
      <c r="C1586" s="66">
        <v>847</v>
      </c>
      <c r="D1586" s="66">
        <v>1087</v>
      </c>
      <c r="E1586" s="66">
        <v>1090</v>
      </c>
      <c r="F1586" s="66">
        <v>1162</v>
      </c>
      <c r="G1586" s="66" t="s">
        <v>287</v>
      </c>
      <c r="H1586" s="66" t="s">
        <v>528</v>
      </c>
      <c r="I1586" s="66" t="s">
        <v>387</v>
      </c>
      <c r="J1586" s="66" t="s">
        <v>37</v>
      </c>
      <c r="K1586" s="66" t="s">
        <v>36</v>
      </c>
      <c r="L1586" s="66" t="s">
        <v>37</v>
      </c>
      <c r="M1586" s="66" t="s">
        <v>230</v>
      </c>
      <c r="N1586" s="66" t="s">
        <v>231</v>
      </c>
      <c r="O1586" s="69" t="s">
        <v>519</v>
      </c>
      <c r="P1586" s="69">
        <v>1.6890000000000001</v>
      </c>
      <c r="Q1586" s="66" t="s">
        <v>63</v>
      </c>
      <c r="R1586" s="66" t="s">
        <v>476</v>
      </c>
      <c r="S1586" s="67">
        <v>28704.161538461602</v>
      </c>
      <c r="T1586" s="67">
        <f t="shared" si="24"/>
        <v>48481.328838461646</v>
      </c>
      <c r="U1586" s="67">
        <v>287041.61538461503</v>
      </c>
      <c r="V1586" s="68">
        <v>3</v>
      </c>
    </row>
    <row r="1587" spans="2:22" x14ac:dyDescent="0.25">
      <c r="B1587" s="66">
        <v>0</v>
      </c>
      <c r="C1587" s="66">
        <v>847</v>
      </c>
      <c r="D1587" s="66">
        <v>1087</v>
      </c>
      <c r="E1587" s="66">
        <v>1090</v>
      </c>
      <c r="F1587" s="66">
        <v>1162</v>
      </c>
      <c r="G1587" s="66" t="s">
        <v>287</v>
      </c>
      <c r="H1587" s="66" t="s">
        <v>528</v>
      </c>
      <c r="I1587" s="66" t="s">
        <v>387</v>
      </c>
      <c r="J1587" s="66" t="s">
        <v>37</v>
      </c>
      <c r="K1587" s="66" t="s">
        <v>36</v>
      </c>
      <c r="L1587" s="66" t="s">
        <v>37</v>
      </c>
      <c r="M1587" s="66" t="s">
        <v>230</v>
      </c>
      <c r="N1587" s="66" t="s">
        <v>231</v>
      </c>
      <c r="O1587" s="69" t="s">
        <v>519</v>
      </c>
      <c r="P1587" s="69">
        <v>1.6890000000000001</v>
      </c>
      <c r="Q1587" s="66" t="s">
        <v>63</v>
      </c>
      <c r="R1587" s="66" t="s">
        <v>467</v>
      </c>
      <c r="S1587" s="67">
        <v>20000</v>
      </c>
      <c r="T1587" s="67">
        <f t="shared" si="24"/>
        <v>33780</v>
      </c>
      <c r="U1587" s="67">
        <v>100000</v>
      </c>
      <c r="V1587" s="68">
        <v>1</v>
      </c>
    </row>
    <row r="1588" spans="2:22" x14ac:dyDescent="0.25">
      <c r="B1588" s="66">
        <v>0</v>
      </c>
      <c r="C1588" s="66">
        <v>847</v>
      </c>
      <c r="D1588" s="66">
        <v>1165</v>
      </c>
      <c r="E1588" s="66">
        <v>1167</v>
      </c>
      <c r="F1588" s="66">
        <v>1167</v>
      </c>
      <c r="G1588" s="66" t="s">
        <v>287</v>
      </c>
      <c r="H1588" s="66" t="s">
        <v>528</v>
      </c>
      <c r="I1588" s="66" t="s">
        <v>388</v>
      </c>
      <c r="J1588" s="66" t="s">
        <v>35</v>
      </c>
      <c r="K1588" s="66" t="s">
        <v>34</v>
      </c>
      <c r="L1588" s="66" t="s">
        <v>35</v>
      </c>
      <c r="O1588" s="69" t="s">
        <v>515</v>
      </c>
      <c r="P1588" s="69">
        <v>1.6639999999999999</v>
      </c>
      <c r="Q1588" s="66" t="s">
        <v>62</v>
      </c>
      <c r="R1588" s="66" t="s">
        <v>471</v>
      </c>
      <c r="S1588" s="67">
        <v>5935.1528923076903</v>
      </c>
      <c r="T1588" s="67">
        <f t="shared" si="24"/>
        <v>9876.0944127999956</v>
      </c>
      <c r="U1588" s="67">
        <v>74189.4111538461</v>
      </c>
      <c r="V1588" s="68">
        <v>1</v>
      </c>
    </row>
    <row r="1589" spans="2:22" x14ac:dyDescent="0.25">
      <c r="B1589" s="66">
        <v>0</v>
      </c>
      <c r="C1589" s="66">
        <v>847</v>
      </c>
      <c r="D1589" s="66">
        <v>1165</v>
      </c>
      <c r="E1589" s="66">
        <v>1167</v>
      </c>
      <c r="F1589" s="66">
        <v>1169</v>
      </c>
      <c r="G1589" s="66" t="s">
        <v>287</v>
      </c>
      <c r="H1589" s="66" t="s">
        <v>528</v>
      </c>
      <c r="I1589" s="66" t="s">
        <v>388</v>
      </c>
      <c r="J1589" s="66" t="s">
        <v>35</v>
      </c>
      <c r="K1589" s="66" t="s">
        <v>34</v>
      </c>
      <c r="L1589" s="66" t="s">
        <v>35</v>
      </c>
      <c r="M1589" s="66" t="s">
        <v>669</v>
      </c>
      <c r="N1589" s="66" t="s">
        <v>670</v>
      </c>
      <c r="O1589" s="69" t="s">
        <v>515</v>
      </c>
      <c r="P1589" s="69">
        <v>1.6639999999999999</v>
      </c>
      <c r="Q1589" s="66" t="s">
        <v>62</v>
      </c>
      <c r="R1589" s="66" t="s">
        <v>472</v>
      </c>
      <c r="S1589" s="67">
        <v>166672.712</v>
      </c>
      <c r="T1589" s="67">
        <f t="shared" si="24"/>
        <v>277343.39276799996</v>
      </c>
      <c r="U1589" s="67">
        <v>3333454.24</v>
      </c>
      <c r="V1589" s="68">
        <v>52</v>
      </c>
    </row>
    <row r="1590" spans="2:22" x14ac:dyDescent="0.25">
      <c r="B1590" s="66">
        <v>0</v>
      </c>
      <c r="C1590" s="66">
        <v>847</v>
      </c>
      <c r="D1590" s="66">
        <v>1165</v>
      </c>
      <c r="E1590" s="66">
        <v>1167</v>
      </c>
      <c r="F1590" s="66">
        <v>1169</v>
      </c>
      <c r="G1590" s="66" t="s">
        <v>287</v>
      </c>
      <c r="H1590" s="66" t="s">
        <v>528</v>
      </c>
      <c r="I1590" s="66" t="s">
        <v>388</v>
      </c>
      <c r="J1590" s="66" t="s">
        <v>35</v>
      </c>
      <c r="K1590" s="66" t="s">
        <v>34</v>
      </c>
      <c r="L1590" s="66" t="s">
        <v>35</v>
      </c>
      <c r="M1590" s="66" t="s">
        <v>669</v>
      </c>
      <c r="N1590" s="66" t="s">
        <v>670</v>
      </c>
      <c r="O1590" s="69" t="s">
        <v>515</v>
      </c>
      <c r="P1590" s="69">
        <v>1.6639999999999999</v>
      </c>
      <c r="Q1590" s="66" t="s">
        <v>62</v>
      </c>
      <c r="R1590" s="66" t="s">
        <v>477</v>
      </c>
      <c r="S1590" s="67">
        <v>8509.5587307692404</v>
      </c>
      <c r="T1590" s="67">
        <f t="shared" si="24"/>
        <v>14159.905728000016</v>
      </c>
      <c r="U1590" s="67">
        <v>170191.17461538501</v>
      </c>
      <c r="V1590" s="68">
        <v>4</v>
      </c>
    </row>
    <row r="1591" spans="2:22" x14ac:dyDescent="0.25">
      <c r="B1591" s="66">
        <v>0</v>
      </c>
      <c r="C1591" s="66">
        <v>847</v>
      </c>
      <c r="D1591" s="66">
        <v>1165</v>
      </c>
      <c r="E1591" s="66">
        <v>1167</v>
      </c>
      <c r="F1591" s="66">
        <v>1169</v>
      </c>
      <c r="G1591" s="66" t="s">
        <v>287</v>
      </c>
      <c r="H1591" s="66" t="s">
        <v>528</v>
      </c>
      <c r="I1591" s="66" t="s">
        <v>388</v>
      </c>
      <c r="J1591" s="66" t="s">
        <v>35</v>
      </c>
      <c r="K1591" s="66" t="s">
        <v>34</v>
      </c>
      <c r="L1591" s="66" t="s">
        <v>35</v>
      </c>
      <c r="M1591" s="66" t="s">
        <v>669</v>
      </c>
      <c r="N1591" s="66" t="s">
        <v>670</v>
      </c>
      <c r="O1591" s="69" t="s">
        <v>515</v>
      </c>
      <c r="P1591" s="69">
        <v>1.6639999999999999</v>
      </c>
      <c r="Q1591" s="66" t="s">
        <v>62</v>
      </c>
      <c r="R1591" s="66" t="s">
        <v>473</v>
      </c>
      <c r="S1591" s="67">
        <v>4864.50959615384</v>
      </c>
      <c r="T1591" s="67">
        <f t="shared" si="24"/>
        <v>8094.543967999989</v>
      </c>
      <c r="U1591" s="67">
        <v>97290.191923076898</v>
      </c>
      <c r="V1591" s="68">
        <v>2</v>
      </c>
    </row>
    <row r="1592" spans="2:22" x14ac:dyDescent="0.25">
      <c r="B1592" s="66">
        <v>0</v>
      </c>
      <c r="C1592" s="66">
        <v>847</v>
      </c>
      <c r="D1592" s="66">
        <v>1165</v>
      </c>
      <c r="E1592" s="66">
        <v>1167</v>
      </c>
      <c r="F1592" s="66">
        <v>1169</v>
      </c>
      <c r="G1592" s="66" t="s">
        <v>287</v>
      </c>
      <c r="H1592" s="66" t="s">
        <v>528</v>
      </c>
      <c r="I1592" s="66" t="s">
        <v>388</v>
      </c>
      <c r="J1592" s="66" t="s">
        <v>35</v>
      </c>
      <c r="K1592" s="66" t="s">
        <v>34</v>
      </c>
      <c r="L1592" s="66" t="s">
        <v>35</v>
      </c>
      <c r="M1592" s="66" t="s">
        <v>669</v>
      </c>
      <c r="N1592" s="66" t="s">
        <v>670</v>
      </c>
      <c r="O1592" s="69" t="s">
        <v>515</v>
      </c>
      <c r="P1592" s="69">
        <v>1.6639999999999999</v>
      </c>
      <c r="Q1592" s="66" t="s">
        <v>62</v>
      </c>
      <c r="R1592" s="66" t="s">
        <v>474</v>
      </c>
      <c r="S1592" s="67">
        <v>3354.0944307692298</v>
      </c>
      <c r="T1592" s="67">
        <f t="shared" si="24"/>
        <v>5581.2131327999978</v>
      </c>
      <c r="U1592" s="67">
        <v>55901.573846153799</v>
      </c>
      <c r="V1592" s="68">
        <v>1</v>
      </c>
    </row>
    <row r="1593" spans="2:22" x14ac:dyDescent="0.25">
      <c r="B1593" s="66">
        <v>0</v>
      </c>
      <c r="C1593" s="66">
        <v>847</v>
      </c>
      <c r="D1593" s="66">
        <v>1165</v>
      </c>
      <c r="E1593" s="66">
        <v>1167</v>
      </c>
      <c r="F1593" s="66">
        <v>1169</v>
      </c>
      <c r="G1593" s="66" t="s">
        <v>287</v>
      </c>
      <c r="H1593" s="66" t="s">
        <v>528</v>
      </c>
      <c r="I1593" s="66" t="s">
        <v>388</v>
      </c>
      <c r="J1593" s="66" t="s">
        <v>35</v>
      </c>
      <c r="K1593" s="66" t="s">
        <v>34</v>
      </c>
      <c r="L1593" s="66" t="s">
        <v>35</v>
      </c>
      <c r="M1593" s="66" t="s">
        <v>669</v>
      </c>
      <c r="N1593" s="66" t="s">
        <v>670</v>
      </c>
      <c r="O1593" s="69" t="s">
        <v>515</v>
      </c>
      <c r="P1593" s="69">
        <v>1.6639999999999999</v>
      </c>
      <c r="Q1593" s="66" t="s">
        <v>62</v>
      </c>
      <c r="R1593" s="66" t="s">
        <v>471</v>
      </c>
      <c r="S1593" s="67">
        <v>22925.8260923077</v>
      </c>
      <c r="T1593" s="67">
        <f t="shared" si="24"/>
        <v>38148.57461760001</v>
      </c>
      <c r="U1593" s="67">
        <v>286572.82615384599</v>
      </c>
      <c r="V1593" s="68">
        <v>4</v>
      </c>
    </row>
    <row r="1594" spans="2:22" x14ac:dyDescent="0.25">
      <c r="B1594" s="66">
        <v>0</v>
      </c>
      <c r="C1594" s="66">
        <v>847</v>
      </c>
      <c r="D1594" s="66">
        <v>1165</v>
      </c>
      <c r="E1594" s="66">
        <v>1167</v>
      </c>
      <c r="F1594" s="66">
        <v>1169</v>
      </c>
      <c r="G1594" s="66" t="s">
        <v>287</v>
      </c>
      <c r="H1594" s="66" t="s">
        <v>528</v>
      </c>
      <c r="I1594" s="66" t="s">
        <v>388</v>
      </c>
      <c r="J1594" s="66" t="s">
        <v>35</v>
      </c>
      <c r="K1594" s="66" t="s">
        <v>34</v>
      </c>
      <c r="L1594" s="66" t="s">
        <v>35</v>
      </c>
      <c r="M1594" s="66" t="s">
        <v>669</v>
      </c>
      <c r="N1594" s="66" t="s">
        <v>670</v>
      </c>
      <c r="O1594" s="69" t="s">
        <v>515</v>
      </c>
      <c r="P1594" s="69">
        <v>1.6639999999999999</v>
      </c>
      <c r="Q1594" s="66" t="s">
        <v>62</v>
      </c>
      <c r="R1594" s="66" t="s">
        <v>475</v>
      </c>
      <c r="S1594" s="67">
        <v>8525.3956961538497</v>
      </c>
      <c r="T1594" s="67">
        <f t="shared" si="24"/>
        <v>14186.258438400006</v>
      </c>
      <c r="U1594" s="67">
        <v>94726.618846153899</v>
      </c>
      <c r="V1594" s="68">
        <v>1</v>
      </c>
    </row>
    <row r="1595" spans="2:22" x14ac:dyDescent="0.25">
      <c r="B1595" s="66">
        <v>0</v>
      </c>
      <c r="C1595" s="66">
        <v>847</v>
      </c>
      <c r="D1595" s="66">
        <v>1165</v>
      </c>
      <c r="E1595" s="66">
        <v>1167</v>
      </c>
      <c r="F1595" s="66">
        <v>1169</v>
      </c>
      <c r="G1595" s="66" t="s">
        <v>287</v>
      </c>
      <c r="H1595" s="66" t="s">
        <v>528</v>
      </c>
      <c r="I1595" s="66" t="s">
        <v>388</v>
      </c>
      <c r="J1595" s="66" t="s">
        <v>35</v>
      </c>
      <c r="K1595" s="66" t="s">
        <v>34</v>
      </c>
      <c r="L1595" s="66" t="s">
        <v>35</v>
      </c>
      <c r="M1595" s="66" t="s">
        <v>669</v>
      </c>
      <c r="N1595" s="66" t="s">
        <v>670</v>
      </c>
      <c r="O1595" s="69" t="s">
        <v>515</v>
      </c>
      <c r="P1595" s="69">
        <v>1.6639999999999999</v>
      </c>
      <c r="Q1595" s="66" t="s">
        <v>62</v>
      </c>
      <c r="R1595" s="66" t="s">
        <v>465</v>
      </c>
      <c r="S1595" s="67">
        <v>18713.622346153799</v>
      </c>
      <c r="T1595" s="67">
        <f t="shared" si="24"/>
        <v>31139.467583999922</v>
      </c>
      <c r="U1595" s="67">
        <v>187136.223461538</v>
      </c>
      <c r="V1595" s="68">
        <v>2</v>
      </c>
    </row>
    <row r="1596" spans="2:22" x14ac:dyDescent="0.25">
      <c r="B1596" s="66">
        <v>0</v>
      </c>
      <c r="C1596" s="66">
        <v>847</v>
      </c>
      <c r="D1596" s="66">
        <v>1165</v>
      </c>
      <c r="E1596" s="66">
        <v>1167</v>
      </c>
      <c r="F1596" s="66">
        <v>1169</v>
      </c>
      <c r="G1596" s="66" t="s">
        <v>287</v>
      </c>
      <c r="H1596" s="66" t="s">
        <v>528</v>
      </c>
      <c r="I1596" s="66" t="s">
        <v>388</v>
      </c>
      <c r="J1596" s="66" t="s">
        <v>35</v>
      </c>
      <c r="K1596" s="66" t="s">
        <v>34</v>
      </c>
      <c r="L1596" s="66" t="s">
        <v>35</v>
      </c>
      <c r="M1596" s="66" t="s">
        <v>669</v>
      </c>
      <c r="N1596" s="66" t="s">
        <v>670</v>
      </c>
      <c r="O1596" s="69" t="s">
        <v>515</v>
      </c>
      <c r="P1596" s="69">
        <v>1.6639999999999999</v>
      </c>
      <c r="Q1596" s="66" t="s">
        <v>62</v>
      </c>
      <c r="R1596" s="66" t="s">
        <v>476</v>
      </c>
      <c r="S1596" s="67">
        <v>24640.110230769202</v>
      </c>
      <c r="T1596" s="67">
        <f t="shared" si="24"/>
        <v>41001.143423999951</v>
      </c>
      <c r="U1596" s="67">
        <v>246401.102307692</v>
      </c>
      <c r="V1596" s="68">
        <v>2</v>
      </c>
    </row>
    <row r="1597" spans="2:22" x14ac:dyDescent="0.25">
      <c r="B1597" s="66">
        <v>0</v>
      </c>
      <c r="C1597" s="66">
        <v>847</v>
      </c>
      <c r="D1597" s="66">
        <v>1165</v>
      </c>
      <c r="E1597" s="66">
        <v>1167</v>
      </c>
      <c r="F1597" s="66">
        <v>1169</v>
      </c>
      <c r="G1597" s="66" t="s">
        <v>287</v>
      </c>
      <c r="H1597" s="66" t="s">
        <v>528</v>
      </c>
      <c r="I1597" s="66" t="s">
        <v>388</v>
      </c>
      <c r="J1597" s="66" t="s">
        <v>35</v>
      </c>
      <c r="K1597" s="66" t="s">
        <v>34</v>
      </c>
      <c r="L1597" s="66" t="s">
        <v>35</v>
      </c>
      <c r="M1597" s="66" t="s">
        <v>669</v>
      </c>
      <c r="N1597" s="66" t="s">
        <v>670</v>
      </c>
      <c r="O1597" s="69" t="s">
        <v>515</v>
      </c>
      <c r="P1597" s="69">
        <v>1.6639999999999999</v>
      </c>
      <c r="Q1597" s="66" t="s">
        <v>62</v>
      </c>
      <c r="R1597" s="66" t="s">
        <v>466</v>
      </c>
      <c r="S1597" s="67">
        <v>16289.7345</v>
      </c>
      <c r="T1597" s="67">
        <f t="shared" si="24"/>
        <v>27106.118208</v>
      </c>
      <c r="U1597" s="67">
        <v>108598.23</v>
      </c>
      <c r="V1597" s="68">
        <v>1</v>
      </c>
    </row>
    <row r="1598" spans="2:22" x14ac:dyDescent="0.25">
      <c r="B1598" s="66">
        <v>0</v>
      </c>
      <c r="C1598" s="66">
        <v>847</v>
      </c>
      <c r="D1598" s="66">
        <v>1165</v>
      </c>
      <c r="E1598" s="66">
        <v>1167</v>
      </c>
      <c r="F1598" s="66">
        <v>1169</v>
      </c>
      <c r="G1598" s="66" t="s">
        <v>287</v>
      </c>
      <c r="H1598" s="66" t="s">
        <v>528</v>
      </c>
      <c r="I1598" s="66" t="s">
        <v>388</v>
      </c>
      <c r="J1598" s="66" t="s">
        <v>35</v>
      </c>
      <c r="K1598" s="66" t="s">
        <v>34</v>
      </c>
      <c r="L1598" s="66" t="s">
        <v>35</v>
      </c>
      <c r="M1598" s="66" t="s">
        <v>669</v>
      </c>
      <c r="N1598" s="66" t="s">
        <v>670</v>
      </c>
      <c r="O1598" s="69" t="s">
        <v>515</v>
      </c>
      <c r="P1598" s="69">
        <v>1.6639999999999999</v>
      </c>
      <c r="Q1598" s="66" t="s">
        <v>62</v>
      </c>
      <c r="R1598" s="66" t="s">
        <v>468</v>
      </c>
      <c r="S1598" s="67">
        <v>39541.528461538503</v>
      </c>
      <c r="T1598" s="67">
        <f t="shared" si="24"/>
        <v>65797.103360000066</v>
      </c>
      <c r="U1598" s="67">
        <v>158166.11384615401</v>
      </c>
      <c r="V1598" s="68">
        <v>1</v>
      </c>
    </row>
    <row r="1599" spans="2:22" x14ac:dyDescent="0.25">
      <c r="B1599" s="66">
        <v>0</v>
      </c>
      <c r="C1599" s="66">
        <v>847</v>
      </c>
      <c r="D1599" s="66">
        <v>1165</v>
      </c>
      <c r="E1599" s="66">
        <v>1167</v>
      </c>
      <c r="F1599" s="66">
        <v>1169</v>
      </c>
      <c r="G1599" s="66" t="s">
        <v>287</v>
      </c>
      <c r="H1599" s="66" t="s">
        <v>528</v>
      </c>
      <c r="I1599" s="66" t="s">
        <v>388</v>
      </c>
      <c r="J1599" s="66" t="s">
        <v>35</v>
      </c>
      <c r="K1599" s="66" t="s">
        <v>34</v>
      </c>
      <c r="L1599" s="66" t="s">
        <v>35</v>
      </c>
      <c r="M1599" s="66" t="s">
        <v>669</v>
      </c>
      <c r="N1599" s="66" t="s">
        <v>670</v>
      </c>
      <c r="O1599" s="69" t="s">
        <v>515</v>
      </c>
      <c r="P1599" s="69">
        <v>1.6639999999999999</v>
      </c>
      <c r="Q1599" s="66" t="s">
        <v>77</v>
      </c>
      <c r="R1599" s="66" t="s">
        <v>472</v>
      </c>
      <c r="S1599" s="67">
        <v>69462.735000000001</v>
      </c>
      <c r="T1599" s="67">
        <f t="shared" si="24"/>
        <v>115585.99103999999</v>
      </c>
      <c r="U1599" s="67">
        <v>1389254.7</v>
      </c>
      <c r="V1599" s="68">
        <v>21</v>
      </c>
    </row>
    <row r="1600" spans="2:22" x14ac:dyDescent="0.25">
      <c r="B1600" s="66">
        <v>0</v>
      </c>
      <c r="C1600" s="66">
        <v>847</v>
      </c>
      <c r="D1600" s="66">
        <v>1165</v>
      </c>
      <c r="E1600" s="66">
        <v>1167</v>
      </c>
      <c r="F1600" s="66">
        <v>1169</v>
      </c>
      <c r="G1600" s="66" t="s">
        <v>287</v>
      </c>
      <c r="H1600" s="66" t="s">
        <v>528</v>
      </c>
      <c r="I1600" s="66" t="s">
        <v>388</v>
      </c>
      <c r="J1600" s="66" t="s">
        <v>35</v>
      </c>
      <c r="K1600" s="66" t="s">
        <v>34</v>
      </c>
      <c r="L1600" s="66" t="s">
        <v>35</v>
      </c>
      <c r="M1600" s="66" t="s">
        <v>669</v>
      </c>
      <c r="N1600" s="66" t="s">
        <v>670</v>
      </c>
      <c r="O1600" s="69" t="s">
        <v>515</v>
      </c>
      <c r="P1600" s="69">
        <v>1.6639999999999999</v>
      </c>
      <c r="Q1600" s="66" t="s">
        <v>77</v>
      </c>
      <c r="R1600" s="66" t="s">
        <v>471</v>
      </c>
      <c r="S1600" s="67">
        <v>5128.1022769230804</v>
      </c>
      <c r="T1600" s="67">
        <f t="shared" si="24"/>
        <v>8533.1621888000045</v>
      </c>
      <c r="U1600" s="67">
        <v>64101.278461538503</v>
      </c>
      <c r="V1600" s="68">
        <v>1</v>
      </c>
    </row>
    <row r="1601" spans="2:22" x14ac:dyDescent="0.25">
      <c r="B1601" s="66">
        <v>0</v>
      </c>
      <c r="C1601" s="66">
        <v>847</v>
      </c>
      <c r="D1601" s="66">
        <v>1165</v>
      </c>
      <c r="E1601" s="66">
        <v>1167</v>
      </c>
      <c r="F1601" s="66">
        <v>1169</v>
      </c>
      <c r="G1601" s="66" t="s">
        <v>287</v>
      </c>
      <c r="H1601" s="66" t="s">
        <v>528</v>
      </c>
      <c r="I1601" s="66" t="s">
        <v>388</v>
      </c>
      <c r="J1601" s="66" t="s">
        <v>35</v>
      </c>
      <c r="K1601" s="66" t="s">
        <v>34</v>
      </c>
      <c r="L1601" s="66" t="s">
        <v>35</v>
      </c>
      <c r="M1601" s="66" t="s">
        <v>669</v>
      </c>
      <c r="N1601" s="66" t="s">
        <v>670</v>
      </c>
      <c r="O1601" s="69" t="s">
        <v>515</v>
      </c>
      <c r="P1601" s="69">
        <v>1.6639999999999999</v>
      </c>
      <c r="Q1601" s="66" t="s">
        <v>77</v>
      </c>
      <c r="R1601" s="66" t="s">
        <v>475</v>
      </c>
      <c r="S1601" s="67">
        <v>7131.6314307692301</v>
      </c>
      <c r="T1601" s="67">
        <f t="shared" si="24"/>
        <v>11867.034700799999</v>
      </c>
      <c r="U1601" s="67">
        <v>79240.349230769207</v>
      </c>
      <c r="V1601" s="68">
        <v>1</v>
      </c>
    </row>
    <row r="1602" spans="2:22" x14ac:dyDescent="0.25">
      <c r="B1602" s="66">
        <v>0</v>
      </c>
      <c r="C1602" s="66">
        <v>847</v>
      </c>
      <c r="D1602" s="66">
        <v>1165</v>
      </c>
      <c r="E1602" s="66">
        <v>1167</v>
      </c>
      <c r="F1602" s="66">
        <v>1169</v>
      </c>
      <c r="G1602" s="66" t="s">
        <v>287</v>
      </c>
      <c r="H1602" s="66" t="s">
        <v>528</v>
      </c>
      <c r="I1602" s="66" t="s">
        <v>388</v>
      </c>
      <c r="J1602" s="66" t="s">
        <v>35</v>
      </c>
      <c r="K1602" s="66" t="s">
        <v>34</v>
      </c>
      <c r="L1602" s="66" t="s">
        <v>35</v>
      </c>
      <c r="M1602" s="66" t="s">
        <v>669</v>
      </c>
      <c r="N1602" s="66" t="s">
        <v>670</v>
      </c>
      <c r="O1602" s="69" t="s">
        <v>515</v>
      </c>
      <c r="P1602" s="69">
        <v>1.6639999999999999</v>
      </c>
      <c r="Q1602" s="66" t="s">
        <v>77</v>
      </c>
      <c r="R1602" s="66" t="s">
        <v>476</v>
      </c>
      <c r="S1602" s="67">
        <v>21029.859769230701</v>
      </c>
      <c r="T1602" s="67">
        <f t="shared" si="24"/>
        <v>34993.686655999882</v>
      </c>
      <c r="U1602" s="67">
        <v>210298.59769230799</v>
      </c>
      <c r="V1602" s="68">
        <v>2</v>
      </c>
    </row>
    <row r="1603" spans="2:22" x14ac:dyDescent="0.25">
      <c r="B1603" s="66">
        <v>0</v>
      </c>
      <c r="C1603" s="66">
        <v>847</v>
      </c>
      <c r="D1603" s="66">
        <v>1165</v>
      </c>
      <c r="E1603" s="66">
        <v>1167</v>
      </c>
      <c r="F1603" s="66">
        <v>1177</v>
      </c>
      <c r="G1603" s="66" t="s">
        <v>287</v>
      </c>
      <c r="H1603" s="66" t="s">
        <v>528</v>
      </c>
      <c r="I1603" s="66" t="s">
        <v>388</v>
      </c>
      <c r="J1603" s="66" t="s">
        <v>35</v>
      </c>
      <c r="K1603" s="66" t="s">
        <v>34</v>
      </c>
      <c r="L1603" s="66" t="s">
        <v>35</v>
      </c>
      <c r="M1603" s="66" t="s">
        <v>212</v>
      </c>
      <c r="N1603" s="66" t="s">
        <v>213</v>
      </c>
      <c r="O1603" s="69" t="s">
        <v>515</v>
      </c>
      <c r="P1603" s="69">
        <v>1.6639999999999999</v>
      </c>
      <c r="Q1603" s="66" t="s">
        <v>62</v>
      </c>
      <c r="R1603" s="66" t="s">
        <v>474</v>
      </c>
      <c r="S1603" s="67">
        <v>3281.3704153846102</v>
      </c>
      <c r="T1603" s="67">
        <f t="shared" ref="T1603:T1666" si="25">S1603*P1603</f>
        <v>5460.2003711999914</v>
      </c>
      <c r="U1603" s="67">
        <v>54689.5069230769</v>
      </c>
      <c r="V1603" s="68">
        <v>1</v>
      </c>
    </row>
    <row r="1604" spans="2:22" x14ac:dyDescent="0.25">
      <c r="B1604" s="66">
        <v>0</v>
      </c>
      <c r="C1604" s="66">
        <v>847</v>
      </c>
      <c r="D1604" s="66">
        <v>1165</v>
      </c>
      <c r="E1604" s="66">
        <v>1167</v>
      </c>
      <c r="F1604" s="66">
        <v>1177</v>
      </c>
      <c r="G1604" s="66" t="s">
        <v>287</v>
      </c>
      <c r="H1604" s="66" t="s">
        <v>528</v>
      </c>
      <c r="I1604" s="66" t="s">
        <v>388</v>
      </c>
      <c r="J1604" s="66" t="s">
        <v>35</v>
      </c>
      <c r="K1604" s="66" t="s">
        <v>34</v>
      </c>
      <c r="L1604" s="66" t="s">
        <v>35</v>
      </c>
      <c r="M1604" s="66" t="s">
        <v>212</v>
      </c>
      <c r="N1604" s="66" t="s">
        <v>213</v>
      </c>
      <c r="O1604" s="69" t="s">
        <v>515</v>
      </c>
      <c r="P1604" s="69">
        <v>1.6639999999999999</v>
      </c>
      <c r="Q1604" s="66" t="s">
        <v>62</v>
      </c>
      <c r="R1604" s="66" t="s">
        <v>475</v>
      </c>
      <c r="S1604" s="67">
        <v>6305.2927615384697</v>
      </c>
      <c r="T1604" s="67">
        <f t="shared" si="25"/>
        <v>10492.007155200014</v>
      </c>
      <c r="U1604" s="67">
        <v>70058.808461538501</v>
      </c>
      <c r="V1604" s="68">
        <v>1</v>
      </c>
    </row>
    <row r="1605" spans="2:22" x14ac:dyDescent="0.25">
      <c r="B1605" s="66">
        <v>0</v>
      </c>
      <c r="C1605" s="66">
        <v>847</v>
      </c>
      <c r="D1605" s="66">
        <v>1165</v>
      </c>
      <c r="E1605" s="66">
        <v>1167</v>
      </c>
      <c r="F1605" s="66">
        <v>1177</v>
      </c>
      <c r="G1605" s="66" t="s">
        <v>287</v>
      </c>
      <c r="H1605" s="66" t="s">
        <v>528</v>
      </c>
      <c r="I1605" s="66" t="s">
        <v>388</v>
      </c>
      <c r="J1605" s="66" t="s">
        <v>35</v>
      </c>
      <c r="K1605" s="66" t="s">
        <v>34</v>
      </c>
      <c r="L1605" s="66" t="s">
        <v>35</v>
      </c>
      <c r="M1605" s="66" t="s">
        <v>212</v>
      </c>
      <c r="N1605" s="66" t="s">
        <v>213</v>
      </c>
      <c r="O1605" s="69" t="s">
        <v>515</v>
      </c>
      <c r="P1605" s="69">
        <v>1.6639999999999999</v>
      </c>
      <c r="Q1605" s="66" t="s">
        <v>62</v>
      </c>
      <c r="R1605" s="66" t="s">
        <v>465</v>
      </c>
      <c r="S1605" s="67">
        <v>8956.0481153846195</v>
      </c>
      <c r="T1605" s="67">
        <f t="shared" si="25"/>
        <v>14902.864064000007</v>
      </c>
      <c r="U1605" s="67">
        <v>89560.481153846195</v>
      </c>
      <c r="V1605" s="68">
        <v>1</v>
      </c>
    </row>
    <row r="1606" spans="2:22" x14ac:dyDescent="0.25">
      <c r="B1606" s="66">
        <v>0</v>
      </c>
      <c r="C1606" s="66">
        <v>847</v>
      </c>
      <c r="D1606" s="66">
        <v>1165</v>
      </c>
      <c r="E1606" s="66">
        <v>1167</v>
      </c>
      <c r="F1606" s="66">
        <v>1177</v>
      </c>
      <c r="G1606" s="66" t="s">
        <v>287</v>
      </c>
      <c r="H1606" s="66" t="s">
        <v>528</v>
      </c>
      <c r="I1606" s="66" t="s">
        <v>388</v>
      </c>
      <c r="J1606" s="66" t="s">
        <v>35</v>
      </c>
      <c r="K1606" s="66" t="s">
        <v>34</v>
      </c>
      <c r="L1606" s="66" t="s">
        <v>35</v>
      </c>
      <c r="M1606" s="66" t="s">
        <v>212</v>
      </c>
      <c r="N1606" s="66" t="s">
        <v>213</v>
      </c>
      <c r="O1606" s="69" t="s">
        <v>515</v>
      </c>
      <c r="P1606" s="69">
        <v>1.6639999999999999</v>
      </c>
      <c r="Q1606" s="66" t="s">
        <v>62</v>
      </c>
      <c r="R1606" s="66" t="s">
        <v>476</v>
      </c>
      <c r="S1606" s="67">
        <v>9839.0818461538493</v>
      </c>
      <c r="T1606" s="67">
        <f t="shared" si="25"/>
        <v>16372.232192000005</v>
      </c>
      <c r="U1606" s="67">
        <v>98390.818461538496</v>
      </c>
      <c r="V1606" s="68">
        <v>1</v>
      </c>
    </row>
    <row r="1607" spans="2:22" x14ac:dyDescent="0.25">
      <c r="B1607" s="66">
        <v>0</v>
      </c>
      <c r="C1607" s="66">
        <v>847</v>
      </c>
      <c r="D1607" s="66">
        <v>1165</v>
      </c>
      <c r="E1607" s="66">
        <v>1167</v>
      </c>
      <c r="F1607" s="66">
        <v>1177</v>
      </c>
      <c r="G1607" s="66" t="s">
        <v>287</v>
      </c>
      <c r="H1607" s="66" t="s">
        <v>528</v>
      </c>
      <c r="I1607" s="66" t="s">
        <v>388</v>
      </c>
      <c r="J1607" s="66" t="s">
        <v>35</v>
      </c>
      <c r="K1607" s="66" t="s">
        <v>34</v>
      </c>
      <c r="L1607" s="66" t="s">
        <v>35</v>
      </c>
      <c r="M1607" s="66" t="s">
        <v>212</v>
      </c>
      <c r="N1607" s="66" t="s">
        <v>213</v>
      </c>
      <c r="O1607" s="69" t="s">
        <v>515</v>
      </c>
      <c r="P1607" s="69">
        <v>1.6639999999999999</v>
      </c>
      <c r="Q1607" s="66" t="s">
        <v>62</v>
      </c>
      <c r="R1607" s="66" t="s">
        <v>466</v>
      </c>
      <c r="S1607" s="67">
        <v>83799.121326923298</v>
      </c>
      <c r="T1607" s="67">
        <f t="shared" si="25"/>
        <v>139441.73788800035</v>
      </c>
      <c r="U1607" s="67">
        <v>558660.80884615402</v>
      </c>
      <c r="V1607" s="68">
        <v>4</v>
      </c>
    </row>
    <row r="1608" spans="2:22" x14ac:dyDescent="0.25">
      <c r="B1608" s="66">
        <v>0</v>
      </c>
      <c r="C1608" s="66">
        <v>847</v>
      </c>
      <c r="D1608" s="66">
        <v>1165</v>
      </c>
      <c r="E1608" s="66">
        <v>1167</v>
      </c>
      <c r="F1608" s="66">
        <v>1177</v>
      </c>
      <c r="G1608" s="66" t="s">
        <v>287</v>
      </c>
      <c r="H1608" s="66" t="s">
        <v>528</v>
      </c>
      <c r="I1608" s="66" t="s">
        <v>388</v>
      </c>
      <c r="J1608" s="66" t="s">
        <v>35</v>
      </c>
      <c r="K1608" s="66" t="s">
        <v>34</v>
      </c>
      <c r="L1608" s="66" t="s">
        <v>35</v>
      </c>
      <c r="M1608" s="66" t="s">
        <v>212</v>
      </c>
      <c r="N1608" s="66" t="s">
        <v>213</v>
      </c>
      <c r="O1608" s="69" t="s">
        <v>515</v>
      </c>
      <c r="P1608" s="69">
        <v>1.6639999999999999</v>
      </c>
      <c r="Q1608" s="66" t="s">
        <v>62</v>
      </c>
      <c r="R1608" s="66" t="s">
        <v>467</v>
      </c>
      <c r="S1608" s="67">
        <v>32067.9218461538</v>
      </c>
      <c r="T1608" s="67">
        <f t="shared" si="25"/>
        <v>53361.021951999923</v>
      </c>
      <c r="U1608" s="67">
        <v>160339.60923076901</v>
      </c>
      <c r="V1608" s="68">
        <v>1</v>
      </c>
    </row>
    <row r="1609" spans="2:22" x14ac:dyDescent="0.25">
      <c r="B1609" s="66">
        <v>0</v>
      </c>
      <c r="C1609" s="66">
        <v>847</v>
      </c>
      <c r="D1609" s="66">
        <v>1165</v>
      </c>
      <c r="E1609" s="66">
        <v>1167</v>
      </c>
      <c r="F1609" s="66">
        <v>1177</v>
      </c>
      <c r="G1609" s="66" t="s">
        <v>287</v>
      </c>
      <c r="H1609" s="66" t="s">
        <v>528</v>
      </c>
      <c r="I1609" s="66" t="s">
        <v>388</v>
      </c>
      <c r="J1609" s="66" t="s">
        <v>35</v>
      </c>
      <c r="K1609" s="66" t="s">
        <v>34</v>
      </c>
      <c r="L1609" s="66" t="s">
        <v>35</v>
      </c>
      <c r="M1609" s="66" t="s">
        <v>212</v>
      </c>
      <c r="N1609" s="66" t="s">
        <v>213</v>
      </c>
      <c r="O1609" s="69" t="s">
        <v>515</v>
      </c>
      <c r="P1609" s="69">
        <v>1.6639999999999999</v>
      </c>
      <c r="Q1609" s="66" t="s">
        <v>62</v>
      </c>
      <c r="R1609" s="66" t="s">
        <v>468</v>
      </c>
      <c r="S1609" s="67">
        <v>84486.100192307698</v>
      </c>
      <c r="T1609" s="67">
        <f t="shared" si="25"/>
        <v>140584.87072000001</v>
      </c>
      <c r="U1609" s="67">
        <v>337944.40076923103</v>
      </c>
      <c r="V1609" s="68">
        <v>2</v>
      </c>
    </row>
    <row r="1610" spans="2:22" x14ac:dyDescent="0.25">
      <c r="B1610" s="66">
        <v>0</v>
      </c>
      <c r="C1610" s="66">
        <v>847</v>
      </c>
      <c r="D1610" s="66">
        <v>1165</v>
      </c>
      <c r="E1610" s="66">
        <v>1167</v>
      </c>
      <c r="F1610" s="66">
        <v>1177</v>
      </c>
      <c r="G1610" s="66" t="s">
        <v>287</v>
      </c>
      <c r="H1610" s="66" t="s">
        <v>528</v>
      </c>
      <c r="I1610" s="66" t="s">
        <v>388</v>
      </c>
      <c r="J1610" s="66" t="s">
        <v>35</v>
      </c>
      <c r="K1610" s="66" t="s">
        <v>34</v>
      </c>
      <c r="L1610" s="66" t="s">
        <v>35</v>
      </c>
      <c r="M1610" s="66" t="s">
        <v>212</v>
      </c>
      <c r="N1610" s="66" t="s">
        <v>213</v>
      </c>
      <c r="O1610" s="69" t="s">
        <v>515</v>
      </c>
      <c r="P1610" s="69">
        <v>1.6639999999999999</v>
      </c>
      <c r="Q1610" s="66" t="s">
        <v>62</v>
      </c>
      <c r="R1610" s="66" t="s">
        <v>469</v>
      </c>
      <c r="S1610" s="67">
        <v>80950.955615384795</v>
      </c>
      <c r="T1610" s="67">
        <f t="shared" si="25"/>
        <v>134702.3901440003</v>
      </c>
      <c r="U1610" s="67">
        <v>231288.444615385</v>
      </c>
      <c r="V1610" s="68">
        <v>1</v>
      </c>
    </row>
    <row r="1611" spans="2:22" x14ac:dyDescent="0.25">
      <c r="B1611" s="66">
        <v>0</v>
      </c>
      <c r="C1611" s="66">
        <v>847</v>
      </c>
      <c r="D1611" s="66">
        <v>1165</v>
      </c>
      <c r="E1611" s="66">
        <v>1167</v>
      </c>
      <c r="F1611" s="66">
        <v>1177</v>
      </c>
      <c r="G1611" s="66" t="s">
        <v>287</v>
      </c>
      <c r="H1611" s="66" t="s">
        <v>528</v>
      </c>
      <c r="I1611" s="66" t="s">
        <v>388</v>
      </c>
      <c r="J1611" s="66" t="s">
        <v>35</v>
      </c>
      <c r="K1611" s="66" t="s">
        <v>34</v>
      </c>
      <c r="L1611" s="66" t="s">
        <v>35</v>
      </c>
      <c r="M1611" s="66" t="s">
        <v>212</v>
      </c>
      <c r="N1611" s="66" t="s">
        <v>213</v>
      </c>
      <c r="O1611" s="69" t="s">
        <v>515</v>
      </c>
      <c r="P1611" s="69">
        <v>1.6639999999999999</v>
      </c>
      <c r="Q1611" s="66" t="s">
        <v>77</v>
      </c>
      <c r="R1611" s="66" t="s">
        <v>466</v>
      </c>
      <c r="S1611" s="67">
        <v>19884.2274230769</v>
      </c>
      <c r="T1611" s="67">
        <f t="shared" si="25"/>
        <v>33087.354431999956</v>
      </c>
      <c r="U1611" s="67">
        <v>132561.51615384599</v>
      </c>
      <c r="V1611" s="68">
        <v>1</v>
      </c>
    </row>
    <row r="1612" spans="2:22" x14ac:dyDescent="0.25">
      <c r="B1612" s="66">
        <v>0</v>
      </c>
      <c r="C1612" s="66">
        <v>847</v>
      </c>
      <c r="D1612" s="66">
        <v>1165</v>
      </c>
      <c r="E1612" s="66">
        <v>1167</v>
      </c>
      <c r="F1612" s="66">
        <v>1181</v>
      </c>
      <c r="G1612" s="66" t="s">
        <v>287</v>
      </c>
      <c r="H1612" s="66" t="s">
        <v>528</v>
      </c>
      <c r="I1612" s="66" t="s">
        <v>388</v>
      </c>
      <c r="J1612" s="66" t="s">
        <v>35</v>
      </c>
      <c r="K1612" s="66" t="s">
        <v>34</v>
      </c>
      <c r="L1612" s="66" t="s">
        <v>35</v>
      </c>
      <c r="M1612" s="66" t="s">
        <v>214</v>
      </c>
      <c r="N1612" s="66" t="s">
        <v>215</v>
      </c>
      <c r="O1612" s="69" t="s">
        <v>515</v>
      </c>
      <c r="P1612" s="69">
        <v>1.6639999999999999</v>
      </c>
      <c r="Q1612" s="66" t="s">
        <v>62</v>
      </c>
      <c r="R1612" s="66" t="s">
        <v>475</v>
      </c>
      <c r="S1612" s="67">
        <v>6205.8056538461597</v>
      </c>
      <c r="T1612" s="67">
        <f t="shared" si="25"/>
        <v>10326.460608000009</v>
      </c>
      <c r="U1612" s="67">
        <v>68953.396153846203</v>
      </c>
      <c r="V1612" s="68">
        <v>1</v>
      </c>
    </row>
    <row r="1613" spans="2:22" x14ac:dyDescent="0.25">
      <c r="B1613" s="66">
        <v>0</v>
      </c>
      <c r="C1613" s="66">
        <v>847</v>
      </c>
      <c r="D1613" s="66">
        <v>1165</v>
      </c>
      <c r="E1613" s="66">
        <v>1167</v>
      </c>
      <c r="F1613" s="66">
        <v>1181</v>
      </c>
      <c r="G1613" s="66" t="s">
        <v>287</v>
      </c>
      <c r="H1613" s="66" t="s">
        <v>528</v>
      </c>
      <c r="I1613" s="66" t="s">
        <v>388</v>
      </c>
      <c r="J1613" s="66" t="s">
        <v>35</v>
      </c>
      <c r="K1613" s="66" t="s">
        <v>34</v>
      </c>
      <c r="L1613" s="66" t="s">
        <v>35</v>
      </c>
      <c r="M1613" s="66" t="s">
        <v>214</v>
      </c>
      <c r="N1613" s="66" t="s">
        <v>215</v>
      </c>
      <c r="O1613" s="69" t="s">
        <v>515</v>
      </c>
      <c r="P1613" s="69">
        <v>1.6639999999999999</v>
      </c>
      <c r="Q1613" s="66" t="s">
        <v>62</v>
      </c>
      <c r="R1613" s="66" t="s">
        <v>466</v>
      </c>
      <c r="S1613" s="67">
        <v>41728.342961538503</v>
      </c>
      <c r="T1613" s="67">
        <f t="shared" si="25"/>
        <v>69435.962688000072</v>
      </c>
      <c r="U1613" s="67">
        <v>278188.95307692298</v>
      </c>
      <c r="V1613" s="68">
        <v>2</v>
      </c>
    </row>
    <row r="1614" spans="2:22" x14ac:dyDescent="0.25">
      <c r="B1614" s="66">
        <v>0</v>
      </c>
      <c r="C1614" s="66">
        <v>847</v>
      </c>
      <c r="D1614" s="66">
        <v>1165</v>
      </c>
      <c r="E1614" s="66">
        <v>1167</v>
      </c>
      <c r="F1614" s="66">
        <v>1181</v>
      </c>
      <c r="G1614" s="66" t="s">
        <v>287</v>
      </c>
      <c r="H1614" s="66" t="s">
        <v>528</v>
      </c>
      <c r="I1614" s="66" t="s">
        <v>388</v>
      </c>
      <c r="J1614" s="66" t="s">
        <v>35</v>
      </c>
      <c r="K1614" s="66" t="s">
        <v>34</v>
      </c>
      <c r="L1614" s="66" t="s">
        <v>35</v>
      </c>
      <c r="M1614" s="66" t="s">
        <v>214</v>
      </c>
      <c r="N1614" s="66" t="s">
        <v>215</v>
      </c>
      <c r="O1614" s="69" t="s">
        <v>515</v>
      </c>
      <c r="P1614" s="69">
        <v>1.6639999999999999</v>
      </c>
      <c r="Q1614" s="66" t="s">
        <v>62</v>
      </c>
      <c r="R1614" s="66" t="s">
        <v>467</v>
      </c>
      <c r="S1614" s="67">
        <v>32198.322076922999</v>
      </c>
      <c r="T1614" s="67">
        <f t="shared" si="25"/>
        <v>53578.007935999871</v>
      </c>
      <c r="U1614" s="67">
        <v>160991.61038461499</v>
      </c>
      <c r="V1614" s="68">
        <v>1</v>
      </c>
    </row>
    <row r="1615" spans="2:22" x14ac:dyDescent="0.25">
      <c r="B1615" s="66">
        <v>0</v>
      </c>
      <c r="C1615" s="66">
        <v>847</v>
      </c>
      <c r="D1615" s="66">
        <v>1165</v>
      </c>
      <c r="E1615" s="66">
        <v>1167</v>
      </c>
      <c r="F1615" s="66">
        <v>1181</v>
      </c>
      <c r="G1615" s="66" t="s">
        <v>287</v>
      </c>
      <c r="H1615" s="66" t="s">
        <v>528</v>
      </c>
      <c r="I1615" s="66" t="s">
        <v>388</v>
      </c>
      <c r="J1615" s="66" t="s">
        <v>35</v>
      </c>
      <c r="K1615" s="66" t="s">
        <v>34</v>
      </c>
      <c r="L1615" s="66" t="s">
        <v>35</v>
      </c>
      <c r="M1615" s="66" t="s">
        <v>214</v>
      </c>
      <c r="N1615" s="66" t="s">
        <v>215</v>
      </c>
      <c r="O1615" s="69" t="s">
        <v>515</v>
      </c>
      <c r="P1615" s="69">
        <v>1.6639999999999999</v>
      </c>
      <c r="Q1615" s="66" t="s">
        <v>62</v>
      </c>
      <c r="R1615" s="66" t="s">
        <v>478</v>
      </c>
      <c r="S1615" s="67">
        <v>68138.101038461406</v>
      </c>
      <c r="T1615" s="67">
        <f t="shared" si="25"/>
        <v>113381.80012799977</v>
      </c>
      <c r="U1615" s="67">
        <v>227127.003461538</v>
      </c>
      <c r="V1615" s="68">
        <v>1</v>
      </c>
    </row>
    <row r="1616" spans="2:22" x14ac:dyDescent="0.25">
      <c r="B1616" s="66">
        <v>0</v>
      </c>
      <c r="C1616" s="66">
        <v>847</v>
      </c>
      <c r="D1616" s="66">
        <v>1165</v>
      </c>
      <c r="E1616" s="66">
        <v>1167</v>
      </c>
      <c r="F1616" s="66">
        <v>1181</v>
      </c>
      <c r="G1616" s="66" t="s">
        <v>287</v>
      </c>
      <c r="H1616" s="66" t="s">
        <v>528</v>
      </c>
      <c r="I1616" s="66" t="s">
        <v>388</v>
      </c>
      <c r="J1616" s="66" t="s">
        <v>35</v>
      </c>
      <c r="K1616" s="66" t="s">
        <v>34</v>
      </c>
      <c r="L1616" s="66" t="s">
        <v>35</v>
      </c>
      <c r="M1616" s="66" t="s">
        <v>214</v>
      </c>
      <c r="N1616" s="66" t="s">
        <v>215</v>
      </c>
      <c r="O1616" s="69" t="s">
        <v>515</v>
      </c>
      <c r="P1616" s="69">
        <v>1.6639999999999999</v>
      </c>
      <c r="Q1616" s="66" t="s">
        <v>77</v>
      </c>
      <c r="R1616" s="66" t="s">
        <v>466</v>
      </c>
      <c r="S1616" s="67">
        <v>40173.231461538497</v>
      </c>
      <c r="T1616" s="67">
        <f t="shared" si="25"/>
        <v>66848.257152000049</v>
      </c>
      <c r="U1616" s="67">
        <v>267821.543076923</v>
      </c>
      <c r="V1616" s="68">
        <v>2</v>
      </c>
    </row>
    <row r="1617" spans="2:22" x14ac:dyDescent="0.25">
      <c r="B1617" s="66">
        <v>0</v>
      </c>
      <c r="C1617" s="66">
        <v>847</v>
      </c>
      <c r="D1617" s="66">
        <v>1165</v>
      </c>
      <c r="E1617" s="66">
        <v>1167</v>
      </c>
      <c r="F1617" s="66">
        <v>1181</v>
      </c>
      <c r="G1617" s="66" t="s">
        <v>287</v>
      </c>
      <c r="H1617" s="66" t="s">
        <v>528</v>
      </c>
      <c r="I1617" s="66" t="s">
        <v>388</v>
      </c>
      <c r="J1617" s="66" t="s">
        <v>35</v>
      </c>
      <c r="K1617" s="66" t="s">
        <v>34</v>
      </c>
      <c r="L1617" s="66" t="s">
        <v>35</v>
      </c>
      <c r="M1617" s="66" t="s">
        <v>214</v>
      </c>
      <c r="N1617" s="66" t="s">
        <v>215</v>
      </c>
      <c r="O1617" s="69" t="s">
        <v>515</v>
      </c>
      <c r="P1617" s="69">
        <v>1.6639999999999999</v>
      </c>
      <c r="Q1617" s="66" t="s">
        <v>77</v>
      </c>
      <c r="R1617" s="66" t="s">
        <v>467</v>
      </c>
      <c r="S1617" s="67">
        <v>36380.0676153846</v>
      </c>
      <c r="T1617" s="67">
        <f t="shared" si="25"/>
        <v>60536.43251199997</v>
      </c>
      <c r="U1617" s="67">
        <v>181900.33807692301</v>
      </c>
      <c r="V1617" s="68">
        <v>1</v>
      </c>
    </row>
    <row r="1618" spans="2:22" x14ac:dyDescent="0.25">
      <c r="B1618" s="66">
        <v>0</v>
      </c>
      <c r="C1618" s="66">
        <v>847</v>
      </c>
      <c r="D1618" s="66">
        <v>1165</v>
      </c>
      <c r="E1618" s="66">
        <v>1167</v>
      </c>
      <c r="F1618" s="66">
        <v>1185</v>
      </c>
      <c r="G1618" s="66" t="s">
        <v>287</v>
      </c>
      <c r="H1618" s="66" t="s">
        <v>528</v>
      </c>
      <c r="I1618" s="66" t="s">
        <v>388</v>
      </c>
      <c r="J1618" s="66" t="s">
        <v>35</v>
      </c>
      <c r="K1618" s="66" t="s">
        <v>34</v>
      </c>
      <c r="L1618" s="66" t="s">
        <v>35</v>
      </c>
      <c r="M1618" s="66" t="s">
        <v>216</v>
      </c>
      <c r="N1618" s="66" t="s">
        <v>217</v>
      </c>
      <c r="O1618" s="69" t="s">
        <v>515</v>
      </c>
      <c r="P1618" s="69">
        <v>1.6639999999999999</v>
      </c>
      <c r="Q1618" s="66" t="s">
        <v>62</v>
      </c>
      <c r="R1618" s="66" t="s">
        <v>471</v>
      </c>
      <c r="S1618" s="67">
        <v>18204.712430769199</v>
      </c>
      <c r="T1618" s="67">
        <f t="shared" si="25"/>
        <v>30292.641484799948</v>
      </c>
      <c r="U1618" s="67">
        <v>227558.90538461501</v>
      </c>
      <c r="V1618" s="68">
        <v>4</v>
      </c>
    </row>
    <row r="1619" spans="2:22" x14ac:dyDescent="0.25">
      <c r="B1619" s="66">
        <v>0</v>
      </c>
      <c r="C1619" s="66">
        <v>847</v>
      </c>
      <c r="D1619" s="66">
        <v>1165</v>
      </c>
      <c r="E1619" s="66">
        <v>1167</v>
      </c>
      <c r="F1619" s="66">
        <v>1185</v>
      </c>
      <c r="G1619" s="66" t="s">
        <v>287</v>
      </c>
      <c r="H1619" s="66" t="s">
        <v>528</v>
      </c>
      <c r="I1619" s="66" t="s">
        <v>388</v>
      </c>
      <c r="J1619" s="66" t="s">
        <v>35</v>
      </c>
      <c r="K1619" s="66" t="s">
        <v>34</v>
      </c>
      <c r="L1619" s="66" t="s">
        <v>35</v>
      </c>
      <c r="M1619" s="66" t="s">
        <v>216</v>
      </c>
      <c r="N1619" s="66" t="s">
        <v>217</v>
      </c>
      <c r="O1619" s="69" t="s">
        <v>515</v>
      </c>
      <c r="P1619" s="69">
        <v>1.6639999999999999</v>
      </c>
      <c r="Q1619" s="66" t="s">
        <v>62</v>
      </c>
      <c r="R1619" s="66" t="s">
        <v>475</v>
      </c>
      <c r="S1619" s="67">
        <v>23969.9068615385</v>
      </c>
      <c r="T1619" s="67">
        <f t="shared" si="25"/>
        <v>39885.925017600064</v>
      </c>
      <c r="U1619" s="67">
        <v>266332.29846153897</v>
      </c>
      <c r="V1619" s="68">
        <v>5</v>
      </c>
    </row>
    <row r="1620" spans="2:22" x14ac:dyDescent="0.25">
      <c r="B1620" s="66">
        <v>0</v>
      </c>
      <c r="C1620" s="66">
        <v>847</v>
      </c>
      <c r="D1620" s="66">
        <v>1165</v>
      </c>
      <c r="E1620" s="66">
        <v>1167</v>
      </c>
      <c r="F1620" s="66">
        <v>1185</v>
      </c>
      <c r="G1620" s="66" t="s">
        <v>287</v>
      </c>
      <c r="H1620" s="66" t="s">
        <v>528</v>
      </c>
      <c r="I1620" s="66" t="s">
        <v>388</v>
      </c>
      <c r="J1620" s="66" t="s">
        <v>35</v>
      </c>
      <c r="K1620" s="66" t="s">
        <v>34</v>
      </c>
      <c r="L1620" s="66" t="s">
        <v>35</v>
      </c>
      <c r="M1620" s="66" t="s">
        <v>216</v>
      </c>
      <c r="N1620" s="66" t="s">
        <v>217</v>
      </c>
      <c r="O1620" s="69" t="s">
        <v>515</v>
      </c>
      <c r="P1620" s="69">
        <v>1.6639999999999999</v>
      </c>
      <c r="Q1620" s="66" t="s">
        <v>62</v>
      </c>
      <c r="R1620" s="66" t="s">
        <v>465</v>
      </c>
      <c r="S1620" s="67">
        <v>89492.012538461495</v>
      </c>
      <c r="T1620" s="67">
        <f t="shared" si="25"/>
        <v>148914.70886399993</v>
      </c>
      <c r="U1620" s="67">
        <v>894920.12538461504</v>
      </c>
      <c r="V1620" s="68">
        <v>11</v>
      </c>
    </row>
    <row r="1621" spans="2:22" x14ac:dyDescent="0.25">
      <c r="B1621" s="66">
        <v>0</v>
      </c>
      <c r="C1621" s="66">
        <v>847</v>
      </c>
      <c r="D1621" s="66">
        <v>1165</v>
      </c>
      <c r="E1621" s="66">
        <v>1167</v>
      </c>
      <c r="F1621" s="66">
        <v>1185</v>
      </c>
      <c r="G1621" s="66" t="s">
        <v>287</v>
      </c>
      <c r="H1621" s="66" t="s">
        <v>528</v>
      </c>
      <c r="I1621" s="66" t="s">
        <v>388</v>
      </c>
      <c r="J1621" s="66" t="s">
        <v>35</v>
      </c>
      <c r="K1621" s="66" t="s">
        <v>34</v>
      </c>
      <c r="L1621" s="66" t="s">
        <v>35</v>
      </c>
      <c r="M1621" s="66" t="s">
        <v>216</v>
      </c>
      <c r="N1621" s="66" t="s">
        <v>217</v>
      </c>
      <c r="O1621" s="69" t="s">
        <v>515</v>
      </c>
      <c r="P1621" s="69">
        <v>1.6639999999999999</v>
      </c>
      <c r="Q1621" s="66" t="s">
        <v>62</v>
      </c>
      <c r="R1621" s="66" t="s">
        <v>476</v>
      </c>
      <c r="S1621" s="67">
        <v>32729.275230769301</v>
      </c>
      <c r="T1621" s="67">
        <f t="shared" si="25"/>
        <v>54461.513984000114</v>
      </c>
      <c r="U1621" s="67">
        <v>327292.75230769202</v>
      </c>
      <c r="V1621" s="68">
        <v>3</v>
      </c>
    </row>
    <row r="1622" spans="2:22" x14ac:dyDescent="0.25">
      <c r="B1622" s="66">
        <v>0</v>
      </c>
      <c r="C1622" s="66">
        <v>847</v>
      </c>
      <c r="D1622" s="66">
        <v>1165</v>
      </c>
      <c r="E1622" s="66">
        <v>1167</v>
      </c>
      <c r="F1622" s="66">
        <v>1185</v>
      </c>
      <c r="G1622" s="66" t="s">
        <v>287</v>
      </c>
      <c r="H1622" s="66" t="s">
        <v>528</v>
      </c>
      <c r="I1622" s="66" t="s">
        <v>388</v>
      </c>
      <c r="J1622" s="66" t="s">
        <v>35</v>
      </c>
      <c r="K1622" s="66" t="s">
        <v>34</v>
      </c>
      <c r="L1622" s="66" t="s">
        <v>35</v>
      </c>
      <c r="M1622" s="66" t="s">
        <v>216</v>
      </c>
      <c r="N1622" s="66" t="s">
        <v>217</v>
      </c>
      <c r="O1622" s="69" t="s">
        <v>515</v>
      </c>
      <c r="P1622" s="69">
        <v>1.6639999999999999</v>
      </c>
      <c r="Q1622" s="66" t="s">
        <v>62</v>
      </c>
      <c r="R1622" s="66" t="s">
        <v>466</v>
      </c>
      <c r="S1622" s="67">
        <v>56156.527961538399</v>
      </c>
      <c r="T1622" s="67">
        <f t="shared" si="25"/>
        <v>93444.462527999887</v>
      </c>
      <c r="U1622" s="67">
        <v>374376.853076923</v>
      </c>
      <c r="V1622" s="68">
        <v>3</v>
      </c>
    </row>
    <row r="1623" spans="2:22" x14ac:dyDescent="0.25">
      <c r="B1623" s="66">
        <v>0</v>
      </c>
      <c r="C1623" s="66">
        <v>847</v>
      </c>
      <c r="D1623" s="66">
        <v>1165</v>
      </c>
      <c r="E1623" s="66">
        <v>1167</v>
      </c>
      <c r="F1623" s="66">
        <v>1185</v>
      </c>
      <c r="G1623" s="66" t="s">
        <v>287</v>
      </c>
      <c r="H1623" s="66" t="s">
        <v>528</v>
      </c>
      <c r="I1623" s="66" t="s">
        <v>388</v>
      </c>
      <c r="J1623" s="66" t="s">
        <v>35</v>
      </c>
      <c r="K1623" s="66" t="s">
        <v>34</v>
      </c>
      <c r="L1623" s="66" t="s">
        <v>35</v>
      </c>
      <c r="M1623" s="66" t="s">
        <v>216</v>
      </c>
      <c r="N1623" s="66" t="s">
        <v>217</v>
      </c>
      <c r="O1623" s="69" t="s">
        <v>515</v>
      </c>
      <c r="P1623" s="69">
        <v>1.6639999999999999</v>
      </c>
      <c r="Q1623" s="66" t="s">
        <v>62</v>
      </c>
      <c r="R1623" s="66" t="s">
        <v>467</v>
      </c>
      <c r="S1623" s="67">
        <v>130205.11707692299</v>
      </c>
      <c r="T1623" s="67">
        <f t="shared" si="25"/>
        <v>216661.31481599985</v>
      </c>
      <c r="U1623" s="67">
        <v>651025.585384615</v>
      </c>
      <c r="V1623" s="68">
        <v>5</v>
      </c>
    </row>
    <row r="1624" spans="2:22" x14ac:dyDescent="0.25">
      <c r="B1624" s="66">
        <v>0</v>
      </c>
      <c r="C1624" s="66">
        <v>847</v>
      </c>
      <c r="D1624" s="66">
        <v>1165</v>
      </c>
      <c r="E1624" s="66">
        <v>1167</v>
      </c>
      <c r="F1624" s="66">
        <v>1185</v>
      </c>
      <c r="G1624" s="66" t="s">
        <v>287</v>
      </c>
      <c r="H1624" s="66" t="s">
        <v>528</v>
      </c>
      <c r="I1624" s="66" t="s">
        <v>388</v>
      </c>
      <c r="J1624" s="66" t="s">
        <v>35</v>
      </c>
      <c r="K1624" s="66" t="s">
        <v>34</v>
      </c>
      <c r="L1624" s="66" t="s">
        <v>35</v>
      </c>
      <c r="M1624" s="66" t="s">
        <v>216</v>
      </c>
      <c r="N1624" s="66" t="s">
        <v>217</v>
      </c>
      <c r="O1624" s="69" t="s">
        <v>515</v>
      </c>
      <c r="P1624" s="69">
        <v>1.6639999999999999</v>
      </c>
      <c r="Q1624" s="66" t="s">
        <v>62</v>
      </c>
      <c r="R1624" s="66" t="s">
        <v>468</v>
      </c>
      <c r="S1624" s="67">
        <v>38404.590961538503</v>
      </c>
      <c r="T1624" s="67">
        <f t="shared" si="25"/>
        <v>63905.239360000065</v>
      </c>
      <c r="U1624" s="67">
        <v>153618.36384615401</v>
      </c>
      <c r="V1624" s="68">
        <v>1</v>
      </c>
    </row>
    <row r="1625" spans="2:22" x14ac:dyDescent="0.25">
      <c r="B1625" s="66">
        <v>0</v>
      </c>
      <c r="C1625" s="66">
        <v>847</v>
      </c>
      <c r="D1625" s="66">
        <v>1165</v>
      </c>
      <c r="E1625" s="66">
        <v>1167</v>
      </c>
      <c r="F1625" s="66">
        <v>1185</v>
      </c>
      <c r="G1625" s="66" t="s">
        <v>287</v>
      </c>
      <c r="H1625" s="66" t="s">
        <v>528</v>
      </c>
      <c r="I1625" s="66" t="s">
        <v>388</v>
      </c>
      <c r="J1625" s="66" t="s">
        <v>35</v>
      </c>
      <c r="K1625" s="66" t="s">
        <v>34</v>
      </c>
      <c r="L1625" s="66" t="s">
        <v>35</v>
      </c>
      <c r="M1625" s="66" t="s">
        <v>216</v>
      </c>
      <c r="N1625" s="66" t="s">
        <v>217</v>
      </c>
      <c r="O1625" s="69" t="s">
        <v>515</v>
      </c>
      <c r="P1625" s="69">
        <v>1.6639999999999999</v>
      </c>
      <c r="Q1625" s="66" t="s">
        <v>77</v>
      </c>
      <c r="R1625" s="66" t="s">
        <v>475</v>
      </c>
      <c r="S1625" s="67">
        <v>24611.857165384601</v>
      </c>
      <c r="T1625" s="67">
        <f t="shared" si="25"/>
        <v>40954.130323199977</v>
      </c>
      <c r="U1625" s="67">
        <v>273465.07961538498</v>
      </c>
      <c r="V1625" s="68">
        <v>5</v>
      </c>
    </row>
    <row r="1626" spans="2:22" x14ac:dyDescent="0.25">
      <c r="B1626" s="66">
        <v>0</v>
      </c>
      <c r="C1626" s="66">
        <v>847</v>
      </c>
      <c r="D1626" s="66">
        <v>1165</v>
      </c>
      <c r="E1626" s="66">
        <v>1167</v>
      </c>
      <c r="F1626" s="66">
        <v>1185</v>
      </c>
      <c r="G1626" s="66" t="s">
        <v>287</v>
      </c>
      <c r="H1626" s="66" t="s">
        <v>528</v>
      </c>
      <c r="I1626" s="66" t="s">
        <v>388</v>
      </c>
      <c r="J1626" s="66" t="s">
        <v>35</v>
      </c>
      <c r="K1626" s="66" t="s">
        <v>34</v>
      </c>
      <c r="L1626" s="66" t="s">
        <v>35</v>
      </c>
      <c r="M1626" s="66" t="s">
        <v>216</v>
      </c>
      <c r="N1626" s="66" t="s">
        <v>217</v>
      </c>
      <c r="O1626" s="69" t="s">
        <v>515</v>
      </c>
      <c r="P1626" s="69">
        <v>1.6639999999999999</v>
      </c>
      <c r="Q1626" s="66" t="s">
        <v>77</v>
      </c>
      <c r="R1626" s="66" t="s">
        <v>465</v>
      </c>
      <c r="S1626" s="67">
        <v>25679.692576923098</v>
      </c>
      <c r="T1626" s="67">
        <f t="shared" si="25"/>
        <v>42731.008448000037</v>
      </c>
      <c r="U1626" s="67">
        <v>256796.92576923099</v>
      </c>
      <c r="V1626" s="68">
        <v>3</v>
      </c>
    </row>
    <row r="1627" spans="2:22" x14ac:dyDescent="0.25">
      <c r="B1627" s="66">
        <v>0</v>
      </c>
      <c r="C1627" s="66">
        <v>847</v>
      </c>
      <c r="D1627" s="66">
        <v>1165</v>
      </c>
      <c r="E1627" s="66">
        <v>1167</v>
      </c>
      <c r="F1627" s="66">
        <v>1185</v>
      </c>
      <c r="G1627" s="66" t="s">
        <v>287</v>
      </c>
      <c r="H1627" s="66" t="s">
        <v>528</v>
      </c>
      <c r="I1627" s="66" t="s">
        <v>388</v>
      </c>
      <c r="J1627" s="66" t="s">
        <v>35</v>
      </c>
      <c r="K1627" s="66" t="s">
        <v>34</v>
      </c>
      <c r="L1627" s="66" t="s">
        <v>35</v>
      </c>
      <c r="M1627" s="66" t="s">
        <v>216</v>
      </c>
      <c r="N1627" s="66" t="s">
        <v>217</v>
      </c>
      <c r="O1627" s="69" t="s">
        <v>515</v>
      </c>
      <c r="P1627" s="69">
        <v>1.6639999999999999</v>
      </c>
      <c r="Q1627" s="66" t="s">
        <v>77</v>
      </c>
      <c r="R1627" s="66" t="s">
        <v>476</v>
      </c>
      <c r="S1627" s="67">
        <v>21639.064115384601</v>
      </c>
      <c r="T1627" s="67">
        <f t="shared" si="25"/>
        <v>36007.402687999973</v>
      </c>
      <c r="U1627" s="67">
        <v>216390.64115384599</v>
      </c>
      <c r="V1627" s="68">
        <v>2</v>
      </c>
    </row>
    <row r="1628" spans="2:22" x14ac:dyDescent="0.25">
      <c r="B1628" s="66">
        <v>0</v>
      </c>
      <c r="C1628" s="66">
        <v>847</v>
      </c>
      <c r="D1628" s="66">
        <v>1165</v>
      </c>
      <c r="E1628" s="66">
        <v>1167</v>
      </c>
      <c r="F1628" s="66">
        <v>1185</v>
      </c>
      <c r="G1628" s="66" t="s">
        <v>287</v>
      </c>
      <c r="H1628" s="66" t="s">
        <v>528</v>
      </c>
      <c r="I1628" s="66" t="s">
        <v>388</v>
      </c>
      <c r="J1628" s="66" t="s">
        <v>35</v>
      </c>
      <c r="K1628" s="66" t="s">
        <v>34</v>
      </c>
      <c r="L1628" s="66" t="s">
        <v>35</v>
      </c>
      <c r="M1628" s="66" t="s">
        <v>216</v>
      </c>
      <c r="N1628" s="66" t="s">
        <v>217</v>
      </c>
      <c r="O1628" s="69" t="s">
        <v>515</v>
      </c>
      <c r="P1628" s="69">
        <v>1.6639999999999999</v>
      </c>
      <c r="Q1628" s="66" t="s">
        <v>77</v>
      </c>
      <c r="R1628" s="66" t="s">
        <v>466</v>
      </c>
      <c r="S1628" s="67">
        <v>19081.739653846202</v>
      </c>
      <c r="T1628" s="67">
        <f t="shared" si="25"/>
        <v>31752.014784000079</v>
      </c>
      <c r="U1628" s="67">
        <v>127211.597692308</v>
      </c>
      <c r="V1628" s="68">
        <v>1</v>
      </c>
    </row>
    <row r="1629" spans="2:22" x14ac:dyDescent="0.25">
      <c r="B1629" s="66">
        <v>0</v>
      </c>
      <c r="C1629" s="66">
        <v>847</v>
      </c>
      <c r="D1629" s="66">
        <v>1165</v>
      </c>
      <c r="E1629" s="66">
        <v>1167</v>
      </c>
      <c r="F1629" s="66">
        <v>1189</v>
      </c>
      <c r="G1629" s="66" t="s">
        <v>287</v>
      </c>
      <c r="H1629" s="66" t="s">
        <v>528</v>
      </c>
      <c r="I1629" s="66" t="s">
        <v>388</v>
      </c>
      <c r="J1629" s="66" t="s">
        <v>35</v>
      </c>
      <c r="K1629" s="66" t="s">
        <v>34</v>
      </c>
      <c r="L1629" s="66" t="s">
        <v>35</v>
      </c>
      <c r="M1629" s="66" t="s">
        <v>218</v>
      </c>
      <c r="N1629" s="66" t="s">
        <v>219</v>
      </c>
      <c r="O1629" s="69" t="s">
        <v>515</v>
      </c>
      <c r="P1629" s="69">
        <v>1.6639999999999999</v>
      </c>
      <c r="Q1629" s="66" t="s">
        <v>62</v>
      </c>
      <c r="R1629" s="66" t="s">
        <v>474</v>
      </c>
      <c r="S1629" s="67">
        <v>3534.79435384615</v>
      </c>
      <c r="T1629" s="67">
        <f t="shared" si="25"/>
        <v>5881.8978047999935</v>
      </c>
      <c r="U1629" s="67">
        <v>58913.239230769199</v>
      </c>
      <c r="V1629" s="68">
        <v>1</v>
      </c>
    </row>
    <row r="1630" spans="2:22" x14ac:dyDescent="0.25">
      <c r="B1630" s="66">
        <v>0</v>
      </c>
      <c r="C1630" s="66">
        <v>847</v>
      </c>
      <c r="D1630" s="66">
        <v>1165</v>
      </c>
      <c r="E1630" s="66">
        <v>1167</v>
      </c>
      <c r="F1630" s="66">
        <v>1189</v>
      </c>
      <c r="G1630" s="66" t="s">
        <v>287</v>
      </c>
      <c r="H1630" s="66" t="s">
        <v>528</v>
      </c>
      <c r="I1630" s="66" t="s">
        <v>388</v>
      </c>
      <c r="J1630" s="66" t="s">
        <v>35</v>
      </c>
      <c r="K1630" s="66" t="s">
        <v>34</v>
      </c>
      <c r="L1630" s="66" t="s">
        <v>35</v>
      </c>
      <c r="M1630" s="66" t="s">
        <v>218</v>
      </c>
      <c r="N1630" s="66" t="s">
        <v>219</v>
      </c>
      <c r="O1630" s="69" t="s">
        <v>515</v>
      </c>
      <c r="P1630" s="69">
        <v>1.6639999999999999</v>
      </c>
      <c r="Q1630" s="66" t="s">
        <v>62</v>
      </c>
      <c r="R1630" s="66" t="s">
        <v>465</v>
      </c>
      <c r="S1630" s="67">
        <v>15022.626961538501</v>
      </c>
      <c r="T1630" s="67">
        <f t="shared" si="25"/>
        <v>24997.651264000066</v>
      </c>
      <c r="U1630" s="67">
        <v>150226.26961538501</v>
      </c>
      <c r="V1630" s="68">
        <v>2</v>
      </c>
    </row>
    <row r="1631" spans="2:22" x14ac:dyDescent="0.25">
      <c r="B1631" s="66">
        <v>0</v>
      </c>
      <c r="C1631" s="66">
        <v>847</v>
      </c>
      <c r="D1631" s="66">
        <v>1165</v>
      </c>
      <c r="E1631" s="66">
        <v>1167</v>
      </c>
      <c r="F1631" s="66">
        <v>1189</v>
      </c>
      <c r="G1631" s="66" t="s">
        <v>287</v>
      </c>
      <c r="H1631" s="66" t="s">
        <v>528</v>
      </c>
      <c r="I1631" s="66" t="s">
        <v>388</v>
      </c>
      <c r="J1631" s="66" t="s">
        <v>35</v>
      </c>
      <c r="K1631" s="66" t="s">
        <v>34</v>
      </c>
      <c r="L1631" s="66" t="s">
        <v>35</v>
      </c>
      <c r="M1631" s="66" t="s">
        <v>218</v>
      </c>
      <c r="N1631" s="66" t="s">
        <v>219</v>
      </c>
      <c r="O1631" s="69" t="s">
        <v>515</v>
      </c>
      <c r="P1631" s="69">
        <v>1.6639999999999999</v>
      </c>
      <c r="Q1631" s="66" t="s">
        <v>62</v>
      </c>
      <c r="R1631" s="66" t="s">
        <v>476</v>
      </c>
      <c r="S1631" s="67">
        <v>13445.3990769231</v>
      </c>
      <c r="T1631" s="67">
        <f t="shared" si="25"/>
        <v>22373.144064000036</v>
      </c>
      <c r="U1631" s="67">
        <v>134453.99076923099</v>
      </c>
      <c r="V1631" s="68">
        <v>1</v>
      </c>
    </row>
    <row r="1632" spans="2:22" x14ac:dyDescent="0.25">
      <c r="B1632" s="66">
        <v>0</v>
      </c>
      <c r="C1632" s="66">
        <v>847</v>
      </c>
      <c r="D1632" s="66">
        <v>1165</v>
      </c>
      <c r="E1632" s="66">
        <v>1167</v>
      </c>
      <c r="F1632" s="66">
        <v>1189</v>
      </c>
      <c r="G1632" s="66" t="s">
        <v>287</v>
      </c>
      <c r="H1632" s="66" t="s">
        <v>528</v>
      </c>
      <c r="I1632" s="66" t="s">
        <v>388</v>
      </c>
      <c r="J1632" s="66" t="s">
        <v>35</v>
      </c>
      <c r="K1632" s="66" t="s">
        <v>34</v>
      </c>
      <c r="L1632" s="66" t="s">
        <v>35</v>
      </c>
      <c r="M1632" s="66" t="s">
        <v>218</v>
      </c>
      <c r="N1632" s="66" t="s">
        <v>219</v>
      </c>
      <c r="O1632" s="69" t="s">
        <v>515</v>
      </c>
      <c r="P1632" s="69">
        <v>1.6639999999999999</v>
      </c>
      <c r="Q1632" s="66" t="s">
        <v>62</v>
      </c>
      <c r="R1632" s="66" t="s">
        <v>467</v>
      </c>
      <c r="S1632" s="67">
        <v>32568.7013846154</v>
      </c>
      <c r="T1632" s="67">
        <f t="shared" si="25"/>
        <v>54194.319104000024</v>
      </c>
      <c r="U1632" s="67">
        <v>162843.50692307699</v>
      </c>
      <c r="V1632" s="68">
        <v>1</v>
      </c>
    </row>
    <row r="1633" spans="2:22" x14ac:dyDescent="0.25">
      <c r="B1633" s="66">
        <v>0</v>
      </c>
      <c r="C1633" s="66">
        <v>847</v>
      </c>
      <c r="D1633" s="66">
        <v>1165</v>
      </c>
      <c r="E1633" s="66">
        <v>1167</v>
      </c>
      <c r="F1633" s="66">
        <v>1191</v>
      </c>
      <c r="G1633" s="66" t="s">
        <v>287</v>
      </c>
      <c r="H1633" s="66" t="s">
        <v>528</v>
      </c>
      <c r="I1633" s="66" t="s">
        <v>388</v>
      </c>
      <c r="J1633" s="66" t="s">
        <v>35</v>
      </c>
      <c r="K1633" s="66" t="s">
        <v>34</v>
      </c>
      <c r="L1633" s="66" t="s">
        <v>35</v>
      </c>
      <c r="M1633" s="66" t="s">
        <v>220</v>
      </c>
      <c r="N1633" s="66" t="s">
        <v>221</v>
      </c>
      <c r="O1633" s="69" t="s">
        <v>515</v>
      </c>
      <c r="P1633" s="69">
        <v>1.6639999999999999</v>
      </c>
      <c r="Q1633" s="66" t="s">
        <v>62</v>
      </c>
      <c r="R1633" s="66" t="s">
        <v>472</v>
      </c>
      <c r="S1633" s="67">
        <v>1022644.3895</v>
      </c>
      <c r="T1633" s="67">
        <f t="shared" si="25"/>
        <v>1701680.264128</v>
      </c>
      <c r="U1633" s="67">
        <v>20452887.789999999</v>
      </c>
      <c r="V1633" s="68">
        <v>194</v>
      </c>
    </row>
    <row r="1634" spans="2:22" x14ac:dyDescent="0.25">
      <c r="B1634" s="66">
        <v>0</v>
      </c>
      <c r="C1634" s="66">
        <v>847</v>
      </c>
      <c r="D1634" s="66">
        <v>1165</v>
      </c>
      <c r="E1634" s="66">
        <v>1167</v>
      </c>
      <c r="F1634" s="66">
        <v>1191</v>
      </c>
      <c r="G1634" s="66" t="s">
        <v>287</v>
      </c>
      <c r="H1634" s="66" t="s">
        <v>528</v>
      </c>
      <c r="I1634" s="66" t="s">
        <v>388</v>
      </c>
      <c r="J1634" s="66" t="s">
        <v>35</v>
      </c>
      <c r="K1634" s="66" t="s">
        <v>34</v>
      </c>
      <c r="L1634" s="66" t="s">
        <v>35</v>
      </c>
      <c r="M1634" s="66" t="s">
        <v>220</v>
      </c>
      <c r="N1634" s="66" t="s">
        <v>221</v>
      </c>
      <c r="O1634" s="69" t="s">
        <v>515</v>
      </c>
      <c r="P1634" s="69">
        <v>1.6639999999999999</v>
      </c>
      <c r="Q1634" s="66" t="s">
        <v>62</v>
      </c>
      <c r="R1634" s="66" t="s">
        <v>473</v>
      </c>
      <c r="S1634" s="67">
        <v>24815.6959807692</v>
      </c>
      <c r="T1634" s="67">
        <f t="shared" si="25"/>
        <v>41293.31811199995</v>
      </c>
      <c r="U1634" s="67">
        <v>496313.91961538501</v>
      </c>
      <c r="V1634" s="68">
        <v>12</v>
      </c>
    </row>
    <row r="1635" spans="2:22" x14ac:dyDescent="0.25">
      <c r="B1635" s="66">
        <v>0</v>
      </c>
      <c r="C1635" s="66">
        <v>847</v>
      </c>
      <c r="D1635" s="66">
        <v>1165</v>
      </c>
      <c r="E1635" s="66">
        <v>1167</v>
      </c>
      <c r="F1635" s="66">
        <v>1191</v>
      </c>
      <c r="G1635" s="66" t="s">
        <v>287</v>
      </c>
      <c r="H1635" s="66" t="s">
        <v>528</v>
      </c>
      <c r="I1635" s="66" t="s">
        <v>388</v>
      </c>
      <c r="J1635" s="66" t="s">
        <v>35</v>
      </c>
      <c r="K1635" s="66" t="s">
        <v>34</v>
      </c>
      <c r="L1635" s="66" t="s">
        <v>35</v>
      </c>
      <c r="M1635" s="66" t="s">
        <v>220</v>
      </c>
      <c r="N1635" s="66" t="s">
        <v>221</v>
      </c>
      <c r="O1635" s="69" t="s">
        <v>515</v>
      </c>
      <c r="P1635" s="69">
        <v>1.6639999999999999</v>
      </c>
      <c r="Q1635" s="66" t="s">
        <v>62</v>
      </c>
      <c r="R1635" s="66" t="s">
        <v>474</v>
      </c>
      <c r="S1635" s="67">
        <v>48156.7715769231</v>
      </c>
      <c r="T1635" s="67">
        <f t="shared" si="25"/>
        <v>80132.867904000028</v>
      </c>
      <c r="U1635" s="67">
        <v>802612.85961538495</v>
      </c>
      <c r="V1635" s="68">
        <v>14</v>
      </c>
    </row>
    <row r="1636" spans="2:22" x14ac:dyDescent="0.25">
      <c r="B1636" s="66">
        <v>0</v>
      </c>
      <c r="C1636" s="66">
        <v>847</v>
      </c>
      <c r="D1636" s="66">
        <v>1165</v>
      </c>
      <c r="E1636" s="66">
        <v>1167</v>
      </c>
      <c r="F1636" s="66">
        <v>1191</v>
      </c>
      <c r="G1636" s="66" t="s">
        <v>287</v>
      </c>
      <c r="H1636" s="66" t="s">
        <v>528</v>
      </c>
      <c r="I1636" s="66" t="s">
        <v>388</v>
      </c>
      <c r="J1636" s="66" t="s">
        <v>35</v>
      </c>
      <c r="K1636" s="66" t="s">
        <v>34</v>
      </c>
      <c r="L1636" s="66" t="s">
        <v>35</v>
      </c>
      <c r="M1636" s="66" t="s">
        <v>220</v>
      </c>
      <c r="N1636" s="66" t="s">
        <v>221</v>
      </c>
      <c r="O1636" s="69" t="s">
        <v>515</v>
      </c>
      <c r="P1636" s="69">
        <v>1.6639999999999999</v>
      </c>
      <c r="Q1636" s="66" t="s">
        <v>62</v>
      </c>
      <c r="R1636" s="66" t="s">
        <v>471</v>
      </c>
      <c r="S1636" s="67">
        <v>63090.5122215386</v>
      </c>
      <c r="T1636" s="67">
        <f t="shared" si="25"/>
        <v>104982.61233664023</v>
      </c>
      <c r="U1636" s="67">
        <v>788631.402769231</v>
      </c>
      <c r="V1636" s="68">
        <v>15</v>
      </c>
    </row>
    <row r="1637" spans="2:22" x14ac:dyDescent="0.25">
      <c r="B1637" s="66">
        <v>0</v>
      </c>
      <c r="C1637" s="66">
        <v>847</v>
      </c>
      <c r="D1637" s="66">
        <v>1165</v>
      </c>
      <c r="E1637" s="66">
        <v>1167</v>
      </c>
      <c r="F1637" s="66">
        <v>1191</v>
      </c>
      <c r="G1637" s="66" t="s">
        <v>287</v>
      </c>
      <c r="H1637" s="66" t="s">
        <v>528</v>
      </c>
      <c r="I1637" s="66" t="s">
        <v>388</v>
      </c>
      <c r="J1637" s="66" t="s">
        <v>35</v>
      </c>
      <c r="K1637" s="66" t="s">
        <v>34</v>
      </c>
      <c r="L1637" s="66" t="s">
        <v>35</v>
      </c>
      <c r="M1637" s="66" t="s">
        <v>220</v>
      </c>
      <c r="N1637" s="66" t="s">
        <v>221</v>
      </c>
      <c r="O1637" s="69" t="s">
        <v>515</v>
      </c>
      <c r="P1637" s="69">
        <v>1.6639999999999999</v>
      </c>
      <c r="Q1637" s="66" t="s">
        <v>62</v>
      </c>
      <c r="R1637" s="66" t="s">
        <v>475</v>
      </c>
      <c r="S1637" s="67">
        <v>133073.31998076901</v>
      </c>
      <c r="T1637" s="67">
        <f t="shared" si="25"/>
        <v>221434.00444799961</v>
      </c>
      <c r="U1637" s="67">
        <v>1478592.44423077</v>
      </c>
      <c r="V1637" s="68">
        <v>18</v>
      </c>
    </row>
    <row r="1638" spans="2:22" x14ac:dyDescent="0.25">
      <c r="B1638" s="66">
        <v>0</v>
      </c>
      <c r="C1638" s="66">
        <v>847</v>
      </c>
      <c r="D1638" s="66">
        <v>1165</v>
      </c>
      <c r="E1638" s="66">
        <v>1167</v>
      </c>
      <c r="F1638" s="66">
        <v>1191</v>
      </c>
      <c r="G1638" s="66" t="s">
        <v>287</v>
      </c>
      <c r="H1638" s="66" t="s">
        <v>528</v>
      </c>
      <c r="I1638" s="66" t="s">
        <v>388</v>
      </c>
      <c r="J1638" s="66" t="s">
        <v>35</v>
      </c>
      <c r="K1638" s="66" t="s">
        <v>34</v>
      </c>
      <c r="L1638" s="66" t="s">
        <v>35</v>
      </c>
      <c r="M1638" s="66" t="s">
        <v>220</v>
      </c>
      <c r="N1638" s="66" t="s">
        <v>221</v>
      </c>
      <c r="O1638" s="69" t="s">
        <v>515</v>
      </c>
      <c r="P1638" s="69">
        <v>1.6639999999999999</v>
      </c>
      <c r="Q1638" s="66" t="s">
        <v>62</v>
      </c>
      <c r="R1638" s="66" t="s">
        <v>465</v>
      </c>
      <c r="S1638" s="67">
        <v>270321.86223076901</v>
      </c>
      <c r="T1638" s="67">
        <f t="shared" si="25"/>
        <v>449815.57875199959</v>
      </c>
      <c r="U1638" s="67">
        <v>2703218.6223076899</v>
      </c>
      <c r="V1638" s="68">
        <v>26</v>
      </c>
    </row>
    <row r="1639" spans="2:22" x14ac:dyDescent="0.25">
      <c r="B1639" s="66">
        <v>0</v>
      </c>
      <c r="C1639" s="66">
        <v>847</v>
      </c>
      <c r="D1639" s="66">
        <v>1165</v>
      </c>
      <c r="E1639" s="66">
        <v>1167</v>
      </c>
      <c r="F1639" s="66">
        <v>1191</v>
      </c>
      <c r="G1639" s="66" t="s">
        <v>287</v>
      </c>
      <c r="H1639" s="66" t="s">
        <v>528</v>
      </c>
      <c r="I1639" s="66" t="s">
        <v>388</v>
      </c>
      <c r="J1639" s="66" t="s">
        <v>35</v>
      </c>
      <c r="K1639" s="66" t="s">
        <v>34</v>
      </c>
      <c r="L1639" s="66" t="s">
        <v>35</v>
      </c>
      <c r="M1639" s="66" t="s">
        <v>220</v>
      </c>
      <c r="N1639" s="66" t="s">
        <v>221</v>
      </c>
      <c r="O1639" s="69" t="s">
        <v>515</v>
      </c>
      <c r="P1639" s="69">
        <v>1.6639999999999999</v>
      </c>
      <c r="Q1639" s="66" t="s">
        <v>62</v>
      </c>
      <c r="R1639" s="66" t="s">
        <v>476</v>
      </c>
      <c r="S1639" s="67">
        <v>380548.143461539</v>
      </c>
      <c r="T1639" s="67">
        <f t="shared" si="25"/>
        <v>633232.11072000093</v>
      </c>
      <c r="U1639" s="67">
        <v>3805481.4346153801</v>
      </c>
      <c r="V1639" s="68">
        <v>34</v>
      </c>
    </row>
    <row r="1640" spans="2:22" x14ac:dyDescent="0.25">
      <c r="B1640" s="66">
        <v>0</v>
      </c>
      <c r="C1640" s="66">
        <v>847</v>
      </c>
      <c r="D1640" s="66">
        <v>1165</v>
      </c>
      <c r="E1640" s="66">
        <v>1167</v>
      </c>
      <c r="F1640" s="66">
        <v>1191</v>
      </c>
      <c r="G1640" s="66" t="s">
        <v>287</v>
      </c>
      <c r="H1640" s="66" t="s">
        <v>528</v>
      </c>
      <c r="I1640" s="66" t="s">
        <v>388</v>
      </c>
      <c r="J1640" s="66" t="s">
        <v>35</v>
      </c>
      <c r="K1640" s="66" t="s">
        <v>34</v>
      </c>
      <c r="L1640" s="66" t="s">
        <v>35</v>
      </c>
      <c r="M1640" s="66" t="s">
        <v>220</v>
      </c>
      <c r="N1640" s="66" t="s">
        <v>221</v>
      </c>
      <c r="O1640" s="69" t="s">
        <v>515</v>
      </c>
      <c r="P1640" s="69">
        <v>1.6639999999999999</v>
      </c>
      <c r="Q1640" s="66" t="s">
        <v>62</v>
      </c>
      <c r="R1640" s="66" t="s">
        <v>466</v>
      </c>
      <c r="S1640" s="67">
        <v>152365.145653846</v>
      </c>
      <c r="T1640" s="67">
        <f t="shared" si="25"/>
        <v>253535.60236799973</v>
      </c>
      <c r="U1640" s="67">
        <v>1015767.63769231</v>
      </c>
      <c r="V1640" s="68">
        <v>8</v>
      </c>
    </row>
    <row r="1641" spans="2:22" x14ac:dyDescent="0.25">
      <c r="B1641" s="66">
        <v>0</v>
      </c>
      <c r="C1641" s="66">
        <v>847</v>
      </c>
      <c r="D1641" s="66">
        <v>1165</v>
      </c>
      <c r="E1641" s="66">
        <v>1167</v>
      </c>
      <c r="F1641" s="66">
        <v>1191</v>
      </c>
      <c r="G1641" s="66" t="s">
        <v>287</v>
      </c>
      <c r="H1641" s="66" t="s">
        <v>528</v>
      </c>
      <c r="I1641" s="66" t="s">
        <v>388</v>
      </c>
      <c r="J1641" s="66" t="s">
        <v>35</v>
      </c>
      <c r="K1641" s="66" t="s">
        <v>34</v>
      </c>
      <c r="L1641" s="66" t="s">
        <v>35</v>
      </c>
      <c r="M1641" s="66" t="s">
        <v>220</v>
      </c>
      <c r="N1641" s="66" t="s">
        <v>221</v>
      </c>
      <c r="O1641" s="69" t="s">
        <v>515</v>
      </c>
      <c r="P1641" s="69">
        <v>1.6639999999999999</v>
      </c>
      <c r="Q1641" s="66" t="s">
        <v>62</v>
      </c>
      <c r="R1641" s="66" t="s">
        <v>467</v>
      </c>
      <c r="S1641" s="67">
        <v>167035.939307692</v>
      </c>
      <c r="T1641" s="67">
        <f t="shared" si="25"/>
        <v>277947.80300799949</v>
      </c>
      <c r="U1641" s="67">
        <v>835179.69653846195</v>
      </c>
      <c r="V1641" s="68">
        <v>6</v>
      </c>
    </row>
    <row r="1642" spans="2:22" x14ac:dyDescent="0.25">
      <c r="B1642" s="66">
        <v>0</v>
      </c>
      <c r="C1642" s="66">
        <v>847</v>
      </c>
      <c r="D1642" s="66">
        <v>1165</v>
      </c>
      <c r="E1642" s="66">
        <v>1167</v>
      </c>
      <c r="F1642" s="66">
        <v>1191</v>
      </c>
      <c r="G1642" s="66" t="s">
        <v>287</v>
      </c>
      <c r="H1642" s="66" t="s">
        <v>528</v>
      </c>
      <c r="I1642" s="66" t="s">
        <v>388</v>
      </c>
      <c r="J1642" s="66" t="s">
        <v>35</v>
      </c>
      <c r="K1642" s="66" t="s">
        <v>34</v>
      </c>
      <c r="L1642" s="66" t="s">
        <v>35</v>
      </c>
      <c r="M1642" s="66" t="s">
        <v>220</v>
      </c>
      <c r="N1642" s="66" t="s">
        <v>221</v>
      </c>
      <c r="O1642" s="69" t="s">
        <v>515</v>
      </c>
      <c r="P1642" s="69">
        <v>1.6639999999999999</v>
      </c>
      <c r="Q1642" s="66" t="s">
        <v>62</v>
      </c>
      <c r="R1642" s="66" t="s">
        <v>468</v>
      </c>
      <c r="S1642" s="67">
        <v>41351.9159615385</v>
      </c>
      <c r="T1642" s="67">
        <f t="shared" si="25"/>
        <v>68809.588160000058</v>
      </c>
      <c r="U1642" s="67">
        <v>165407.663846154</v>
      </c>
      <c r="V1642" s="68">
        <v>1</v>
      </c>
    </row>
    <row r="1643" spans="2:22" x14ac:dyDescent="0.25">
      <c r="B1643" s="66">
        <v>0</v>
      </c>
      <c r="C1643" s="66">
        <v>847</v>
      </c>
      <c r="D1643" s="66">
        <v>1165</v>
      </c>
      <c r="E1643" s="66">
        <v>1167</v>
      </c>
      <c r="F1643" s="66">
        <v>1191</v>
      </c>
      <c r="G1643" s="66" t="s">
        <v>287</v>
      </c>
      <c r="H1643" s="66" t="s">
        <v>528</v>
      </c>
      <c r="I1643" s="66" t="s">
        <v>388</v>
      </c>
      <c r="J1643" s="66" t="s">
        <v>35</v>
      </c>
      <c r="K1643" s="66" t="s">
        <v>34</v>
      </c>
      <c r="L1643" s="66" t="s">
        <v>35</v>
      </c>
      <c r="M1643" s="66" t="s">
        <v>220</v>
      </c>
      <c r="N1643" s="66" t="s">
        <v>221</v>
      </c>
      <c r="O1643" s="69" t="s">
        <v>515</v>
      </c>
      <c r="P1643" s="69">
        <v>1.6639999999999999</v>
      </c>
      <c r="Q1643" s="66" t="s">
        <v>62</v>
      </c>
      <c r="R1643" s="66" t="s">
        <v>469</v>
      </c>
      <c r="S1643" s="67">
        <v>75574.952115384702</v>
      </c>
      <c r="T1643" s="67">
        <f t="shared" si="25"/>
        <v>125756.72032000014</v>
      </c>
      <c r="U1643" s="67">
        <v>215928.43461538499</v>
      </c>
      <c r="V1643" s="68">
        <v>1</v>
      </c>
    </row>
    <row r="1644" spans="2:22" x14ac:dyDescent="0.25">
      <c r="B1644" s="66">
        <v>0</v>
      </c>
      <c r="C1644" s="66">
        <v>847</v>
      </c>
      <c r="D1644" s="66">
        <v>1165</v>
      </c>
      <c r="E1644" s="66">
        <v>1167</v>
      </c>
      <c r="F1644" s="66">
        <v>1191</v>
      </c>
      <c r="G1644" s="66" t="s">
        <v>287</v>
      </c>
      <c r="H1644" s="66" t="s">
        <v>528</v>
      </c>
      <c r="I1644" s="66" t="s">
        <v>388</v>
      </c>
      <c r="J1644" s="66" t="s">
        <v>35</v>
      </c>
      <c r="K1644" s="66" t="s">
        <v>34</v>
      </c>
      <c r="L1644" s="66" t="s">
        <v>35</v>
      </c>
      <c r="M1644" s="66" t="s">
        <v>220</v>
      </c>
      <c r="N1644" s="66" t="s">
        <v>221</v>
      </c>
      <c r="O1644" s="69" t="s">
        <v>515</v>
      </c>
      <c r="P1644" s="69">
        <v>1.6639999999999999</v>
      </c>
      <c r="Q1644" s="66" t="s">
        <v>77</v>
      </c>
      <c r="R1644" s="66" t="s">
        <v>472</v>
      </c>
      <c r="S1644" s="67">
        <v>576151.92368846096</v>
      </c>
      <c r="T1644" s="67">
        <f t="shared" si="25"/>
        <v>958716.80101759895</v>
      </c>
      <c r="U1644" s="67">
        <v>11523038.473769199</v>
      </c>
      <c r="V1644" s="68">
        <v>109</v>
      </c>
    </row>
    <row r="1645" spans="2:22" x14ac:dyDescent="0.25">
      <c r="B1645" s="66">
        <v>0</v>
      </c>
      <c r="C1645" s="66">
        <v>847</v>
      </c>
      <c r="D1645" s="66">
        <v>1165</v>
      </c>
      <c r="E1645" s="66">
        <v>1167</v>
      </c>
      <c r="F1645" s="66">
        <v>1191</v>
      </c>
      <c r="G1645" s="66" t="s">
        <v>287</v>
      </c>
      <c r="H1645" s="66" t="s">
        <v>528</v>
      </c>
      <c r="I1645" s="66" t="s">
        <v>388</v>
      </c>
      <c r="J1645" s="66" t="s">
        <v>35</v>
      </c>
      <c r="K1645" s="66" t="s">
        <v>34</v>
      </c>
      <c r="L1645" s="66" t="s">
        <v>35</v>
      </c>
      <c r="M1645" s="66" t="s">
        <v>220</v>
      </c>
      <c r="N1645" s="66" t="s">
        <v>221</v>
      </c>
      <c r="O1645" s="69" t="s">
        <v>515</v>
      </c>
      <c r="P1645" s="69">
        <v>1.6639999999999999</v>
      </c>
      <c r="Q1645" s="66" t="s">
        <v>77</v>
      </c>
      <c r="R1645" s="66" t="s">
        <v>473</v>
      </c>
      <c r="S1645" s="67">
        <v>11974.265846153899</v>
      </c>
      <c r="T1645" s="67">
        <f t="shared" si="25"/>
        <v>19925.178368000088</v>
      </c>
      <c r="U1645" s="67">
        <v>239485.31692307701</v>
      </c>
      <c r="V1645" s="68">
        <v>5</v>
      </c>
    </row>
    <row r="1646" spans="2:22" x14ac:dyDescent="0.25">
      <c r="B1646" s="66">
        <v>0</v>
      </c>
      <c r="C1646" s="66">
        <v>847</v>
      </c>
      <c r="D1646" s="66">
        <v>1165</v>
      </c>
      <c r="E1646" s="66">
        <v>1167</v>
      </c>
      <c r="F1646" s="66">
        <v>1191</v>
      </c>
      <c r="G1646" s="66" t="s">
        <v>287</v>
      </c>
      <c r="H1646" s="66" t="s">
        <v>528</v>
      </c>
      <c r="I1646" s="66" t="s">
        <v>388</v>
      </c>
      <c r="J1646" s="66" t="s">
        <v>35</v>
      </c>
      <c r="K1646" s="66" t="s">
        <v>34</v>
      </c>
      <c r="L1646" s="66" t="s">
        <v>35</v>
      </c>
      <c r="M1646" s="66" t="s">
        <v>220</v>
      </c>
      <c r="N1646" s="66" t="s">
        <v>221</v>
      </c>
      <c r="O1646" s="69" t="s">
        <v>515</v>
      </c>
      <c r="P1646" s="69">
        <v>1.6639999999999999</v>
      </c>
      <c r="Q1646" s="66" t="s">
        <v>77</v>
      </c>
      <c r="R1646" s="66" t="s">
        <v>474</v>
      </c>
      <c r="S1646" s="67">
        <v>10885.816892307699</v>
      </c>
      <c r="T1646" s="67">
        <f t="shared" si="25"/>
        <v>18113.999308800012</v>
      </c>
      <c r="U1646" s="67">
        <v>181430.281538462</v>
      </c>
      <c r="V1646" s="68">
        <v>3</v>
      </c>
    </row>
    <row r="1647" spans="2:22" x14ac:dyDescent="0.25">
      <c r="B1647" s="66">
        <v>0</v>
      </c>
      <c r="C1647" s="66">
        <v>847</v>
      </c>
      <c r="D1647" s="66">
        <v>1165</v>
      </c>
      <c r="E1647" s="66">
        <v>1167</v>
      </c>
      <c r="F1647" s="66">
        <v>1191</v>
      </c>
      <c r="G1647" s="66" t="s">
        <v>287</v>
      </c>
      <c r="H1647" s="66" t="s">
        <v>528</v>
      </c>
      <c r="I1647" s="66" t="s">
        <v>388</v>
      </c>
      <c r="J1647" s="66" t="s">
        <v>35</v>
      </c>
      <c r="K1647" s="66" t="s">
        <v>34</v>
      </c>
      <c r="L1647" s="66" t="s">
        <v>35</v>
      </c>
      <c r="M1647" s="66" t="s">
        <v>220</v>
      </c>
      <c r="N1647" s="66" t="s">
        <v>221</v>
      </c>
      <c r="O1647" s="69" t="s">
        <v>515</v>
      </c>
      <c r="P1647" s="69">
        <v>1.6639999999999999</v>
      </c>
      <c r="Q1647" s="66" t="s">
        <v>77</v>
      </c>
      <c r="R1647" s="66" t="s">
        <v>471</v>
      </c>
      <c r="S1647" s="67">
        <v>32355.7012</v>
      </c>
      <c r="T1647" s="67">
        <f t="shared" si="25"/>
        <v>53839.886796799998</v>
      </c>
      <c r="U1647" s="67">
        <v>404446.26500000001</v>
      </c>
      <c r="V1647" s="68">
        <v>6</v>
      </c>
    </row>
    <row r="1648" spans="2:22" x14ac:dyDescent="0.25">
      <c r="B1648" s="66">
        <v>0</v>
      </c>
      <c r="C1648" s="66">
        <v>847</v>
      </c>
      <c r="D1648" s="66">
        <v>1165</v>
      </c>
      <c r="E1648" s="66">
        <v>1167</v>
      </c>
      <c r="F1648" s="66">
        <v>1191</v>
      </c>
      <c r="G1648" s="66" t="s">
        <v>287</v>
      </c>
      <c r="H1648" s="66" t="s">
        <v>528</v>
      </c>
      <c r="I1648" s="66" t="s">
        <v>388</v>
      </c>
      <c r="J1648" s="66" t="s">
        <v>35</v>
      </c>
      <c r="K1648" s="66" t="s">
        <v>34</v>
      </c>
      <c r="L1648" s="66" t="s">
        <v>35</v>
      </c>
      <c r="M1648" s="66" t="s">
        <v>220</v>
      </c>
      <c r="N1648" s="66" t="s">
        <v>221</v>
      </c>
      <c r="O1648" s="69" t="s">
        <v>515</v>
      </c>
      <c r="P1648" s="69">
        <v>1.6639999999999999</v>
      </c>
      <c r="Q1648" s="66" t="s">
        <v>77</v>
      </c>
      <c r="R1648" s="66" t="s">
        <v>475</v>
      </c>
      <c r="S1648" s="67">
        <v>55282.749403846101</v>
      </c>
      <c r="T1648" s="67">
        <f t="shared" si="25"/>
        <v>91990.495007999911</v>
      </c>
      <c r="U1648" s="67">
        <v>614252.77115384606</v>
      </c>
      <c r="V1648" s="68">
        <v>7</v>
      </c>
    </row>
    <row r="1649" spans="2:22" x14ac:dyDescent="0.25">
      <c r="B1649" s="66">
        <v>0</v>
      </c>
      <c r="C1649" s="66">
        <v>847</v>
      </c>
      <c r="D1649" s="66">
        <v>1165</v>
      </c>
      <c r="E1649" s="66">
        <v>1167</v>
      </c>
      <c r="F1649" s="66">
        <v>1191</v>
      </c>
      <c r="G1649" s="66" t="s">
        <v>287</v>
      </c>
      <c r="H1649" s="66" t="s">
        <v>528</v>
      </c>
      <c r="I1649" s="66" t="s">
        <v>388</v>
      </c>
      <c r="J1649" s="66" t="s">
        <v>35</v>
      </c>
      <c r="K1649" s="66" t="s">
        <v>34</v>
      </c>
      <c r="L1649" s="66" t="s">
        <v>35</v>
      </c>
      <c r="M1649" s="66" t="s">
        <v>220</v>
      </c>
      <c r="N1649" s="66" t="s">
        <v>221</v>
      </c>
      <c r="O1649" s="69" t="s">
        <v>515</v>
      </c>
      <c r="P1649" s="69">
        <v>1.6639999999999999</v>
      </c>
      <c r="Q1649" s="66" t="s">
        <v>77</v>
      </c>
      <c r="R1649" s="66" t="s">
        <v>465</v>
      </c>
      <c r="S1649" s="67">
        <v>45252.881961538398</v>
      </c>
      <c r="T1649" s="67">
        <f t="shared" si="25"/>
        <v>75300.79558399989</v>
      </c>
      <c r="U1649" s="67">
        <v>452528.81961538497</v>
      </c>
      <c r="V1649" s="68">
        <v>5</v>
      </c>
    </row>
    <row r="1650" spans="2:22" x14ac:dyDescent="0.25">
      <c r="B1650" s="66">
        <v>0</v>
      </c>
      <c r="C1650" s="66">
        <v>847</v>
      </c>
      <c r="D1650" s="66">
        <v>1165</v>
      </c>
      <c r="E1650" s="66">
        <v>1167</v>
      </c>
      <c r="F1650" s="66">
        <v>1191</v>
      </c>
      <c r="G1650" s="66" t="s">
        <v>287</v>
      </c>
      <c r="H1650" s="66" t="s">
        <v>528</v>
      </c>
      <c r="I1650" s="66" t="s">
        <v>388</v>
      </c>
      <c r="J1650" s="66" t="s">
        <v>35</v>
      </c>
      <c r="K1650" s="66" t="s">
        <v>34</v>
      </c>
      <c r="L1650" s="66" t="s">
        <v>35</v>
      </c>
      <c r="M1650" s="66" t="s">
        <v>220</v>
      </c>
      <c r="N1650" s="66" t="s">
        <v>221</v>
      </c>
      <c r="O1650" s="69" t="s">
        <v>515</v>
      </c>
      <c r="P1650" s="69">
        <v>1.6639999999999999</v>
      </c>
      <c r="Q1650" s="66" t="s">
        <v>77</v>
      </c>
      <c r="R1650" s="66" t="s">
        <v>476</v>
      </c>
      <c r="S1650" s="67">
        <v>191362.31</v>
      </c>
      <c r="T1650" s="67">
        <f t="shared" si="25"/>
        <v>318426.88383999997</v>
      </c>
      <c r="U1650" s="67">
        <v>1913623.1</v>
      </c>
      <c r="V1650" s="68">
        <v>17</v>
      </c>
    </row>
    <row r="1651" spans="2:22" x14ac:dyDescent="0.25">
      <c r="B1651" s="66">
        <v>0</v>
      </c>
      <c r="C1651" s="66">
        <v>847</v>
      </c>
      <c r="D1651" s="66">
        <v>1165</v>
      </c>
      <c r="E1651" s="66">
        <v>1167</v>
      </c>
      <c r="F1651" s="66">
        <v>1191</v>
      </c>
      <c r="G1651" s="66" t="s">
        <v>287</v>
      </c>
      <c r="H1651" s="66" t="s">
        <v>528</v>
      </c>
      <c r="I1651" s="66" t="s">
        <v>388</v>
      </c>
      <c r="J1651" s="66" t="s">
        <v>35</v>
      </c>
      <c r="K1651" s="66" t="s">
        <v>34</v>
      </c>
      <c r="L1651" s="66" t="s">
        <v>35</v>
      </c>
      <c r="M1651" s="66" t="s">
        <v>220</v>
      </c>
      <c r="N1651" s="66" t="s">
        <v>221</v>
      </c>
      <c r="O1651" s="69" t="s">
        <v>515</v>
      </c>
      <c r="P1651" s="69">
        <v>1.6639999999999999</v>
      </c>
      <c r="Q1651" s="66" t="s">
        <v>77</v>
      </c>
      <c r="R1651" s="66" t="s">
        <v>466</v>
      </c>
      <c r="S1651" s="67">
        <v>22662.939807692201</v>
      </c>
      <c r="T1651" s="67">
        <f t="shared" si="25"/>
        <v>37711.13183999982</v>
      </c>
      <c r="U1651" s="67">
        <v>151086.26538461499</v>
      </c>
      <c r="V1651" s="68">
        <v>1</v>
      </c>
    </row>
    <row r="1652" spans="2:22" x14ac:dyDescent="0.25">
      <c r="B1652" s="66">
        <v>0</v>
      </c>
      <c r="C1652" s="66">
        <v>847</v>
      </c>
      <c r="D1652" s="66">
        <v>1165</v>
      </c>
      <c r="E1652" s="66">
        <v>1167</v>
      </c>
      <c r="F1652" s="66">
        <v>1191</v>
      </c>
      <c r="G1652" s="66" t="s">
        <v>287</v>
      </c>
      <c r="H1652" s="66" t="s">
        <v>528</v>
      </c>
      <c r="I1652" s="66" t="s">
        <v>388</v>
      </c>
      <c r="J1652" s="66" t="s">
        <v>35</v>
      </c>
      <c r="K1652" s="66" t="s">
        <v>34</v>
      </c>
      <c r="L1652" s="66" t="s">
        <v>35</v>
      </c>
      <c r="M1652" s="66" t="s">
        <v>220</v>
      </c>
      <c r="N1652" s="66" t="s">
        <v>221</v>
      </c>
      <c r="O1652" s="69" t="s">
        <v>515</v>
      </c>
      <c r="P1652" s="69">
        <v>1.6639999999999999</v>
      </c>
      <c r="Q1652" s="66" t="s">
        <v>77</v>
      </c>
      <c r="R1652" s="66" t="s">
        <v>467</v>
      </c>
      <c r="S1652" s="67">
        <v>36014.1107692308</v>
      </c>
      <c r="T1652" s="67">
        <f t="shared" si="25"/>
        <v>59927.480320000046</v>
      </c>
      <c r="U1652" s="67">
        <v>180070.55384615401</v>
      </c>
      <c r="V1652" s="68">
        <v>2</v>
      </c>
    </row>
    <row r="1653" spans="2:22" x14ac:dyDescent="0.25">
      <c r="B1653" s="66">
        <v>0</v>
      </c>
      <c r="C1653" s="66">
        <v>847</v>
      </c>
      <c r="D1653" s="66">
        <v>1003</v>
      </c>
      <c r="E1653" s="66">
        <v>1006</v>
      </c>
      <c r="F1653" s="66">
        <v>1006</v>
      </c>
      <c r="G1653" s="66" t="s">
        <v>287</v>
      </c>
      <c r="H1653" s="66" t="s">
        <v>528</v>
      </c>
      <c r="I1653" s="66" t="s">
        <v>386</v>
      </c>
      <c r="J1653" s="66" t="s">
        <v>39</v>
      </c>
      <c r="K1653" s="66" t="s">
        <v>38</v>
      </c>
      <c r="L1653" s="66" t="s">
        <v>39</v>
      </c>
      <c r="O1653" s="69" t="s">
        <v>573</v>
      </c>
      <c r="P1653" s="69">
        <v>1.663</v>
      </c>
      <c r="Q1653" s="66" t="s">
        <v>66</v>
      </c>
      <c r="R1653" s="66" t="s">
        <v>471</v>
      </c>
      <c r="S1653" s="67">
        <v>5318.0755076923097</v>
      </c>
      <c r="T1653" s="67">
        <f t="shared" si="25"/>
        <v>8843.9595692923103</v>
      </c>
      <c r="U1653" s="67">
        <v>66475.943846153896</v>
      </c>
      <c r="V1653" s="68">
        <v>1</v>
      </c>
    </row>
    <row r="1654" spans="2:22" x14ac:dyDescent="0.25">
      <c r="B1654" s="66">
        <v>0</v>
      </c>
      <c r="C1654" s="66">
        <v>847</v>
      </c>
      <c r="D1654" s="66">
        <v>1003</v>
      </c>
      <c r="E1654" s="66">
        <v>1006</v>
      </c>
      <c r="F1654" s="66">
        <v>1009</v>
      </c>
      <c r="G1654" s="66" t="s">
        <v>287</v>
      </c>
      <c r="H1654" s="66" t="s">
        <v>528</v>
      </c>
      <c r="I1654" s="66" t="s">
        <v>386</v>
      </c>
      <c r="J1654" s="66" t="s">
        <v>39</v>
      </c>
      <c r="K1654" s="66" t="s">
        <v>38</v>
      </c>
      <c r="L1654" s="66" t="s">
        <v>39</v>
      </c>
      <c r="M1654" s="66" t="s">
        <v>232</v>
      </c>
      <c r="N1654" s="66" t="s">
        <v>233</v>
      </c>
      <c r="O1654" s="69" t="s">
        <v>573</v>
      </c>
      <c r="P1654" s="69">
        <v>1.663</v>
      </c>
      <c r="Q1654" s="66" t="s">
        <v>60</v>
      </c>
      <c r="R1654" s="66" t="s">
        <v>472</v>
      </c>
      <c r="S1654" s="67">
        <v>693870.88113076903</v>
      </c>
      <c r="T1654" s="67">
        <f t="shared" si="25"/>
        <v>1153907.2753204689</v>
      </c>
      <c r="U1654" s="67">
        <v>13877417.622615401</v>
      </c>
      <c r="V1654" s="68">
        <v>161</v>
      </c>
    </row>
    <row r="1655" spans="2:22" x14ac:dyDescent="0.25">
      <c r="B1655" s="66">
        <v>0</v>
      </c>
      <c r="C1655" s="66">
        <v>847</v>
      </c>
      <c r="D1655" s="66">
        <v>1003</v>
      </c>
      <c r="E1655" s="66">
        <v>1006</v>
      </c>
      <c r="F1655" s="66">
        <v>1009</v>
      </c>
      <c r="G1655" s="66" t="s">
        <v>287</v>
      </c>
      <c r="H1655" s="66" t="s">
        <v>528</v>
      </c>
      <c r="I1655" s="66" t="s">
        <v>386</v>
      </c>
      <c r="J1655" s="66" t="s">
        <v>39</v>
      </c>
      <c r="K1655" s="66" t="s">
        <v>38</v>
      </c>
      <c r="L1655" s="66" t="s">
        <v>39</v>
      </c>
      <c r="M1655" s="66" t="s">
        <v>232</v>
      </c>
      <c r="N1655" s="66" t="s">
        <v>233</v>
      </c>
      <c r="O1655" s="69" t="s">
        <v>573</v>
      </c>
      <c r="P1655" s="69">
        <v>1.663</v>
      </c>
      <c r="Q1655" s="66" t="s">
        <v>60</v>
      </c>
      <c r="R1655" s="66" t="s">
        <v>477</v>
      </c>
      <c r="S1655" s="67">
        <v>4905.4574807692297</v>
      </c>
      <c r="T1655" s="67">
        <f t="shared" si="25"/>
        <v>8157.7757905192293</v>
      </c>
      <c r="U1655" s="67">
        <v>98109.149615384595</v>
      </c>
      <c r="V1655" s="68">
        <v>3</v>
      </c>
    </row>
    <row r="1656" spans="2:22" x14ac:dyDescent="0.25">
      <c r="B1656" s="66">
        <v>0</v>
      </c>
      <c r="C1656" s="66">
        <v>847</v>
      </c>
      <c r="D1656" s="66">
        <v>1003</v>
      </c>
      <c r="E1656" s="66">
        <v>1006</v>
      </c>
      <c r="F1656" s="66">
        <v>1009</v>
      </c>
      <c r="G1656" s="66" t="s">
        <v>287</v>
      </c>
      <c r="H1656" s="66" t="s">
        <v>528</v>
      </c>
      <c r="I1656" s="66" t="s">
        <v>386</v>
      </c>
      <c r="J1656" s="66" t="s">
        <v>39</v>
      </c>
      <c r="K1656" s="66" t="s">
        <v>38</v>
      </c>
      <c r="L1656" s="66" t="s">
        <v>39</v>
      </c>
      <c r="M1656" s="66" t="s">
        <v>232</v>
      </c>
      <c r="N1656" s="66" t="s">
        <v>233</v>
      </c>
      <c r="O1656" s="69" t="s">
        <v>573</v>
      </c>
      <c r="P1656" s="69">
        <v>1.663</v>
      </c>
      <c r="Q1656" s="66" t="s">
        <v>60</v>
      </c>
      <c r="R1656" s="66" t="s">
        <v>473</v>
      </c>
      <c r="S1656" s="67">
        <v>9217.4131538461606</v>
      </c>
      <c r="T1656" s="67">
        <f t="shared" si="25"/>
        <v>15328.558074846165</v>
      </c>
      <c r="U1656" s="67">
        <v>184348.263076923</v>
      </c>
      <c r="V1656" s="68">
        <v>4</v>
      </c>
    </row>
    <row r="1657" spans="2:22" x14ac:dyDescent="0.25">
      <c r="B1657" s="66">
        <v>0</v>
      </c>
      <c r="C1657" s="66">
        <v>847</v>
      </c>
      <c r="D1657" s="66">
        <v>1003</v>
      </c>
      <c r="E1657" s="66">
        <v>1006</v>
      </c>
      <c r="F1657" s="66">
        <v>1009</v>
      </c>
      <c r="G1657" s="66" t="s">
        <v>287</v>
      </c>
      <c r="H1657" s="66" t="s">
        <v>528</v>
      </c>
      <c r="I1657" s="66" t="s">
        <v>386</v>
      </c>
      <c r="J1657" s="66" t="s">
        <v>39</v>
      </c>
      <c r="K1657" s="66" t="s">
        <v>38</v>
      </c>
      <c r="L1657" s="66" t="s">
        <v>39</v>
      </c>
      <c r="M1657" s="66" t="s">
        <v>232</v>
      </c>
      <c r="N1657" s="66" t="s">
        <v>233</v>
      </c>
      <c r="O1657" s="69" t="s">
        <v>573</v>
      </c>
      <c r="P1657" s="69">
        <v>1.663</v>
      </c>
      <c r="Q1657" s="66" t="s">
        <v>60</v>
      </c>
      <c r="R1657" s="66" t="s">
        <v>474</v>
      </c>
      <c r="S1657" s="67">
        <v>14694.465069230801</v>
      </c>
      <c r="T1657" s="67">
        <f t="shared" si="25"/>
        <v>24436.895410130823</v>
      </c>
      <c r="U1657" s="67">
        <v>244907.75115384601</v>
      </c>
      <c r="V1657" s="68">
        <v>5</v>
      </c>
    </row>
    <row r="1658" spans="2:22" x14ac:dyDescent="0.25">
      <c r="B1658" s="66">
        <v>0</v>
      </c>
      <c r="C1658" s="66">
        <v>847</v>
      </c>
      <c r="D1658" s="66">
        <v>1003</v>
      </c>
      <c r="E1658" s="66">
        <v>1006</v>
      </c>
      <c r="F1658" s="66">
        <v>1009</v>
      </c>
      <c r="G1658" s="66" t="s">
        <v>287</v>
      </c>
      <c r="H1658" s="66" t="s">
        <v>528</v>
      </c>
      <c r="I1658" s="66" t="s">
        <v>386</v>
      </c>
      <c r="J1658" s="66" t="s">
        <v>39</v>
      </c>
      <c r="K1658" s="66" t="s">
        <v>38</v>
      </c>
      <c r="L1658" s="66" t="s">
        <v>39</v>
      </c>
      <c r="M1658" s="66" t="s">
        <v>232</v>
      </c>
      <c r="N1658" s="66" t="s">
        <v>233</v>
      </c>
      <c r="O1658" s="69" t="s">
        <v>573</v>
      </c>
      <c r="P1658" s="69">
        <v>1.663</v>
      </c>
      <c r="Q1658" s="66" t="s">
        <v>60</v>
      </c>
      <c r="R1658" s="66" t="s">
        <v>471</v>
      </c>
      <c r="S1658" s="67">
        <v>20474.4115384615</v>
      </c>
      <c r="T1658" s="67">
        <f t="shared" si="25"/>
        <v>34048.946388461474</v>
      </c>
      <c r="U1658" s="67">
        <v>255930.14423076899</v>
      </c>
      <c r="V1658" s="68">
        <v>3</v>
      </c>
    </row>
    <row r="1659" spans="2:22" x14ac:dyDescent="0.25">
      <c r="B1659" s="66">
        <v>0</v>
      </c>
      <c r="C1659" s="66">
        <v>847</v>
      </c>
      <c r="D1659" s="66">
        <v>1003</v>
      </c>
      <c r="E1659" s="66">
        <v>1006</v>
      </c>
      <c r="F1659" s="66">
        <v>1009</v>
      </c>
      <c r="G1659" s="66" t="s">
        <v>287</v>
      </c>
      <c r="H1659" s="66" t="s">
        <v>528</v>
      </c>
      <c r="I1659" s="66" t="s">
        <v>386</v>
      </c>
      <c r="J1659" s="66" t="s">
        <v>39</v>
      </c>
      <c r="K1659" s="66" t="s">
        <v>38</v>
      </c>
      <c r="L1659" s="66" t="s">
        <v>39</v>
      </c>
      <c r="M1659" s="66" t="s">
        <v>232</v>
      </c>
      <c r="N1659" s="66" t="s">
        <v>233</v>
      </c>
      <c r="O1659" s="69" t="s">
        <v>573</v>
      </c>
      <c r="P1659" s="69">
        <v>1.663</v>
      </c>
      <c r="Q1659" s="66" t="s">
        <v>60</v>
      </c>
      <c r="R1659" s="66" t="s">
        <v>475</v>
      </c>
      <c r="S1659" s="67">
        <v>49112.377542692302</v>
      </c>
      <c r="T1659" s="67">
        <f t="shared" si="25"/>
        <v>81673.883853497304</v>
      </c>
      <c r="U1659" s="67">
        <v>545693.08380769205</v>
      </c>
      <c r="V1659" s="68">
        <v>7</v>
      </c>
    </row>
    <row r="1660" spans="2:22" x14ac:dyDescent="0.25">
      <c r="B1660" s="66">
        <v>0</v>
      </c>
      <c r="C1660" s="66">
        <v>847</v>
      </c>
      <c r="D1660" s="66">
        <v>1003</v>
      </c>
      <c r="E1660" s="66">
        <v>1006</v>
      </c>
      <c r="F1660" s="66">
        <v>1009</v>
      </c>
      <c r="G1660" s="66" t="s">
        <v>287</v>
      </c>
      <c r="H1660" s="66" t="s">
        <v>528</v>
      </c>
      <c r="I1660" s="66" t="s">
        <v>386</v>
      </c>
      <c r="J1660" s="66" t="s">
        <v>39</v>
      </c>
      <c r="K1660" s="66" t="s">
        <v>38</v>
      </c>
      <c r="L1660" s="66" t="s">
        <v>39</v>
      </c>
      <c r="M1660" s="66" t="s">
        <v>232</v>
      </c>
      <c r="N1660" s="66" t="s">
        <v>233</v>
      </c>
      <c r="O1660" s="69" t="s">
        <v>573</v>
      </c>
      <c r="P1660" s="69">
        <v>1.663</v>
      </c>
      <c r="Q1660" s="66" t="s">
        <v>60</v>
      </c>
      <c r="R1660" s="66" t="s">
        <v>465</v>
      </c>
      <c r="S1660" s="67">
        <v>141896.365088461</v>
      </c>
      <c r="T1660" s="67">
        <f t="shared" si="25"/>
        <v>235973.65514211063</v>
      </c>
      <c r="U1660" s="67">
        <v>1418963.6508846199</v>
      </c>
      <c r="V1660" s="68">
        <v>15</v>
      </c>
    </row>
    <row r="1661" spans="2:22" x14ac:dyDescent="0.25">
      <c r="B1661" s="66">
        <v>0</v>
      </c>
      <c r="C1661" s="66">
        <v>847</v>
      </c>
      <c r="D1661" s="66">
        <v>1003</v>
      </c>
      <c r="E1661" s="66">
        <v>1006</v>
      </c>
      <c r="F1661" s="66">
        <v>1009</v>
      </c>
      <c r="G1661" s="66" t="s">
        <v>287</v>
      </c>
      <c r="H1661" s="66" t="s">
        <v>528</v>
      </c>
      <c r="I1661" s="66" t="s">
        <v>386</v>
      </c>
      <c r="J1661" s="66" t="s">
        <v>39</v>
      </c>
      <c r="K1661" s="66" t="s">
        <v>38</v>
      </c>
      <c r="L1661" s="66" t="s">
        <v>39</v>
      </c>
      <c r="M1661" s="66" t="s">
        <v>232</v>
      </c>
      <c r="N1661" s="66" t="s">
        <v>233</v>
      </c>
      <c r="O1661" s="69" t="s">
        <v>573</v>
      </c>
      <c r="P1661" s="69">
        <v>1.663</v>
      </c>
      <c r="Q1661" s="66" t="s">
        <v>60</v>
      </c>
      <c r="R1661" s="66" t="s">
        <v>476</v>
      </c>
      <c r="S1661" s="67">
        <v>180521.49296153901</v>
      </c>
      <c r="T1661" s="67">
        <f t="shared" si="25"/>
        <v>300207.24279503938</v>
      </c>
      <c r="U1661" s="67">
        <v>1805214.92961538</v>
      </c>
      <c r="V1661" s="68">
        <v>16</v>
      </c>
    </row>
    <row r="1662" spans="2:22" x14ac:dyDescent="0.25">
      <c r="B1662" s="66">
        <v>0</v>
      </c>
      <c r="C1662" s="66">
        <v>847</v>
      </c>
      <c r="D1662" s="66">
        <v>1003</v>
      </c>
      <c r="E1662" s="66">
        <v>1006</v>
      </c>
      <c r="F1662" s="66">
        <v>1009</v>
      </c>
      <c r="G1662" s="66" t="s">
        <v>287</v>
      </c>
      <c r="H1662" s="66" t="s">
        <v>528</v>
      </c>
      <c r="I1662" s="66" t="s">
        <v>386</v>
      </c>
      <c r="J1662" s="66" t="s">
        <v>39</v>
      </c>
      <c r="K1662" s="66" t="s">
        <v>38</v>
      </c>
      <c r="L1662" s="66" t="s">
        <v>39</v>
      </c>
      <c r="M1662" s="66" t="s">
        <v>232</v>
      </c>
      <c r="N1662" s="66" t="s">
        <v>233</v>
      </c>
      <c r="O1662" s="69" t="s">
        <v>573</v>
      </c>
      <c r="P1662" s="69">
        <v>1.663</v>
      </c>
      <c r="Q1662" s="66" t="s">
        <v>60</v>
      </c>
      <c r="R1662" s="66" t="s">
        <v>466</v>
      </c>
      <c r="S1662" s="67">
        <v>74920.010596153894</v>
      </c>
      <c r="T1662" s="67">
        <f t="shared" si="25"/>
        <v>124591.97762140393</v>
      </c>
      <c r="U1662" s="67">
        <v>499466.737307692</v>
      </c>
      <c r="V1662" s="68">
        <v>4</v>
      </c>
    </row>
    <row r="1663" spans="2:22" x14ac:dyDescent="0.25">
      <c r="B1663" s="66">
        <v>0</v>
      </c>
      <c r="C1663" s="66">
        <v>847</v>
      </c>
      <c r="D1663" s="66">
        <v>1003</v>
      </c>
      <c r="E1663" s="66">
        <v>1006</v>
      </c>
      <c r="F1663" s="66">
        <v>1009</v>
      </c>
      <c r="G1663" s="66" t="s">
        <v>287</v>
      </c>
      <c r="H1663" s="66" t="s">
        <v>528</v>
      </c>
      <c r="I1663" s="66" t="s">
        <v>386</v>
      </c>
      <c r="J1663" s="66" t="s">
        <v>39</v>
      </c>
      <c r="K1663" s="66" t="s">
        <v>38</v>
      </c>
      <c r="L1663" s="66" t="s">
        <v>39</v>
      </c>
      <c r="M1663" s="66" t="s">
        <v>232</v>
      </c>
      <c r="N1663" s="66" t="s">
        <v>233</v>
      </c>
      <c r="O1663" s="69" t="s">
        <v>573</v>
      </c>
      <c r="P1663" s="69">
        <v>1.663</v>
      </c>
      <c r="Q1663" s="66" t="s">
        <v>60</v>
      </c>
      <c r="R1663" s="66" t="s">
        <v>467</v>
      </c>
      <c r="S1663" s="67">
        <v>63711.458923077</v>
      </c>
      <c r="T1663" s="67">
        <f t="shared" si="25"/>
        <v>105952.15618907705</v>
      </c>
      <c r="U1663" s="67">
        <v>318557.29461538501</v>
      </c>
      <c r="V1663" s="68">
        <v>2</v>
      </c>
    </row>
    <row r="1664" spans="2:22" x14ac:dyDescent="0.25">
      <c r="B1664" s="66">
        <v>0</v>
      </c>
      <c r="C1664" s="66">
        <v>847</v>
      </c>
      <c r="D1664" s="66">
        <v>1003</v>
      </c>
      <c r="E1664" s="66">
        <v>1006</v>
      </c>
      <c r="F1664" s="66">
        <v>1009</v>
      </c>
      <c r="G1664" s="66" t="s">
        <v>287</v>
      </c>
      <c r="H1664" s="66" t="s">
        <v>528</v>
      </c>
      <c r="I1664" s="66" t="s">
        <v>386</v>
      </c>
      <c r="J1664" s="66" t="s">
        <v>39</v>
      </c>
      <c r="K1664" s="66" t="s">
        <v>38</v>
      </c>
      <c r="L1664" s="66" t="s">
        <v>39</v>
      </c>
      <c r="M1664" s="66" t="s">
        <v>232</v>
      </c>
      <c r="N1664" s="66" t="s">
        <v>233</v>
      </c>
      <c r="O1664" s="69" t="s">
        <v>573</v>
      </c>
      <c r="P1664" s="69">
        <v>1.663</v>
      </c>
      <c r="Q1664" s="66" t="s">
        <v>66</v>
      </c>
      <c r="R1664" s="66" t="s">
        <v>472</v>
      </c>
      <c r="S1664" s="67">
        <v>2135082.2702307701</v>
      </c>
      <c r="T1664" s="67">
        <f t="shared" si="25"/>
        <v>3550641.8153937706</v>
      </c>
      <c r="U1664" s="67">
        <v>42701645.404615402</v>
      </c>
      <c r="V1664" s="68">
        <v>471</v>
      </c>
    </row>
    <row r="1665" spans="2:22" x14ac:dyDescent="0.25">
      <c r="B1665" s="66">
        <v>0</v>
      </c>
      <c r="C1665" s="66">
        <v>847</v>
      </c>
      <c r="D1665" s="66">
        <v>1003</v>
      </c>
      <c r="E1665" s="66">
        <v>1006</v>
      </c>
      <c r="F1665" s="66">
        <v>1009</v>
      </c>
      <c r="G1665" s="66" t="s">
        <v>287</v>
      </c>
      <c r="H1665" s="66" t="s">
        <v>528</v>
      </c>
      <c r="I1665" s="66" t="s">
        <v>386</v>
      </c>
      <c r="J1665" s="66" t="s">
        <v>39</v>
      </c>
      <c r="K1665" s="66" t="s">
        <v>38</v>
      </c>
      <c r="L1665" s="66" t="s">
        <v>39</v>
      </c>
      <c r="M1665" s="66" t="s">
        <v>232</v>
      </c>
      <c r="N1665" s="66" t="s">
        <v>233</v>
      </c>
      <c r="O1665" s="69" t="s">
        <v>573</v>
      </c>
      <c r="P1665" s="69">
        <v>1.663</v>
      </c>
      <c r="Q1665" s="66" t="s">
        <v>66</v>
      </c>
      <c r="R1665" s="66" t="s">
        <v>477</v>
      </c>
      <c r="S1665" s="67">
        <v>18224.625346153702</v>
      </c>
      <c r="T1665" s="67">
        <f t="shared" si="25"/>
        <v>30307.551950653607</v>
      </c>
      <c r="U1665" s="67">
        <v>364492.50692307699</v>
      </c>
      <c r="V1665" s="68">
        <v>11</v>
      </c>
    </row>
    <row r="1666" spans="2:22" x14ac:dyDescent="0.25">
      <c r="B1666" s="66">
        <v>0</v>
      </c>
      <c r="C1666" s="66">
        <v>847</v>
      </c>
      <c r="D1666" s="66">
        <v>1003</v>
      </c>
      <c r="E1666" s="66">
        <v>1006</v>
      </c>
      <c r="F1666" s="66">
        <v>1009</v>
      </c>
      <c r="G1666" s="66" t="s">
        <v>287</v>
      </c>
      <c r="H1666" s="66" t="s">
        <v>528</v>
      </c>
      <c r="I1666" s="66" t="s">
        <v>386</v>
      </c>
      <c r="J1666" s="66" t="s">
        <v>39</v>
      </c>
      <c r="K1666" s="66" t="s">
        <v>38</v>
      </c>
      <c r="L1666" s="66" t="s">
        <v>39</v>
      </c>
      <c r="M1666" s="66" t="s">
        <v>232</v>
      </c>
      <c r="N1666" s="66" t="s">
        <v>233</v>
      </c>
      <c r="O1666" s="69" t="s">
        <v>573</v>
      </c>
      <c r="P1666" s="69">
        <v>1.663</v>
      </c>
      <c r="Q1666" s="66" t="s">
        <v>66</v>
      </c>
      <c r="R1666" s="66" t="s">
        <v>473</v>
      </c>
      <c r="S1666" s="67">
        <v>29928.362903846199</v>
      </c>
      <c r="T1666" s="67">
        <f t="shared" si="25"/>
        <v>49770.867509096228</v>
      </c>
      <c r="U1666" s="67">
        <v>598567.25807692297</v>
      </c>
      <c r="V1666" s="68">
        <v>13</v>
      </c>
    </row>
    <row r="1667" spans="2:22" x14ac:dyDescent="0.25">
      <c r="B1667" s="66">
        <v>0</v>
      </c>
      <c r="C1667" s="66">
        <v>847</v>
      </c>
      <c r="D1667" s="66">
        <v>1003</v>
      </c>
      <c r="E1667" s="66">
        <v>1006</v>
      </c>
      <c r="F1667" s="66">
        <v>1009</v>
      </c>
      <c r="G1667" s="66" t="s">
        <v>287</v>
      </c>
      <c r="H1667" s="66" t="s">
        <v>528</v>
      </c>
      <c r="I1667" s="66" t="s">
        <v>386</v>
      </c>
      <c r="J1667" s="66" t="s">
        <v>39</v>
      </c>
      <c r="K1667" s="66" t="s">
        <v>38</v>
      </c>
      <c r="L1667" s="66" t="s">
        <v>39</v>
      </c>
      <c r="M1667" s="66" t="s">
        <v>232</v>
      </c>
      <c r="N1667" s="66" t="s">
        <v>233</v>
      </c>
      <c r="O1667" s="69" t="s">
        <v>573</v>
      </c>
      <c r="P1667" s="69">
        <v>1.663</v>
      </c>
      <c r="Q1667" s="66" t="s">
        <v>66</v>
      </c>
      <c r="R1667" s="66" t="s">
        <v>474</v>
      </c>
      <c r="S1667" s="67">
        <v>103700.453233846</v>
      </c>
      <c r="T1667" s="67">
        <f t="shared" ref="T1667:T1730" si="26">S1667*P1667</f>
        <v>172453.8537278859</v>
      </c>
      <c r="U1667" s="67">
        <v>1728340.88723077</v>
      </c>
      <c r="V1667" s="68">
        <v>33</v>
      </c>
    </row>
    <row r="1668" spans="2:22" x14ac:dyDescent="0.25">
      <c r="B1668" s="66">
        <v>0</v>
      </c>
      <c r="C1668" s="66">
        <v>847</v>
      </c>
      <c r="D1668" s="66">
        <v>1003</v>
      </c>
      <c r="E1668" s="66">
        <v>1006</v>
      </c>
      <c r="F1668" s="66">
        <v>1009</v>
      </c>
      <c r="G1668" s="66" t="s">
        <v>287</v>
      </c>
      <c r="H1668" s="66" t="s">
        <v>528</v>
      </c>
      <c r="I1668" s="66" t="s">
        <v>386</v>
      </c>
      <c r="J1668" s="66" t="s">
        <v>39</v>
      </c>
      <c r="K1668" s="66" t="s">
        <v>38</v>
      </c>
      <c r="L1668" s="66" t="s">
        <v>39</v>
      </c>
      <c r="M1668" s="66" t="s">
        <v>232</v>
      </c>
      <c r="N1668" s="66" t="s">
        <v>233</v>
      </c>
      <c r="O1668" s="69" t="s">
        <v>573</v>
      </c>
      <c r="P1668" s="69">
        <v>1.663</v>
      </c>
      <c r="Q1668" s="66" t="s">
        <v>66</v>
      </c>
      <c r="R1668" s="66" t="s">
        <v>471</v>
      </c>
      <c r="S1668" s="67">
        <v>164592.561261539</v>
      </c>
      <c r="T1668" s="67">
        <f t="shared" si="26"/>
        <v>273717.42937793938</v>
      </c>
      <c r="U1668" s="67">
        <v>2057407.01576923</v>
      </c>
      <c r="V1668" s="68">
        <v>39</v>
      </c>
    </row>
    <row r="1669" spans="2:22" x14ac:dyDescent="0.25">
      <c r="B1669" s="66">
        <v>0</v>
      </c>
      <c r="C1669" s="66">
        <v>847</v>
      </c>
      <c r="D1669" s="66">
        <v>1003</v>
      </c>
      <c r="E1669" s="66">
        <v>1006</v>
      </c>
      <c r="F1669" s="66">
        <v>1009</v>
      </c>
      <c r="G1669" s="66" t="s">
        <v>287</v>
      </c>
      <c r="H1669" s="66" t="s">
        <v>528</v>
      </c>
      <c r="I1669" s="66" t="s">
        <v>386</v>
      </c>
      <c r="J1669" s="66" t="s">
        <v>39</v>
      </c>
      <c r="K1669" s="66" t="s">
        <v>38</v>
      </c>
      <c r="L1669" s="66" t="s">
        <v>39</v>
      </c>
      <c r="M1669" s="66" t="s">
        <v>232</v>
      </c>
      <c r="N1669" s="66" t="s">
        <v>233</v>
      </c>
      <c r="O1669" s="69" t="s">
        <v>573</v>
      </c>
      <c r="P1669" s="69">
        <v>1.663</v>
      </c>
      <c r="Q1669" s="66" t="s">
        <v>66</v>
      </c>
      <c r="R1669" s="66" t="s">
        <v>475</v>
      </c>
      <c r="S1669" s="67">
        <v>340231.84123846202</v>
      </c>
      <c r="T1669" s="67">
        <f t="shared" si="26"/>
        <v>565805.55197956238</v>
      </c>
      <c r="U1669" s="67">
        <v>3780353.7915384602</v>
      </c>
      <c r="V1669" s="68">
        <v>49</v>
      </c>
    </row>
    <row r="1670" spans="2:22" x14ac:dyDescent="0.25">
      <c r="B1670" s="66">
        <v>0</v>
      </c>
      <c r="C1670" s="66">
        <v>847</v>
      </c>
      <c r="D1670" s="66">
        <v>1003</v>
      </c>
      <c r="E1670" s="66">
        <v>1006</v>
      </c>
      <c r="F1670" s="66">
        <v>1009</v>
      </c>
      <c r="G1670" s="66" t="s">
        <v>287</v>
      </c>
      <c r="H1670" s="66" t="s">
        <v>528</v>
      </c>
      <c r="I1670" s="66" t="s">
        <v>386</v>
      </c>
      <c r="J1670" s="66" t="s">
        <v>39</v>
      </c>
      <c r="K1670" s="66" t="s">
        <v>38</v>
      </c>
      <c r="L1670" s="66" t="s">
        <v>39</v>
      </c>
      <c r="M1670" s="66" t="s">
        <v>232</v>
      </c>
      <c r="N1670" s="66" t="s">
        <v>233</v>
      </c>
      <c r="O1670" s="69" t="s">
        <v>573</v>
      </c>
      <c r="P1670" s="69">
        <v>1.663</v>
      </c>
      <c r="Q1670" s="66" t="s">
        <v>66</v>
      </c>
      <c r="R1670" s="66" t="s">
        <v>465</v>
      </c>
      <c r="S1670" s="67">
        <v>428369.67221923103</v>
      </c>
      <c r="T1670" s="67">
        <f t="shared" si="26"/>
        <v>712378.76490058121</v>
      </c>
      <c r="U1670" s="67">
        <v>4283696.7221923098</v>
      </c>
      <c r="V1670" s="68">
        <v>46</v>
      </c>
    </row>
    <row r="1671" spans="2:22" x14ac:dyDescent="0.25">
      <c r="B1671" s="66">
        <v>0</v>
      </c>
      <c r="C1671" s="66">
        <v>847</v>
      </c>
      <c r="D1671" s="66">
        <v>1003</v>
      </c>
      <c r="E1671" s="66">
        <v>1006</v>
      </c>
      <c r="F1671" s="66">
        <v>1009</v>
      </c>
      <c r="G1671" s="66" t="s">
        <v>287</v>
      </c>
      <c r="H1671" s="66" t="s">
        <v>528</v>
      </c>
      <c r="I1671" s="66" t="s">
        <v>386</v>
      </c>
      <c r="J1671" s="66" t="s">
        <v>39</v>
      </c>
      <c r="K1671" s="66" t="s">
        <v>38</v>
      </c>
      <c r="L1671" s="66" t="s">
        <v>39</v>
      </c>
      <c r="M1671" s="66" t="s">
        <v>232</v>
      </c>
      <c r="N1671" s="66" t="s">
        <v>233</v>
      </c>
      <c r="O1671" s="69" t="s">
        <v>573</v>
      </c>
      <c r="P1671" s="69">
        <v>1.663</v>
      </c>
      <c r="Q1671" s="66" t="s">
        <v>66</v>
      </c>
      <c r="R1671" s="66" t="s">
        <v>476</v>
      </c>
      <c r="S1671" s="67">
        <v>557431.177346154</v>
      </c>
      <c r="T1671" s="67">
        <f t="shared" si="26"/>
        <v>927008.04792665411</v>
      </c>
      <c r="U1671" s="67">
        <v>5574311.7734615402</v>
      </c>
      <c r="V1671" s="68">
        <v>54</v>
      </c>
    </row>
    <row r="1672" spans="2:22" x14ac:dyDescent="0.25">
      <c r="B1672" s="66">
        <v>0</v>
      </c>
      <c r="C1672" s="66">
        <v>847</v>
      </c>
      <c r="D1672" s="66">
        <v>1003</v>
      </c>
      <c r="E1672" s="66">
        <v>1006</v>
      </c>
      <c r="F1672" s="66">
        <v>1009</v>
      </c>
      <c r="G1672" s="66" t="s">
        <v>287</v>
      </c>
      <c r="H1672" s="66" t="s">
        <v>528</v>
      </c>
      <c r="I1672" s="66" t="s">
        <v>386</v>
      </c>
      <c r="J1672" s="66" t="s">
        <v>39</v>
      </c>
      <c r="K1672" s="66" t="s">
        <v>38</v>
      </c>
      <c r="L1672" s="66" t="s">
        <v>39</v>
      </c>
      <c r="M1672" s="66" t="s">
        <v>232</v>
      </c>
      <c r="N1672" s="66" t="s">
        <v>233</v>
      </c>
      <c r="O1672" s="69" t="s">
        <v>573</v>
      </c>
      <c r="P1672" s="69">
        <v>1.663</v>
      </c>
      <c r="Q1672" s="66" t="s">
        <v>66</v>
      </c>
      <c r="R1672" s="66" t="s">
        <v>466</v>
      </c>
      <c r="S1672" s="67">
        <v>161482.521634615</v>
      </c>
      <c r="T1672" s="67">
        <f t="shared" si="26"/>
        <v>268545.43347836472</v>
      </c>
      <c r="U1672" s="67">
        <v>1076550.1442307699</v>
      </c>
      <c r="V1672" s="68">
        <v>9</v>
      </c>
    </row>
    <row r="1673" spans="2:22" x14ac:dyDescent="0.25">
      <c r="B1673" s="66">
        <v>0</v>
      </c>
      <c r="C1673" s="66">
        <v>847</v>
      </c>
      <c r="D1673" s="66">
        <v>1003</v>
      </c>
      <c r="E1673" s="66">
        <v>1006</v>
      </c>
      <c r="F1673" s="66">
        <v>1009</v>
      </c>
      <c r="G1673" s="66" t="s">
        <v>287</v>
      </c>
      <c r="H1673" s="66" t="s">
        <v>528</v>
      </c>
      <c r="I1673" s="66" t="s">
        <v>386</v>
      </c>
      <c r="J1673" s="66" t="s">
        <v>39</v>
      </c>
      <c r="K1673" s="66" t="s">
        <v>38</v>
      </c>
      <c r="L1673" s="66" t="s">
        <v>39</v>
      </c>
      <c r="M1673" s="66" t="s">
        <v>232</v>
      </c>
      <c r="N1673" s="66" t="s">
        <v>233</v>
      </c>
      <c r="O1673" s="69" t="s">
        <v>573</v>
      </c>
      <c r="P1673" s="69">
        <v>1.663</v>
      </c>
      <c r="Q1673" s="66" t="s">
        <v>66</v>
      </c>
      <c r="R1673" s="66" t="s">
        <v>467</v>
      </c>
      <c r="S1673" s="67">
        <v>178160.309153846</v>
      </c>
      <c r="T1673" s="67">
        <f t="shared" si="26"/>
        <v>296280.59412284591</v>
      </c>
      <c r="U1673" s="67">
        <v>890801.54576923104</v>
      </c>
      <c r="V1673" s="68">
        <v>6</v>
      </c>
    </row>
    <row r="1674" spans="2:22" x14ac:dyDescent="0.25">
      <c r="B1674" s="66">
        <v>0</v>
      </c>
      <c r="C1674" s="66">
        <v>847</v>
      </c>
      <c r="D1674" s="66">
        <v>1003</v>
      </c>
      <c r="E1674" s="66">
        <v>1006</v>
      </c>
      <c r="F1674" s="66">
        <v>1009</v>
      </c>
      <c r="G1674" s="66" t="s">
        <v>287</v>
      </c>
      <c r="H1674" s="66" t="s">
        <v>528</v>
      </c>
      <c r="I1674" s="66" t="s">
        <v>386</v>
      </c>
      <c r="J1674" s="66" t="s">
        <v>39</v>
      </c>
      <c r="K1674" s="66" t="s">
        <v>38</v>
      </c>
      <c r="L1674" s="66" t="s">
        <v>39</v>
      </c>
      <c r="M1674" s="66" t="s">
        <v>232</v>
      </c>
      <c r="N1674" s="66" t="s">
        <v>233</v>
      </c>
      <c r="O1674" s="69" t="s">
        <v>573</v>
      </c>
      <c r="P1674" s="69">
        <v>1.663</v>
      </c>
      <c r="Q1674" s="66" t="s">
        <v>66</v>
      </c>
      <c r="R1674" s="66" t="s">
        <v>468</v>
      </c>
      <c r="S1674" s="67">
        <v>97582.790384615204</v>
      </c>
      <c r="T1674" s="67">
        <f t="shared" si="26"/>
        <v>162280.18040961507</v>
      </c>
      <c r="U1674" s="67">
        <v>390331.16153846198</v>
      </c>
      <c r="V1674" s="68">
        <v>2</v>
      </c>
    </row>
    <row r="1675" spans="2:22" x14ac:dyDescent="0.25">
      <c r="B1675" s="66">
        <v>0</v>
      </c>
      <c r="C1675" s="66">
        <v>847</v>
      </c>
      <c r="D1675" s="66">
        <v>1003</v>
      </c>
      <c r="E1675" s="66">
        <v>1006</v>
      </c>
      <c r="F1675" s="66">
        <v>1009</v>
      </c>
      <c r="G1675" s="66" t="s">
        <v>287</v>
      </c>
      <c r="H1675" s="66" t="s">
        <v>528</v>
      </c>
      <c r="I1675" s="66" t="s">
        <v>386</v>
      </c>
      <c r="J1675" s="66" t="s">
        <v>39</v>
      </c>
      <c r="K1675" s="66" t="s">
        <v>38</v>
      </c>
      <c r="L1675" s="66" t="s">
        <v>39</v>
      </c>
      <c r="M1675" s="66" t="s">
        <v>232</v>
      </c>
      <c r="N1675" s="66" t="s">
        <v>233</v>
      </c>
      <c r="O1675" s="69" t="s">
        <v>573</v>
      </c>
      <c r="P1675" s="69">
        <v>1.663</v>
      </c>
      <c r="Q1675" s="66" t="s">
        <v>66</v>
      </c>
      <c r="R1675" s="66" t="s">
        <v>469</v>
      </c>
      <c r="S1675" s="67">
        <v>82564.795923076905</v>
      </c>
      <c r="T1675" s="67">
        <f t="shared" si="26"/>
        <v>137305.2556200769</v>
      </c>
      <c r="U1675" s="67">
        <v>235899.41692307699</v>
      </c>
      <c r="V1675" s="68">
        <v>1</v>
      </c>
    </row>
    <row r="1676" spans="2:22" x14ac:dyDescent="0.25">
      <c r="B1676" s="66">
        <v>0</v>
      </c>
      <c r="C1676" s="66">
        <v>847</v>
      </c>
      <c r="D1676" s="66">
        <v>1003</v>
      </c>
      <c r="E1676" s="66">
        <v>1006</v>
      </c>
      <c r="F1676" s="66">
        <v>1054</v>
      </c>
      <c r="G1676" s="66" t="s">
        <v>287</v>
      </c>
      <c r="H1676" s="66" t="s">
        <v>528</v>
      </c>
      <c r="I1676" s="66" t="s">
        <v>386</v>
      </c>
      <c r="J1676" s="66" t="s">
        <v>39</v>
      </c>
      <c r="K1676" s="66" t="s">
        <v>38</v>
      </c>
      <c r="L1676" s="66" t="s">
        <v>39</v>
      </c>
      <c r="M1676" s="66" t="s">
        <v>234</v>
      </c>
      <c r="N1676" s="66" t="s">
        <v>235</v>
      </c>
      <c r="O1676" s="69" t="s">
        <v>573</v>
      </c>
      <c r="P1676" s="69">
        <v>1.663</v>
      </c>
      <c r="Q1676" s="66" t="s">
        <v>60</v>
      </c>
      <c r="R1676" s="66" t="s">
        <v>475</v>
      </c>
      <c r="S1676" s="67">
        <v>7169.4782999999998</v>
      </c>
      <c r="T1676" s="67">
        <f t="shared" si="26"/>
        <v>11922.8424129</v>
      </c>
      <c r="U1676" s="67">
        <v>79660.87</v>
      </c>
      <c r="V1676" s="68">
        <v>1</v>
      </c>
    </row>
    <row r="1677" spans="2:22" x14ac:dyDescent="0.25">
      <c r="B1677" s="66">
        <v>0</v>
      </c>
      <c r="C1677" s="66">
        <v>847</v>
      </c>
      <c r="D1677" s="66">
        <v>1003</v>
      </c>
      <c r="E1677" s="66">
        <v>1006</v>
      </c>
      <c r="F1677" s="66">
        <v>1054</v>
      </c>
      <c r="G1677" s="66" t="s">
        <v>287</v>
      </c>
      <c r="H1677" s="66" t="s">
        <v>528</v>
      </c>
      <c r="I1677" s="66" t="s">
        <v>386</v>
      </c>
      <c r="J1677" s="66" t="s">
        <v>39</v>
      </c>
      <c r="K1677" s="66" t="s">
        <v>38</v>
      </c>
      <c r="L1677" s="66" t="s">
        <v>39</v>
      </c>
      <c r="M1677" s="66" t="s">
        <v>234</v>
      </c>
      <c r="N1677" s="66" t="s">
        <v>235</v>
      </c>
      <c r="O1677" s="69" t="s">
        <v>573</v>
      </c>
      <c r="P1677" s="69">
        <v>1.663</v>
      </c>
      <c r="Q1677" s="66" t="s">
        <v>60</v>
      </c>
      <c r="R1677" s="66" t="s">
        <v>465</v>
      </c>
      <c r="S1677" s="67">
        <v>29586.010423077001</v>
      </c>
      <c r="T1677" s="67">
        <f t="shared" si="26"/>
        <v>49201.535333577056</v>
      </c>
      <c r="U1677" s="67">
        <v>295860.10423076898</v>
      </c>
      <c r="V1677" s="68">
        <v>3</v>
      </c>
    </row>
    <row r="1678" spans="2:22" x14ac:dyDescent="0.25">
      <c r="B1678" s="66">
        <v>0</v>
      </c>
      <c r="C1678" s="66">
        <v>847</v>
      </c>
      <c r="D1678" s="66">
        <v>1003</v>
      </c>
      <c r="E1678" s="66">
        <v>1006</v>
      </c>
      <c r="F1678" s="66">
        <v>1054</v>
      </c>
      <c r="G1678" s="66" t="s">
        <v>287</v>
      </c>
      <c r="H1678" s="66" t="s">
        <v>528</v>
      </c>
      <c r="I1678" s="66" t="s">
        <v>386</v>
      </c>
      <c r="J1678" s="66" t="s">
        <v>39</v>
      </c>
      <c r="K1678" s="66" t="s">
        <v>38</v>
      </c>
      <c r="L1678" s="66" t="s">
        <v>39</v>
      </c>
      <c r="M1678" s="66" t="s">
        <v>234</v>
      </c>
      <c r="N1678" s="66" t="s">
        <v>235</v>
      </c>
      <c r="O1678" s="69" t="s">
        <v>573</v>
      </c>
      <c r="P1678" s="69">
        <v>1.663</v>
      </c>
      <c r="Q1678" s="66" t="s">
        <v>60</v>
      </c>
      <c r="R1678" s="66" t="s">
        <v>466</v>
      </c>
      <c r="S1678" s="67">
        <v>17441.2069038462</v>
      </c>
      <c r="T1678" s="67">
        <f t="shared" si="26"/>
        <v>29004.727081096229</v>
      </c>
      <c r="U1678" s="67">
        <v>116274.71269230801</v>
      </c>
      <c r="V1678" s="68">
        <v>1</v>
      </c>
    </row>
    <row r="1679" spans="2:22" x14ac:dyDescent="0.25">
      <c r="B1679" s="66">
        <v>0</v>
      </c>
      <c r="C1679" s="66">
        <v>847</v>
      </c>
      <c r="D1679" s="66">
        <v>1003</v>
      </c>
      <c r="E1679" s="66">
        <v>1006</v>
      </c>
      <c r="F1679" s="66">
        <v>1054</v>
      </c>
      <c r="G1679" s="66" t="s">
        <v>287</v>
      </c>
      <c r="H1679" s="66" t="s">
        <v>528</v>
      </c>
      <c r="I1679" s="66" t="s">
        <v>386</v>
      </c>
      <c r="J1679" s="66" t="s">
        <v>39</v>
      </c>
      <c r="K1679" s="66" t="s">
        <v>38</v>
      </c>
      <c r="L1679" s="66" t="s">
        <v>39</v>
      </c>
      <c r="M1679" s="66" t="s">
        <v>234</v>
      </c>
      <c r="N1679" s="66" t="s">
        <v>235</v>
      </c>
      <c r="O1679" s="69" t="s">
        <v>573</v>
      </c>
      <c r="P1679" s="69">
        <v>1.663</v>
      </c>
      <c r="Q1679" s="66" t="s">
        <v>60</v>
      </c>
      <c r="R1679" s="66" t="s">
        <v>467</v>
      </c>
      <c r="S1679" s="67">
        <v>32304.344230769198</v>
      </c>
      <c r="T1679" s="67">
        <f t="shared" si="26"/>
        <v>53722.124455769175</v>
      </c>
      <c r="U1679" s="67">
        <v>161521.72115384601</v>
      </c>
      <c r="V1679" s="68">
        <v>1</v>
      </c>
    </row>
    <row r="1680" spans="2:22" x14ac:dyDescent="0.25">
      <c r="B1680" s="66">
        <v>0</v>
      </c>
      <c r="C1680" s="66">
        <v>847</v>
      </c>
      <c r="D1680" s="66">
        <v>1003</v>
      </c>
      <c r="E1680" s="66">
        <v>1006</v>
      </c>
      <c r="F1680" s="66">
        <v>1054</v>
      </c>
      <c r="G1680" s="66" t="s">
        <v>287</v>
      </c>
      <c r="H1680" s="66" t="s">
        <v>528</v>
      </c>
      <c r="I1680" s="66" t="s">
        <v>386</v>
      </c>
      <c r="J1680" s="66" t="s">
        <v>39</v>
      </c>
      <c r="K1680" s="66" t="s">
        <v>38</v>
      </c>
      <c r="L1680" s="66" t="s">
        <v>39</v>
      </c>
      <c r="M1680" s="66" t="s">
        <v>234</v>
      </c>
      <c r="N1680" s="66" t="s">
        <v>235</v>
      </c>
      <c r="O1680" s="69" t="s">
        <v>573</v>
      </c>
      <c r="P1680" s="69">
        <v>1.663</v>
      </c>
      <c r="Q1680" s="66" t="s">
        <v>66</v>
      </c>
      <c r="R1680" s="66" t="s">
        <v>474</v>
      </c>
      <c r="S1680" s="67">
        <v>3626.5680692307701</v>
      </c>
      <c r="T1680" s="67">
        <f t="shared" si="26"/>
        <v>6030.9826991307709</v>
      </c>
      <c r="U1680" s="67">
        <v>60442.801153846201</v>
      </c>
      <c r="V1680" s="68">
        <v>1</v>
      </c>
    </row>
    <row r="1681" spans="2:22" x14ac:dyDescent="0.25">
      <c r="B1681" s="66">
        <v>0</v>
      </c>
      <c r="C1681" s="66">
        <v>847</v>
      </c>
      <c r="D1681" s="66">
        <v>1003</v>
      </c>
      <c r="E1681" s="66">
        <v>1006</v>
      </c>
      <c r="F1681" s="66">
        <v>1054</v>
      </c>
      <c r="G1681" s="66" t="s">
        <v>287</v>
      </c>
      <c r="H1681" s="66" t="s">
        <v>528</v>
      </c>
      <c r="I1681" s="66" t="s">
        <v>386</v>
      </c>
      <c r="J1681" s="66" t="s">
        <v>39</v>
      </c>
      <c r="K1681" s="66" t="s">
        <v>38</v>
      </c>
      <c r="L1681" s="66" t="s">
        <v>39</v>
      </c>
      <c r="M1681" s="66" t="s">
        <v>234</v>
      </c>
      <c r="N1681" s="66" t="s">
        <v>235</v>
      </c>
      <c r="O1681" s="69" t="s">
        <v>573</v>
      </c>
      <c r="P1681" s="69">
        <v>1.663</v>
      </c>
      <c r="Q1681" s="66" t="s">
        <v>66</v>
      </c>
      <c r="R1681" s="66" t="s">
        <v>471</v>
      </c>
      <c r="S1681" s="67">
        <v>9476.3914461538407</v>
      </c>
      <c r="T1681" s="67">
        <f t="shared" si="26"/>
        <v>15759.238974953838</v>
      </c>
      <c r="U1681" s="67">
        <v>118454.89307692301</v>
      </c>
      <c r="V1681" s="68">
        <v>3</v>
      </c>
    </row>
    <row r="1682" spans="2:22" x14ac:dyDescent="0.25">
      <c r="B1682" s="66">
        <v>0</v>
      </c>
      <c r="C1682" s="66">
        <v>847</v>
      </c>
      <c r="D1682" s="66">
        <v>1003</v>
      </c>
      <c r="E1682" s="66">
        <v>1006</v>
      </c>
      <c r="F1682" s="66">
        <v>1054</v>
      </c>
      <c r="G1682" s="66" t="s">
        <v>287</v>
      </c>
      <c r="H1682" s="66" t="s">
        <v>528</v>
      </c>
      <c r="I1682" s="66" t="s">
        <v>386</v>
      </c>
      <c r="J1682" s="66" t="s">
        <v>39</v>
      </c>
      <c r="K1682" s="66" t="s">
        <v>38</v>
      </c>
      <c r="L1682" s="66" t="s">
        <v>39</v>
      </c>
      <c r="M1682" s="66" t="s">
        <v>234</v>
      </c>
      <c r="N1682" s="66" t="s">
        <v>235</v>
      </c>
      <c r="O1682" s="69" t="s">
        <v>573</v>
      </c>
      <c r="P1682" s="69">
        <v>1.663</v>
      </c>
      <c r="Q1682" s="66" t="s">
        <v>66</v>
      </c>
      <c r="R1682" s="66" t="s">
        <v>475</v>
      </c>
      <c r="S1682" s="67">
        <v>22409.731557692299</v>
      </c>
      <c r="T1682" s="67">
        <f t="shared" si="26"/>
        <v>37267.383580442292</v>
      </c>
      <c r="U1682" s="67">
        <v>248997.017307692</v>
      </c>
      <c r="V1682" s="68">
        <v>3</v>
      </c>
    </row>
    <row r="1683" spans="2:22" x14ac:dyDescent="0.25">
      <c r="B1683" s="66">
        <v>0</v>
      </c>
      <c r="C1683" s="66">
        <v>847</v>
      </c>
      <c r="D1683" s="66">
        <v>1003</v>
      </c>
      <c r="E1683" s="66">
        <v>1006</v>
      </c>
      <c r="F1683" s="66">
        <v>1054</v>
      </c>
      <c r="G1683" s="66" t="s">
        <v>287</v>
      </c>
      <c r="H1683" s="66" t="s">
        <v>528</v>
      </c>
      <c r="I1683" s="66" t="s">
        <v>386</v>
      </c>
      <c r="J1683" s="66" t="s">
        <v>39</v>
      </c>
      <c r="K1683" s="66" t="s">
        <v>38</v>
      </c>
      <c r="L1683" s="66" t="s">
        <v>39</v>
      </c>
      <c r="M1683" s="66" t="s">
        <v>234</v>
      </c>
      <c r="N1683" s="66" t="s">
        <v>235</v>
      </c>
      <c r="O1683" s="69" t="s">
        <v>573</v>
      </c>
      <c r="P1683" s="69">
        <v>1.663</v>
      </c>
      <c r="Q1683" s="66" t="s">
        <v>66</v>
      </c>
      <c r="R1683" s="66" t="s">
        <v>465</v>
      </c>
      <c r="S1683" s="67">
        <v>63677.272730769197</v>
      </c>
      <c r="T1683" s="67">
        <f t="shared" si="26"/>
        <v>105895.30455126918</v>
      </c>
      <c r="U1683" s="67">
        <v>636772.72730769205</v>
      </c>
      <c r="V1683" s="68">
        <v>7</v>
      </c>
    </row>
    <row r="1684" spans="2:22" x14ac:dyDescent="0.25">
      <c r="B1684" s="66">
        <v>0</v>
      </c>
      <c r="C1684" s="66">
        <v>847</v>
      </c>
      <c r="D1684" s="66">
        <v>1003</v>
      </c>
      <c r="E1684" s="66">
        <v>1006</v>
      </c>
      <c r="F1684" s="66">
        <v>1054</v>
      </c>
      <c r="G1684" s="66" t="s">
        <v>287</v>
      </c>
      <c r="H1684" s="66" t="s">
        <v>528</v>
      </c>
      <c r="I1684" s="66" t="s">
        <v>386</v>
      </c>
      <c r="J1684" s="66" t="s">
        <v>39</v>
      </c>
      <c r="K1684" s="66" t="s">
        <v>38</v>
      </c>
      <c r="L1684" s="66" t="s">
        <v>39</v>
      </c>
      <c r="M1684" s="66" t="s">
        <v>234</v>
      </c>
      <c r="N1684" s="66" t="s">
        <v>235</v>
      </c>
      <c r="O1684" s="69" t="s">
        <v>573</v>
      </c>
      <c r="P1684" s="69">
        <v>1.663</v>
      </c>
      <c r="Q1684" s="66" t="s">
        <v>66</v>
      </c>
      <c r="R1684" s="66" t="s">
        <v>466</v>
      </c>
      <c r="S1684" s="67">
        <v>88826.209961538494</v>
      </c>
      <c r="T1684" s="67">
        <f t="shared" si="26"/>
        <v>147717.98716603851</v>
      </c>
      <c r="U1684" s="67">
        <v>592174.73307692294</v>
      </c>
      <c r="V1684" s="68">
        <v>5</v>
      </c>
    </row>
    <row r="1685" spans="2:22" x14ac:dyDescent="0.25">
      <c r="B1685" s="66">
        <v>0</v>
      </c>
      <c r="C1685" s="66">
        <v>847</v>
      </c>
      <c r="D1685" s="66">
        <v>1003</v>
      </c>
      <c r="E1685" s="66">
        <v>1006</v>
      </c>
      <c r="F1685" s="66">
        <v>1054</v>
      </c>
      <c r="G1685" s="66" t="s">
        <v>287</v>
      </c>
      <c r="H1685" s="66" t="s">
        <v>528</v>
      </c>
      <c r="I1685" s="66" t="s">
        <v>386</v>
      </c>
      <c r="J1685" s="66" t="s">
        <v>39</v>
      </c>
      <c r="K1685" s="66" t="s">
        <v>38</v>
      </c>
      <c r="L1685" s="66" t="s">
        <v>39</v>
      </c>
      <c r="M1685" s="66" t="s">
        <v>234</v>
      </c>
      <c r="N1685" s="66" t="s">
        <v>235</v>
      </c>
      <c r="O1685" s="69" t="s">
        <v>573</v>
      </c>
      <c r="P1685" s="69">
        <v>1.663</v>
      </c>
      <c r="Q1685" s="66" t="s">
        <v>66</v>
      </c>
      <c r="R1685" s="66" t="s">
        <v>467</v>
      </c>
      <c r="S1685" s="67">
        <v>123416.552153846</v>
      </c>
      <c r="T1685" s="67">
        <f t="shared" si="26"/>
        <v>205241.72623184591</v>
      </c>
      <c r="U1685" s="67">
        <v>617082.76076923101</v>
      </c>
      <c r="V1685" s="68">
        <v>4</v>
      </c>
    </row>
    <row r="1686" spans="2:22" x14ac:dyDescent="0.25">
      <c r="B1686" s="66">
        <v>0</v>
      </c>
      <c r="C1686" s="66">
        <v>847</v>
      </c>
      <c r="D1686" s="66">
        <v>1003</v>
      </c>
      <c r="E1686" s="66">
        <v>1006</v>
      </c>
      <c r="F1686" s="66">
        <v>1054</v>
      </c>
      <c r="G1686" s="66" t="s">
        <v>287</v>
      </c>
      <c r="H1686" s="66" t="s">
        <v>528</v>
      </c>
      <c r="I1686" s="66" t="s">
        <v>386</v>
      </c>
      <c r="J1686" s="66" t="s">
        <v>39</v>
      </c>
      <c r="K1686" s="66" t="s">
        <v>38</v>
      </c>
      <c r="L1686" s="66" t="s">
        <v>39</v>
      </c>
      <c r="M1686" s="66" t="s">
        <v>234</v>
      </c>
      <c r="N1686" s="66" t="s">
        <v>235</v>
      </c>
      <c r="O1686" s="69" t="s">
        <v>573</v>
      </c>
      <c r="P1686" s="69">
        <v>1.663</v>
      </c>
      <c r="Q1686" s="66" t="s">
        <v>66</v>
      </c>
      <c r="R1686" s="66" t="s">
        <v>468</v>
      </c>
      <c r="S1686" s="67">
        <v>52759.8296153845</v>
      </c>
      <c r="T1686" s="67">
        <f t="shared" si="26"/>
        <v>87739.596650384425</v>
      </c>
      <c r="U1686" s="67">
        <v>211039.318461538</v>
      </c>
      <c r="V1686" s="68">
        <v>1</v>
      </c>
    </row>
    <row r="1687" spans="2:22" x14ac:dyDescent="0.25">
      <c r="B1687" s="66">
        <v>0</v>
      </c>
      <c r="C1687" s="66">
        <v>847</v>
      </c>
      <c r="D1687" s="66">
        <v>1003</v>
      </c>
      <c r="E1687" s="66">
        <v>1006</v>
      </c>
      <c r="F1687" s="66">
        <v>1054</v>
      </c>
      <c r="G1687" s="66" t="s">
        <v>287</v>
      </c>
      <c r="H1687" s="66" t="s">
        <v>528</v>
      </c>
      <c r="I1687" s="66" t="s">
        <v>386</v>
      </c>
      <c r="J1687" s="66" t="s">
        <v>39</v>
      </c>
      <c r="K1687" s="66" t="s">
        <v>38</v>
      </c>
      <c r="L1687" s="66" t="s">
        <v>39</v>
      </c>
      <c r="M1687" s="66" t="s">
        <v>234</v>
      </c>
      <c r="N1687" s="66" t="s">
        <v>235</v>
      </c>
      <c r="O1687" s="69" t="s">
        <v>573</v>
      </c>
      <c r="P1687" s="69">
        <v>1.663</v>
      </c>
      <c r="Q1687" s="66" t="s">
        <v>66</v>
      </c>
      <c r="R1687" s="66" t="s">
        <v>478</v>
      </c>
      <c r="S1687" s="67">
        <v>75174.127961538601</v>
      </c>
      <c r="T1687" s="67">
        <f t="shared" si="26"/>
        <v>125014.5748000387</v>
      </c>
      <c r="U1687" s="67">
        <v>250580.42653846199</v>
      </c>
      <c r="V1687" s="68">
        <v>1</v>
      </c>
    </row>
    <row r="1688" spans="2:22" x14ac:dyDescent="0.25">
      <c r="B1688" s="66">
        <v>0</v>
      </c>
      <c r="C1688" s="66">
        <v>847</v>
      </c>
      <c r="D1688" s="66">
        <v>1003</v>
      </c>
      <c r="E1688" s="66">
        <v>1006</v>
      </c>
      <c r="F1688" s="66">
        <v>1060</v>
      </c>
      <c r="G1688" s="66" t="s">
        <v>287</v>
      </c>
      <c r="H1688" s="66" t="s">
        <v>528</v>
      </c>
      <c r="I1688" s="66" t="s">
        <v>386</v>
      </c>
      <c r="J1688" s="66" t="s">
        <v>39</v>
      </c>
      <c r="K1688" s="66" t="s">
        <v>38</v>
      </c>
      <c r="L1688" s="66" t="s">
        <v>39</v>
      </c>
      <c r="M1688" s="66" t="s">
        <v>236</v>
      </c>
      <c r="N1688" s="66" t="s">
        <v>237</v>
      </c>
      <c r="O1688" s="69" t="s">
        <v>573</v>
      </c>
      <c r="P1688" s="69">
        <v>1.663</v>
      </c>
      <c r="Q1688" s="66" t="s">
        <v>60</v>
      </c>
      <c r="R1688" s="66" t="s">
        <v>476</v>
      </c>
      <c r="S1688" s="67">
        <v>18460.412807692301</v>
      </c>
      <c r="T1688" s="67">
        <f t="shared" si="26"/>
        <v>30699.666499192295</v>
      </c>
      <c r="U1688" s="67">
        <v>184604.12807692299</v>
      </c>
      <c r="V1688" s="68">
        <v>2</v>
      </c>
    </row>
    <row r="1689" spans="2:22" x14ac:dyDescent="0.25">
      <c r="B1689" s="66">
        <v>0</v>
      </c>
      <c r="C1689" s="66">
        <v>847</v>
      </c>
      <c r="D1689" s="66">
        <v>1003</v>
      </c>
      <c r="E1689" s="66">
        <v>1006</v>
      </c>
      <c r="F1689" s="66">
        <v>1060</v>
      </c>
      <c r="G1689" s="66" t="s">
        <v>287</v>
      </c>
      <c r="H1689" s="66" t="s">
        <v>528</v>
      </c>
      <c r="I1689" s="66" t="s">
        <v>386</v>
      </c>
      <c r="J1689" s="66" t="s">
        <v>39</v>
      </c>
      <c r="K1689" s="66" t="s">
        <v>38</v>
      </c>
      <c r="L1689" s="66" t="s">
        <v>39</v>
      </c>
      <c r="M1689" s="66" t="s">
        <v>236</v>
      </c>
      <c r="N1689" s="66" t="s">
        <v>237</v>
      </c>
      <c r="O1689" s="69" t="s">
        <v>573</v>
      </c>
      <c r="P1689" s="69">
        <v>1.663</v>
      </c>
      <c r="Q1689" s="66" t="s">
        <v>66</v>
      </c>
      <c r="R1689" s="66" t="s">
        <v>477</v>
      </c>
      <c r="S1689" s="67">
        <v>1995.62442307692</v>
      </c>
      <c r="T1689" s="67">
        <f t="shared" si="26"/>
        <v>3318.7234155769179</v>
      </c>
      <c r="U1689" s="67">
        <v>39912.488461538502</v>
      </c>
      <c r="V1689" s="68">
        <v>1</v>
      </c>
    </row>
    <row r="1690" spans="2:22" x14ac:dyDescent="0.25">
      <c r="B1690" s="66">
        <v>0</v>
      </c>
      <c r="C1690" s="66">
        <v>847</v>
      </c>
      <c r="D1690" s="66">
        <v>1003</v>
      </c>
      <c r="E1690" s="66">
        <v>1006</v>
      </c>
      <c r="F1690" s="66">
        <v>1060</v>
      </c>
      <c r="G1690" s="66" t="s">
        <v>287</v>
      </c>
      <c r="H1690" s="66" t="s">
        <v>528</v>
      </c>
      <c r="I1690" s="66" t="s">
        <v>386</v>
      </c>
      <c r="J1690" s="66" t="s">
        <v>39</v>
      </c>
      <c r="K1690" s="66" t="s">
        <v>38</v>
      </c>
      <c r="L1690" s="66" t="s">
        <v>39</v>
      </c>
      <c r="M1690" s="66" t="s">
        <v>236</v>
      </c>
      <c r="N1690" s="66" t="s">
        <v>237</v>
      </c>
      <c r="O1690" s="69" t="s">
        <v>573</v>
      </c>
      <c r="P1690" s="69">
        <v>1.663</v>
      </c>
      <c r="Q1690" s="66" t="s">
        <v>66</v>
      </c>
      <c r="R1690" s="66" t="s">
        <v>475</v>
      </c>
      <c r="S1690" s="67">
        <v>7661.2708384615298</v>
      </c>
      <c r="T1690" s="67">
        <f t="shared" si="26"/>
        <v>12740.693404361524</v>
      </c>
      <c r="U1690" s="67">
        <v>85125.231538461507</v>
      </c>
      <c r="V1690" s="68">
        <v>1</v>
      </c>
    </row>
    <row r="1691" spans="2:22" x14ac:dyDescent="0.25">
      <c r="B1691" s="66">
        <v>0</v>
      </c>
      <c r="C1691" s="66">
        <v>847</v>
      </c>
      <c r="D1691" s="66">
        <v>1003</v>
      </c>
      <c r="E1691" s="66">
        <v>1006</v>
      </c>
      <c r="F1691" s="66">
        <v>1060</v>
      </c>
      <c r="G1691" s="66" t="s">
        <v>287</v>
      </c>
      <c r="H1691" s="66" t="s">
        <v>528</v>
      </c>
      <c r="I1691" s="66" t="s">
        <v>386</v>
      </c>
      <c r="J1691" s="66" t="s">
        <v>39</v>
      </c>
      <c r="K1691" s="66" t="s">
        <v>38</v>
      </c>
      <c r="L1691" s="66" t="s">
        <v>39</v>
      </c>
      <c r="M1691" s="66" t="s">
        <v>236</v>
      </c>
      <c r="N1691" s="66" t="s">
        <v>237</v>
      </c>
      <c r="O1691" s="69" t="s">
        <v>573</v>
      </c>
      <c r="P1691" s="69">
        <v>1.663</v>
      </c>
      <c r="Q1691" s="66" t="s">
        <v>66</v>
      </c>
      <c r="R1691" s="66" t="s">
        <v>465</v>
      </c>
      <c r="S1691" s="67">
        <v>18142.903961538501</v>
      </c>
      <c r="T1691" s="67">
        <f t="shared" si="26"/>
        <v>30171.649288038527</v>
      </c>
      <c r="U1691" s="67">
        <v>181429.039615385</v>
      </c>
      <c r="V1691" s="68">
        <v>2</v>
      </c>
    </row>
    <row r="1692" spans="2:22" x14ac:dyDescent="0.25">
      <c r="B1692" s="66">
        <v>0</v>
      </c>
      <c r="C1692" s="66">
        <v>847</v>
      </c>
      <c r="D1692" s="66">
        <v>1003</v>
      </c>
      <c r="E1692" s="66">
        <v>1006</v>
      </c>
      <c r="F1692" s="66">
        <v>1060</v>
      </c>
      <c r="G1692" s="66" t="s">
        <v>287</v>
      </c>
      <c r="H1692" s="66" t="s">
        <v>528</v>
      </c>
      <c r="I1692" s="66" t="s">
        <v>386</v>
      </c>
      <c r="J1692" s="66" t="s">
        <v>39</v>
      </c>
      <c r="K1692" s="66" t="s">
        <v>38</v>
      </c>
      <c r="L1692" s="66" t="s">
        <v>39</v>
      </c>
      <c r="M1692" s="66" t="s">
        <v>236</v>
      </c>
      <c r="N1692" s="66" t="s">
        <v>237</v>
      </c>
      <c r="O1692" s="69" t="s">
        <v>573</v>
      </c>
      <c r="P1692" s="69">
        <v>1.663</v>
      </c>
      <c r="Q1692" s="66" t="s">
        <v>66</v>
      </c>
      <c r="R1692" s="66" t="s">
        <v>476</v>
      </c>
      <c r="S1692" s="67">
        <v>63280.150269230799</v>
      </c>
      <c r="T1692" s="67">
        <f t="shared" si="26"/>
        <v>105234.88989773083</v>
      </c>
      <c r="U1692" s="67">
        <v>632801.50269230804</v>
      </c>
      <c r="V1692" s="68">
        <v>6</v>
      </c>
    </row>
    <row r="1693" spans="2:22" x14ac:dyDescent="0.25">
      <c r="B1693" s="66">
        <v>0</v>
      </c>
      <c r="C1693" s="66">
        <v>847</v>
      </c>
      <c r="D1693" s="66">
        <v>1003</v>
      </c>
      <c r="E1693" s="66">
        <v>1006</v>
      </c>
      <c r="F1693" s="66">
        <v>1060</v>
      </c>
      <c r="G1693" s="66" t="s">
        <v>287</v>
      </c>
      <c r="H1693" s="66" t="s">
        <v>528</v>
      </c>
      <c r="I1693" s="66" t="s">
        <v>386</v>
      </c>
      <c r="J1693" s="66" t="s">
        <v>39</v>
      </c>
      <c r="K1693" s="66" t="s">
        <v>38</v>
      </c>
      <c r="L1693" s="66" t="s">
        <v>39</v>
      </c>
      <c r="M1693" s="66" t="s">
        <v>236</v>
      </c>
      <c r="N1693" s="66" t="s">
        <v>237</v>
      </c>
      <c r="O1693" s="69" t="s">
        <v>573</v>
      </c>
      <c r="P1693" s="69">
        <v>1.663</v>
      </c>
      <c r="Q1693" s="66" t="s">
        <v>66</v>
      </c>
      <c r="R1693" s="66" t="s">
        <v>466</v>
      </c>
      <c r="S1693" s="67">
        <v>35986.534269230702</v>
      </c>
      <c r="T1693" s="67">
        <f t="shared" si="26"/>
        <v>59845.606489730657</v>
      </c>
      <c r="U1693" s="67">
        <v>239910.228461538</v>
      </c>
      <c r="V1693" s="68">
        <v>2</v>
      </c>
    </row>
    <row r="1694" spans="2:22" x14ac:dyDescent="0.25">
      <c r="B1694" s="66">
        <v>0</v>
      </c>
      <c r="C1694" s="66">
        <v>847</v>
      </c>
      <c r="D1694" s="66">
        <v>1003</v>
      </c>
      <c r="E1694" s="66">
        <v>1006</v>
      </c>
      <c r="F1694" s="66">
        <v>1060</v>
      </c>
      <c r="G1694" s="66" t="s">
        <v>287</v>
      </c>
      <c r="H1694" s="66" t="s">
        <v>528</v>
      </c>
      <c r="I1694" s="66" t="s">
        <v>386</v>
      </c>
      <c r="J1694" s="66" t="s">
        <v>39</v>
      </c>
      <c r="K1694" s="66" t="s">
        <v>38</v>
      </c>
      <c r="L1694" s="66" t="s">
        <v>39</v>
      </c>
      <c r="M1694" s="66" t="s">
        <v>236</v>
      </c>
      <c r="N1694" s="66" t="s">
        <v>237</v>
      </c>
      <c r="O1694" s="69" t="s">
        <v>573</v>
      </c>
      <c r="P1694" s="69">
        <v>1.663</v>
      </c>
      <c r="Q1694" s="66" t="s">
        <v>66</v>
      </c>
      <c r="R1694" s="66" t="s">
        <v>467</v>
      </c>
      <c r="S1694" s="67">
        <v>169062.275769231</v>
      </c>
      <c r="T1694" s="67">
        <f t="shared" si="26"/>
        <v>281150.56460423116</v>
      </c>
      <c r="U1694" s="67">
        <v>845311.37884615397</v>
      </c>
      <c r="V1694" s="68">
        <v>5</v>
      </c>
    </row>
    <row r="1695" spans="2:22" x14ac:dyDescent="0.25">
      <c r="B1695" s="66">
        <v>0</v>
      </c>
      <c r="C1695" s="66">
        <v>847</v>
      </c>
      <c r="D1695" s="66">
        <v>1003</v>
      </c>
      <c r="E1695" s="66">
        <v>1006</v>
      </c>
      <c r="F1695" s="66">
        <v>1060</v>
      </c>
      <c r="G1695" s="66" t="s">
        <v>287</v>
      </c>
      <c r="H1695" s="66" t="s">
        <v>528</v>
      </c>
      <c r="I1695" s="66" t="s">
        <v>386</v>
      </c>
      <c r="J1695" s="66" t="s">
        <v>39</v>
      </c>
      <c r="K1695" s="66" t="s">
        <v>38</v>
      </c>
      <c r="L1695" s="66" t="s">
        <v>39</v>
      </c>
      <c r="M1695" s="66" t="s">
        <v>236</v>
      </c>
      <c r="N1695" s="66" t="s">
        <v>237</v>
      </c>
      <c r="O1695" s="69" t="s">
        <v>573</v>
      </c>
      <c r="P1695" s="69">
        <v>1.663</v>
      </c>
      <c r="Q1695" s="66" t="s">
        <v>66</v>
      </c>
      <c r="R1695" s="66" t="s">
        <v>468</v>
      </c>
      <c r="S1695" s="67">
        <v>89029.587499999994</v>
      </c>
      <c r="T1695" s="67">
        <f t="shared" si="26"/>
        <v>148056.20401250001</v>
      </c>
      <c r="U1695" s="67">
        <v>356118.35</v>
      </c>
      <c r="V1695" s="68">
        <v>2</v>
      </c>
    </row>
    <row r="1696" spans="2:22" x14ac:dyDescent="0.25">
      <c r="B1696" s="66">
        <v>0</v>
      </c>
      <c r="C1696" s="66">
        <v>847</v>
      </c>
      <c r="D1696" s="66">
        <v>1003</v>
      </c>
      <c r="E1696" s="66">
        <v>1006</v>
      </c>
      <c r="F1696" s="66">
        <v>1060</v>
      </c>
      <c r="G1696" s="66" t="s">
        <v>287</v>
      </c>
      <c r="H1696" s="66" t="s">
        <v>528</v>
      </c>
      <c r="I1696" s="66" t="s">
        <v>386</v>
      </c>
      <c r="J1696" s="66" t="s">
        <v>39</v>
      </c>
      <c r="K1696" s="66" t="s">
        <v>38</v>
      </c>
      <c r="L1696" s="66" t="s">
        <v>39</v>
      </c>
      <c r="M1696" s="66" t="s">
        <v>236</v>
      </c>
      <c r="N1696" s="66" t="s">
        <v>237</v>
      </c>
      <c r="O1696" s="69" t="s">
        <v>573</v>
      </c>
      <c r="P1696" s="69">
        <v>1.663</v>
      </c>
      <c r="Q1696" s="66" t="s">
        <v>66</v>
      </c>
      <c r="R1696" s="66" t="s">
        <v>469</v>
      </c>
      <c r="S1696" s="67">
        <v>74302.681653846099</v>
      </c>
      <c r="T1696" s="67">
        <f t="shared" si="26"/>
        <v>123565.35959034607</v>
      </c>
      <c r="U1696" s="67">
        <v>212293.37615384601</v>
      </c>
      <c r="V1696" s="68">
        <v>1</v>
      </c>
    </row>
    <row r="1697" spans="2:22" x14ac:dyDescent="0.25">
      <c r="B1697" s="66">
        <v>0</v>
      </c>
      <c r="C1697" s="66">
        <v>847</v>
      </c>
      <c r="D1697" s="66">
        <v>1003</v>
      </c>
      <c r="E1697" s="66">
        <v>1006</v>
      </c>
      <c r="F1697" s="66">
        <v>1063</v>
      </c>
      <c r="G1697" s="66" t="s">
        <v>287</v>
      </c>
      <c r="H1697" s="66" t="s">
        <v>528</v>
      </c>
      <c r="I1697" s="66" t="s">
        <v>386</v>
      </c>
      <c r="J1697" s="66" t="s">
        <v>39</v>
      </c>
      <c r="K1697" s="66" t="s">
        <v>38</v>
      </c>
      <c r="L1697" s="66" t="s">
        <v>39</v>
      </c>
      <c r="M1697" s="66" t="s">
        <v>238</v>
      </c>
      <c r="N1697" s="66" t="s">
        <v>239</v>
      </c>
      <c r="O1697" s="69" t="s">
        <v>573</v>
      </c>
      <c r="P1697" s="69">
        <v>1.663</v>
      </c>
      <c r="Q1697" s="66" t="s">
        <v>60</v>
      </c>
      <c r="R1697" s="66" t="s">
        <v>475</v>
      </c>
      <c r="S1697" s="67">
        <v>6455.3765192307701</v>
      </c>
      <c r="T1697" s="67">
        <f t="shared" si="26"/>
        <v>10735.291151480771</v>
      </c>
      <c r="U1697" s="67">
        <v>71726.405769230798</v>
      </c>
      <c r="V1697" s="68">
        <v>1</v>
      </c>
    </row>
    <row r="1698" spans="2:22" x14ac:dyDescent="0.25">
      <c r="B1698" s="66">
        <v>0</v>
      </c>
      <c r="C1698" s="66">
        <v>847</v>
      </c>
      <c r="D1698" s="66">
        <v>1003</v>
      </c>
      <c r="E1698" s="66">
        <v>1006</v>
      </c>
      <c r="F1698" s="66">
        <v>1063</v>
      </c>
      <c r="G1698" s="66" t="s">
        <v>287</v>
      </c>
      <c r="H1698" s="66" t="s">
        <v>528</v>
      </c>
      <c r="I1698" s="66" t="s">
        <v>386</v>
      </c>
      <c r="J1698" s="66" t="s">
        <v>39</v>
      </c>
      <c r="K1698" s="66" t="s">
        <v>38</v>
      </c>
      <c r="L1698" s="66" t="s">
        <v>39</v>
      </c>
      <c r="M1698" s="66" t="s">
        <v>238</v>
      </c>
      <c r="N1698" s="66" t="s">
        <v>239</v>
      </c>
      <c r="O1698" s="69" t="s">
        <v>573</v>
      </c>
      <c r="P1698" s="69">
        <v>1.663</v>
      </c>
      <c r="Q1698" s="66" t="s">
        <v>60</v>
      </c>
      <c r="R1698" s="66" t="s">
        <v>465</v>
      </c>
      <c r="S1698" s="67">
        <v>19508.1760769231</v>
      </c>
      <c r="T1698" s="67">
        <f t="shared" si="26"/>
        <v>32442.096815923116</v>
      </c>
      <c r="U1698" s="67">
        <v>195081.76076923101</v>
      </c>
      <c r="V1698" s="68">
        <v>2</v>
      </c>
    </row>
    <row r="1699" spans="2:22" x14ac:dyDescent="0.25">
      <c r="B1699" s="66">
        <v>0</v>
      </c>
      <c r="C1699" s="66">
        <v>847</v>
      </c>
      <c r="D1699" s="66">
        <v>1003</v>
      </c>
      <c r="E1699" s="66">
        <v>1006</v>
      </c>
      <c r="F1699" s="66">
        <v>1063</v>
      </c>
      <c r="G1699" s="66" t="s">
        <v>287</v>
      </c>
      <c r="H1699" s="66" t="s">
        <v>528</v>
      </c>
      <c r="I1699" s="66" t="s">
        <v>386</v>
      </c>
      <c r="J1699" s="66" t="s">
        <v>39</v>
      </c>
      <c r="K1699" s="66" t="s">
        <v>38</v>
      </c>
      <c r="L1699" s="66" t="s">
        <v>39</v>
      </c>
      <c r="M1699" s="66" t="s">
        <v>238</v>
      </c>
      <c r="N1699" s="66" t="s">
        <v>239</v>
      </c>
      <c r="O1699" s="69" t="s">
        <v>573</v>
      </c>
      <c r="P1699" s="69">
        <v>1.663</v>
      </c>
      <c r="Q1699" s="66" t="s">
        <v>60</v>
      </c>
      <c r="R1699" s="66" t="s">
        <v>476</v>
      </c>
      <c r="S1699" s="67">
        <v>33176.0283461539</v>
      </c>
      <c r="T1699" s="67">
        <f t="shared" si="26"/>
        <v>55171.735139653938</v>
      </c>
      <c r="U1699" s="67">
        <v>331760.28346153803</v>
      </c>
      <c r="V1699" s="68">
        <v>3</v>
      </c>
    </row>
    <row r="1700" spans="2:22" x14ac:dyDescent="0.25">
      <c r="B1700" s="66">
        <v>0</v>
      </c>
      <c r="C1700" s="66">
        <v>847</v>
      </c>
      <c r="D1700" s="66">
        <v>1003</v>
      </c>
      <c r="E1700" s="66">
        <v>1006</v>
      </c>
      <c r="F1700" s="66">
        <v>1063</v>
      </c>
      <c r="G1700" s="66" t="s">
        <v>287</v>
      </c>
      <c r="H1700" s="66" t="s">
        <v>528</v>
      </c>
      <c r="I1700" s="66" t="s">
        <v>386</v>
      </c>
      <c r="J1700" s="66" t="s">
        <v>39</v>
      </c>
      <c r="K1700" s="66" t="s">
        <v>38</v>
      </c>
      <c r="L1700" s="66" t="s">
        <v>39</v>
      </c>
      <c r="M1700" s="66" t="s">
        <v>238</v>
      </c>
      <c r="N1700" s="66" t="s">
        <v>239</v>
      </c>
      <c r="O1700" s="69" t="s">
        <v>573</v>
      </c>
      <c r="P1700" s="69">
        <v>1.663</v>
      </c>
      <c r="Q1700" s="66" t="s">
        <v>66</v>
      </c>
      <c r="R1700" s="66" t="s">
        <v>477</v>
      </c>
      <c r="S1700" s="67">
        <v>1997.2691346153799</v>
      </c>
      <c r="T1700" s="67">
        <f t="shared" si="26"/>
        <v>3321.4585708653767</v>
      </c>
      <c r="U1700" s="67">
        <v>39945.382692307699</v>
      </c>
      <c r="V1700" s="68">
        <v>1</v>
      </c>
    </row>
    <row r="1701" spans="2:22" x14ac:dyDescent="0.25">
      <c r="B1701" s="66">
        <v>0</v>
      </c>
      <c r="C1701" s="66">
        <v>847</v>
      </c>
      <c r="D1701" s="66">
        <v>1003</v>
      </c>
      <c r="E1701" s="66">
        <v>1006</v>
      </c>
      <c r="F1701" s="66">
        <v>1063</v>
      </c>
      <c r="G1701" s="66" t="s">
        <v>287</v>
      </c>
      <c r="H1701" s="66" t="s">
        <v>528</v>
      </c>
      <c r="I1701" s="66" t="s">
        <v>386</v>
      </c>
      <c r="J1701" s="66" t="s">
        <v>39</v>
      </c>
      <c r="K1701" s="66" t="s">
        <v>38</v>
      </c>
      <c r="L1701" s="66" t="s">
        <v>39</v>
      </c>
      <c r="M1701" s="66" t="s">
        <v>238</v>
      </c>
      <c r="N1701" s="66" t="s">
        <v>239</v>
      </c>
      <c r="O1701" s="69" t="s">
        <v>573</v>
      </c>
      <c r="P1701" s="69">
        <v>1.663</v>
      </c>
      <c r="Q1701" s="66" t="s">
        <v>66</v>
      </c>
      <c r="R1701" s="66" t="s">
        <v>473</v>
      </c>
      <c r="S1701" s="67">
        <v>26998.253261538499</v>
      </c>
      <c r="T1701" s="67">
        <f t="shared" si="26"/>
        <v>44898.095173938527</v>
      </c>
      <c r="U1701" s="67">
        <v>539965.06523076899</v>
      </c>
      <c r="V1701" s="68">
        <v>12</v>
      </c>
    </row>
    <row r="1702" spans="2:22" x14ac:dyDescent="0.25">
      <c r="B1702" s="66">
        <v>0</v>
      </c>
      <c r="C1702" s="66">
        <v>847</v>
      </c>
      <c r="D1702" s="66">
        <v>1003</v>
      </c>
      <c r="E1702" s="66">
        <v>1006</v>
      </c>
      <c r="F1702" s="66">
        <v>1063</v>
      </c>
      <c r="G1702" s="66" t="s">
        <v>287</v>
      </c>
      <c r="H1702" s="66" t="s">
        <v>528</v>
      </c>
      <c r="I1702" s="66" t="s">
        <v>386</v>
      </c>
      <c r="J1702" s="66" t="s">
        <v>39</v>
      </c>
      <c r="K1702" s="66" t="s">
        <v>38</v>
      </c>
      <c r="L1702" s="66" t="s">
        <v>39</v>
      </c>
      <c r="M1702" s="66" t="s">
        <v>238</v>
      </c>
      <c r="N1702" s="66" t="s">
        <v>239</v>
      </c>
      <c r="O1702" s="69" t="s">
        <v>573</v>
      </c>
      <c r="P1702" s="69">
        <v>1.663</v>
      </c>
      <c r="Q1702" s="66" t="s">
        <v>66</v>
      </c>
      <c r="R1702" s="66" t="s">
        <v>474</v>
      </c>
      <c r="S1702" s="67">
        <v>21701.088692307701</v>
      </c>
      <c r="T1702" s="67">
        <f t="shared" si="26"/>
        <v>36088.910495307711</v>
      </c>
      <c r="U1702" s="67">
        <v>361684.811538462</v>
      </c>
      <c r="V1702" s="68">
        <v>7</v>
      </c>
    </row>
    <row r="1703" spans="2:22" x14ac:dyDescent="0.25">
      <c r="B1703" s="66">
        <v>0</v>
      </c>
      <c r="C1703" s="66">
        <v>847</v>
      </c>
      <c r="D1703" s="66">
        <v>1003</v>
      </c>
      <c r="E1703" s="66">
        <v>1006</v>
      </c>
      <c r="F1703" s="66">
        <v>1063</v>
      </c>
      <c r="G1703" s="66" t="s">
        <v>287</v>
      </c>
      <c r="H1703" s="66" t="s">
        <v>528</v>
      </c>
      <c r="I1703" s="66" t="s">
        <v>386</v>
      </c>
      <c r="J1703" s="66" t="s">
        <v>39</v>
      </c>
      <c r="K1703" s="66" t="s">
        <v>38</v>
      </c>
      <c r="L1703" s="66" t="s">
        <v>39</v>
      </c>
      <c r="M1703" s="66" t="s">
        <v>238</v>
      </c>
      <c r="N1703" s="66" t="s">
        <v>239</v>
      </c>
      <c r="O1703" s="69" t="s">
        <v>573</v>
      </c>
      <c r="P1703" s="69">
        <v>1.663</v>
      </c>
      <c r="Q1703" s="66" t="s">
        <v>66</v>
      </c>
      <c r="R1703" s="66" t="s">
        <v>471</v>
      </c>
      <c r="S1703" s="67">
        <v>48552.915723076898</v>
      </c>
      <c r="T1703" s="67">
        <f t="shared" si="26"/>
        <v>80743.498847476876</v>
      </c>
      <c r="U1703" s="67">
        <v>606911.44653846195</v>
      </c>
      <c r="V1703" s="68">
        <v>10</v>
      </c>
    </row>
    <row r="1704" spans="2:22" x14ac:dyDescent="0.25">
      <c r="B1704" s="66">
        <v>0</v>
      </c>
      <c r="C1704" s="66">
        <v>847</v>
      </c>
      <c r="D1704" s="66">
        <v>1003</v>
      </c>
      <c r="E1704" s="66">
        <v>1006</v>
      </c>
      <c r="F1704" s="66">
        <v>1063</v>
      </c>
      <c r="G1704" s="66" t="s">
        <v>287</v>
      </c>
      <c r="H1704" s="66" t="s">
        <v>528</v>
      </c>
      <c r="I1704" s="66" t="s">
        <v>386</v>
      </c>
      <c r="J1704" s="66" t="s">
        <v>39</v>
      </c>
      <c r="K1704" s="66" t="s">
        <v>38</v>
      </c>
      <c r="L1704" s="66" t="s">
        <v>39</v>
      </c>
      <c r="M1704" s="66" t="s">
        <v>238</v>
      </c>
      <c r="N1704" s="66" t="s">
        <v>239</v>
      </c>
      <c r="O1704" s="69" t="s">
        <v>573</v>
      </c>
      <c r="P1704" s="69">
        <v>1.663</v>
      </c>
      <c r="Q1704" s="66" t="s">
        <v>66</v>
      </c>
      <c r="R1704" s="66" t="s">
        <v>475</v>
      </c>
      <c r="S1704" s="67">
        <v>100570.186384616</v>
      </c>
      <c r="T1704" s="67">
        <f t="shared" si="26"/>
        <v>167248.21995761641</v>
      </c>
      <c r="U1704" s="67">
        <v>1117446.5153846201</v>
      </c>
      <c r="V1704" s="68">
        <v>14</v>
      </c>
    </row>
    <row r="1705" spans="2:22" x14ac:dyDescent="0.25">
      <c r="B1705" s="66">
        <v>0</v>
      </c>
      <c r="C1705" s="66">
        <v>847</v>
      </c>
      <c r="D1705" s="66">
        <v>1003</v>
      </c>
      <c r="E1705" s="66">
        <v>1006</v>
      </c>
      <c r="F1705" s="66">
        <v>1063</v>
      </c>
      <c r="G1705" s="66" t="s">
        <v>287</v>
      </c>
      <c r="H1705" s="66" t="s">
        <v>528</v>
      </c>
      <c r="I1705" s="66" t="s">
        <v>386</v>
      </c>
      <c r="J1705" s="66" t="s">
        <v>39</v>
      </c>
      <c r="K1705" s="66" t="s">
        <v>38</v>
      </c>
      <c r="L1705" s="66" t="s">
        <v>39</v>
      </c>
      <c r="M1705" s="66" t="s">
        <v>238</v>
      </c>
      <c r="N1705" s="66" t="s">
        <v>239</v>
      </c>
      <c r="O1705" s="69" t="s">
        <v>573</v>
      </c>
      <c r="P1705" s="69">
        <v>1.663</v>
      </c>
      <c r="Q1705" s="66" t="s">
        <v>66</v>
      </c>
      <c r="R1705" s="66" t="s">
        <v>465</v>
      </c>
      <c r="S1705" s="67">
        <v>96433.289615384594</v>
      </c>
      <c r="T1705" s="67">
        <f t="shared" si="26"/>
        <v>160368.56063038457</v>
      </c>
      <c r="U1705" s="67">
        <v>964332.89615384606</v>
      </c>
      <c r="V1705" s="68">
        <v>11</v>
      </c>
    </row>
    <row r="1706" spans="2:22" x14ac:dyDescent="0.25">
      <c r="B1706" s="66">
        <v>0</v>
      </c>
      <c r="C1706" s="66">
        <v>847</v>
      </c>
      <c r="D1706" s="66">
        <v>1003</v>
      </c>
      <c r="E1706" s="66">
        <v>1006</v>
      </c>
      <c r="F1706" s="66">
        <v>1063</v>
      </c>
      <c r="G1706" s="66" t="s">
        <v>287</v>
      </c>
      <c r="H1706" s="66" t="s">
        <v>528</v>
      </c>
      <c r="I1706" s="66" t="s">
        <v>386</v>
      </c>
      <c r="J1706" s="66" t="s">
        <v>39</v>
      </c>
      <c r="K1706" s="66" t="s">
        <v>38</v>
      </c>
      <c r="L1706" s="66" t="s">
        <v>39</v>
      </c>
      <c r="M1706" s="66" t="s">
        <v>238</v>
      </c>
      <c r="N1706" s="66" t="s">
        <v>239</v>
      </c>
      <c r="O1706" s="69" t="s">
        <v>573</v>
      </c>
      <c r="P1706" s="69">
        <v>1.663</v>
      </c>
      <c r="Q1706" s="66" t="s">
        <v>66</v>
      </c>
      <c r="R1706" s="66" t="s">
        <v>476</v>
      </c>
      <c r="S1706" s="67">
        <v>114837.18638461499</v>
      </c>
      <c r="T1706" s="67">
        <f t="shared" si="26"/>
        <v>190974.24095761473</v>
      </c>
      <c r="U1706" s="67">
        <v>1148371.86384615</v>
      </c>
      <c r="V1706" s="68">
        <v>12</v>
      </c>
    </row>
    <row r="1707" spans="2:22" x14ac:dyDescent="0.25">
      <c r="B1707" s="66">
        <v>0</v>
      </c>
      <c r="C1707" s="66">
        <v>847</v>
      </c>
      <c r="D1707" s="66">
        <v>1003</v>
      </c>
      <c r="E1707" s="66">
        <v>1006</v>
      </c>
      <c r="F1707" s="66">
        <v>1063</v>
      </c>
      <c r="G1707" s="66" t="s">
        <v>287</v>
      </c>
      <c r="H1707" s="66" t="s">
        <v>528</v>
      </c>
      <c r="I1707" s="66" t="s">
        <v>386</v>
      </c>
      <c r="J1707" s="66" t="s">
        <v>39</v>
      </c>
      <c r="K1707" s="66" t="s">
        <v>38</v>
      </c>
      <c r="L1707" s="66" t="s">
        <v>39</v>
      </c>
      <c r="M1707" s="66" t="s">
        <v>238</v>
      </c>
      <c r="N1707" s="66" t="s">
        <v>239</v>
      </c>
      <c r="O1707" s="69" t="s">
        <v>573</v>
      </c>
      <c r="P1707" s="69">
        <v>1.663</v>
      </c>
      <c r="Q1707" s="66" t="s">
        <v>66</v>
      </c>
      <c r="R1707" s="66" t="s">
        <v>466</v>
      </c>
      <c r="S1707" s="67">
        <v>86098.473461538495</v>
      </c>
      <c r="T1707" s="67">
        <f t="shared" si="26"/>
        <v>143181.76136653853</v>
      </c>
      <c r="U1707" s="67">
        <v>573989.82307692303</v>
      </c>
      <c r="V1707" s="68">
        <v>5</v>
      </c>
    </row>
    <row r="1708" spans="2:22" x14ac:dyDescent="0.25">
      <c r="B1708" s="66">
        <v>0</v>
      </c>
      <c r="C1708" s="66">
        <v>847</v>
      </c>
      <c r="D1708" s="66">
        <v>1003</v>
      </c>
      <c r="E1708" s="66">
        <v>1006</v>
      </c>
      <c r="F1708" s="66">
        <v>1063</v>
      </c>
      <c r="G1708" s="66" t="s">
        <v>287</v>
      </c>
      <c r="H1708" s="66" t="s">
        <v>528</v>
      </c>
      <c r="I1708" s="66" t="s">
        <v>386</v>
      </c>
      <c r="J1708" s="66" t="s">
        <v>39</v>
      </c>
      <c r="K1708" s="66" t="s">
        <v>38</v>
      </c>
      <c r="L1708" s="66" t="s">
        <v>39</v>
      </c>
      <c r="M1708" s="66" t="s">
        <v>238</v>
      </c>
      <c r="N1708" s="66" t="s">
        <v>239</v>
      </c>
      <c r="O1708" s="69" t="s">
        <v>573</v>
      </c>
      <c r="P1708" s="69">
        <v>1.663</v>
      </c>
      <c r="Q1708" s="66" t="s">
        <v>66</v>
      </c>
      <c r="R1708" s="66" t="s">
        <v>467</v>
      </c>
      <c r="S1708" s="67">
        <v>115095.399153846</v>
      </c>
      <c r="T1708" s="67">
        <f t="shared" si="26"/>
        <v>191403.6487928459</v>
      </c>
      <c r="U1708" s="67">
        <v>575476.995769231</v>
      </c>
      <c r="V1708" s="68">
        <v>4</v>
      </c>
    </row>
    <row r="1709" spans="2:22" x14ac:dyDescent="0.25">
      <c r="B1709" s="66">
        <v>0</v>
      </c>
      <c r="C1709" s="66">
        <v>847</v>
      </c>
      <c r="D1709" s="66">
        <v>1003</v>
      </c>
      <c r="E1709" s="66">
        <v>1006</v>
      </c>
      <c r="F1709" s="66">
        <v>1063</v>
      </c>
      <c r="G1709" s="66" t="s">
        <v>287</v>
      </c>
      <c r="H1709" s="66" t="s">
        <v>528</v>
      </c>
      <c r="I1709" s="66" t="s">
        <v>386</v>
      </c>
      <c r="J1709" s="66" t="s">
        <v>39</v>
      </c>
      <c r="K1709" s="66" t="s">
        <v>38</v>
      </c>
      <c r="L1709" s="66" t="s">
        <v>39</v>
      </c>
      <c r="M1709" s="66" t="s">
        <v>238</v>
      </c>
      <c r="N1709" s="66" t="s">
        <v>239</v>
      </c>
      <c r="O1709" s="69" t="s">
        <v>573</v>
      </c>
      <c r="P1709" s="69">
        <v>1.663</v>
      </c>
      <c r="Q1709" s="66" t="s">
        <v>66</v>
      </c>
      <c r="R1709" s="66" t="s">
        <v>478</v>
      </c>
      <c r="S1709" s="67">
        <v>64117.224000000002</v>
      </c>
      <c r="T1709" s="67">
        <f t="shared" si="26"/>
        <v>106626.94351200001</v>
      </c>
      <c r="U1709" s="67">
        <v>213724.08</v>
      </c>
      <c r="V1709" s="68">
        <v>1</v>
      </c>
    </row>
    <row r="1710" spans="2:22" x14ac:dyDescent="0.25">
      <c r="B1710" s="66">
        <v>0</v>
      </c>
      <c r="C1710" s="66">
        <v>847</v>
      </c>
      <c r="D1710" s="66">
        <v>1003</v>
      </c>
      <c r="E1710" s="66">
        <v>1006</v>
      </c>
      <c r="F1710" s="66">
        <v>1084</v>
      </c>
      <c r="G1710" s="66" t="s">
        <v>287</v>
      </c>
      <c r="H1710" s="66" t="s">
        <v>528</v>
      </c>
      <c r="I1710" s="66" t="s">
        <v>386</v>
      </c>
      <c r="J1710" s="66" t="s">
        <v>39</v>
      </c>
      <c r="K1710" s="66" t="s">
        <v>38</v>
      </c>
      <c r="L1710" s="66" t="s">
        <v>39</v>
      </c>
      <c r="M1710" s="66" t="s">
        <v>240</v>
      </c>
      <c r="N1710" s="66" t="s">
        <v>241</v>
      </c>
      <c r="O1710" s="69" t="s">
        <v>573</v>
      </c>
      <c r="P1710" s="69">
        <v>1.663</v>
      </c>
      <c r="Q1710" s="66" t="s">
        <v>66</v>
      </c>
      <c r="R1710" s="66" t="s">
        <v>471</v>
      </c>
      <c r="S1710" s="67">
        <v>7250.2023384615304</v>
      </c>
      <c r="T1710" s="67">
        <f t="shared" si="26"/>
        <v>12057.086488861525</v>
      </c>
      <c r="U1710" s="67">
        <v>90627.5292307692</v>
      </c>
      <c r="V1710" s="68">
        <v>2</v>
      </c>
    </row>
    <row r="1711" spans="2:22" x14ac:dyDescent="0.25">
      <c r="B1711" s="66">
        <v>0</v>
      </c>
      <c r="C1711" s="66">
        <v>847</v>
      </c>
      <c r="D1711" s="66">
        <v>1003</v>
      </c>
      <c r="E1711" s="66">
        <v>1006</v>
      </c>
      <c r="F1711" s="66">
        <v>1084</v>
      </c>
      <c r="G1711" s="66" t="s">
        <v>287</v>
      </c>
      <c r="H1711" s="66" t="s">
        <v>528</v>
      </c>
      <c r="I1711" s="66" t="s">
        <v>386</v>
      </c>
      <c r="J1711" s="66" t="s">
        <v>39</v>
      </c>
      <c r="K1711" s="66" t="s">
        <v>38</v>
      </c>
      <c r="L1711" s="66" t="s">
        <v>39</v>
      </c>
      <c r="M1711" s="66" t="s">
        <v>240</v>
      </c>
      <c r="N1711" s="66" t="s">
        <v>241</v>
      </c>
      <c r="O1711" s="69" t="s">
        <v>573</v>
      </c>
      <c r="P1711" s="69">
        <v>1.663</v>
      </c>
      <c r="Q1711" s="66" t="s">
        <v>66</v>
      </c>
      <c r="R1711" s="66" t="s">
        <v>466</v>
      </c>
      <c r="S1711" s="67">
        <v>40746.236076923102</v>
      </c>
      <c r="T1711" s="67">
        <f t="shared" si="26"/>
        <v>67760.990595923126</v>
      </c>
      <c r="U1711" s="67">
        <v>271641.57384615397</v>
      </c>
      <c r="V1711" s="68">
        <v>2</v>
      </c>
    </row>
    <row r="1712" spans="2:22" x14ac:dyDescent="0.25">
      <c r="B1712" s="66">
        <v>0</v>
      </c>
      <c r="C1712" s="66">
        <v>847</v>
      </c>
      <c r="D1712" s="66">
        <v>1003</v>
      </c>
      <c r="E1712" s="66">
        <v>1006</v>
      </c>
      <c r="F1712" s="66">
        <v>1084</v>
      </c>
      <c r="G1712" s="66" t="s">
        <v>287</v>
      </c>
      <c r="H1712" s="66" t="s">
        <v>528</v>
      </c>
      <c r="I1712" s="66" t="s">
        <v>386</v>
      </c>
      <c r="J1712" s="66" t="s">
        <v>39</v>
      </c>
      <c r="K1712" s="66" t="s">
        <v>38</v>
      </c>
      <c r="L1712" s="66" t="s">
        <v>39</v>
      </c>
      <c r="M1712" s="66" t="s">
        <v>240</v>
      </c>
      <c r="N1712" s="66" t="s">
        <v>241</v>
      </c>
      <c r="O1712" s="69" t="s">
        <v>573</v>
      </c>
      <c r="P1712" s="69">
        <v>1.663</v>
      </c>
      <c r="Q1712" s="66" t="s">
        <v>66</v>
      </c>
      <c r="R1712" s="66" t="s">
        <v>467</v>
      </c>
      <c r="S1712" s="67">
        <v>29618.965230769201</v>
      </c>
      <c r="T1712" s="67">
        <f t="shared" si="26"/>
        <v>49256.33917876918</v>
      </c>
      <c r="U1712" s="67">
        <v>148094.82615384599</v>
      </c>
      <c r="V1712" s="68">
        <v>1</v>
      </c>
    </row>
    <row r="1713" spans="2:22" x14ac:dyDescent="0.25">
      <c r="B1713" s="66">
        <v>0</v>
      </c>
      <c r="C1713" s="66">
        <v>847</v>
      </c>
      <c r="D1713" s="66">
        <v>851</v>
      </c>
      <c r="E1713" s="66">
        <v>851</v>
      </c>
      <c r="F1713" s="66">
        <v>851</v>
      </c>
      <c r="G1713" s="66" t="s">
        <v>287</v>
      </c>
      <c r="H1713" s="66" t="s">
        <v>528</v>
      </c>
      <c r="I1713" s="76" t="s">
        <v>545</v>
      </c>
      <c r="J1713" s="66" t="s">
        <v>664</v>
      </c>
      <c r="O1713" s="73" t="s">
        <v>139</v>
      </c>
      <c r="P1713" s="73">
        <v>1.706</v>
      </c>
      <c r="Q1713" s="66" t="s">
        <v>59</v>
      </c>
      <c r="R1713" s="66" t="s">
        <v>474</v>
      </c>
      <c r="S1713" s="67">
        <v>2720.71352307692</v>
      </c>
      <c r="T1713" s="67">
        <f t="shared" si="26"/>
        <v>4641.5372703692256</v>
      </c>
      <c r="U1713" s="67">
        <v>45345.225384615398</v>
      </c>
      <c r="V1713" s="68">
        <v>1</v>
      </c>
    </row>
    <row r="1714" spans="2:22" x14ac:dyDescent="0.25">
      <c r="B1714" s="66">
        <v>0</v>
      </c>
      <c r="C1714" s="66">
        <v>847</v>
      </c>
      <c r="D1714" s="66">
        <v>851</v>
      </c>
      <c r="E1714" s="66">
        <v>851</v>
      </c>
      <c r="F1714" s="66">
        <v>851</v>
      </c>
      <c r="G1714" s="66" t="s">
        <v>287</v>
      </c>
      <c r="H1714" s="66" t="s">
        <v>528</v>
      </c>
      <c r="I1714" s="76" t="s">
        <v>545</v>
      </c>
      <c r="J1714" s="66" t="s">
        <v>664</v>
      </c>
      <c r="O1714" s="73" t="s">
        <v>139</v>
      </c>
      <c r="P1714" s="73">
        <v>1.706</v>
      </c>
      <c r="Q1714" s="66" t="s">
        <v>59</v>
      </c>
      <c r="R1714" s="66" t="s">
        <v>471</v>
      </c>
      <c r="S1714" s="67">
        <v>14362.7883384615</v>
      </c>
      <c r="T1714" s="67">
        <f t="shared" si="26"/>
        <v>24502.916905415317</v>
      </c>
      <c r="U1714" s="67">
        <v>179534.85423076901</v>
      </c>
      <c r="V1714" s="68">
        <v>3</v>
      </c>
    </row>
    <row r="1715" spans="2:22" x14ac:dyDescent="0.25">
      <c r="B1715" s="66">
        <v>0</v>
      </c>
      <c r="C1715" s="66">
        <v>847</v>
      </c>
      <c r="D1715" s="66">
        <v>851</v>
      </c>
      <c r="E1715" s="66">
        <v>851</v>
      </c>
      <c r="F1715" s="66">
        <v>851</v>
      </c>
      <c r="G1715" s="66" t="s">
        <v>287</v>
      </c>
      <c r="H1715" s="66" t="s">
        <v>528</v>
      </c>
      <c r="I1715" s="76" t="s">
        <v>545</v>
      </c>
      <c r="J1715" s="66" t="s">
        <v>664</v>
      </c>
      <c r="O1715" s="73" t="s">
        <v>139</v>
      </c>
      <c r="P1715" s="73">
        <v>1.706</v>
      </c>
      <c r="Q1715" s="66" t="s">
        <v>59</v>
      </c>
      <c r="R1715" s="66" t="s">
        <v>475</v>
      </c>
      <c r="S1715" s="67">
        <v>48685.740923076999</v>
      </c>
      <c r="T1715" s="67">
        <f t="shared" si="26"/>
        <v>83057.874014769361</v>
      </c>
      <c r="U1715" s="67">
        <v>540952.67692307697</v>
      </c>
      <c r="V1715" s="68">
        <v>8</v>
      </c>
    </row>
    <row r="1716" spans="2:22" x14ac:dyDescent="0.25">
      <c r="B1716" s="66">
        <v>0</v>
      </c>
      <c r="C1716" s="66">
        <v>847</v>
      </c>
      <c r="D1716" s="66">
        <v>851</v>
      </c>
      <c r="E1716" s="66">
        <v>851</v>
      </c>
      <c r="F1716" s="66">
        <v>851</v>
      </c>
      <c r="G1716" s="66" t="s">
        <v>287</v>
      </c>
      <c r="H1716" s="66" t="s">
        <v>528</v>
      </c>
      <c r="I1716" s="76" t="s">
        <v>545</v>
      </c>
      <c r="J1716" s="66" t="s">
        <v>664</v>
      </c>
      <c r="O1716" s="73" t="s">
        <v>139</v>
      </c>
      <c r="P1716" s="73">
        <v>1.706</v>
      </c>
      <c r="Q1716" s="66" t="s">
        <v>59</v>
      </c>
      <c r="R1716" s="66" t="s">
        <v>465</v>
      </c>
      <c r="S1716" s="67">
        <v>165754.12766923101</v>
      </c>
      <c r="T1716" s="67">
        <f t="shared" si="26"/>
        <v>282776.54180370807</v>
      </c>
      <c r="U1716" s="67">
        <v>1657541.2766923101</v>
      </c>
      <c r="V1716" s="68">
        <v>20</v>
      </c>
    </row>
    <row r="1717" spans="2:22" x14ac:dyDescent="0.25">
      <c r="B1717" s="66">
        <v>0</v>
      </c>
      <c r="C1717" s="66">
        <v>847</v>
      </c>
      <c r="D1717" s="66">
        <v>851</v>
      </c>
      <c r="E1717" s="66">
        <v>851</v>
      </c>
      <c r="F1717" s="66">
        <v>851</v>
      </c>
      <c r="G1717" s="66" t="s">
        <v>287</v>
      </c>
      <c r="H1717" s="66" t="s">
        <v>528</v>
      </c>
      <c r="I1717" s="76" t="s">
        <v>545</v>
      </c>
      <c r="J1717" s="66" t="s">
        <v>664</v>
      </c>
      <c r="O1717" s="73" t="s">
        <v>139</v>
      </c>
      <c r="P1717" s="73">
        <v>1.706</v>
      </c>
      <c r="Q1717" s="66" t="s">
        <v>59</v>
      </c>
      <c r="R1717" s="66" t="s">
        <v>476</v>
      </c>
      <c r="S1717" s="67">
        <v>100492.538384616</v>
      </c>
      <c r="T1717" s="67">
        <f t="shared" si="26"/>
        <v>171440.2704841549</v>
      </c>
      <c r="U1717" s="67">
        <v>1004925.38384615</v>
      </c>
      <c r="V1717" s="68">
        <v>10</v>
      </c>
    </row>
    <row r="1718" spans="2:22" x14ac:dyDescent="0.25">
      <c r="B1718" s="66">
        <v>0</v>
      </c>
      <c r="C1718" s="66">
        <v>847</v>
      </c>
      <c r="D1718" s="66">
        <v>851</v>
      </c>
      <c r="E1718" s="66">
        <v>851</v>
      </c>
      <c r="F1718" s="66">
        <v>851</v>
      </c>
      <c r="G1718" s="66" t="s">
        <v>287</v>
      </c>
      <c r="H1718" s="66" t="s">
        <v>528</v>
      </c>
      <c r="I1718" s="76" t="s">
        <v>545</v>
      </c>
      <c r="J1718" s="66" t="s">
        <v>664</v>
      </c>
      <c r="O1718" s="73" t="s">
        <v>139</v>
      </c>
      <c r="P1718" s="73">
        <v>1.706</v>
      </c>
      <c r="Q1718" s="66" t="s">
        <v>59</v>
      </c>
      <c r="R1718" s="66" t="s">
        <v>466</v>
      </c>
      <c r="S1718" s="67">
        <v>50008.670711538398</v>
      </c>
      <c r="T1718" s="67">
        <f t="shared" si="26"/>
        <v>85314.792233884509</v>
      </c>
      <c r="U1718" s="67">
        <v>333391.13807692297</v>
      </c>
      <c r="V1718" s="68">
        <v>3</v>
      </c>
    </row>
    <row r="1719" spans="2:22" x14ac:dyDescent="0.25">
      <c r="B1719" s="66">
        <v>0</v>
      </c>
      <c r="C1719" s="66">
        <v>847</v>
      </c>
      <c r="D1719" s="66">
        <v>851</v>
      </c>
      <c r="E1719" s="66">
        <v>851</v>
      </c>
      <c r="F1719" s="66">
        <v>851</v>
      </c>
      <c r="G1719" s="66" t="s">
        <v>287</v>
      </c>
      <c r="H1719" s="66" t="s">
        <v>528</v>
      </c>
      <c r="I1719" s="76" t="s">
        <v>545</v>
      </c>
      <c r="J1719" s="66" t="s">
        <v>664</v>
      </c>
      <c r="O1719" s="73" t="s">
        <v>139</v>
      </c>
      <c r="P1719" s="73">
        <v>1.706</v>
      </c>
      <c r="Q1719" s="66" t="s">
        <v>59</v>
      </c>
      <c r="R1719" s="66" t="s">
        <v>467</v>
      </c>
      <c r="S1719" s="67">
        <v>234305.93484615401</v>
      </c>
      <c r="T1719" s="67">
        <f t="shared" si="26"/>
        <v>399725.9248475387</v>
      </c>
      <c r="U1719" s="67">
        <v>1171529.67423077</v>
      </c>
      <c r="V1719" s="68">
        <v>9</v>
      </c>
    </row>
    <row r="1720" spans="2:22" x14ac:dyDescent="0.25">
      <c r="B1720" s="66">
        <v>0</v>
      </c>
      <c r="C1720" s="66">
        <v>847</v>
      </c>
      <c r="D1720" s="66">
        <v>851</v>
      </c>
      <c r="E1720" s="66">
        <v>851</v>
      </c>
      <c r="F1720" s="66">
        <v>851</v>
      </c>
      <c r="G1720" s="66" t="s">
        <v>287</v>
      </c>
      <c r="H1720" s="66" t="s">
        <v>528</v>
      </c>
      <c r="I1720" s="76" t="s">
        <v>545</v>
      </c>
      <c r="J1720" s="66" t="s">
        <v>664</v>
      </c>
      <c r="O1720" s="73" t="s">
        <v>139</v>
      </c>
      <c r="P1720" s="73">
        <v>1.706</v>
      </c>
      <c r="Q1720" s="66" t="s">
        <v>59</v>
      </c>
      <c r="R1720" s="66" t="s">
        <v>468</v>
      </c>
      <c r="S1720" s="67">
        <v>182205.44125</v>
      </c>
      <c r="T1720" s="67">
        <f t="shared" si="26"/>
        <v>310842.48277250002</v>
      </c>
      <c r="U1720" s="67">
        <v>728821.76500000001</v>
      </c>
      <c r="V1720" s="68">
        <v>4</v>
      </c>
    </row>
    <row r="1721" spans="2:22" x14ac:dyDescent="0.25">
      <c r="B1721" s="66">
        <v>0</v>
      </c>
      <c r="C1721" s="66">
        <v>847</v>
      </c>
      <c r="D1721" s="66">
        <v>851</v>
      </c>
      <c r="E1721" s="66">
        <v>851</v>
      </c>
      <c r="F1721" s="66">
        <v>851</v>
      </c>
      <c r="G1721" s="66" t="s">
        <v>287</v>
      </c>
      <c r="H1721" s="66" t="s">
        <v>528</v>
      </c>
      <c r="I1721" s="76" t="s">
        <v>545</v>
      </c>
      <c r="J1721" s="66" t="s">
        <v>664</v>
      </c>
      <c r="O1721" s="73" t="s">
        <v>139</v>
      </c>
      <c r="P1721" s="73">
        <v>1.706</v>
      </c>
      <c r="Q1721" s="66" t="s">
        <v>59</v>
      </c>
      <c r="R1721" s="66" t="s">
        <v>478</v>
      </c>
      <c r="S1721" s="67">
        <v>52113.909692307599</v>
      </c>
      <c r="T1721" s="67">
        <f t="shared" si="26"/>
        <v>88906.329935076763</v>
      </c>
      <c r="U1721" s="67">
        <v>173713.03230769199</v>
      </c>
      <c r="V1721" s="68">
        <v>1</v>
      </c>
    </row>
    <row r="1722" spans="2:22" x14ac:dyDescent="0.25">
      <c r="B1722" s="66">
        <v>0</v>
      </c>
      <c r="C1722" s="66">
        <v>847</v>
      </c>
      <c r="D1722" s="66">
        <v>851</v>
      </c>
      <c r="E1722" s="66">
        <v>851</v>
      </c>
      <c r="F1722" s="66">
        <v>851</v>
      </c>
      <c r="G1722" s="66" t="s">
        <v>287</v>
      </c>
      <c r="H1722" s="66" t="s">
        <v>528</v>
      </c>
      <c r="I1722" s="76" t="s">
        <v>545</v>
      </c>
      <c r="J1722" s="66" t="s">
        <v>664</v>
      </c>
      <c r="O1722" s="73" t="s">
        <v>139</v>
      </c>
      <c r="P1722" s="73">
        <v>1.706</v>
      </c>
      <c r="Q1722" s="66" t="s">
        <v>61</v>
      </c>
      <c r="R1722" s="66" t="s">
        <v>466</v>
      </c>
      <c r="S1722" s="67">
        <v>12870.375923076899</v>
      </c>
      <c r="T1722" s="67">
        <f t="shared" si="26"/>
        <v>21956.86132476919</v>
      </c>
      <c r="U1722" s="67">
        <v>85802.506153846203</v>
      </c>
      <c r="V1722" s="68">
        <v>1</v>
      </c>
    </row>
    <row r="1723" spans="2:22" x14ac:dyDescent="0.25">
      <c r="B1723" s="66">
        <v>0</v>
      </c>
      <c r="C1723" s="66">
        <v>847</v>
      </c>
      <c r="D1723" s="66">
        <v>851</v>
      </c>
      <c r="E1723" s="66">
        <v>851</v>
      </c>
      <c r="F1723" s="66">
        <v>851</v>
      </c>
      <c r="G1723" s="66" t="s">
        <v>287</v>
      </c>
      <c r="H1723" s="66" t="s">
        <v>528</v>
      </c>
      <c r="I1723" s="76" t="s">
        <v>545</v>
      </c>
      <c r="J1723" s="66" t="s">
        <v>664</v>
      </c>
      <c r="O1723" s="73" t="s">
        <v>139</v>
      </c>
      <c r="P1723" s="73">
        <v>1.706</v>
      </c>
      <c r="Q1723" s="66" t="s">
        <v>63</v>
      </c>
      <c r="R1723" s="66" t="s">
        <v>465</v>
      </c>
      <c r="S1723" s="67">
        <v>7780.2754230769197</v>
      </c>
      <c r="T1723" s="67">
        <f t="shared" si="26"/>
        <v>13273.149871769225</v>
      </c>
      <c r="U1723" s="67">
        <v>77802.754230769206</v>
      </c>
      <c r="V1723" s="68">
        <v>1</v>
      </c>
    </row>
    <row r="1724" spans="2:22" x14ac:dyDescent="0.25">
      <c r="B1724" s="66">
        <v>0</v>
      </c>
      <c r="C1724" s="66">
        <v>847</v>
      </c>
      <c r="D1724" s="66">
        <v>851</v>
      </c>
      <c r="E1724" s="66">
        <v>851</v>
      </c>
      <c r="F1724" s="66">
        <v>851</v>
      </c>
      <c r="G1724" s="66" t="s">
        <v>287</v>
      </c>
      <c r="H1724" s="66" t="s">
        <v>528</v>
      </c>
      <c r="I1724" s="76" t="s">
        <v>545</v>
      </c>
      <c r="J1724" s="66" t="s">
        <v>664</v>
      </c>
      <c r="O1724" s="73" t="s">
        <v>139</v>
      </c>
      <c r="P1724" s="73">
        <v>1.706</v>
      </c>
      <c r="Q1724" s="66" t="s">
        <v>66</v>
      </c>
      <c r="R1724" s="66" t="s">
        <v>471</v>
      </c>
      <c r="S1724" s="67">
        <v>5523.44</v>
      </c>
      <c r="T1724" s="67">
        <f t="shared" si="26"/>
        <v>9422.9886399999996</v>
      </c>
      <c r="U1724" s="67">
        <v>69043</v>
      </c>
      <c r="V1724" s="68">
        <v>1</v>
      </c>
    </row>
    <row r="1725" spans="2:22" x14ac:dyDescent="0.25">
      <c r="B1725" s="66">
        <v>0</v>
      </c>
      <c r="C1725" s="66">
        <v>847</v>
      </c>
      <c r="D1725" s="66">
        <v>851</v>
      </c>
      <c r="E1725" s="66">
        <v>851</v>
      </c>
      <c r="F1725" s="66">
        <v>851</v>
      </c>
      <c r="G1725" s="66" t="s">
        <v>287</v>
      </c>
      <c r="H1725" s="66" t="s">
        <v>528</v>
      </c>
      <c r="I1725" s="76" t="s">
        <v>545</v>
      </c>
      <c r="J1725" s="66" t="s">
        <v>664</v>
      </c>
      <c r="O1725" s="73" t="s">
        <v>139</v>
      </c>
      <c r="P1725" s="73">
        <v>1.706</v>
      </c>
      <c r="Q1725" s="66" t="s">
        <v>84</v>
      </c>
      <c r="R1725" s="66" t="s">
        <v>471</v>
      </c>
      <c r="S1725" s="67">
        <v>5602.2260923077001</v>
      </c>
      <c r="T1725" s="67">
        <f t="shared" si="26"/>
        <v>9557.3977134769357</v>
      </c>
      <c r="U1725" s="67">
        <v>70027.826153846196</v>
      </c>
      <c r="V1725" s="68">
        <v>1</v>
      </c>
    </row>
    <row r="1726" spans="2:22" x14ac:dyDescent="0.25">
      <c r="B1726" s="66">
        <v>0</v>
      </c>
      <c r="C1726" s="66">
        <v>847</v>
      </c>
      <c r="D1726" s="66">
        <v>851</v>
      </c>
      <c r="E1726" s="66">
        <v>853</v>
      </c>
      <c r="F1726" s="66">
        <v>853</v>
      </c>
      <c r="G1726" s="66" t="s">
        <v>287</v>
      </c>
      <c r="H1726" s="66" t="s">
        <v>528</v>
      </c>
      <c r="I1726" s="76" t="s">
        <v>545</v>
      </c>
      <c r="J1726" s="66" t="s">
        <v>664</v>
      </c>
      <c r="K1726" s="66" t="s">
        <v>665</v>
      </c>
      <c r="L1726" s="66" t="s">
        <v>666</v>
      </c>
      <c r="O1726" s="73" t="s">
        <v>139</v>
      </c>
      <c r="P1726" s="73">
        <v>1.706</v>
      </c>
      <c r="Q1726" s="66" t="s">
        <v>59</v>
      </c>
      <c r="R1726" s="66" t="s">
        <v>477</v>
      </c>
      <c r="S1726" s="67">
        <v>1947.60823076923</v>
      </c>
      <c r="T1726" s="67">
        <f t="shared" si="26"/>
        <v>3322.6196416923062</v>
      </c>
      <c r="U1726" s="67">
        <v>38952.164615384601</v>
      </c>
      <c r="V1726" s="68">
        <v>1</v>
      </c>
    </row>
    <row r="1727" spans="2:22" x14ac:dyDescent="0.25">
      <c r="B1727" s="66">
        <v>0</v>
      </c>
      <c r="C1727" s="66">
        <v>847</v>
      </c>
      <c r="D1727" s="66">
        <v>851</v>
      </c>
      <c r="E1727" s="66">
        <v>853</v>
      </c>
      <c r="F1727" s="66">
        <v>853</v>
      </c>
      <c r="G1727" s="66" t="s">
        <v>287</v>
      </c>
      <c r="H1727" s="66" t="s">
        <v>528</v>
      </c>
      <c r="I1727" s="76" t="s">
        <v>545</v>
      </c>
      <c r="J1727" s="66" t="s">
        <v>664</v>
      </c>
      <c r="K1727" s="66" t="s">
        <v>665</v>
      </c>
      <c r="L1727" s="66" t="s">
        <v>666</v>
      </c>
      <c r="O1727" s="73" t="s">
        <v>139</v>
      </c>
      <c r="P1727" s="73">
        <v>1.706</v>
      </c>
      <c r="Q1727" s="66" t="s">
        <v>59</v>
      </c>
      <c r="R1727" s="66" t="s">
        <v>475</v>
      </c>
      <c r="S1727" s="67">
        <v>18401.047130769301</v>
      </c>
      <c r="T1727" s="67">
        <f t="shared" si="26"/>
        <v>31392.186405092427</v>
      </c>
      <c r="U1727" s="67">
        <v>204456.07923076901</v>
      </c>
      <c r="V1727" s="68">
        <v>3</v>
      </c>
    </row>
    <row r="1728" spans="2:22" x14ac:dyDescent="0.25">
      <c r="B1728" s="66">
        <v>0</v>
      </c>
      <c r="C1728" s="66">
        <v>847</v>
      </c>
      <c r="D1728" s="66">
        <v>851</v>
      </c>
      <c r="E1728" s="66">
        <v>853</v>
      </c>
      <c r="F1728" s="66">
        <v>853</v>
      </c>
      <c r="G1728" s="66" t="s">
        <v>287</v>
      </c>
      <c r="H1728" s="66" t="s">
        <v>528</v>
      </c>
      <c r="I1728" s="76" t="s">
        <v>545</v>
      </c>
      <c r="J1728" s="66" t="s">
        <v>664</v>
      </c>
      <c r="K1728" s="66" t="s">
        <v>665</v>
      </c>
      <c r="L1728" s="66" t="s">
        <v>666</v>
      </c>
      <c r="O1728" s="73" t="s">
        <v>139</v>
      </c>
      <c r="P1728" s="73">
        <v>1.706</v>
      </c>
      <c r="Q1728" s="66" t="s">
        <v>59</v>
      </c>
      <c r="R1728" s="66" t="s">
        <v>465</v>
      </c>
      <c r="S1728" s="67">
        <v>54673.671307692399</v>
      </c>
      <c r="T1728" s="67">
        <f t="shared" si="26"/>
        <v>93273.283250923225</v>
      </c>
      <c r="U1728" s="67">
        <v>546736.71307692304</v>
      </c>
      <c r="V1728" s="68">
        <v>6</v>
      </c>
    </row>
    <row r="1729" spans="2:22" x14ac:dyDescent="0.25">
      <c r="B1729" s="66">
        <v>0</v>
      </c>
      <c r="C1729" s="66">
        <v>847</v>
      </c>
      <c r="D1729" s="66">
        <v>851</v>
      </c>
      <c r="E1729" s="66">
        <v>853</v>
      </c>
      <c r="F1729" s="66">
        <v>853</v>
      </c>
      <c r="G1729" s="66" t="s">
        <v>287</v>
      </c>
      <c r="H1729" s="66" t="s">
        <v>528</v>
      </c>
      <c r="I1729" s="76" t="s">
        <v>545</v>
      </c>
      <c r="J1729" s="66" t="s">
        <v>664</v>
      </c>
      <c r="K1729" s="66" t="s">
        <v>665</v>
      </c>
      <c r="L1729" s="66" t="s">
        <v>666</v>
      </c>
      <c r="O1729" s="73" t="s">
        <v>139</v>
      </c>
      <c r="P1729" s="73">
        <v>1.706</v>
      </c>
      <c r="Q1729" s="66" t="s">
        <v>59</v>
      </c>
      <c r="R1729" s="66" t="s">
        <v>476</v>
      </c>
      <c r="S1729" s="67">
        <v>27839.099538461502</v>
      </c>
      <c r="T1729" s="67">
        <f t="shared" si="26"/>
        <v>47493.503812615323</v>
      </c>
      <c r="U1729" s="67">
        <v>278390.99538461497</v>
      </c>
      <c r="V1729" s="68">
        <v>3</v>
      </c>
    </row>
    <row r="1730" spans="2:22" x14ac:dyDescent="0.25">
      <c r="B1730" s="66">
        <v>0</v>
      </c>
      <c r="C1730" s="66">
        <v>847</v>
      </c>
      <c r="D1730" s="66">
        <v>851</v>
      </c>
      <c r="E1730" s="66">
        <v>853</v>
      </c>
      <c r="F1730" s="66">
        <v>853</v>
      </c>
      <c r="G1730" s="66" t="s">
        <v>287</v>
      </c>
      <c r="H1730" s="66" t="s">
        <v>528</v>
      </c>
      <c r="I1730" s="76" t="s">
        <v>545</v>
      </c>
      <c r="J1730" s="66" t="s">
        <v>664</v>
      </c>
      <c r="K1730" s="66" t="s">
        <v>665</v>
      </c>
      <c r="L1730" s="66" t="s">
        <v>666</v>
      </c>
      <c r="O1730" s="73" t="s">
        <v>139</v>
      </c>
      <c r="P1730" s="73">
        <v>1.706</v>
      </c>
      <c r="Q1730" s="66" t="s">
        <v>59</v>
      </c>
      <c r="R1730" s="66" t="s">
        <v>466</v>
      </c>
      <c r="S1730" s="67">
        <v>33031.857461538399</v>
      </c>
      <c r="T1730" s="67">
        <f t="shared" si="26"/>
        <v>56352.348829384508</v>
      </c>
      <c r="U1730" s="67">
        <v>220212.383076923</v>
      </c>
      <c r="V1730" s="68">
        <v>2</v>
      </c>
    </row>
    <row r="1731" spans="2:22" x14ac:dyDescent="0.25">
      <c r="B1731" s="66">
        <v>0</v>
      </c>
      <c r="C1731" s="66">
        <v>847</v>
      </c>
      <c r="D1731" s="66">
        <v>851</v>
      </c>
      <c r="E1731" s="66">
        <v>853</v>
      </c>
      <c r="F1731" s="66">
        <v>853</v>
      </c>
      <c r="G1731" s="66" t="s">
        <v>287</v>
      </c>
      <c r="H1731" s="66" t="s">
        <v>528</v>
      </c>
      <c r="I1731" s="76" t="s">
        <v>545</v>
      </c>
      <c r="J1731" s="66" t="s">
        <v>664</v>
      </c>
      <c r="K1731" s="66" t="s">
        <v>665</v>
      </c>
      <c r="L1731" s="66" t="s">
        <v>666</v>
      </c>
      <c r="O1731" s="73" t="s">
        <v>139</v>
      </c>
      <c r="P1731" s="73">
        <v>1.706</v>
      </c>
      <c r="Q1731" s="66" t="s">
        <v>59</v>
      </c>
      <c r="R1731" s="66" t="s">
        <v>467</v>
      </c>
      <c r="S1731" s="67">
        <v>29868.516923077001</v>
      </c>
      <c r="T1731" s="67">
        <f t="shared" ref="T1731:T1794" si="27">S1731*P1731</f>
        <v>50955.689870769362</v>
      </c>
      <c r="U1731" s="67">
        <v>149342.58461538501</v>
      </c>
      <c r="V1731" s="68">
        <v>1</v>
      </c>
    </row>
    <row r="1732" spans="2:22" x14ac:dyDescent="0.25">
      <c r="B1732" s="66">
        <v>0</v>
      </c>
      <c r="C1732" s="66">
        <v>847</v>
      </c>
      <c r="D1732" s="66">
        <v>851</v>
      </c>
      <c r="E1732" s="66">
        <v>853</v>
      </c>
      <c r="F1732" s="66">
        <v>853</v>
      </c>
      <c r="G1732" s="66" t="s">
        <v>287</v>
      </c>
      <c r="H1732" s="66" t="s">
        <v>528</v>
      </c>
      <c r="I1732" s="76" t="s">
        <v>545</v>
      </c>
      <c r="J1732" s="66" t="s">
        <v>664</v>
      </c>
      <c r="K1732" s="66" t="s">
        <v>665</v>
      </c>
      <c r="L1732" s="66" t="s">
        <v>666</v>
      </c>
      <c r="O1732" s="73" t="s">
        <v>139</v>
      </c>
      <c r="P1732" s="73">
        <v>1.706</v>
      </c>
      <c r="Q1732" s="66" t="s">
        <v>62</v>
      </c>
      <c r="R1732" s="66" t="s">
        <v>476</v>
      </c>
      <c r="S1732" s="67">
        <v>10224.1502692308</v>
      </c>
      <c r="T1732" s="67">
        <f t="shared" si="27"/>
        <v>17442.400359307747</v>
      </c>
      <c r="U1732" s="67">
        <v>102241.502692308</v>
      </c>
      <c r="V1732" s="68">
        <v>1</v>
      </c>
    </row>
    <row r="1733" spans="2:22" x14ac:dyDescent="0.25">
      <c r="B1733" s="66">
        <v>0</v>
      </c>
      <c r="C1733" s="66">
        <v>847</v>
      </c>
      <c r="D1733" s="66">
        <v>851</v>
      </c>
      <c r="E1733" s="66">
        <v>979</v>
      </c>
      <c r="F1733" s="66">
        <v>979</v>
      </c>
      <c r="G1733" s="66" t="s">
        <v>287</v>
      </c>
      <c r="H1733" s="66" t="s">
        <v>528</v>
      </c>
      <c r="I1733" s="76" t="s">
        <v>545</v>
      </c>
      <c r="J1733" s="66" t="s">
        <v>664</v>
      </c>
      <c r="K1733" s="66" t="s">
        <v>443</v>
      </c>
      <c r="L1733" s="66" t="s">
        <v>442</v>
      </c>
      <c r="O1733" s="73" t="s">
        <v>139</v>
      </c>
      <c r="P1733" s="73">
        <v>1.706</v>
      </c>
      <c r="Q1733" s="66" t="s">
        <v>59</v>
      </c>
      <c r="R1733" s="66" t="s">
        <v>474</v>
      </c>
      <c r="S1733" s="67">
        <v>3698.5836923076899</v>
      </c>
      <c r="T1733" s="67">
        <f t="shared" si="27"/>
        <v>6309.783779076919</v>
      </c>
      <c r="U1733" s="67">
        <v>61643.061538461501</v>
      </c>
      <c r="V1733" s="68">
        <v>2</v>
      </c>
    </row>
    <row r="1734" spans="2:22" x14ac:dyDescent="0.25">
      <c r="B1734" s="66">
        <v>0</v>
      </c>
      <c r="C1734" s="66">
        <v>847</v>
      </c>
      <c r="D1734" s="66">
        <v>851</v>
      </c>
      <c r="E1734" s="66">
        <v>979</v>
      </c>
      <c r="F1734" s="66">
        <v>979</v>
      </c>
      <c r="G1734" s="66" t="s">
        <v>287</v>
      </c>
      <c r="H1734" s="66" t="s">
        <v>528</v>
      </c>
      <c r="I1734" s="76" t="s">
        <v>545</v>
      </c>
      <c r="J1734" s="66" t="s">
        <v>664</v>
      </c>
      <c r="K1734" s="66" t="s">
        <v>443</v>
      </c>
      <c r="L1734" s="66" t="s">
        <v>442</v>
      </c>
      <c r="O1734" s="73" t="s">
        <v>139</v>
      </c>
      <c r="P1734" s="73">
        <v>1.706</v>
      </c>
      <c r="Q1734" s="66" t="s">
        <v>59</v>
      </c>
      <c r="R1734" s="66" t="s">
        <v>471</v>
      </c>
      <c r="S1734" s="67">
        <v>39064.264184615502</v>
      </c>
      <c r="T1734" s="67">
        <f t="shared" si="27"/>
        <v>66643.634698954047</v>
      </c>
      <c r="U1734" s="67">
        <v>488303.30230769201</v>
      </c>
      <c r="V1734" s="68">
        <v>8</v>
      </c>
    </row>
    <row r="1735" spans="2:22" x14ac:dyDescent="0.25">
      <c r="B1735" s="66">
        <v>0</v>
      </c>
      <c r="C1735" s="66">
        <v>847</v>
      </c>
      <c r="D1735" s="66">
        <v>851</v>
      </c>
      <c r="E1735" s="66">
        <v>979</v>
      </c>
      <c r="F1735" s="66">
        <v>979</v>
      </c>
      <c r="G1735" s="66" t="s">
        <v>287</v>
      </c>
      <c r="H1735" s="66" t="s">
        <v>528</v>
      </c>
      <c r="I1735" s="76" t="s">
        <v>545</v>
      </c>
      <c r="J1735" s="66" t="s">
        <v>664</v>
      </c>
      <c r="K1735" s="66" t="s">
        <v>443</v>
      </c>
      <c r="L1735" s="66" t="s">
        <v>442</v>
      </c>
      <c r="O1735" s="73" t="s">
        <v>139</v>
      </c>
      <c r="P1735" s="73">
        <v>1.706</v>
      </c>
      <c r="Q1735" s="66" t="s">
        <v>59</v>
      </c>
      <c r="R1735" s="66" t="s">
        <v>475</v>
      </c>
      <c r="S1735" s="67">
        <v>6829.6469538461597</v>
      </c>
      <c r="T1735" s="67">
        <f t="shared" si="27"/>
        <v>11651.377703261549</v>
      </c>
      <c r="U1735" s="67">
        <v>75884.966153846195</v>
      </c>
      <c r="V1735" s="68">
        <v>1</v>
      </c>
    </row>
    <row r="1736" spans="2:22" x14ac:dyDescent="0.25">
      <c r="B1736" s="66">
        <v>0</v>
      </c>
      <c r="C1736" s="66">
        <v>847</v>
      </c>
      <c r="D1736" s="66">
        <v>851</v>
      </c>
      <c r="E1736" s="66">
        <v>979</v>
      </c>
      <c r="F1736" s="66">
        <v>979</v>
      </c>
      <c r="G1736" s="66" t="s">
        <v>287</v>
      </c>
      <c r="H1736" s="66" t="s">
        <v>528</v>
      </c>
      <c r="I1736" s="76" t="s">
        <v>545</v>
      </c>
      <c r="J1736" s="66" t="s">
        <v>664</v>
      </c>
      <c r="K1736" s="66" t="s">
        <v>443</v>
      </c>
      <c r="L1736" s="66" t="s">
        <v>442</v>
      </c>
      <c r="O1736" s="73" t="s">
        <v>139</v>
      </c>
      <c r="P1736" s="73">
        <v>1.706</v>
      </c>
      <c r="Q1736" s="66" t="s">
        <v>59</v>
      </c>
      <c r="R1736" s="66" t="s">
        <v>465</v>
      </c>
      <c r="S1736" s="67">
        <v>29625.124230769299</v>
      </c>
      <c r="T1736" s="67">
        <f t="shared" si="27"/>
        <v>50540.461937692424</v>
      </c>
      <c r="U1736" s="67">
        <v>296251.24230769201</v>
      </c>
      <c r="V1736" s="68">
        <v>4</v>
      </c>
    </row>
    <row r="1737" spans="2:22" x14ac:dyDescent="0.25">
      <c r="B1737" s="66">
        <v>0</v>
      </c>
      <c r="C1737" s="66">
        <v>847</v>
      </c>
      <c r="D1737" s="66">
        <v>851</v>
      </c>
      <c r="E1737" s="66">
        <v>979</v>
      </c>
      <c r="F1737" s="66">
        <v>979</v>
      </c>
      <c r="G1737" s="66" t="s">
        <v>287</v>
      </c>
      <c r="H1737" s="66" t="s">
        <v>528</v>
      </c>
      <c r="I1737" s="76" t="s">
        <v>545</v>
      </c>
      <c r="J1737" s="66" t="s">
        <v>664</v>
      </c>
      <c r="K1737" s="66" t="s">
        <v>443</v>
      </c>
      <c r="L1737" s="66" t="s">
        <v>442</v>
      </c>
      <c r="O1737" s="73" t="s">
        <v>139</v>
      </c>
      <c r="P1737" s="73">
        <v>1.706</v>
      </c>
      <c r="Q1737" s="66" t="s">
        <v>59</v>
      </c>
      <c r="R1737" s="66" t="s">
        <v>476</v>
      </c>
      <c r="S1737" s="67">
        <v>39492.082692307602</v>
      </c>
      <c r="T1737" s="67">
        <f t="shared" si="27"/>
        <v>67373.493073076766</v>
      </c>
      <c r="U1737" s="67">
        <v>394920.82692307699</v>
      </c>
      <c r="V1737" s="68">
        <v>4</v>
      </c>
    </row>
    <row r="1738" spans="2:22" x14ac:dyDescent="0.25">
      <c r="B1738" s="66">
        <v>0</v>
      </c>
      <c r="C1738" s="66">
        <v>847</v>
      </c>
      <c r="D1738" s="66">
        <v>851</v>
      </c>
      <c r="E1738" s="66">
        <v>979</v>
      </c>
      <c r="F1738" s="66">
        <v>979</v>
      </c>
      <c r="G1738" s="66" t="s">
        <v>287</v>
      </c>
      <c r="H1738" s="66" t="s">
        <v>528</v>
      </c>
      <c r="I1738" s="76" t="s">
        <v>545</v>
      </c>
      <c r="J1738" s="66" t="s">
        <v>664</v>
      </c>
      <c r="K1738" s="66" t="s">
        <v>443</v>
      </c>
      <c r="L1738" s="66" t="s">
        <v>442</v>
      </c>
      <c r="O1738" s="73" t="s">
        <v>139</v>
      </c>
      <c r="P1738" s="73">
        <v>1.706</v>
      </c>
      <c r="Q1738" s="66" t="s">
        <v>59</v>
      </c>
      <c r="R1738" s="66" t="s">
        <v>466</v>
      </c>
      <c r="S1738" s="67">
        <v>49269.173019230802</v>
      </c>
      <c r="T1738" s="67">
        <f t="shared" si="27"/>
        <v>84053.20917080775</v>
      </c>
      <c r="U1738" s="67">
        <v>328461.15346153802</v>
      </c>
      <c r="V1738" s="68">
        <v>3</v>
      </c>
    </row>
    <row r="1739" spans="2:22" x14ac:dyDescent="0.25">
      <c r="B1739" s="66">
        <v>0</v>
      </c>
      <c r="C1739" s="66">
        <v>847</v>
      </c>
      <c r="D1739" s="66">
        <v>851</v>
      </c>
      <c r="E1739" s="66">
        <v>979</v>
      </c>
      <c r="F1739" s="66">
        <v>979</v>
      </c>
      <c r="G1739" s="66" t="s">
        <v>287</v>
      </c>
      <c r="H1739" s="66" t="s">
        <v>528</v>
      </c>
      <c r="I1739" s="76" t="s">
        <v>545</v>
      </c>
      <c r="J1739" s="66" t="s">
        <v>664</v>
      </c>
      <c r="K1739" s="66" t="s">
        <v>443</v>
      </c>
      <c r="L1739" s="66" t="s">
        <v>442</v>
      </c>
      <c r="O1739" s="73" t="s">
        <v>139</v>
      </c>
      <c r="P1739" s="73">
        <v>1.706</v>
      </c>
      <c r="Q1739" s="66" t="s">
        <v>59</v>
      </c>
      <c r="R1739" s="66" t="s">
        <v>467</v>
      </c>
      <c r="S1739" s="67">
        <v>59257.9881538462</v>
      </c>
      <c r="T1739" s="67">
        <f t="shared" si="27"/>
        <v>101094.12779046161</v>
      </c>
      <c r="U1739" s="67">
        <v>296289.94076923101</v>
      </c>
      <c r="V1739" s="68">
        <v>2</v>
      </c>
    </row>
    <row r="1740" spans="2:22" x14ac:dyDescent="0.25">
      <c r="B1740" s="66">
        <v>0</v>
      </c>
      <c r="C1740" s="66">
        <v>1524256431</v>
      </c>
      <c r="D1740" s="66">
        <v>1524256431</v>
      </c>
      <c r="E1740" s="66">
        <v>1524256431</v>
      </c>
      <c r="F1740" s="66">
        <v>1524256431</v>
      </c>
      <c r="G1740" s="66" t="s">
        <v>18</v>
      </c>
      <c r="H1740" s="66" t="s">
        <v>133</v>
      </c>
      <c r="O1740" s="69" t="s">
        <v>139</v>
      </c>
      <c r="P1740" s="69">
        <v>1.706</v>
      </c>
      <c r="Q1740" s="66" t="s">
        <v>59</v>
      </c>
      <c r="R1740" s="66" t="s">
        <v>475</v>
      </c>
      <c r="S1740" s="67">
        <v>7245.2421000000004</v>
      </c>
      <c r="T1740" s="67">
        <f t="shared" si="27"/>
        <v>12360.383022600001</v>
      </c>
      <c r="U1740" s="67">
        <v>80502.69</v>
      </c>
      <c r="V1740" s="68">
        <v>1</v>
      </c>
    </row>
    <row r="1741" spans="2:22" x14ac:dyDescent="0.25">
      <c r="B1741" s="66">
        <v>0</v>
      </c>
      <c r="C1741" s="66">
        <v>1524256431</v>
      </c>
      <c r="D1741" s="66">
        <v>1524256643</v>
      </c>
      <c r="E1741" s="66">
        <v>1524256643</v>
      </c>
      <c r="F1741" s="66">
        <v>1524256643</v>
      </c>
      <c r="G1741" s="66" t="s">
        <v>18</v>
      </c>
      <c r="H1741" s="66" t="s">
        <v>133</v>
      </c>
      <c r="I1741" s="66" t="s">
        <v>459</v>
      </c>
      <c r="J1741" s="66" t="s">
        <v>610</v>
      </c>
      <c r="O1741" s="69" t="s">
        <v>139</v>
      </c>
      <c r="P1741" s="69">
        <v>1.706</v>
      </c>
      <c r="Q1741" s="66" t="s">
        <v>59</v>
      </c>
      <c r="R1741" s="66" t="s">
        <v>475</v>
      </c>
      <c r="S1741" s="67">
        <v>13047.2464846154</v>
      </c>
      <c r="T1741" s="67">
        <f t="shared" si="27"/>
        <v>22258.602502753871</v>
      </c>
      <c r="U1741" s="67">
        <v>144969.40538461501</v>
      </c>
      <c r="V1741" s="68">
        <v>2</v>
      </c>
    </row>
    <row r="1742" spans="2:22" x14ac:dyDescent="0.25">
      <c r="B1742" s="66">
        <v>0</v>
      </c>
      <c r="C1742" s="66">
        <v>1524256431</v>
      </c>
      <c r="D1742" s="66">
        <v>1524256643</v>
      </c>
      <c r="E1742" s="66">
        <v>1524256643</v>
      </c>
      <c r="F1742" s="66">
        <v>1524256643</v>
      </c>
      <c r="G1742" s="66" t="s">
        <v>18</v>
      </c>
      <c r="H1742" s="66" t="s">
        <v>133</v>
      </c>
      <c r="I1742" s="66" t="s">
        <v>459</v>
      </c>
      <c r="J1742" s="66" t="s">
        <v>610</v>
      </c>
      <c r="O1742" s="69" t="s">
        <v>139</v>
      </c>
      <c r="P1742" s="69">
        <v>1.706</v>
      </c>
      <c r="Q1742" s="66" t="s">
        <v>59</v>
      </c>
      <c r="R1742" s="66" t="s">
        <v>476</v>
      </c>
      <c r="S1742" s="67">
        <v>23895.353999999999</v>
      </c>
      <c r="T1742" s="67">
        <f t="shared" si="27"/>
        <v>40765.473923999998</v>
      </c>
      <c r="U1742" s="67">
        <v>238953.54</v>
      </c>
      <c r="V1742" s="68">
        <v>3</v>
      </c>
    </row>
    <row r="1743" spans="2:22" x14ac:dyDescent="0.25">
      <c r="B1743" s="66">
        <v>0</v>
      </c>
      <c r="C1743" s="66">
        <v>1524256431</v>
      </c>
      <c r="D1743" s="66">
        <v>1524256643</v>
      </c>
      <c r="E1743" s="66">
        <v>1524256643</v>
      </c>
      <c r="F1743" s="66">
        <v>1524256643</v>
      </c>
      <c r="G1743" s="66" t="s">
        <v>18</v>
      </c>
      <c r="H1743" s="66" t="s">
        <v>133</v>
      </c>
      <c r="I1743" s="66" t="s">
        <v>459</v>
      </c>
      <c r="J1743" s="66" t="s">
        <v>610</v>
      </c>
      <c r="O1743" s="69" t="s">
        <v>139</v>
      </c>
      <c r="P1743" s="69">
        <v>1.706</v>
      </c>
      <c r="Q1743" s="66" t="s">
        <v>59</v>
      </c>
      <c r="R1743" s="66" t="s">
        <v>466</v>
      </c>
      <c r="S1743" s="67">
        <v>55914.641942307797</v>
      </c>
      <c r="T1743" s="67">
        <f t="shared" si="27"/>
        <v>95390.379153577102</v>
      </c>
      <c r="U1743" s="67">
        <v>372764.27961538499</v>
      </c>
      <c r="V1743" s="68">
        <v>3</v>
      </c>
    </row>
    <row r="1744" spans="2:22" x14ac:dyDescent="0.25">
      <c r="B1744" s="66">
        <v>0</v>
      </c>
      <c r="C1744" s="66">
        <v>1524256431</v>
      </c>
      <c r="D1744" s="66">
        <v>1524256643</v>
      </c>
      <c r="E1744" s="66">
        <v>1524256643</v>
      </c>
      <c r="F1744" s="66">
        <v>1524256643</v>
      </c>
      <c r="G1744" s="66" t="s">
        <v>18</v>
      </c>
      <c r="H1744" s="66" t="s">
        <v>133</v>
      </c>
      <c r="I1744" s="66" t="s">
        <v>459</v>
      </c>
      <c r="J1744" s="66" t="s">
        <v>610</v>
      </c>
      <c r="O1744" s="69" t="s">
        <v>139</v>
      </c>
      <c r="P1744" s="69">
        <v>1.706</v>
      </c>
      <c r="Q1744" s="66" t="s">
        <v>59</v>
      </c>
      <c r="R1744" s="66" t="s">
        <v>467</v>
      </c>
      <c r="S1744" s="67">
        <v>71705.349999999802</v>
      </c>
      <c r="T1744" s="67">
        <f t="shared" si="27"/>
        <v>122329.32709999966</v>
      </c>
      <c r="U1744" s="67">
        <v>358526.75</v>
      </c>
      <c r="V1744" s="68">
        <v>3</v>
      </c>
    </row>
    <row r="1745" spans="2:22" x14ac:dyDescent="0.25">
      <c r="B1745" s="66">
        <v>0</v>
      </c>
      <c r="C1745" s="66">
        <v>1524256431</v>
      </c>
      <c r="D1745" s="66">
        <v>1524256643</v>
      </c>
      <c r="E1745" s="66">
        <v>1524256643</v>
      </c>
      <c r="F1745" s="66">
        <v>1524256643</v>
      </c>
      <c r="G1745" s="66" t="s">
        <v>18</v>
      </c>
      <c r="H1745" s="66" t="s">
        <v>133</v>
      </c>
      <c r="I1745" s="66" t="s">
        <v>459</v>
      </c>
      <c r="J1745" s="66" t="s">
        <v>610</v>
      </c>
      <c r="O1745" s="69" t="s">
        <v>139</v>
      </c>
      <c r="P1745" s="69">
        <v>1.706</v>
      </c>
      <c r="Q1745" s="66" t="s">
        <v>59</v>
      </c>
      <c r="R1745" s="66" t="s">
        <v>478</v>
      </c>
      <c r="S1745" s="67">
        <v>58494.210923076898</v>
      </c>
      <c r="T1745" s="67">
        <f t="shared" si="27"/>
        <v>99791.123834769183</v>
      </c>
      <c r="U1745" s="67">
        <v>194980.703076923</v>
      </c>
      <c r="V1745" s="68">
        <v>1</v>
      </c>
    </row>
    <row r="1746" spans="2:22" x14ac:dyDescent="0.25">
      <c r="B1746" s="66">
        <v>0</v>
      </c>
      <c r="C1746" s="66">
        <v>1524256431</v>
      </c>
      <c r="D1746" s="66">
        <v>1524256856</v>
      </c>
      <c r="E1746" s="66">
        <v>1524256856</v>
      </c>
      <c r="F1746" s="66">
        <v>1524256856</v>
      </c>
      <c r="G1746" s="66" t="s">
        <v>18</v>
      </c>
      <c r="H1746" s="66" t="s">
        <v>133</v>
      </c>
      <c r="I1746" s="66" t="s">
        <v>580</v>
      </c>
      <c r="J1746" s="66" t="s">
        <v>581</v>
      </c>
      <c r="O1746" s="69" t="s">
        <v>139</v>
      </c>
      <c r="P1746" s="69">
        <v>1.706</v>
      </c>
      <c r="Q1746" s="66" t="s">
        <v>59</v>
      </c>
      <c r="R1746" s="66" t="s">
        <v>474</v>
      </c>
      <c r="S1746" s="67">
        <v>3440.9034230769198</v>
      </c>
      <c r="T1746" s="67">
        <f t="shared" si="27"/>
        <v>5870.1812397692247</v>
      </c>
      <c r="U1746" s="67">
        <v>57348.390384615399</v>
      </c>
      <c r="V1746" s="68">
        <v>1</v>
      </c>
    </row>
    <row r="1747" spans="2:22" x14ac:dyDescent="0.25">
      <c r="B1747" s="66">
        <v>0</v>
      </c>
      <c r="C1747" s="66">
        <v>1524256431</v>
      </c>
      <c r="D1747" s="66">
        <v>1524256856</v>
      </c>
      <c r="E1747" s="66">
        <v>1524256856</v>
      </c>
      <c r="F1747" s="66">
        <v>1524256856</v>
      </c>
      <c r="G1747" s="66" t="s">
        <v>18</v>
      </c>
      <c r="H1747" s="66" t="s">
        <v>133</v>
      </c>
      <c r="I1747" s="66" t="s">
        <v>580</v>
      </c>
      <c r="J1747" s="66" t="s">
        <v>581</v>
      </c>
      <c r="O1747" s="69" t="s">
        <v>139</v>
      </c>
      <c r="P1747" s="69">
        <v>1.706</v>
      </c>
      <c r="Q1747" s="66" t="s">
        <v>59</v>
      </c>
      <c r="R1747" s="66" t="s">
        <v>471</v>
      </c>
      <c r="S1747" s="67">
        <v>5512.03430769231</v>
      </c>
      <c r="T1747" s="67">
        <f t="shared" si="27"/>
        <v>9403.5305289230801</v>
      </c>
      <c r="U1747" s="67">
        <v>68900.428846153896</v>
      </c>
      <c r="V1747" s="68">
        <v>1</v>
      </c>
    </row>
    <row r="1748" spans="2:22" x14ac:dyDescent="0.25">
      <c r="B1748" s="66">
        <v>0</v>
      </c>
      <c r="C1748" s="66">
        <v>1524256431</v>
      </c>
      <c r="D1748" s="66">
        <v>1524256856</v>
      </c>
      <c r="E1748" s="66">
        <v>1524256856</v>
      </c>
      <c r="F1748" s="66">
        <v>1524256856</v>
      </c>
      <c r="G1748" s="66" t="s">
        <v>18</v>
      </c>
      <c r="H1748" s="66" t="s">
        <v>133</v>
      </c>
      <c r="I1748" s="66" t="s">
        <v>580</v>
      </c>
      <c r="J1748" s="66" t="s">
        <v>581</v>
      </c>
      <c r="O1748" s="69" t="s">
        <v>139</v>
      </c>
      <c r="P1748" s="69">
        <v>1.706</v>
      </c>
      <c r="Q1748" s="66" t="s">
        <v>59</v>
      </c>
      <c r="R1748" s="66" t="s">
        <v>465</v>
      </c>
      <c r="S1748" s="67">
        <v>36694.556038461502</v>
      </c>
      <c r="T1748" s="67">
        <f t="shared" si="27"/>
        <v>62600.912601615324</v>
      </c>
      <c r="U1748" s="67">
        <v>366945.56038461498</v>
      </c>
      <c r="V1748" s="68">
        <v>4</v>
      </c>
    </row>
    <row r="1749" spans="2:22" x14ac:dyDescent="0.25">
      <c r="B1749" s="66">
        <v>0</v>
      </c>
      <c r="C1749" s="66">
        <v>1524256431</v>
      </c>
      <c r="D1749" s="66">
        <v>1524256856</v>
      </c>
      <c r="E1749" s="66">
        <v>1524256856</v>
      </c>
      <c r="F1749" s="66">
        <v>1524256856</v>
      </c>
      <c r="G1749" s="66" t="s">
        <v>18</v>
      </c>
      <c r="H1749" s="66" t="s">
        <v>133</v>
      </c>
      <c r="I1749" s="66" t="s">
        <v>580</v>
      </c>
      <c r="J1749" s="66" t="s">
        <v>581</v>
      </c>
      <c r="O1749" s="69" t="s">
        <v>139</v>
      </c>
      <c r="P1749" s="69">
        <v>1.706</v>
      </c>
      <c r="Q1749" s="66" t="s">
        <v>59</v>
      </c>
      <c r="R1749" s="66" t="s">
        <v>476</v>
      </c>
      <c r="S1749" s="67">
        <v>3269.2292307692301</v>
      </c>
      <c r="T1749" s="67">
        <f t="shared" si="27"/>
        <v>5577.3050676923067</v>
      </c>
      <c r="U1749" s="67">
        <v>32692.2923076923</v>
      </c>
      <c r="V1749" s="68">
        <v>1</v>
      </c>
    </row>
    <row r="1750" spans="2:22" x14ac:dyDescent="0.25">
      <c r="B1750" s="66">
        <v>0</v>
      </c>
      <c r="C1750" s="66">
        <v>1524256431</v>
      </c>
      <c r="D1750" s="66">
        <v>1524256856</v>
      </c>
      <c r="E1750" s="66">
        <v>1524256856</v>
      </c>
      <c r="F1750" s="66">
        <v>1524256856</v>
      </c>
      <c r="G1750" s="66" t="s">
        <v>18</v>
      </c>
      <c r="H1750" s="66" t="s">
        <v>133</v>
      </c>
      <c r="I1750" s="66" t="s">
        <v>580</v>
      </c>
      <c r="J1750" s="66" t="s">
        <v>581</v>
      </c>
      <c r="O1750" s="69" t="s">
        <v>139</v>
      </c>
      <c r="P1750" s="69">
        <v>1.706</v>
      </c>
      <c r="Q1750" s="66" t="s">
        <v>59</v>
      </c>
      <c r="R1750" s="66" t="s">
        <v>466</v>
      </c>
      <c r="S1750" s="67">
        <v>38450.614615384598</v>
      </c>
      <c r="T1750" s="67">
        <f t="shared" si="27"/>
        <v>65596.748533846127</v>
      </c>
      <c r="U1750" s="67">
        <v>256337.430769231</v>
      </c>
      <c r="V1750" s="68">
        <v>2</v>
      </c>
    </row>
    <row r="1751" spans="2:22" x14ac:dyDescent="0.25">
      <c r="B1751" s="66">
        <v>0</v>
      </c>
      <c r="C1751" s="66">
        <v>1524256431</v>
      </c>
      <c r="D1751" s="66">
        <v>1524256856</v>
      </c>
      <c r="E1751" s="66">
        <v>1524256856</v>
      </c>
      <c r="F1751" s="66">
        <v>1524256856</v>
      </c>
      <c r="G1751" s="66" t="s">
        <v>18</v>
      </c>
      <c r="H1751" s="66" t="s">
        <v>133</v>
      </c>
      <c r="I1751" s="66" t="s">
        <v>580</v>
      </c>
      <c r="J1751" s="66" t="s">
        <v>581</v>
      </c>
      <c r="O1751" s="69" t="s">
        <v>139</v>
      </c>
      <c r="P1751" s="69">
        <v>1.706</v>
      </c>
      <c r="Q1751" s="66" t="s">
        <v>59</v>
      </c>
      <c r="R1751" s="66" t="s">
        <v>467</v>
      </c>
      <c r="S1751" s="67">
        <v>46168.864615384598</v>
      </c>
      <c r="T1751" s="67">
        <f t="shared" si="27"/>
        <v>78764.083033846124</v>
      </c>
      <c r="U1751" s="67">
        <v>230844.323076923</v>
      </c>
      <c r="V1751" s="68">
        <v>2</v>
      </c>
    </row>
    <row r="1752" spans="2:22" x14ac:dyDescent="0.25">
      <c r="B1752" s="66">
        <v>0</v>
      </c>
      <c r="C1752" s="66">
        <v>1524256431</v>
      </c>
      <c r="D1752" s="66">
        <v>1524256856</v>
      </c>
      <c r="E1752" s="66">
        <v>1524256856</v>
      </c>
      <c r="F1752" s="66">
        <v>1524256856</v>
      </c>
      <c r="G1752" s="66" t="s">
        <v>18</v>
      </c>
      <c r="H1752" s="66" t="s">
        <v>133</v>
      </c>
      <c r="I1752" s="66" t="s">
        <v>580</v>
      </c>
      <c r="J1752" s="66" t="s">
        <v>581</v>
      </c>
      <c r="O1752" s="69" t="s">
        <v>139</v>
      </c>
      <c r="P1752" s="69">
        <v>1.706</v>
      </c>
      <c r="Q1752" s="66" t="s">
        <v>59</v>
      </c>
      <c r="R1752" s="66" t="s">
        <v>468</v>
      </c>
      <c r="S1752" s="67">
        <v>40524.074423077</v>
      </c>
      <c r="T1752" s="67">
        <f t="shared" si="27"/>
        <v>69134.070965769366</v>
      </c>
      <c r="U1752" s="67">
        <v>162096.297692308</v>
      </c>
      <c r="V1752" s="68">
        <v>1</v>
      </c>
    </row>
    <row r="1753" spans="2:22" x14ac:dyDescent="0.25">
      <c r="B1753" s="66">
        <v>0</v>
      </c>
      <c r="C1753" s="66">
        <v>1524256431</v>
      </c>
      <c r="D1753" s="66">
        <v>1524256856</v>
      </c>
      <c r="E1753" s="66">
        <v>1524256856</v>
      </c>
      <c r="F1753" s="66">
        <v>1524256856</v>
      </c>
      <c r="G1753" s="66" t="s">
        <v>18</v>
      </c>
      <c r="H1753" s="66" t="s">
        <v>133</v>
      </c>
      <c r="I1753" s="66" t="s">
        <v>580</v>
      </c>
      <c r="J1753" s="66" t="s">
        <v>581</v>
      </c>
      <c r="O1753" s="69" t="s">
        <v>139</v>
      </c>
      <c r="P1753" s="69">
        <v>1.706</v>
      </c>
      <c r="Q1753" s="66" t="s">
        <v>59</v>
      </c>
      <c r="R1753" s="66" t="s">
        <v>478</v>
      </c>
      <c r="S1753" s="67">
        <v>64697.174538461397</v>
      </c>
      <c r="T1753" s="67">
        <f t="shared" si="27"/>
        <v>110373.37976261514</v>
      </c>
      <c r="U1753" s="67">
        <v>215657.24846153799</v>
      </c>
      <c r="V1753" s="68">
        <v>1</v>
      </c>
    </row>
    <row r="1754" spans="2:22" x14ac:dyDescent="0.25">
      <c r="B1754" s="66">
        <v>0</v>
      </c>
      <c r="C1754" s="66">
        <v>1524256431</v>
      </c>
      <c r="D1754" s="66">
        <v>1524256856</v>
      </c>
      <c r="E1754" s="66">
        <v>1524256856</v>
      </c>
      <c r="F1754" s="66">
        <v>1524256856</v>
      </c>
      <c r="G1754" s="66" t="s">
        <v>18</v>
      </c>
      <c r="H1754" s="66" t="s">
        <v>133</v>
      </c>
      <c r="I1754" s="66" t="s">
        <v>580</v>
      </c>
      <c r="J1754" s="66" t="s">
        <v>581</v>
      </c>
      <c r="O1754" s="69" t="s">
        <v>139</v>
      </c>
      <c r="P1754" s="69">
        <v>1.706</v>
      </c>
      <c r="Q1754" s="66" t="s">
        <v>59</v>
      </c>
      <c r="R1754" s="66" t="s">
        <v>470</v>
      </c>
      <c r="S1754" s="67">
        <v>144631.727307692</v>
      </c>
      <c r="T1754" s="67">
        <f t="shared" si="27"/>
        <v>246741.72678692255</v>
      </c>
      <c r="U1754" s="67">
        <v>321403.83846153802</v>
      </c>
      <c r="V1754" s="68">
        <v>1</v>
      </c>
    </row>
    <row r="1755" spans="2:22" x14ac:dyDescent="0.25">
      <c r="B1755" s="66">
        <v>0</v>
      </c>
      <c r="C1755" s="66">
        <v>1524256431</v>
      </c>
      <c r="D1755" s="66">
        <v>1524256856</v>
      </c>
      <c r="E1755" s="66">
        <v>1524256909</v>
      </c>
      <c r="F1755" s="66">
        <v>1524256909</v>
      </c>
      <c r="G1755" s="66" t="s">
        <v>18</v>
      </c>
      <c r="H1755" s="66" t="s">
        <v>133</v>
      </c>
      <c r="I1755" s="66" t="s">
        <v>580</v>
      </c>
      <c r="J1755" s="66" t="s">
        <v>581</v>
      </c>
      <c r="K1755" s="66" t="s">
        <v>364</v>
      </c>
      <c r="L1755" s="66" t="s">
        <v>513</v>
      </c>
      <c r="O1755" s="69" t="s">
        <v>139</v>
      </c>
      <c r="P1755" s="69">
        <v>1.706</v>
      </c>
      <c r="Q1755" s="66" t="s">
        <v>59</v>
      </c>
      <c r="R1755" s="66" t="s">
        <v>476</v>
      </c>
      <c r="S1755" s="67">
        <v>4471.15030769231</v>
      </c>
      <c r="T1755" s="67">
        <f t="shared" si="27"/>
        <v>7627.7824249230807</v>
      </c>
      <c r="U1755" s="67">
        <v>44711.503076923102</v>
      </c>
      <c r="V1755" s="68">
        <v>1</v>
      </c>
    </row>
    <row r="1756" spans="2:22" x14ac:dyDescent="0.25">
      <c r="B1756" s="66">
        <v>0</v>
      </c>
      <c r="C1756" s="66">
        <v>1524256431</v>
      </c>
      <c r="D1756" s="66">
        <v>1524256856</v>
      </c>
      <c r="E1756" s="66">
        <v>1524256909</v>
      </c>
      <c r="F1756" s="66">
        <v>1524256909</v>
      </c>
      <c r="G1756" s="66" t="s">
        <v>18</v>
      </c>
      <c r="H1756" s="66" t="s">
        <v>133</v>
      </c>
      <c r="I1756" s="66" t="s">
        <v>580</v>
      </c>
      <c r="J1756" s="66" t="s">
        <v>581</v>
      </c>
      <c r="K1756" s="66" t="s">
        <v>364</v>
      </c>
      <c r="L1756" s="66" t="s">
        <v>513</v>
      </c>
      <c r="O1756" s="69" t="s">
        <v>139</v>
      </c>
      <c r="P1756" s="69">
        <v>1.706</v>
      </c>
      <c r="Q1756" s="66" t="s">
        <v>59</v>
      </c>
      <c r="R1756" s="66" t="s">
        <v>467</v>
      </c>
      <c r="S1756" s="67">
        <v>73156.661615384597</v>
      </c>
      <c r="T1756" s="67">
        <f t="shared" si="27"/>
        <v>124805.26471584612</v>
      </c>
      <c r="U1756" s="67">
        <v>365783.30807692301</v>
      </c>
      <c r="V1756" s="68">
        <v>3</v>
      </c>
    </row>
    <row r="1757" spans="2:22" x14ac:dyDescent="0.25">
      <c r="B1757" s="66">
        <v>0</v>
      </c>
      <c r="C1757" s="66">
        <v>1524256431</v>
      </c>
      <c r="D1757" s="66">
        <v>1524256856</v>
      </c>
      <c r="E1757" s="66">
        <v>1524256909</v>
      </c>
      <c r="F1757" s="66">
        <v>1524256909</v>
      </c>
      <c r="G1757" s="66" t="s">
        <v>18</v>
      </c>
      <c r="H1757" s="66" t="s">
        <v>133</v>
      </c>
      <c r="I1757" s="66" t="s">
        <v>580</v>
      </c>
      <c r="J1757" s="66" t="s">
        <v>581</v>
      </c>
      <c r="K1757" s="66" t="s">
        <v>364</v>
      </c>
      <c r="L1757" s="66" t="s">
        <v>513</v>
      </c>
      <c r="O1757" s="69" t="s">
        <v>139</v>
      </c>
      <c r="P1757" s="69">
        <v>1.706</v>
      </c>
      <c r="Q1757" s="66" t="s">
        <v>59</v>
      </c>
      <c r="R1757" s="66" t="s">
        <v>468</v>
      </c>
      <c r="S1757" s="67">
        <v>126685.083461539</v>
      </c>
      <c r="T1757" s="67">
        <f t="shared" si="27"/>
        <v>216124.75238538554</v>
      </c>
      <c r="U1757" s="67">
        <v>506740.33384615398</v>
      </c>
      <c r="V1757" s="68">
        <v>3</v>
      </c>
    </row>
    <row r="1758" spans="2:22" x14ac:dyDescent="0.25">
      <c r="B1758" s="66">
        <v>0</v>
      </c>
      <c r="C1758" s="66">
        <v>1524256431</v>
      </c>
      <c r="D1758" s="66">
        <v>1524256856</v>
      </c>
      <c r="E1758" s="66">
        <v>1524256909</v>
      </c>
      <c r="F1758" s="66">
        <v>1524256909</v>
      </c>
      <c r="G1758" s="66" t="s">
        <v>18</v>
      </c>
      <c r="H1758" s="66" t="s">
        <v>133</v>
      </c>
      <c r="I1758" s="66" t="s">
        <v>580</v>
      </c>
      <c r="J1758" s="66" t="s">
        <v>581</v>
      </c>
      <c r="K1758" s="66" t="s">
        <v>364</v>
      </c>
      <c r="L1758" s="66" t="s">
        <v>513</v>
      </c>
      <c r="O1758" s="69" t="s">
        <v>139</v>
      </c>
      <c r="P1758" s="69">
        <v>1.706</v>
      </c>
      <c r="Q1758" s="66" t="s">
        <v>59</v>
      </c>
      <c r="R1758" s="66" t="s">
        <v>469</v>
      </c>
      <c r="S1758" s="67">
        <v>87742.701576923006</v>
      </c>
      <c r="T1758" s="67">
        <f t="shared" si="27"/>
        <v>149689.04889023065</v>
      </c>
      <c r="U1758" s="67">
        <v>250693.43307692299</v>
      </c>
      <c r="V1758" s="68">
        <v>1</v>
      </c>
    </row>
    <row r="1759" spans="2:22" x14ac:dyDescent="0.25">
      <c r="B1759" s="66">
        <v>0</v>
      </c>
      <c r="C1759" s="66">
        <v>1524256431</v>
      </c>
      <c r="D1759" s="66">
        <v>1524256856</v>
      </c>
      <c r="E1759" s="66">
        <v>1524256962</v>
      </c>
      <c r="F1759" s="66">
        <v>1524256962</v>
      </c>
      <c r="G1759" s="66" t="s">
        <v>18</v>
      </c>
      <c r="H1759" s="66" t="s">
        <v>133</v>
      </c>
      <c r="I1759" s="66" t="s">
        <v>580</v>
      </c>
      <c r="J1759" s="66" t="s">
        <v>581</v>
      </c>
      <c r="K1759" s="66" t="s">
        <v>445</v>
      </c>
      <c r="L1759" s="66" t="s">
        <v>444</v>
      </c>
      <c r="O1759" s="69" t="s">
        <v>139</v>
      </c>
      <c r="P1759" s="69">
        <v>1.706</v>
      </c>
      <c r="Q1759" s="66" t="s">
        <v>59</v>
      </c>
      <c r="R1759" s="66" t="s">
        <v>476</v>
      </c>
      <c r="S1759" s="67">
        <v>9136.8786153846195</v>
      </c>
      <c r="T1759" s="67">
        <f t="shared" si="27"/>
        <v>15587.51491784616</v>
      </c>
      <c r="U1759" s="67">
        <v>91368.786153846202</v>
      </c>
      <c r="V1759" s="68">
        <v>1</v>
      </c>
    </row>
    <row r="1760" spans="2:22" x14ac:dyDescent="0.25">
      <c r="B1760" s="66">
        <v>0</v>
      </c>
      <c r="C1760" s="66">
        <v>1524256431</v>
      </c>
      <c r="D1760" s="66">
        <v>1524256856</v>
      </c>
      <c r="E1760" s="66">
        <v>1524256962</v>
      </c>
      <c r="F1760" s="66">
        <v>1524256962</v>
      </c>
      <c r="G1760" s="66" t="s">
        <v>18</v>
      </c>
      <c r="H1760" s="66" t="s">
        <v>133</v>
      </c>
      <c r="I1760" s="66" t="s">
        <v>580</v>
      </c>
      <c r="J1760" s="66" t="s">
        <v>581</v>
      </c>
      <c r="K1760" s="66" t="s">
        <v>445</v>
      </c>
      <c r="L1760" s="66" t="s">
        <v>444</v>
      </c>
      <c r="O1760" s="69" t="s">
        <v>139</v>
      </c>
      <c r="P1760" s="69">
        <v>1.706</v>
      </c>
      <c r="Q1760" s="66" t="s">
        <v>59</v>
      </c>
      <c r="R1760" s="66" t="s">
        <v>466</v>
      </c>
      <c r="S1760" s="67">
        <v>17499.6783461538</v>
      </c>
      <c r="T1760" s="67">
        <f t="shared" si="27"/>
        <v>29854.451258538382</v>
      </c>
      <c r="U1760" s="67">
        <v>116664.52230769199</v>
      </c>
      <c r="V1760" s="68">
        <v>1</v>
      </c>
    </row>
    <row r="1761" spans="2:22" x14ac:dyDescent="0.25">
      <c r="B1761" s="66">
        <v>0</v>
      </c>
      <c r="C1761" s="66">
        <v>1524256431</v>
      </c>
      <c r="D1761" s="66">
        <v>1524256856</v>
      </c>
      <c r="E1761" s="66">
        <v>1524256962</v>
      </c>
      <c r="F1761" s="66">
        <v>1524256962</v>
      </c>
      <c r="G1761" s="66" t="s">
        <v>18</v>
      </c>
      <c r="H1761" s="66" t="s">
        <v>133</v>
      </c>
      <c r="I1761" s="66" t="s">
        <v>580</v>
      </c>
      <c r="J1761" s="66" t="s">
        <v>581</v>
      </c>
      <c r="K1761" s="66" t="s">
        <v>445</v>
      </c>
      <c r="L1761" s="66" t="s">
        <v>444</v>
      </c>
      <c r="O1761" s="69" t="s">
        <v>139</v>
      </c>
      <c r="P1761" s="69">
        <v>1.706</v>
      </c>
      <c r="Q1761" s="66" t="s">
        <v>59</v>
      </c>
      <c r="R1761" s="66" t="s">
        <v>467</v>
      </c>
      <c r="S1761" s="67">
        <v>135032.66192307699</v>
      </c>
      <c r="T1761" s="67">
        <f t="shared" si="27"/>
        <v>230365.72124076934</v>
      </c>
      <c r="U1761" s="67">
        <v>675163.30961538502</v>
      </c>
      <c r="V1761" s="68">
        <v>5</v>
      </c>
    </row>
    <row r="1762" spans="2:22" x14ac:dyDescent="0.25">
      <c r="B1762" s="66">
        <v>0</v>
      </c>
      <c r="C1762" s="66">
        <v>1524256431</v>
      </c>
      <c r="D1762" s="66">
        <v>1524256856</v>
      </c>
      <c r="E1762" s="66">
        <v>1524256962</v>
      </c>
      <c r="F1762" s="66">
        <v>1524256962</v>
      </c>
      <c r="G1762" s="66" t="s">
        <v>18</v>
      </c>
      <c r="H1762" s="66" t="s">
        <v>133</v>
      </c>
      <c r="I1762" s="66" t="s">
        <v>580</v>
      </c>
      <c r="J1762" s="66" t="s">
        <v>581</v>
      </c>
      <c r="K1762" s="66" t="s">
        <v>445</v>
      </c>
      <c r="L1762" s="66" t="s">
        <v>444</v>
      </c>
      <c r="O1762" s="69" t="s">
        <v>139</v>
      </c>
      <c r="P1762" s="69">
        <v>1.706</v>
      </c>
      <c r="Q1762" s="66" t="s">
        <v>59</v>
      </c>
      <c r="R1762" s="66" t="s">
        <v>468</v>
      </c>
      <c r="S1762" s="67">
        <v>88517.042499999996</v>
      </c>
      <c r="T1762" s="67">
        <f t="shared" si="27"/>
        <v>151010.074505</v>
      </c>
      <c r="U1762" s="67">
        <v>354068.17</v>
      </c>
      <c r="V1762" s="68">
        <v>2</v>
      </c>
    </row>
    <row r="1763" spans="2:22" x14ac:dyDescent="0.25">
      <c r="B1763" s="66">
        <v>0</v>
      </c>
      <c r="C1763" s="66">
        <v>1524256431</v>
      </c>
      <c r="D1763" s="66">
        <v>1524256856</v>
      </c>
      <c r="E1763" s="66">
        <v>1524256962</v>
      </c>
      <c r="F1763" s="66">
        <v>1524256962</v>
      </c>
      <c r="G1763" s="66" t="s">
        <v>18</v>
      </c>
      <c r="H1763" s="66" t="s">
        <v>133</v>
      </c>
      <c r="I1763" s="66" t="s">
        <v>580</v>
      </c>
      <c r="J1763" s="66" t="s">
        <v>581</v>
      </c>
      <c r="K1763" s="66" t="s">
        <v>445</v>
      </c>
      <c r="L1763" s="66" t="s">
        <v>444</v>
      </c>
      <c r="O1763" s="69" t="s">
        <v>139</v>
      </c>
      <c r="P1763" s="69">
        <v>1.706</v>
      </c>
      <c r="Q1763" s="66" t="s">
        <v>59</v>
      </c>
      <c r="R1763" s="66" t="s">
        <v>478</v>
      </c>
      <c r="S1763" s="67">
        <v>131697.30796153899</v>
      </c>
      <c r="T1763" s="67">
        <f t="shared" si="27"/>
        <v>224675.6073823855</v>
      </c>
      <c r="U1763" s="67">
        <v>438991.02653846203</v>
      </c>
      <c r="V1763" s="68">
        <v>2</v>
      </c>
    </row>
    <row r="1764" spans="2:22" x14ac:dyDescent="0.25">
      <c r="B1764" s="66">
        <v>0</v>
      </c>
      <c r="C1764" s="66">
        <v>1524256431</v>
      </c>
      <c r="D1764" s="66">
        <v>1524256856</v>
      </c>
      <c r="E1764" s="66">
        <v>1524256962</v>
      </c>
      <c r="F1764" s="66">
        <v>1524256962</v>
      </c>
      <c r="G1764" s="66" t="s">
        <v>18</v>
      </c>
      <c r="H1764" s="66" t="s">
        <v>133</v>
      </c>
      <c r="I1764" s="66" t="s">
        <v>580</v>
      </c>
      <c r="J1764" s="66" t="s">
        <v>581</v>
      </c>
      <c r="K1764" s="66" t="s">
        <v>445</v>
      </c>
      <c r="L1764" s="66" t="s">
        <v>444</v>
      </c>
      <c r="O1764" s="69" t="s">
        <v>139</v>
      </c>
      <c r="P1764" s="69">
        <v>1.706</v>
      </c>
      <c r="Q1764" s="66" t="s">
        <v>59</v>
      </c>
      <c r="R1764" s="66" t="s">
        <v>479</v>
      </c>
      <c r="S1764" s="67">
        <v>109237.68969230801</v>
      </c>
      <c r="T1764" s="67">
        <f t="shared" si="27"/>
        <v>186359.49861507746</v>
      </c>
      <c r="U1764" s="67">
        <v>273094.22423076897</v>
      </c>
      <c r="V1764" s="68">
        <v>1</v>
      </c>
    </row>
    <row r="1765" spans="2:22" x14ac:dyDescent="0.25">
      <c r="B1765" s="66">
        <v>0</v>
      </c>
      <c r="C1765" s="66">
        <v>1524256431</v>
      </c>
      <c r="D1765" s="66">
        <v>1524256856</v>
      </c>
      <c r="E1765" s="66">
        <v>1524256962</v>
      </c>
      <c r="F1765" s="66">
        <v>1524256988</v>
      </c>
      <c r="G1765" s="66" t="s">
        <v>18</v>
      </c>
      <c r="H1765" s="66" t="s">
        <v>133</v>
      </c>
      <c r="I1765" s="66" t="s">
        <v>580</v>
      </c>
      <c r="J1765" s="66" t="s">
        <v>581</v>
      </c>
      <c r="K1765" s="66" t="s">
        <v>445</v>
      </c>
      <c r="L1765" s="66" t="s">
        <v>444</v>
      </c>
      <c r="M1765" s="66" t="s">
        <v>611</v>
      </c>
      <c r="N1765" s="66" t="s">
        <v>612</v>
      </c>
      <c r="O1765" s="69" t="s">
        <v>139</v>
      </c>
      <c r="P1765" s="69">
        <v>1.706</v>
      </c>
      <c r="Q1765" s="66" t="s">
        <v>59</v>
      </c>
      <c r="R1765" s="66" t="s">
        <v>474</v>
      </c>
      <c r="S1765" s="67">
        <v>2981.20527692308</v>
      </c>
      <c r="T1765" s="67">
        <f t="shared" si="27"/>
        <v>5085.9362024307748</v>
      </c>
      <c r="U1765" s="67">
        <v>49686.754615384598</v>
      </c>
      <c r="V1765" s="68">
        <v>1</v>
      </c>
    </row>
    <row r="1766" spans="2:22" x14ac:dyDescent="0.25">
      <c r="B1766" s="66">
        <v>0</v>
      </c>
      <c r="C1766" s="66">
        <v>1524256431</v>
      </c>
      <c r="D1766" s="66">
        <v>1524256856</v>
      </c>
      <c r="E1766" s="66">
        <v>1524256962</v>
      </c>
      <c r="F1766" s="66">
        <v>1524256988</v>
      </c>
      <c r="G1766" s="66" t="s">
        <v>18</v>
      </c>
      <c r="H1766" s="66" t="s">
        <v>133</v>
      </c>
      <c r="I1766" s="66" t="s">
        <v>580</v>
      </c>
      <c r="J1766" s="66" t="s">
        <v>581</v>
      </c>
      <c r="K1766" s="66" t="s">
        <v>445</v>
      </c>
      <c r="L1766" s="66" t="s">
        <v>444</v>
      </c>
      <c r="M1766" s="66" t="s">
        <v>611</v>
      </c>
      <c r="N1766" s="66" t="s">
        <v>612</v>
      </c>
      <c r="O1766" s="69" t="s">
        <v>139</v>
      </c>
      <c r="P1766" s="69">
        <v>1.706</v>
      </c>
      <c r="Q1766" s="66" t="s">
        <v>59</v>
      </c>
      <c r="R1766" s="66" t="s">
        <v>471</v>
      </c>
      <c r="S1766" s="67">
        <v>26612.988276923101</v>
      </c>
      <c r="T1766" s="67">
        <f t="shared" si="27"/>
        <v>45401.758000430811</v>
      </c>
      <c r="U1766" s="67">
        <v>332662.35346153902</v>
      </c>
      <c r="V1766" s="68">
        <v>7</v>
      </c>
    </row>
    <row r="1767" spans="2:22" x14ac:dyDescent="0.25">
      <c r="B1767" s="66">
        <v>0</v>
      </c>
      <c r="C1767" s="66">
        <v>1524256431</v>
      </c>
      <c r="D1767" s="66">
        <v>1524256856</v>
      </c>
      <c r="E1767" s="66">
        <v>1524256962</v>
      </c>
      <c r="F1767" s="66">
        <v>1524256988</v>
      </c>
      <c r="G1767" s="66" t="s">
        <v>18</v>
      </c>
      <c r="H1767" s="66" t="s">
        <v>133</v>
      </c>
      <c r="I1767" s="66" t="s">
        <v>580</v>
      </c>
      <c r="J1767" s="66" t="s">
        <v>581</v>
      </c>
      <c r="K1767" s="66" t="s">
        <v>445</v>
      </c>
      <c r="L1767" s="66" t="s">
        <v>444</v>
      </c>
      <c r="M1767" s="66" t="s">
        <v>611</v>
      </c>
      <c r="N1767" s="66" t="s">
        <v>612</v>
      </c>
      <c r="O1767" s="69" t="s">
        <v>139</v>
      </c>
      <c r="P1767" s="69">
        <v>1.706</v>
      </c>
      <c r="Q1767" s="66" t="s">
        <v>59</v>
      </c>
      <c r="R1767" s="66" t="s">
        <v>475</v>
      </c>
      <c r="S1767" s="67">
        <v>151827.99376153899</v>
      </c>
      <c r="T1767" s="67">
        <f t="shared" si="27"/>
        <v>259018.55735718552</v>
      </c>
      <c r="U1767" s="67">
        <v>1686977.7084615401</v>
      </c>
      <c r="V1767" s="68">
        <v>26</v>
      </c>
    </row>
    <row r="1768" spans="2:22" x14ac:dyDescent="0.25">
      <c r="B1768" s="66">
        <v>0</v>
      </c>
      <c r="C1768" s="66">
        <v>1524256431</v>
      </c>
      <c r="D1768" s="66">
        <v>1524256856</v>
      </c>
      <c r="E1768" s="66">
        <v>1524256962</v>
      </c>
      <c r="F1768" s="66">
        <v>1524256988</v>
      </c>
      <c r="G1768" s="66" t="s">
        <v>18</v>
      </c>
      <c r="H1768" s="66" t="s">
        <v>133</v>
      </c>
      <c r="I1768" s="66" t="s">
        <v>580</v>
      </c>
      <c r="J1768" s="66" t="s">
        <v>581</v>
      </c>
      <c r="K1768" s="66" t="s">
        <v>445</v>
      </c>
      <c r="L1768" s="66" t="s">
        <v>444</v>
      </c>
      <c r="M1768" s="66" t="s">
        <v>611</v>
      </c>
      <c r="N1768" s="66" t="s">
        <v>612</v>
      </c>
      <c r="O1768" s="69" t="s">
        <v>139</v>
      </c>
      <c r="P1768" s="69">
        <v>1.706</v>
      </c>
      <c r="Q1768" s="66" t="s">
        <v>59</v>
      </c>
      <c r="R1768" s="66" t="s">
        <v>465</v>
      </c>
      <c r="S1768" s="67">
        <v>59436.219038461597</v>
      </c>
      <c r="T1768" s="67">
        <f t="shared" si="27"/>
        <v>101398.18967961548</v>
      </c>
      <c r="U1768" s="67">
        <v>594362.19038461498</v>
      </c>
      <c r="V1768" s="68">
        <v>8</v>
      </c>
    </row>
    <row r="1769" spans="2:22" x14ac:dyDescent="0.25">
      <c r="B1769" s="66">
        <v>0</v>
      </c>
      <c r="C1769" s="66">
        <v>1524256431</v>
      </c>
      <c r="D1769" s="66">
        <v>1524256856</v>
      </c>
      <c r="E1769" s="66">
        <v>1524256962</v>
      </c>
      <c r="F1769" s="66">
        <v>1524256988</v>
      </c>
      <c r="G1769" s="66" t="s">
        <v>18</v>
      </c>
      <c r="H1769" s="66" t="s">
        <v>133</v>
      </c>
      <c r="I1769" s="66" t="s">
        <v>580</v>
      </c>
      <c r="J1769" s="66" t="s">
        <v>581</v>
      </c>
      <c r="K1769" s="66" t="s">
        <v>445</v>
      </c>
      <c r="L1769" s="66" t="s">
        <v>444</v>
      </c>
      <c r="M1769" s="66" t="s">
        <v>611</v>
      </c>
      <c r="N1769" s="66" t="s">
        <v>612</v>
      </c>
      <c r="O1769" s="69" t="s">
        <v>139</v>
      </c>
      <c r="P1769" s="69">
        <v>1.706</v>
      </c>
      <c r="Q1769" s="66" t="s">
        <v>59</v>
      </c>
      <c r="R1769" s="66" t="s">
        <v>476</v>
      </c>
      <c r="S1769" s="67">
        <v>80888.478615384505</v>
      </c>
      <c r="T1769" s="67">
        <f t="shared" si="27"/>
        <v>137995.74451784597</v>
      </c>
      <c r="U1769" s="67">
        <v>808884.78615384595</v>
      </c>
      <c r="V1769" s="68">
        <v>8</v>
      </c>
    </row>
    <row r="1770" spans="2:22" x14ac:dyDescent="0.25">
      <c r="B1770" s="66">
        <v>0</v>
      </c>
      <c r="C1770" s="66">
        <v>1524256431</v>
      </c>
      <c r="D1770" s="66">
        <v>1524256856</v>
      </c>
      <c r="E1770" s="66">
        <v>1524256962</v>
      </c>
      <c r="F1770" s="66">
        <v>1524256988</v>
      </c>
      <c r="G1770" s="66" t="s">
        <v>18</v>
      </c>
      <c r="H1770" s="66" t="s">
        <v>133</v>
      </c>
      <c r="I1770" s="66" t="s">
        <v>580</v>
      </c>
      <c r="J1770" s="66" t="s">
        <v>581</v>
      </c>
      <c r="K1770" s="66" t="s">
        <v>445</v>
      </c>
      <c r="L1770" s="66" t="s">
        <v>444</v>
      </c>
      <c r="M1770" s="66" t="s">
        <v>611</v>
      </c>
      <c r="N1770" s="66" t="s">
        <v>612</v>
      </c>
      <c r="O1770" s="69" t="s">
        <v>139</v>
      </c>
      <c r="P1770" s="69">
        <v>1.706</v>
      </c>
      <c r="Q1770" s="66" t="s">
        <v>59</v>
      </c>
      <c r="R1770" s="66" t="s">
        <v>466</v>
      </c>
      <c r="S1770" s="67">
        <v>66033.769961538594</v>
      </c>
      <c r="T1770" s="67">
        <f t="shared" si="27"/>
        <v>112653.61155438484</v>
      </c>
      <c r="U1770" s="67">
        <v>440225.13307692303</v>
      </c>
      <c r="V1770" s="68">
        <v>4</v>
      </c>
    </row>
    <row r="1771" spans="2:22" x14ac:dyDescent="0.25">
      <c r="B1771" s="66">
        <v>0</v>
      </c>
      <c r="C1771" s="66">
        <v>1524256431</v>
      </c>
      <c r="D1771" s="66">
        <v>1524256856</v>
      </c>
      <c r="E1771" s="66">
        <v>1524256962</v>
      </c>
      <c r="F1771" s="66">
        <v>1524256988</v>
      </c>
      <c r="G1771" s="66" t="s">
        <v>18</v>
      </c>
      <c r="H1771" s="66" t="s">
        <v>133</v>
      </c>
      <c r="I1771" s="66" t="s">
        <v>580</v>
      </c>
      <c r="J1771" s="66" t="s">
        <v>581</v>
      </c>
      <c r="K1771" s="66" t="s">
        <v>445</v>
      </c>
      <c r="L1771" s="66" t="s">
        <v>444</v>
      </c>
      <c r="M1771" s="66" t="s">
        <v>611</v>
      </c>
      <c r="N1771" s="66" t="s">
        <v>612</v>
      </c>
      <c r="O1771" s="69" t="s">
        <v>139</v>
      </c>
      <c r="P1771" s="69">
        <v>1.706</v>
      </c>
      <c r="Q1771" s="66" t="s">
        <v>59</v>
      </c>
      <c r="R1771" s="66" t="s">
        <v>467</v>
      </c>
      <c r="S1771" s="67">
        <v>52353.869076923002</v>
      </c>
      <c r="T1771" s="67">
        <f t="shared" si="27"/>
        <v>89315.700645230638</v>
      </c>
      <c r="U1771" s="67">
        <v>261769.34538461501</v>
      </c>
      <c r="V1771" s="68">
        <v>2</v>
      </c>
    </row>
    <row r="1772" spans="2:22" x14ac:dyDescent="0.25">
      <c r="B1772" s="66">
        <v>0</v>
      </c>
      <c r="C1772" s="66">
        <v>1524256431</v>
      </c>
      <c r="D1772" s="66">
        <v>1524256856</v>
      </c>
      <c r="E1772" s="66">
        <v>1524256962</v>
      </c>
      <c r="F1772" s="66">
        <v>1524256988</v>
      </c>
      <c r="G1772" s="66" t="s">
        <v>18</v>
      </c>
      <c r="H1772" s="66" t="s">
        <v>133</v>
      </c>
      <c r="I1772" s="66" t="s">
        <v>580</v>
      </c>
      <c r="J1772" s="66" t="s">
        <v>581</v>
      </c>
      <c r="K1772" s="66" t="s">
        <v>445</v>
      </c>
      <c r="L1772" s="66" t="s">
        <v>444</v>
      </c>
      <c r="M1772" s="66" t="s">
        <v>611</v>
      </c>
      <c r="N1772" s="66" t="s">
        <v>612</v>
      </c>
      <c r="O1772" s="69" t="s">
        <v>139</v>
      </c>
      <c r="P1772" s="69">
        <v>1.706</v>
      </c>
      <c r="Q1772" s="66" t="s">
        <v>59</v>
      </c>
      <c r="R1772" s="66" t="s">
        <v>468</v>
      </c>
      <c r="S1772" s="67">
        <v>130380.375576923</v>
      </c>
      <c r="T1772" s="67">
        <f t="shared" si="27"/>
        <v>222428.92073423063</v>
      </c>
      <c r="U1772" s="67">
        <v>521521.50230769202</v>
      </c>
      <c r="V1772" s="68">
        <v>3</v>
      </c>
    </row>
    <row r="1773" spans="2:22" x14ac:dyDescent="0.25">
      <c r="B1773" s="66">
        <v>0</v>
      </c>
      <c r="C1773" s="66">
        <v>1524256431</v>
      </c>
      <c r="D1773" s="66">
        <v>1524256856</v>
      </c>
      <c r="E1773" s="66">
        <v>1524256962</v>
      </c>
      <c r="F1773" s="66">
        <v>1524256988</v>
      </c>
      <c r="G1773" s="66" t="s">
        <v>18</v>
      </c>
      <c r="H1773" s="66" t="s">
        <v>133</v>
      </c>
      <c r="I1773" s="66" t="s">
        <v>580</v>
      </c>
      <c r="J1773" s="66" t="s">
        <v>581</v>
      </c>
      <c r="K1773" s="66" t="s">
        <v>445</v>
      </c>
      <c r="L1773" s="66" t="s">
        <v>444</v>
      </c>
      <c r="M1773" s="66" t="s">
        <v>611</v>
      </c>
      <c r="N1773" s="66" t="s">
        <v>612</v>
      </c>
      <c r="O1773" s="69" t="s">
        <v>139</v>
      </c>
      <c r="P1773" s="69">
        <v>1.706</v>
      </c>
      <c r="Q1773" s="66" t="s">
        <v>86</v>
      </c>
      <c r="R1773" s="66" t="s">
        <v>465</v>
      </c>
      <c r="S1773" s="67">
        <v>8200.1144615384601</v>
      </c>
      <c r="T1773" s="67">
        <f t="shared" si="27"/>
        <v>13989.395271384612</v>
      </c>
      <c r="U1773" s="67">
        <v>82001.144615384605</v>
      </c>
      <c r="V1773" s="68">
        <v>1</v>
      </c>
    </row>
    <row r="1774" spans="2:22" x14ac:dyDescent="0.25">
      <c r="B1774" s="66">
        <v>0</v>
      </c>
      <c r="C1774" s="66">
        <v>1524256431</v>
      </c>
      <c r="D1774" s="66">
        <v>1524256856</v>
      </c>
      <c r="E1774" s="66">
        <v>1524256962</v>
      </c>
      <c r="F1774" s="66">
        <v>1524256988</v>
      </c>
      <c r="G1774" s="66" t="s">
        <v>18</v>
      </c>
      <c r="H1774" s="66" t="s">
        <v>133</v>
      </c>
      <c r="I1774" s="66" t="s">
        <v>580</v>
      </c>
      <c r="J1774" s="66" t="s">
        <v>581</v>
      </c>
      <c r="K1774" s="66" t="s">
        <v>445</v>
      </c>
      <c r="L1774" s="66" t="s">
        <v>444</v>
      </c>
      <c r="M1774" s="66" t="s">
        <v>611</v>
      </c>
      <c r="N1774" s="66" t="s">
        <v>612</v>
      </c>
      <c r="O1774" s="69" t="s">
        <v>139</v>
      </c>
      <c r="P1774" s="69">
        <v>1.706</v>
      </c>
      <c r="Q1774" s="66" t="s">
        <v>86</v>
      </c>
      <c r="R1774" s="66" t="s">
        <v>476</v>
      </c>
      <c r="S1774" s="67">
        <v>10557.5828461538</v>
      </c>
      <c r="T1774" s="67">
        <f t="shared" si="27"/>
        <v>18011.236335538382</v>
      </c>
      <c r="U1774" s="67">
        <v>105575.828461538</v>
      </c>
      <c r="V1774" s="68">
        <v>1</v>
      </c>
    </row>
    <row r="1775" spans="2:22" x14ac:dyDescent="0.25">
      <c r="B1775" s="66">
        <v>0</v>
      </c>
      <c r="C1775" s="66">
        <v>1524256431</v>
      </c>
      <c r="D1775" s="66">
        <v>1524256856</v>
      </c>
      <c r="E1775" s="66">
        <v>1524256962</v>
      </c>
      <c r="F1775" s="66">
        <v>1524256988</v>
      </c>
      <c r="G1775" s="66" t="s">
        <v>18</v>
      </c>
      <c r="H1775" s="66" t="s">
        <v>133</v>
      </c>
      <c r="I1775" s="66" t="s">
        <v>580</v>
      </c>
      <c r="J1775" s="66" t="s">
        <v>581</v>
      </c>
      <c r="K1775" s="66" t="s">
        <v>445</v>
      </c>
      <c r="L1775" s="66" t="s">
        <v>444</v>
      </c>
      <c r="M1775" s="66" t="s">
        <v>611</v>
      </c>
      <c r="N1775" s="66" t="s">
        <v>612</v>
      </c>
      <c r="O1775" s="69" t="s">
        <v>139</v>
      </c>
      <c r="P1775" s="69">
        <v>1.706</v>
      </c>
      <c r="Q1775" s="66" t="s">
        <v>88</v>
      </c>
      <c r="R1775" s="66" t="s">
        <v>471</v>
      </c>
      <c r="S1775" s="67">
        <v>4746.1090769230796</v>
      </c>
      <c r="T1775" s="67">
        <f t="shared" si="27"/>
        <v>8096.8620852307731</v>
      </c>
      <c r="U1775" s="67">
        <v>59326.363461538502</v>
      </c>
      <c r="V1775" s="68">
        <v>1</v>
      </c>
    </row>
    <row r="1776" spans="2:22" x14ac:dyDescent="0.25">
      <c r="B1776" s="66">
        <v>0</v>
      </c>
      <c r="C1776" s="66">
        <v>1524256431</v>
      </c>
      <c r="D1776" s="66">
        <v>1524256856</v>
      </c>
      <c r="E1776" s="66">
        <v>1524256962</v>
      </c>
      <c r="F1776" s="66">
        <v>1524256988</v>
      </c>
      <c r="G1776" s="66" t="s">
        <v>18</v>
      </c>
      <c r="H1776" s="66" t="s">
        <v>133</v>
      </c>
      <c r="I1776" s="66" t="s">
        <v>580</v>
      </c>
      <c r="J1776" s="66" t="s">
        <v>581</v>
      </c>
      <c r="K1776" s="66" t="s">
        <v>445</v>
      </c>
      <c r="L1776" s="66" t="s">
        <v>444</v>
      </c>
      <c r="M1776" s="66" t="s">
        <v>611</v>
      </c>
      <c r="N1776" s="66" t="s">
        <v>612</v>
      </c>
      <c r="O1776" s="69" t="s">
        <v>139</v>
      </c>
      <c r="P1776" s="69">
        <v>1.706</v>
      </c>
      <c r="Q1776" s="66" t="s">
        <v>88</v>
      </c>
      <c r="R1776" s="66" t="s">
        <v>475</v>
      </c>
      <c r="S1776" s="67">
        <v>12779.8074692308</v>
      </c>
      <c r="T1776" s="67">
        <f t="shared" si="27"/>
        <v>21802.351542507746</v>
      </c>
      <c r="U1776" s="67">
        <v>141997.86076923099</v>
      </c>
      <c r="V1776" s="68">
        <v>2</v>
      </c>
    </row>
    <row r="1777" spans="2:22" x14ac:dyDescent="0.25">
      <c r="B1777" s="66">
        <v>0</v>
      </c>
      <c r="C1777" s="66">
        <v>1524256431</v>
      </c>
      <c r="D1777" s="66">
        <v>1524256856</v>
      </c>
      <c r="E1777" s="66">
        <v>1524256962</v>
      </c>
      <c r="F1777" s="66">
        <v>1524256988</v>
      </c>
      <c r="G1777" s="66" t="s">
        <v>18</v>
      </c>
      <c r="H1777" s="66" t="s">
        <v>133</v>
      </c>
      <c r="I1777" s="66" t="s">
        <v>580</v>
      </c>
      <c r="J1777" s="66" t="s">
        <v>581</v>
      </c>
      <c r="K1777" s="66" t="s">
        <v>445</v>
      </c>
      <c r="L1777" s="66" t="s">
        <v>444</v>
      </c>
      <c r="M1777" s="66" t="s">
        <v>611</v>
      </c>
      <c r="N1777" s="66" t="s">
        <v>612</v>
      </c>
      <c r="O1777" s="69" t="s">
        <v>139</v>
      </c>
      <c r="P1777" s="69">
        <v>1.706</v>
      </c>
      <c r="Q1777" s="66" t="s">
        <v>88</v>
      </c>
      <c r="R1777" s="66" t="s">
        <v>465</v>
      </c>
      <c r="S1777" s="67">
        <v>8123.8466153846202</v>
      </c>
      <c r="T1777" s="67">
        <f t="shared" si="27"/>
        <v>13859.282325846161</v>
      </c>
      <c r="U1777" s="67">
        <v>81238.466153846195</v>
      </c>
      <c r="V1777" s="68">
        <v>1</v>
      </c>
    </row>
    <row r="1778" spans="2:22" x14ac:dyDescent="0.25">
      <c r="B1778" s="66">
        <v>0</v>
      </c>
      <c r="C1778" s="66">
        <v>1524256431</v>
      </c>
      <c r="D1778" s="66">
        <v>1524256856</v>
      </c>
      <c r="E1778" s="66">
        <v>1524256962</v>
      </c>
      <c r="F1778" s="66">
        <v>1524256988</v>
      </c>
      <c r="G1778" s="66" t="s">
        <v>18</v>
      </c>
      <c r="H1778" s="66" t="s">
        <v>133</v>
      </c>
      <c r="I1778" s="66" t="s">
        <v>580</v>
      </c>
      <c r="J1778" s="66" t="s">
        <v>581</v>
      </c>
      <c r="K1778" s="66" t="s">
        <v>445</v>
      </c>
      <c r="L1778" s="66" t="s">
        <v>444</v>
      </c>
      <c r="M1778" s="66" t="s">
        <v>611</v>
      </c>
      <c r="N1778" s="66" t="s">
        <v>612</v>
      </c>
      <c r="O1778" s="69" t="s">
        <v>139</v>
      </c>
      <c r="P1778" s="69">
        <v>1.706</v>
      </c>
      <c r="Q1778" s="66" t="s">
        <v>88</v>
      </c>
      <c r="R1778" s="66" t="s">
        <v>476</v>
      </c>
      <c r="S1778" s="67">
        <v>20476.515307692302</v>
      </c>
      <c r="T1778" s="67">
        <f t="shared" si="27"/>
        <v>34932.935114923064</v>
      </c>
      <c r="U1778" s="67">
        <v>204765.15307692299</v>
      </c>
      <c r="V1778" s="68">
        <v>2</v>
      </c>
    </row>
    <row r="1779" spans="2:22" x14ac:dyDescent="0.25">
      <c r="B1779" s="66">
        <v>0</v>
      </c>
      <c r="C1779" s="66">
        <v>1524256431</v>
      </c>
      <c r="D1779" s="66">
        <v>1524256856</v>
      </c>
      <c r="E1779" s="66">
        <v>1524256962</v>
      </c>
      <c r="F1779" s="66">
        <v>1524256988</v>
      </c>
      <c r="G1779" s="66" t="s">
        <v>18</v>
      </c>
      <c r="H1779" s="66" t="s">
        <v>133</v>
      </c>
      <c r="I1779" s="66" t="s">
        <v>580</v>
      </c>
      <c r="J1779" s="66" t="s">
        <v>581</v>
      </c>
      <c r="K1779" s="66" t="s">
        <v>445</v>
      </c>
      <c r="L1779" s="66" t="s">
        <v>444</v>
      </c>
      <c r="M1779" s="66" t="s">
        <v>611</v>
      </c>
      <c r="N1779" s="66" t="s">
        <v>612</v>
      </c>
      <c r="O1779" s="69" t="s">
        <v>139</v>
      </c>
      <c r="P1779" s="69">
        <v>1.706</v>
      </c>
      <c r="Q1779" s="66" t="s">
        <v>88</v>
      </c>
      <c r="R1779" s="66" t="s">
        <v>466</v>
      </c>
      <c r="S1779" s="67">
        <v>16837.331423076899</v>
      </c>
      <c r="T1779" s="67">
        <f t="shared" si="27"/>
        <v>28724.487407769189</v>
      </c>
      <c r="U1779" s="67">
        <v>112248.87615384599</v>
      </c>
      <c r="V1779" s="68">
        <v>1</v>
      </c>
    </row>
    <row r="1780" spans="2:22" x14ac:dyDescent="0.25">
      <c r="B1780" s="66">
        <v>0</v>
      </c>
      <c r="C1780" s="66">
        <v>1524256431</v>
      </c>
      <c r="D1780" s="66">
        <v>1524256856</v>
      </c>
      <c r="E1780" s="66">
        <v>1524256962</v>
      </c>
      <c r="F1780" s="66">
        <v>1524256988</v>
      </c>
      <c r="G1780" s="66" t="s">
        <v>18</v>
      </c>
      <c r="H1780" s="66" t="s">
        <v>133</v>
      </c>
      <c r="I1780" s="66" t="s">
        <v>580</v>
      </c>
      <c r="J1780" s="66" t="s">
        <v>581</v>
      </c>
      <c r="K1780" s="66" t="s">
        <v>445</v>
      </c>
      <c r="L1780" s="66" t="s">
        <v>444</v>
      </c>
      <c r="M1780" s="66" t="s">
        <v>611</v>
      </c>
      <c r="N1780" s="66" t="s">
        <v>612</v>
      </c>
      <c r="O1780" s="69" t="s">
        <v>139</v>
      </c>
      <c r="P1780" s="69">
        <v>1.706</v>
      </c>
      <c r="Q1780" s="66" t="s">
        <v>79</v>
      </c>
      <c r="R1780" s="66" t="s">
        <v>471</v>
      </c>
      <c r="S1780" s="67">
        <v>3415.3817846153802</v>
      </c>
      <c r="T1780" s="67">
        <f t="shared" si="27"/>
        <v>5826.6413245538388</v>
      </c>
      <c r="U1780" s="67">
        <v>42692.272307692299</v>
      </c>
      <c r="V1780" s="68">
        <v>1</v>
      </c>
    </row>
    <row r="1781" spans="2:22" x14ac:dyDescent="0.25">
      <c r="B1781" s="66">
        <v>0</v>
      </c>
      <c r="C1781" s="66">
        <v>1524256431</v>
      </c>
      <c r="D1781" s="66">
        <v>1524256856</v>
      </c>
      <c r="E1781" s="66">
        <v>1524256962</v>
      </c>
      <c r="F1781" s="66">
        <v>1524256988</v>
      </c>
      <c r="G1781" s="66" t="s">
        <v>18</v>
      </c>
      <c r="H1781" s="66" t="s">
        <v>133</v>
      </c>
      <c r="I1781" s="66" t="s">
        <v>580</v>
      </c>
      <c r="J1781" s="66" t="s">
        <v>581</v>
      </c>
      <c r="K1781" s="66" t="s">
        <v>445</v>
      </c>
      <c r="L1781" s="66" t="s">
        <v>444</v>
      </c>
      <c r="M1781" s="66" t="s">
        <v>611</v>
      </c>
      <c r="N1781" s="66" t="s">
        <v>612</v>
      </c>
      <c r="O1781" s="69" t="s">
        <v>139</v>
      </c>
      <c r="P1781" s="69">
        <v>1.706</v>
      </c>
      <c r="Q1781" s="66" t="s">
        <v>79</v>
      </c>
      <c r="R1781" s="66" t="s">
        <v>476</v>
      </c>
      <c r="S1781" s="67">
        <v>10591.9848846154</v>
      </c>
      <c r="T1781" s="67">
        <f t="shared" si="27"/>
        <v>18069.926213153871</v>
      </c>
      <c r="U1781" s="67">
        <v>105919.848846154</v>
      </c>
      <c r="V1781" s="68">
        <v>1</v>
      </c>
    </row>
    <row r="1782" spans="2:22" x14ac:dyDescent="0.25">
      <c r="B1782" s="66">
        <v>0</v>
      </c>
      <c r="C1782" s="66">
        <v>1524256431</v>
      </c>
      <c r="D1782" s="66">
        <v>1524256856</v>
      </c>
      <c r="E1782" s="66">
        <v>1524256962</v>
      </c>
      <c r="F1782" s="66">
        <v>1524257015</v>
      </c>
      <c r="G1782" s="66" t="s">
        <v>18</v>
      </c>
      <c r="H1782" s="66" t="s">
        <v>133</v>
      </c>
      <c r="I1782" s="66" t="s">
        <v>580</v>
      </c>
      <c r="J1782" s="66" t="s">
        <v>581</v>
      </c>
      <c r="K1782" s="66" t="s">
        <v>445</v>
      </c>
      <c r="L1782" s="66" t="s">
        <v>444</v>
      </c>
      <c r="M1782" s="66" t="s">
        <v>613</v>
      </c>
      <c r="N1782" s="66" t="s">
        <v>614</v>
      </c>
      <c r="O1782" s="69" t="s">
        <v>139</v>
      </c>
      <c r="P1782" s="69">
        <v>1.706</v>
      </c>
      <c r="Q1782" s="66" t="s">
        <v>59</v>
      </c>
      <c r="R1782" s="66" t="s">
        <v>476</v>
      </c>
      <c r="S1782" s="67">
        <v>9945.7852307692301</v>
      </c>
      <c r="T1782" s="67">
        <f t="shared" si="27"/>
        <v>16967.509603692306</v>
      </c>
      <c r="U1782" s="67">
        <v>99457.852307692301</v>
      </c>
      <c r="V1782" s="68">
        <v>1</v>
      </c>
    </row>
    <row r="1783" spans="2:22" x14ac:dyDescent="0.25">
      <c r="B1783" s="66">
        <v>0</v>
      </c>
      <c r="C1783" s="66">
        <v>1524256431</v>
      </c>
      <c r="D1783" s="66">
        <v>1524256856</v>
      </c>
      <c r="E1783" s="66">
        <v>1524256962</v>
      </c>
      <c r="F1783" s="66">
        <v>1524257015</v>
      </c>
      <c r="G1783" s="66" t="s">
        <v>18</v>
      </c>
      <c r="H1783" s="66" t="s">
        <v>133</v>
      </c>
      <c r="I1783" s="66" t="s">
        <v>580</v>
      </c>
      <c r="J1783" s="66" t="s">
        <v>581</v>
      </c>
      <c r="K1783" s="66" t="s">
        <v>445</v>
      </c>
      <c r="L1783" s="66" t="s">
        <v>444</v>
      </c>
      <c r="M1783" s="66" t="s">
        <v>613</v>
      </c>
      <c r="N1783" s="66" t="s">
        <v>614</v>
      </c>
      <c r="O1783" s="69" t="s">
        <v>139</v>
      </c>
      <c r="P1783" s="69">
        <v>1.706</v>
      </c>
      <c r="Q1783" s="66" t="s">
        <v>59</v>
      </c>
      <c r="R1783" s="66" t="s">
        <v>466</v>
      </c>
      <c r="S1783" s="67">
        <v>17886.139673076901</v>
      </c>
      <c r="T1783" s="67">
        <f t="shared" si="27"/>
        <v>30513.754282269194</v>
      </c>
      <c r="U1783" s="67">
        <v>119240.931153846</v>
      </c>
      <c r="V1783" s="68">
        <v>1</v>
      </c>
    </row>
    <row r="1784" spans="2:22" x14ac:dyDescent="0.25">
      <c r="B1784" s="66">
        <v>0</v>
      </c>
      <c r="C1784" s="66">
        <v>1524256431</v>
      </c>
      <c r="D1784" s="66">
        <v>1524256856</v>
      </c>
      <c r="E1784" s="66">
        <v>1524256962</v>
      </c>
      <c r="F1784" s="66">
        <v>1524257015</v>
      </c>
      <c r="G1784" s="66" t="s">
        <v>18</v>
      </c>
      <c r="H1784" s="66" t="s">
        <v>133</v>
      </c>
      <c r="I1784" s="66" t="s">
        <v>580</v>
      </c>
      <c r="J1784" s="66" t="s">
        <v>581</v>
      </c>
      <c r="K1784" s="66" t="s">
        <v>445</v>
      </c>
      <c r="L1784" s="66" t="s">
        <v>444</v>
      </c>
      <c r="M1784" s="66" t="s">
        <v>613</v>
      </c>
      <c r="N1784" s="66" t="s">
        <v>614</v>
      </c>
      <c r="O1784" s="69" t="s">
        <v>139</v>
      </c>
      <c r="P1784" s="69">
        <v>1.706</v>
      </c>
      <c r="Q1784" s="66" t="s">
        <v>59</v>
      </c>
      <c r="R1784" s="66" t="s">
        <v>467</v>
      </c>
      <c r="S1784" s="67">
        <v>54846.322153846202</v>
      </c>
      <c r="T1784" s="67">
        <f t="shared" si="27"/>
        <v>93567.825594461625</v>
      </c>
      <c r="U1784" s="67">
        <v>274231.61076923099</v>
      </c>
      <c r="V1784" s="68">
        <v>2</v>
      </c>
    </row>
    <row r="1785" spans="2:22" x14ac:dyDescent="0.25">
      <c r="B1785" s="66">
        <v>0</v>
      </c>
      <c r="C1785" s="66">
        <v>1524256431</v>
      </c>
      <c r="D1785" s="66">
        <v>1524256856</v>
      </c>
      <c r="E1785" s="66">
        <v>1524256962</v>
      </c>
      <c r="F1785" s="66">
        <v>1524257015</v>
      </c>
      <c r="G1785" s="66" t="s">
        <v>18</v>
      </c>
      <c r="H1785" s="66" t="s">
        <v>133</v>
      </c>
      <c r="I1785" s="66" t="s">
        <v>580</v>
      </c>
      <c r="J1785" s="66" t="s">
        <v>581</v>
      </c>
      <c r="K1785" s="66" t="s">
        <v>445</v>
      </c>
      <c r="L1785" s="66" t="s">
        <v>444</v>
      </c>
      <c r="M1785" s="66" t="s">
        <v>613</v>
      </c>
      <c r="N1785" s="66" t="s">
        <v>614</v>
      </c>
      <c r="O1785" s="69" t="s">
        <v>139</v>
      </c>
      <c r="P1785" s="69">
        <v>1.706</v>
      </c>
      <c r="Q1785" s="66" t="s">
        <v>59</v>
      </c>
      <c r="R1785" s="66" t="s">
        <v>468</v>
      </c>
      <c r="S1785" s="67">
        <v>123065.482307692</v>
      </c>
      <c r="T1785" s="67">
        <f t="shared" si="27"/>
        <v>209949.71281692255</v>
      </c>
      <c r="U1785" s="67">
        <v>492261.92923076899</v>
      </c>
      <c r="V1785" s="68">
        <v>3</v>
      </c>
    </row>
    <row r="1786" spans="2:22" x14ac:dyDescent="0.25">
      <c r="B1786" s="66">
        <v>0</v>
      </c>
      <c r="C1786" s="66">
        <v>1524256431</v>
      </c>
      <c r="D1786" s="66">
        <v>1524256856</v>
      </c>
      <c r="E1786" s="66">
        <v>1524256962</v>
      </c>
      <c r="F1786" s="66">
        <v>1524257015</v>
      </c>
      <c r="G1786" s="66" t="s">
        <v>18</v>
      </c>
      <c r="H1786" s="66" t="s">
        <v>133</v>
      </c>
      <c r="I1786" s="66" t="s">
        <v>580</v>
      </c>
      <c r="J1786" s="66" t="s">
        <v>581</v>
      </c>
      <c r="K1786" s="66" t="s">
        <v>445</v>
      </c>
      <c r="L1786" s="66" t="s">
        <v>444</v>
      </c>
      <c r="M1786" s="66" t="s">
        <v>613</v>
      </c>
      <c r="N1786" s="66" t="s">
        <v>614</v>
      </c>
      <c r="O1786" s="69" t="s">
        <v>139</v>
      </c>
      <c r="P1786" s="69">
        <v>1.706</v>
      </c>
      <c r="Q1786" s="66" t="s">
        <v>59</v>
      </c>
      <c r="R1786" s="66" t="s">
        <v>478</v>
      </c>
      <c r="S1786" s="67">
        <v>65176.7953846155</v>
      </c>
      <c r="T1786" s="67">
        <f t="shared" si="27"/>
        <v>111191.61292615403</v>
      </c>
      <c r="U1786" s="67">
        <v>217255.98461538501</v>
      </c>
      <c r="V1786" s="68">
        <v>1</v>
      </c>
    </row>
    <row r="1787" spans="2:22" x14ac:dyDescent="0.25">
      <c r="B1787" s="66">
        <v>0</v>
      </c>
      <c r="C1787" s="66">
        <v>1524256431</v>
      </c>
      <c r="D1787" s="66">
        <v>1524256856</v>
      </c>
      <c r="E1787" s="66">
        <v>1524256962</v>
      </c>
      <c r="F1787" s="66">
        <v>1524257174</v>
      </c>
      <c r="G1787" s="66" t="s">
        <v>18</v>
      </c>
      <c r="H1787" s="66" t="s">
        <v>133</v>
      </c>
      <c r="I1787" s="66" t="s">
        <v>580</v>
      </c>
      <c r="J1787" s="66" t="s">
        <v>581</v>
      </c>
      <c r="K1787" s="66" t="s">
        <v>445</v>
      </c>
      <c r="L1787" s="66" t="s">
        <v>444</v>
      </c>
      <c r="M1787" s="66" t="s">
        <v>276</v>
      </c>
      <c r="N1787" s="66" t="s">
        <v>277</v>
      </c>
      <c r="O1787" s="69" t="s">
        <v>139</v>
      </c>
      <c r="P1787" s="69">
        <v>1.706</v>
      </c>
      <c r="Q1787" s="66" t="s">
        <v>59</v>
      </c>
      <c r="R1787" s="66" t="s">
        <v>471</v>
      </c>
      <c r="S1787" s="67">
        <v>5683.9358461538504</v>
      </c>
      <c r="T1787" s="67">
        <f t="shared" si="27"/>
        <v>9696.7945535384679</v>
      </c>
      <c r="U1787" s="67">
        <v>71049.198076923101</v>
      </c>
      <c r="V1787" s="68">
        <v>1</v>
      </c>
    </row>
    <row r="1788" spans="2:22" x14ac:dyDescent="0.25">
      <c r="B1788" s="66">
        <v>0</v>
      </c>
      <c r="C1788" s="66">
        <v>1524256431</v>
      </c>
      <c r="D1788" s="66">
        <v>1524256856</v>
      </c>
      <c r="E1788" s="66">
        <v>1524256962</v>
      </c>
      <c r="F1788" s="66">
        <v>1524257174</v>
      </c>
      <c r="G1788" s="66" t="s">
        <v>18</v>
      </c>
      <c r="H1788" s="66" t="s">
        <v>133</v>
      </c>
      <c r="I1788" s="66" t="s">
        <v>580</v>
      </c>
      <c r="J1788" s="66" t="s">
        <v>581</v>
      </c>
      <c r="K1788" s="66" t="s">
        <v>445</v>
      </c>
      <c r="L1788" s="66" t="s">
        <v>444</v>
      </c>
      <c r="M1788" s="66" t="s">
        <v>276</v>
      </c>
      <c r="N1788" s="66" t="s">
        <v>277</v>
      </c>
      <c r="O1788" s="69" t="s">
        <v>139</v>
      </c>
      <c r="P1788" s="69">
        <v>1.706</v>
      </c>
      <c r="Q1788" s="66" t="s">
        <v>59</v>
      </c>
      <c r="R1788" s="66" t="s">
        <v>475</v>
      </c>
      <c r="S1788" s="67">
        <v>13063.9661653846</v>
      </c>
      <c r="T1788" s="67">
        <f t="shared" si="27"/>
        <v>22287.126278146126</v>
      </c>
      <c r="U1788" s="67">
        <v>145155.17961538499</v>
      </c>
      <c r="V1788" s="68">
        <v>2</v>
      </c>
    </row>
    <row r="1789" spans="2:22" x14ac:dyDescent="0.25">
      <c r="B1789" s="66">
        <v>0</v>
      </c>
      <c r="C1789" s="66">
        <v>1524256431</v>
      </c>
      <c r="D1789" s="66">
        <v>1524256856</v>
      </c>
      <c r="E1789" s="66">
        <v>1524256962</v>
      </c>
      <c r="F1789" s="66">
        <v>1524257174</v>
      </c>
      <c r="G1789" s="66" t="s">
        <v>18</v>
      </c>
      <c r="H1789" s="66" t="s">
        <v>133</v>
      </c>
      <c r="I1789" s="66" t="s">
        <v>580</v>
      </c>
      <c r="J1789" s="66" t="s">
        <v>581</v>
      </c>
      <c r="K1789" s="66" t="s">
        <v>445</v>
      </c>
      <c r="L1789" s="66" t="s">
        <v>444</v>
      </c>
      <c r="M1789" s="66" t="s">
        <v>276</v>
      </c>
      <c r="N1789" s="66" t="s">
        <v>277</v>
      </c>
      <c r="O1789" s="69" t="s">
        <v>139</v>
      </c>
      <c r="P1789" s="69">
        <v>1.706</v>
      </c>
      <c r="Q1789" s="66" t="s">
        <v>59</v>
      </c>
      <c r="R1789" s="66" t="s">
        <v>465</v>
      </c>
      <c r="S1789" s="67">
        <v>56663.477038461497</v>
      </c>
      <c r="T1789" s="67">
        <f t="shared" si="27"/>
        <v>96667.891827615313</v>
      </c>
      <c r="U1789" s="67">
        <v>566634.77038461505</v>
      </c>
      <c r="V1789" s="68">
        <v>7</v>
      </c>
    </row>
    <row r="1790" spans="2:22" x14ac:dyDescent="0.25">
      <c r="B1790" s="66">
        <v>0</v>
      </c>
      <c r="C1790" s="66">
        <v>1524256431</v>
      </c>
      <c r="D1790" s="66">
        <v>1524256856</v>
      </c>
      <c r="E1790" s="66">
        <v>1524256962</v>
      </c>
      <c r="F1790" s="66">
        <v>1524257174</v>
      </c>
      <c r="G1790" s="66" t="s">
        <v>18</v>
      </c>
      <c r="H1790" s="66" t="s">
        <v>133</v>
      </c>
      <c r="I1790" s="66" t="s">
        <v>580</v>
      </c>
      <c r="J1790" s="66" t="s">
        <v>581</v>
      </c>
      <c r="K1790" s="66" t="s">
        <v>445</v>
      </c>
      <c r="L1790" s="66" t="s">
        <v>444</v>
      </c>
      <c r="M1790" s="66" t="s">
        <v>276</v>
      </c>
      <c r="N1790" s="66" t="s">
        <v>277</v>
      </c>
      <c r="O1790" s="69" t="s">
        <v>139</v>
      </c>
      <c r="P1790" s="69">
        <v>1.706</v>
      </c>
      <c r="Q1790" s="66" t="s">
        <v>59</v>
      </c>
      <c r="R1790" s="66" t="s">
        <v>476</v>
      </c>
      <c r="S1790" s="67">
        <v>41076.123807692398</v>
      </c>
      <c r="T1790" s="67">
        <f t="shared" si="27"/>
        <v>70075.867215923223</v>
      </c>
      <c r="U1790" s="67">
        <v>410761.23807692301</v>
      </c>
      <c r="V1790" s="68">
        <v>4</v>
      </c>
    </row>
    <row r="1791" spans="2:22" x14ac:dyDescent="0.25">
      <c r="B1791" s="66">
        <v>0</v>
      </c>
      <c r="C1791" s="66">
        <v>1524256431</v>
      </c>
      <c r="D1791" s="66">
        <v>1524256856</v>
      </c>
      <c r="E1791" s="66">
        <v>1524256962</v>
      </c>
      <c r="F1791" s="66">
        <v>1524257174</v>
      </c>
      <c r="G1791" s="66" t="s">
        <v>18</v>
      </c>
      <c r="H1791" s="66" t="s">
        <v>133</v>
      </c>
      <c r="I1791" s="66" t="s">
        <v>580</v>
      </c>
      <c r="J1791" s="66" t="s">
        <v>581</v>
      </c>
      <c r="K1791" s="66" t="s">
        <v>445</v>
      </c>
      <c r="L1791" s="66" t="s">
        <v>444</v>
      </c>
      <c r="M1791" s="66" t="s">
        <v>276</v>
      </c>
      <c r="N1791" s="66" t="s">
        <v>277</v>
      </c>
      <c r="O1791" s="69" t="s">
        <v>139</v>
      </c>
      <c r="P1791" s="69">
        <v>1.706</v>
      </c>
      <c r="Q1791" s="66" t="s">
        <v>59</v>
      </c>
      <c r="R1791" s="66" t="s">
        <v>466</v>
      </c>
      <c r="S1791" s="67">
        <v>98386.012211538604</v>
      </c>
      <c r="T1791" s="67">
        <f t="shared" si="27"/>
        <v>167846.53683288486</v>
      </c>
      <c r="U1791" s="67">
        <v>655906.74807692296</v>
      </c>
      <c r="V1791" s="68">
        <v>6</v>
      </c>
    </row>
    <row r="1792" spans="2:22" x14ac:dyDescent="0.25">
      <c r="B1792" s="66">
        <v>0</v>
      </c>
      <c r="C1792" s="66">
        <v>1524256431</v>
      </c>
      <c r="D1792" s="66">
        <v>1524256856</v>
      </c>
      <c r="E1792" s="66">
        <v>1524256962</v>
      </c>
      <c r="F1792" s="66">
        <v>1524257174</v>
      </c>
      <c r="G1792" s="66" t="s">
        <v>18</v>
      </c>
      <c r="H1792" s="66" t="s">
        <v>133</v>
      </c>
      <c r="I1792" s="66" t="s">
        <v>580</v>
      </c>
      <c r="J1792" s="66" t="s">
        <v>581</v>
      </c>
      <c r="K1792" s="66" t="s">
        <v>445</v>
      </c>
      <c r="L1792" s="66" t="s">
        <v>444</v>
      </c>
      <c r="M1792" s="66" t="s">
        <v>276</v>
      </c>
      <c r="N1792" s="66" t="s">
        <v>277</v>
      </c>
      <c r="O1792" s="69" t="s">
        <v>139</v>
      </c>
      <c r="P1792" s="69">
        <v>1.706</v>
      </c>
      <c r="Q1792" s="66" t="s">
        <v>59</v>
      </c>
      <c r="R1792" s="66" t="s">
        <v>467</v>
      </c>
      <c r="S1792" s="67">
        <v>148464.90661538401</v>
      </c>
      <c r="T1792" s="67">
        <f t="shared" si="27"/>
        <v>253281.13068584513</v>
      </c>
      <c r="U1792" s="67">
        <v>742324.53307692299</v>
      </c>
      <c r="V1792" s="68">
        <v>6</v>
      </c>
    </row>
    <row r="1793" spans="2:22" x14ac:dyDescent="0.25">
      <c r="B1793" s="66">
        <v>0</v>
      </c>
      <c r="C1793" s="66">
        <v>1524256431</v>
      </c>
      <c r="D1793" s="66">
        <v>1524256856</v>
      </c>
      <c r="E1793" s="66">
        <v>1524256962</v>
      </c>
      <c r="F1793" s="66">
        <v>1524257174</v>
      </c>
      <c r="G1793" s="66" t="s">
        <v>18</v>
      </c>
      <c r="H1793" s="66" t="s">
        <v>133</v>
      </c>
      <c r="I1793" s="66" t="s">
        <v>580</v>
      </c>
      <c r="J1793" s="66" t="s">
        <v>581</v>
      </c>
      <c r="K1793" s="66" t="s">
        <v>445</v>
      </c>
      <c r="L1793" s="66" t="s">
        <v>444</v>
      </c>
      <c r="M1793" s="66" t="s">
        <v>276</v>
      </c>
      <c r="N1793" s="66" t="s">
        <v>277</v>
      </c>
      <c r="O1793" s="69" t="s">
        <v>139</v>
      </c>
      <c r="P1793" s="69">
        <v>1.706</v>
      </c>
      <c r="Q1793" s="66" t="s">
        <v>59</v>
      </c>
      <c r="R1793" s="66" t="s">
        <v>468</v>
      </c>
      <c r="S1793" s="67">
        <v>84736.787307692299</v>
      </c>
      <c r="T1793" s="67">
        <f t="shared" si="27"/>
        <v>144560.95914692307</v>
      </c>
      <c r="U1793" s="67">
        <v>338947.14923076902</v>
      </c>
      <c r="V1793" s="68">
        <v>2</v>
      </c>
    </row>
    <row r="1794" spans="2:22" x14ac:dyDescent="0.25">
      <c r="B1794" s="66">
        <v>0</v>
      </c>
      <c r="C1794" s="66">
        <v>1524256431</v>
      </c>
      <c r="D1794" s="66">
        <v>1524256856</v>
      </c>
      <c r="E1794" s="66">
        <v>1524256962</v>
      </c>
      <c r="F1794" s="66">
        <v>1524257174</v>
      </c>
      <c r="G1794" s="66" t="s">
        <v>18</v>
      </c>
      <c r="H1794" s="66" t="s">
        <v>133</v>
      </c>
      <c r="I1794" s="66" t="s">
        <v>580</v>
      </c>
      <c r="J1794" s="66" t="s">
        <v>581</v>
      </c>
      <c r="K1794" s="66" t="s">
        <v>445</v>
      </c>
      <c r="L1794" s="66" t="s">
        <v>444</v>
      </c>
      <c r="M1794" s="66" t="s">
        <v>276</v>
      </c>
      <c r="N1794" s="66" t="s">
        <v>277</v>
      </c>
      <c r="O1794" s="69" t="s">
        <v>139</v>
      </c>
      <c r="P1794" s="69">
        <v>1.706</v>
      </c>
      <c r="Q1794" s="66" t="s">
        <v>59</v>
      </c>
      <c r="R1794" s="66" t="s">
        <v>478</v>
      </c>
      <c r="S1794" s="67">
        <v>69276.673615384498</v>
      </c>
      <c r="T1794" s="67">
        <f t="shared" si="27"/>
        <v>118186.00518784595</v>
      </c>
      <c r="U1794" s="67">
        <v>230922.245384615</v>
      </c>
      <c r="V1794" s="68">
        <v>1</v>
      </c>
    </row>
    <row r="1795" spans="2:22" x14ac:dyDescent="0.25">
      <c r="B1795" s="66">
        <v>0</v>
      </c>
      <c r="C1795" s="66">
        <v>1524256431</v>
      </c>
      <c r="D1795" s="66">
        <v>1524273441</v>
      </c>
      <c r="E1795" s="66">
        <v>1524273441</v>
      </c>
      <c r="F1795" s="66">
        <v>1524273441</v>
      </c>
      <c r="G1795" s="66" t="s">
        <v>18</v>
      </c>
      <c r="H1795" s="66" t="s">
        <v>133</v>
      </c>
      <c r="I1795" s="66" t="s">
        <v>447</v>
      </c>
      <c r="J1795" s="66" t="s">
        <v>446</v>
      </c>
      <c r="O1795" s="69" t="s">
        <v>139</v>
      </c>
      <c r="P1795" s="69">
        <v>1.706</v>
      </c>
      <c r="Q1795" s="66" t="s">
        <v>59</v>
      </c>
      <c r="R1795" s="66" t="s">
        <v>471</v>
      </c>
      <c r="S1795" s="67">
        <v>5688.4556000000002</v>
      </c>
      <c r="T1795" s="67">
        <f t="shared" ref="T1795:T1858" si="28">S1795*P1795</f>
        <v>9704.5052536000003</v>
      </c>
      <c r="U1795" s="67">
        <v>71105.695000000007</v>
      </c>
      <c r="V1795" s="68">
        <v>1</v>
      </c>
    </row>
    <row r="1796" spans="2:22" x14ac:dyDescent="0.25">
      <c r="B1796" s="66">
        <v>0</v>
      </c>
      <c r="C1796" s="66">
        <v>1524256431</v>
      </c>
      <c r="D1796" s="66">
        <v>1524273441</v>
      </c>
      <c r="E1796" s="66">
        <v>1524273441</v>
      </c>
      <c r="F1796" s="66">
        <v>1524273441</v>
      </c>
      <c r="G1796" s="66" t="s">
        <v>18</v>
      </c>
      <c r="H1796" s="66" t="s">
        <v>133</v>
      </c>
      <c r="I1796" s="66" t="s">
        <v>447</v>
      </c>
      <c r="J1796" s="66" t="s">
        <v>446</v>
      </c>
      <c r="O1796" s="69" t="s">
        <v>139</v>
      </c>
      <c r="P1796" s="69">
        <v>1.706</v>
      </c>
      <c r="Q1796" s="66" t="s">
        <v>59</v>
      </c>
      <c r="R1796" s="66" t="s">
        <v>465</v>
      </c>
      <c r="S1796" s="67">
        <v>15147.3164230769</v>
      </c>
      <c r="T1796" s="67">
        <f t="shared" si="28"/>
        <v>25841.321817769189</v>
      </c>
      <c r="U1796" s="67">
        <v>151473.16423076901</v>
      </c>
      <c r="V1796" s="68">
        <v>2</v>
      </c>
    </row>
    <row r="1797" spans="2:22" x14ac:dyDescent="0.25">
      <c r="B1797" s="66">
        <v>0</v>
      </c>
      <c r="C1797" s="66">
        <v>1524256431</v>
      </c>
      <c r="D1797" s="66">
        <v>1524273441</v>
      </c>
      <c r="E1797" s="66">
        <v>1524273441</v>
      </c>
      <c r="F1797" s="66">
        <v>1524273441</v>
      </c>
      <c r="G1797" s="66" t="s">
        <v>18</v>
      </c>
      <c r="H1797" s="66" t="s">
        <v>133</v>
      </c>
      <c r="I1797" s="66" t="s">
        <v>447</v>
      </c>
      <c r="J1797" s="66" t="s">
        <v>446</v>
      </c>
      <c r="O1797" s="69" t="s">
        <v>139</v>
      </c>
      <c r="P1797" s="69">
        <v>1.706</v>
      </c>
      <c r="Q1797" s="66" t="s">
        <v>59</v>
      </c>
      <c r="R1797" s="66" t="s">
        <v>476</v>
      </c>
      <c r="S1797" s="67">
        <v>19536.088500000002</v>
      </c>
      <c r="T1797" s="67">
        <f t="shared" si="28"/>
        <v>33328.566981000004</v>
      </c>
      <c r="U1797" s="67">
        <v>195360.88500000001</v>
      </c>
      <c r="V1797" s="68">
        <v>2</v>
      </c>
    </row>
    <row r="1798" spans="2:22" x14ac:dyDescent="0.25">
      <c r="B1798" s="66">
        <v>0</v>
      </c>
      <c r="C1798" s="66">
        <v>1524256431</v>
      </c>
      <c r="D1798" s="66">
        <v>1524273441</v>
      </c>
      <c r="E1798" s="66">
        <v>1524273441</v>
      </c>
      <c r="F1798" s="66">
        <v>1524273441</v>
      </c>
      <c r="G1798" s="66" t="s">
        <v>18</v>
      </c>
      <c r="H1798" s="66" t="s">
        <v>133</v>
      </c>
      <c r="I1798" s="66" t="s">
        <v>447</v>
      </c>
      <c r="J1798" s="66" t="s">
        <v>446</v>
      </c>
      <c r="O1798" s="69" t="s">
        <v>139</v>
      </c>
      <c r="P1798" s="69">
        <v>1.706</v>
      </c>
      <c r="Q1798" s="66" t="s">
        <v>59</v>
      </c>
      <c r="R1798" s="66" t="s">
        <v>467</v>
      </c>
      <c r="S1798" s="67">
        <v>62701.835692307803</v>
      </c>
      <c r="T1798" s="67">
        <f t="shared" si="28"/>
        <v>106969.33169107711</v>
      </c>
      <c r="U1798" s="67">
        <v>313509.17846153898</v>
      </c>
      <c r="V1798" s="68">
        <v>2</v>
      </c>
    </row>
    <row r="1799" spans="2:22" x14ac:dyDescent="0.25">
      <c r="B1799" s="66">
        <v>0</v>
      </c>
      <c r="C1799" s="66">
        <v>1524256431</v>
      </c>
      <c r="D1799" s="66">
        <v>1524273441</v>
      </c>
      <c r="E1799" s="66">
        <v>1524273441</v>
      </c>
      <c r="F1799" s="66">
        <v>1524273441</v>
      </c>
      <c r="G1799" s="66" t="s">
        <v>18</v>
      </c>
      <c r="H1799" s="66" t="s">
        <v>133</v>
      </c>
      <c r="I1799" s="66" t="s">
        <v>447</v>
      </c>
      <c r="J1799" s="66" t="s">
        <v>446</v>
      </c>
      <c r="O1799" s="69" t="s">
        <v>139</v>
      </c>
      <c r="P1799" s="69">
        <v>1.706</v>
      </c>
      <c r="Q1799" s="66" t="s">
        <v>59</v>
      </c>
      <c r="R1799" s="66" t="s">
        <v>470</v>
      </c>
      <c r="S1799" s="67">
        <v>199460.174480769</v>
      </c>
      <c r="T1799" s="67">
        <f t="shared" si="28"/>
        <v>340279.05766419187</v>
      </c>
      <c r="U1799" s="67">
        <v>362654.86269230797</v>
      </c>
      <c r="V1799" s="68">
        <v>1</v>
      </c>
    </row>
    <row r="1800" spans="2:22" x14ac:dyDescent="0.25">
      <c r="B1800" s="66">
        <v>0</v>
      </c>
      <c r="C1800" s="66">
        <v>1524256431</v>
      </c>
      <c r="D1800" s="66">
        <v>1524273441</v>
      </c>
      <c r="E1800" s="66">
        <v>1524273537</v>
      </c>
      <c r="F1800" s="66">
        <v>1524273537</v>
      </c>
      <c r="G1800" s="66" t="s">
        <v>18</v>
      </c>
      <c r="H1800" s="66" t="s">
        <v>133</v>
      </c>
      <c r="I1800" s="66" t="s">
        <v>447</v>
      </c>
      <c r="J1800" s="66" t="s">
        <v>446</v>
      </c>
      <c r="K1800" s="66" t="s">
        <v>242</v>
      </c>
      <c r="L1800" s="66" t="s">
        <v>243</v>
      </c>
      <c r="O1800" s="69" t="s">
        <v>139</v>
      </c>
      <c r="P1800" s="69">
        <v>1.706</v>
      </c>
      <c r="Q1800" s="66" t="s">
        <v>59</v>
      </c>
      <c r="R1800" s="66" t="s">
        <v>473</v>
      </c>
      <c r="S1800" s="67">
        <v>2166.9067500000001</v>
      </c>
      <c r="T1800" s="67">
        <f t="shared" si="28"/>
        <v>3696.7429155</v>
      </c>
      <c r="U1800" s="67">
        <v>43338.135000000002</v>
      </c>
      <c r="V1800" s="68">
        <v>1</v>
      </c>
    </row>
    <row r="1801" spans="2:22" x14ac:dyDescent="0.25">
      <c r="B1801" s="66">
        <v>0</v>
      </c>
      <c r="C1801" s="66">
        <v>1524256431</v>
      </c>
      <c r="D1801" s="66">
        <v>1524273441</v>
      </c>
      <c r="E1801" s="66">
        <v>1524273537</v>
      </c>
      <c r="F1801" s="66">
        <v>1524273537</v>
      </c>
      <c r="G1801" s="66" t="s">
        <v>18</v>
      </c>
      <c r="H1801" s="66" t="s">
        <v>133</v>
      </c>
      <c r="I1801" s="66" t="s">
        <v>447</v>
      </c>
      <c r="J1801" s="66" t="s">
        <v>446</v>
      </c>
      <c r="K1801" s="66" t="s">
        <v>242</v>
      </c>
      <c r="L1801" s="66" t="s">
        <v>243</v>
      </c>
      <c r="O1801" s="69" t="s">
        <v>139</v>
      </c>
      <c r="P1801" s="69">
        <v>1.706</v>
      </c>
      <c r="Q1801" s="66" t="s">
        <v>59</v>
      </c>
      <c r="R1801" s="66" t="s">
        <v>467</v>
      </c>
      <c r="S1801" s="67">
        <v>38051.493999999999</v>
      </c>
      <c r="T1801" s="67">
        <f t="shared" si="28"/>
        <v>64915.848763999995</v>
      </c>
      <c r="U1801" s="67">
        <v>190257.47</v>
      </c>
      <c r="V1801" s="68">
        <v>1</v>
      </c>
    </row>
    <row r="1802" spans="2:22" x14ac:dyDescent="0.25">
      <c r="B1802" s="66">
        <v>0</v>
      </c>
      <c r="C1802" s="66">
        <v>1524256431</v>
      </c>
      <c r="D1802" s="66">
        <v>1524273441</v>
      </c>
      <c r="E1802" s="66">
        <v>1524273537</v>
      </c>
      <c r="F1802" s="66">
        <v>1524273537</v>
      </c>
      <c r="G1802" s="66" t="s">
        <v>18</v>
      </c>
      <c r="H1802" s="66" t="s">
        <v>133</v>
      </c>
      <c r="I1802" s="66" t="s">
        <v>447</v>
      </c>
      <c r="J1802" s="66" t="s">
        <v>446</v>
      </c>
      <c r="K1802" s="66" t="s">
        <v>242</v>
      </c>
      <c r="L1802" s="66" t="s">
        <v>243</v>
      </c>
      <c r="O1802" s="69" t="s">
        <v>139</v>
      </c>
      <c r="P1802" s="69">
        <v>1.706</v>
      </c>
      <c r="Q1802" s="66" t="s">
        <v>59</v>
      </c>
      <c r="R1802" s="66" t="s">
        <v>469</v>
      </c>
      <c r="S1802" s="67">
        <v>73889.097153846102</v>
      </c>
      <c r="T1802" s="67">
        <f t="shared" si="28"/>
        <v>126054.79974446144</v>
      </c>
      <c r="U1802" s="67">
        <v>211111.706153846</v>
      </c>
      <c r="V1802" s="68">
        <v>1</v>
      </c>
    </row>
    <row r="1803" spans="2:22" x14ac:dyDescent="0.25">
      <c r="B1803" s="66">
        <v>0</v>
      </c>
      <c r="C1803" s="66">
        <v>1524256431</v>
      </c>
      <c r="D1803" s="66">
        <v>1524273441</v>
      </c>
      <c r="E1803" s="66">
        <v>1524273537</v>
      </c>
      <c r="F1803" s="66">
        <v>1524273537</v>
      </c>
      <c r="G1803" s="66" t="s">
        <v>18</v>
      </c>
      <c r="H1803" s="66" t="s">
        <v>133</v>
      </c>
      <c r="I1803" s="66" t="s">
        <v>447</v>
      </c>
      <c r="J1803" s="66" t="s">
        <v>446</v>
      </c>
      <c r="K1803" s="66" t="s">
        <v>242</v>
      </c>
      <c r="L1803" s="66" t="s">
        <v>243</v>
      </c>
      <c r="O1803" s="69" t="s">
        <v>139</v>
      </c>
      <c r="P1803" s="69">
        <v>1.706</v>
      </c>
      <c r="Q1803" s="66" t="s">
        <v>59</v>
      </c>
      <c r="R1803" s="66" t="s">
        <v>479</v>
      </c>
      <c r="S1803" s="67">
        <v>126696.055692308</v>
      </c>
      <c r="T1803" s="67">
        <f t="shared" si="28"/>
        <v>216143.47101107743</v>
      </c>
      <c r="U1803" s="67">
        <v>316740.13923076901</v>
      </c>
      <c r="V1803" s="68">
        <v>1</v>
      </c>
    </row>
    <row r="1804" spans="2:22" x14ac:dyDescent="0.25">
      <c r="B1804" s="66">
        <v>0</v>
      </c>
      <c r="C1804" s="66">
        <v>1524256431</v>
      </c>
      <c r="D1804" s="66">
        <v>1524273441</v>
      </c>
      <c r="E1804" s="66">
        <v>1524273537</v>
      </c>
      <c r="F1804" s="66">
        <v>1524273561</v>
      </c>
      <c r="G1804" s="66" t="s">
        <v>18</v>
      </c>
      <c r="H1804" s="66" t="s">
        <v>133</v>
      </c>
      <c r="I1804" s="66" t="s">
        <v>447</v>
      </c>
      <c r="J1804" s="66" t="s">
        <v>446</v>
      </c>
      <c r="K1804" s="66" t="s">
        <v>242</v>
      </c>
      <c r="L1804" s="66" t="s">
        <v>243</v>
      </c>
      <c r="M1804" s="66" t="s">
        <v>615</v>
      </c>
      <c r="N1804" s="66" t="s">
        <v>616</v>
      </c>
      <c r="O1804" s="69" t="s">
        <v>139</v>
      </c>
      <c r="P1804" s="69">
        <v>1.706</v>
      </c>
      <c r="Q1804" s="66" t="s">
        <v>59</v>
      </c>
      <c r="R1804" s="66" t="s">
        <v>471</v>
      </c>
      <c r="S1804" s="67">
        <v>46044.641836923001</v>
      </c>
      <c r="T1804" s="67">
        <f t="shared" si="28"/>
        <v>78552.158973790632</v>
      </c>
      <c r="U1804" s="67">
        <v>575558.02296153805</v>
      </c>
      <c r="V1804" s="68">
        <v>12</v>
      </c>
    </row>
    <row r="1805" spans="2:22" x14ac:dyDescent="0.25">
      <c r="B1805" s="66">
        <v>0</v>
      </c>
      <c r="C1805" s="66">
        <v>1524256431</v>
      </c>
      <c r="D1805" s="66">
        <v>1524273441</v>
      </c>
      <c r="E1805" s="66">
        <v>1524273537</v>
      </c>
      <c r="F1805" s="66">
        <v>1524273561</v>
      </c>
      <c r="G1805" s="66" t="s">
        <v>18</v>
      </c>
      <c r="H1805" s="66" t="s">
        <v>133</v>
      </c>
      <c r="I1805" s="66" t="s">
        <v>447</v>
      </c>
      <c r="J1805" s="66" t="s">
        <v>446</v>
      </c>
      <c r="K1805" s="66" t="s">
        <v>242</v>
      </c>
      <c r="L1805" s="66" t="s">
        <v>243</v>
      </c>
      <c r="M1805" s="66" t="s">
        <v>615</v>
      </c>
      <c r="N1805" s="66" t="s">
        <v>616</v>
      </c>
      <c r="O1805" s="69" t="s">
        <v>139</v>
      </c>
      <c r="P1805" s="69">
        <v>1.706</v>
      </c>
      <c r="Q1805" s="66" t="s">
        <v>59</v>
      </c>
      <c r="R1805" s="66" t="s">
        <v>475</v>
      </c>
      <c r="S1805" s="67">
        <v>87927.811234615307</v>
      </c>
      <c r="T1805" s="67">
        <f t="shared" si="28"/>
        <v>150004.84596625372</v>
      </c>
      <c r="U1805" s="67">
        <v>976975.68038461497</v>
      </c>
      <c r="V1805" s="68">
        <v>14</v>
      </c>
    </row>
    <row r="1806" spans="2:22" x14ac:dyDescent="0.25">
      <c r="B1806" s="66">
        <v>0</v>
      </c>
      <c r="C1806" s="66">
        <v>1524256431</v>
      </c>
      <c r="D1806" s="66">
        <v>1524273441</v>
      </c>
      <c r="E1806" s="66">
        <v>1524273537</v>
      </c>
      <c r="F1806" s="66">
        <v>1524273561</v>
      </c>
      <c r="G1806" s="66" t="s">
        <v>18</v>
      </c>
      <c r="H1806" s="66" t="s">
        <v>133</v>
      </c>
      <c r="I1806" s="66" t="s">
        <v>447</v>
      </c>
      <c r="J1806" s="66" t="s">
        <v>446</v>
      </c>
      <c r="K1806" s="66" t="s">
        <v>242</v>
      </c>
      <c r="L1806" s="66" t="s">
        <v>243</v>
      </c>
      <c r="M1806" s="66" t="s">
        <v>615</v>
      </c>
      <c r="N1806" s="66" t="s">
        <v>616</v>
      </c>
      <c r="O1806" s="69" t="s">
        <v>139</v>
      </c>
      <c r="P1806" s="69">
        <v>1.706</v>
      </c>
      <c r="Q1806" s="66" t="s">
        <v>59</v>
      </c>
      <c r="R1806" s="66" t="s">
        <v>476</v>
      </c>
      <c r="S1806" s="67">
        <v>135273.198669231</v>
      </c>
      <c r="T1806" s="67">
        <f t="shared" si="28"/>
        <v>230776.07692970807</v>
      </c>
      <c r="U1806" s="67">
        <v>1352731.9866923101</v>
      </c>
      <c r="V1806" s="68">
        <v>15</v>
      </c>
    </row>
    <row r="1807" spans="2:22" x14ac:dyDescent="0.25">
      <c r="B1807" s="66">
        <v>0</v>
      </c>
      <c r="C1807" s="66">
        <v>1524256431</v>
      </c>
      <c r="D1807" s="66">
        <v>1524273441</v>
      </c>
      <c r="E1807" s="66">
        <v>1524273537</v>
      </c>
      <c r="F1807" s="66">
        <v>1524273561</v>
      </c>
      <c r="G1807" s="66" t="s">
        <v>18</v>
      </c>
      <c r="H1807" s="66" t="s">
        <v>133</v>
      </c>
      <c r="I1807" s="66" t="s">
        <v>447</v>
      </c>
      <c r="J1807" s="66" t="s">
        <v>446</v>
      </c>
      <c r="K1807" s="66" t="s">
        <v>242</v>
      </c>
      <c r="L1807" s="66" t="s">
        <v>243</v>
      </c>
      <c r="M1807" s="66" t="s">
        <v>615</v>
      </c>
      <c r="N1807" s="66" t="s">
        <v>616</v>
      </c>
      <c r="O1807" s="69" t="s">
        <v>139</v>
      </c>
      <c r="P1807" s="69">
        <v>1.706</v>
      </c>
      <c r="Q1807" s="66" t="s">
        <v>59</v>
      </c>
      <c r="R1807" s="66" t="s">
        <v>466</v>
      </c>
      <c r="S1807" s="67">
        <v>315138.84969230799</v>
      </c>
      <c r="T1807" s="67">
        <f t="shared" si="28"/>
        <v>537626.87757507747</v>
      </c>
      <c r="U1807" s="67">
        <v>2100925.6646153801</v>
      </c>
      <c r="V1807" s="68">
        <v>18</v>
      </c>
    </row>
    <row r="1808" spans="2:22" x14ac:dyDescent="0.25">
      <c r="B1808" s="66">
        <v>0</v>
      </c>
      <c r="C1808" s="66">
        <v>1524256431</v>
      </c>
      <c r="D1808" s="66">
        <v>1524273441</v>
      </c>
      <c r="E1808" s="66">
        <v>1524273537</v>
      </c>
      <c r="F1808" s="66">
        <v>1524273561</v>
      </c>
      <c r="G1808" s="66" t="s">
        <v>18</v>
      </c>
      <c r="H1808" s="66" t="s">
        <v>133</v>
      </c>
      <c r="I1808" s="66" t="s">
        <v>447</v>
      </c>
      <c r="J1808" s="66" t="s">
        <v>446</v>
      </c>
      <c r="K1808" s="66" t="s">
        <v>242</v>
      </c>
      <c r="L1808" s="66" t="s">
        <v>243</v>
      </c>
      <c r="M1808" s="66" t="s">
        <v>615</v>
      </c>
      <c r="N1808" s="66" t="s">
        <v>616</v>
      </c>
      <c r="O1808" s="69" t="s">
        <v>139</v>
      </c>
      <c r="P1808" s="69">
        <v>1.706</v>
      </c>
      <c r="Q1808" s="66" t="s">
        <v>59</v>
      </c>
      <c r="R1808" s="66" t="s">
        <v>467</v>
      </c>
      <c r="S1808" s="67">
        <v>274586.07853846101</v>
      </c>
      <c r="T1808" s="67">
        <f t="shared" si="28"/>
        <v>468443.84998661448</v>
      </c>
      <c r="U1808" s="67">
        <v>1372930.39269231</v>
      </c>
      <c r="V1808" s="68">
        <v>10</v>
      </c>
    </row>
    <row r="1809" spans="2:22" x14ac:dyDescent="0.25">
      <c r="B1809" s="66">
        <v>0</v>
      </c>
      <c r="C1809" s="66">
        <v>1524256431</v>
      </c>
      <c r="D1809" s="66">
        <v>1524273441</v>
      </c>
      <c r="E1809" s="66">
        <v>1524273537</v>
      </c>
      <c r="F1809" s="66">
        <v>1524273561</v>
      </c>
      <c r="G1809" s="66" t="s">
        <v>18</v>
      </c>
      <c r="H1809" s="66" t="s">
        <v>133</v>
      </c>
      <c r="I1809" s="66" t="s">
        <v>447</v>
      </c>
      <c r="J1809" s="66" t="s">
        <v>446</v>
      </c>
      <c r="K1809" s="66" t="s">
        <v>242</v>
      </c>
      <c r="L1809" s="66" t="s">
        <v>243</v>
      </c>
      <c r="M1809" s="66" t="s">
        <v>615</v>
      </c>
      <c r="N1809" s="66" t="s">
        <v>616</v>
      </c>
      <c r="O1809" s="69" t="s">
        <v>139</v>
      </c>
      <c r="P1809" s="69">
        <v>1.706</v>
      </c>
      <c r="Q1809" s="66" t="s">
        <v>59</v>
      </c>
      <c r="R1809" s="66" t="s">
        <v>468</v>
      </c>
      <c r="S1809" s="67">
        <v>41754.1391346155</v>
      </c>
      <c r="T1809" s="67">
        <f t="shared" si="28"/>
        <v>71232.561363654037</v>
      </c>
      <c r="U1809" s="67">
        <v>167016.556538462</v>
      </c>
      <c r="V1809" s="68">
        <v>1</v>
      </c>
    </row>
    <row r="1810" spans="2:22" x14ac:dyDescent="0.25">
      <c r="B1810" s="66">
        <v>0</v>
      </c>
      <c r="C1810" s="66">
        <v>1524256431</v>
      </c>
      <c r="D1810" s="66">
        <v>1524273441</v>
      </c>
      <c r="E1810" s="66">
        <v>1524273537</v>
      </c>
      <c r="F1810" s="66">
        <v>1524273561</v>
      </c>
      <c r="G1810" s="66" t="s">
        <v>18</v>
      </c>
      <c r="H1810" s="66" t="s">
        <v>133</v>
      </c>
      <c r="I1810" s="66" t="s">
        <v>447</v>
      </c>
      <c r="J1810" s="66" t="s">
        <v>446</v>
      </c>
      <c r="K1810" s="66" t="s">
        <v>242</v>
      </c>
      <c r="L1810" s="66" t="s">
        <v>243</v>
      </c>
      <c r="M1810" s="66" t="s">
        <v>615</v>
      </c>
      <c r="N1810" s="66" t="s">
        <v>616</v>
      </c>
      <c r="O1810" s="69" t="s">
        <v>139</v>
      </c>
      <c r="P1810" s="69">
        <v>1.706</v>
      </c>
      <c r="Q1810" s="66" t="s">
        <v>59</v>
      </c>
      <c r="R1810" s="66" t="s">
        <v>478</v>
      </c>
      <c r="S1810" s="67">
        <v>103488.989307692</v>
      </c>
      <c r="T1810" s="67">
        <f t="shared" si="28"/>
        <v>176552.21575892254</v>
      </c>
      <c r="U1810" s="67">
        <v>344963.29769230803</v>
      </c>
      <c r="V1810" s="68">
        <v>2</v>
      </c>
    </row>
    <row r="1811" spans="2:22" x14ac:dyDescent="0.25">
      <c r="B1811" s="66">
        <v>0</v>
      </c>
      <c r="C1811" s="66">
        <v>1524256431</v>
      </c>
      <c r="D1811" s="66">
        <v>1524273441</v>
      </c>
      <c r="E1811" s="66">
        <v>1524273537</v>
      </c>
      <c r="F1811" s="66">
        <v>1524273585</v>
      </c>
      <c r="G1811" s="66" t="s">
        <v>18</v>
      </c>
      <c r="H1811" s="66" t="s">
        <v>133</v>
      </c>
      <c r="I1811" s="66" t="s">
        <v>447</v>
      </c>
      <c r="J1811" s="66" t="s">
        <v>446</v>
      </c>
      <c r="K1811" s="66" t="s">
        <v>242</v>
      </c>
      <c r="L1811" s="66" t="s">
        <v>243</v>
      </c>
      <c r="M1811" s="66" t="s">
        <v>566</v>
      </c>
      <c r="N1811" s="66" t="s">
        <v>567</v>
      </c>
      <c r="O1811" s="69" t="s">
        <v>139</v>
      </c>
      <c r="P1811" s="69">
        <v>1.706</v>
      </c>
      <c r="Q1811" s="66" t="s">
        <v>59</v>
      </c>
      <c r="R1811" s="66" t="s">
        <v>471</v>
      </c>
      <c r="S1811" s="67">
        <v>8619.4005230769199</v>
      </c>
      <c r="T1811" s="67">
        <f t="shared" si="28"/>
        <v>14704.697292369225</v>
      </c>
      <c r="U1811" s="67">
        <v>107742.506538462</v>
      </c>
      <c r="V1811" s="68">
        <v>2</v>
      </c>
    </row>
    <row r="1812" spans="2:22" x14ac:dyDescent="0.25">
      <c r="B1812" s="66">
        <v>0</v>
      </c>
      <c r="C1812" s="66">
        <v>1524256431</v>
      </c>
      <c r="D1812" s="66">
        <v>1524273441</v>
      </c>
      <c r="E1812" s="66">
        <v>1524273537</v>
      </c>
      <c r="F1812" s="66">
        <v>1524273585</v>
      </c>
      <c r="G1812" s="66" t="s">
        <v>18</v>
      </c>
      <c r="H1812" s="66" t="s">
        <v>133</v>
      </c>
      <c r="I1812" s="66" t="s">
        <v>447</v>
      </c>
      <c r="J1812" s="66" t="s">
        <v>446</v>
      </c>
      <c r="K1812" s="66" t="s">
        <v>242</v>
      </c>
      <c r="L1812" s="66" t="s">
        <v>243</v>
      </c>
      <c r="M1812" s="66" t="s">
        <v>566</v>
      </c>
      <c r="N1812" s="66" t="s">
        <v>567</v>
      </c>
      <c r="O1812" s="69" t="s">
        <v>139</v>
      </c>
      <c r="P1812" s="69">
        <v>1.706</v>
      </c>
      <c r="Q1812" s="66" t="s">
        <v>59</v>
      </c>
      <c r="R1812" s="66" t="s">
        <v>475</v>
      </c>
      <c r="S1812" s="67">
        <v>14101.064134615401</v>
      </c>
      <c r="T1812" s="67">
        <f t="shared" si="28"/>
        <v>24056.415413653875</v>
      </c>
      <c r="U1812" s="67">
        <v>156678.490384615</v>
      </c>
      <c r="V1812" s="68">
        <v>2</v>
      </c>
    </row>
    <row r="1813" spans="2:22" x14ac:dyDescent="0.25">
      <c r="B1813" s="66">
        <v>0</v>
      </c>
      <c r="C1813" s="66">
        <v>1524256431</v>
      </c>
      <c r="D1813" s="66">
        <v>1524273441</v>
      </c>
      <c r="E1813" s="66">
        <v>1524273537</v>
      </c>
      <c r="F1813" s="66">
        <v>1524273585</v>
      </c>
      <c r="G1813" s="66" t="s">
        <v>18</v>
      </c>
      <c r="H1813" s="66" t="s">
        <v>133</v>
      </c>
      <c r="I1813" s="66" t="s">
        <v>447</v>
      </c>
      <c r="J1813" s="66" t="s">
        <v>446</v>
      </c>
      <c r="K1813" s="66" t="s">
        <v>242</v>
      </c>
      <c r="L1813" s="66" t="s">
        <v>243</v>
      </c>
      <c r="M1813" s="66" t="s">
        <v>566</v>
      </c>
      <c r="N1813" s="66" t="s">
        <v>567</v>
      </c>
      <c r="O1813" s="69" t="s">
        <v>139</v>
      </c>
      <c r="P1813" s="69">
        <v>1.706</v>
      </c>
      <c r="Q1813" s="66" t="s">
        <v>59</v>
      </c>
      <c r="R1813" s="66" t="s">
        <v>476</v>
      </c>
      <c r="S1813" s="67">
        <v>33422.625076923003</v>
      </c>
      <c r="T1813" s="67">
        <f t="shared" si="28"/>
        <v>57018.998381230638</v>
      </c>
      <c r="U1813" s="67">
        <v>334226.250769231</v>
      </c>
      <c r="V1813" s="68">
        <v>3</v>
      </c>
    </row>
    <row r="1814" spans="2:22" x14ac:dyDescent="0.25">
      <c r="B1814" s="66">
        <v>0</v>
      </c>
      <c r="C1814" s="66">
        <v>1524256431</v>
      </c>
      <c r="D1814" s="66">
        <v>1524273441</v>
      </c>
      <c r="E1814" s="66">
        <v>1524273537</v>
      </c>
      <c r="F1814" s="66">
        <v>1524273585</v>
      </c>
      <c r="G1814" s="66" t="s">
        <v>18</v>
      </c>
      <c r="H1814" s="66" t="s">
        <v>133</v>
      </c>
      <c r="I1814" s="66" t="s">
        <v>447</v>
      </c>
      <c r="J1814" s="66" t="s">
        <v>446</v>
      </c>
      <c r="K1814" s="66" t="s">
        <v>242</v>
      </c>
      <c r="L1814" s="66" t="s">
        <v>243</v>
      </c>
      <c r="M1814" s="66" t="s">
        <v>566</v>
      </c>
      <c r="N1814" s="66" t="s">
        <v>567</v>
      </c>
      <c r="O1814" s="69" t="s">
        <v>139</v>
      </c>
      <c r="P1814" s="69">
        <v>1.706</v>
      </c>
      <c r="Q1814" s="66" t="s">
        <v>59</v>
      </c>
      <c r="R1814" s="66" t="s">
        <v>466</v>
      </c>
      <c r="S1814" s="67">
        <v>130488.767365384</v>
      </c>
      <c r="T1814" s="67">
        <f t="shared" si="28"/>
        <v>222613.8371253451</v>
      </c>
      <c r="U1814" s="67">
        <v>869925.11576923099</v>
      </c>
      <c r="V1814" s="68">
        <v>7</v>
      </c>
    </row>
    <row r="1815" spans="2:22" x14ac:dyDescent="0.25">
      <c r="B1815" s="66">
        <v>0</v>
      </c>
      <c r="C1815" s="66">
        <v>1524256431</v>
      </c>
      <c r="D1815" s="66">
        <v>1524273441</v>
      </c>
      <c r="E1815" s="66">
        <v>1524273537</v>
      </c>
      <c r="F1815" s="66">
        <v>1524273585</v>
      </c>
      <c r="G1815" s="66" t="s">
        <v>18</v>
      </c>
      <c r="H1815" s="66" t="s">
        <v>133</v>
      </c>
      <c r="I1815" s="66" t="s">
        <v>447</v>
      </c>
      <c r="J1815" s="66" t="s">
        <v>446</v>
      </c>
      <c r="K1815" s="66" t="s">
        <v>242</v>
      </c>
      <c r="L1815" s="66" t="s">
        <v>243</v>
      </c>
      <c r="M1815" s="66" t="s">
        <v>566</v>
      </c>
      <c r="N1815" s="66" t="s">
        <v>567</v>
      </c>
      <c r="O1815" s="69" t="s">
        <v>139</v>
      </c>
      <c r="P1815" s="69">
        <v>1.706</v>
      </c>
      <c r="Q1815" s="66" t="s">
        <v>59</v>
      </c>
      <c r="R1815" s="66" t="s">
        <v>467</v>
      </c>
      <c r="S1815" s="67">
        <v>57421.313538461603</v>
      </c>
      <c r="T1815" s="67">
        <f t="shared" si="28"/>
        <v>97960.760896615495</v>
      </c>
      <c r="U1815" s="67">
        <v>287106.56769230799</v>
      </c>
      <c r="V1815" s="68">
        <v>2</v>
      </c>
    </row>
    <row r="1816" spans="2:22" x14ac:dyDescent="0.25">
      <c r="B1816" s="66">
        <v>0</v>
      </c>
      <c r="C1816" s="66">
        <v>1524256431</v>
      </c>
      <c r="D1816" s="66">
        <v>1524273441</v>
      </c>
      <c r="E1816" s="66">
        <v>1524273537</v>
      </c>
      <c r="F1816" s="66">
        <v>1524273585</v>
      </c>
      <c r="G1816" s="66" t="s">
        <v>18</v>
      </c>
      <c r="H1816" s="66" t="s">
        <v>133</v>
      </c>
      <c r="I1816" s="66" t="s">
        <v>447</v>
      </c>
      <c r="J1816" s="66" t="s">
        <v>446</v>
      </c>
      <c r="K1816" s="66" t="s">
        <v>242</v>
      </c>
      <c r="L1816" s="66" t="s">
        <v>243</v>
      </c>
      <c r="M1816" s="66" t="s">
        <v>566</v>
      </c>
      <c r="N1816" s="66" t="s">
        <v>567</v>
      </c>
      <c r="O1816" s="69" t="s">
        <v>139</v>
      </c>
      <c r="P1816" s="69">
        <v>1.706</v>
      </c>
      <c r="Q1816" s="66" t="s">
        <v>59</v>
      </c>
      <c r="R1816" s="66" t="s">
        <v>468</v>
      </c>
      <c r="S1816" s="67">
        <v>43101.555769230697</v>
      </c>
      <c r="T1816" s="67">
        <f t="shared" si="28"/>
        <v>73531.254142307575</v>
      </c>
      <c r="U1816" s="67">
        <v>172406.22307692299</v>
      </c>
      <c r="V1816" s="68">
        <v>1</v>
      </c>
    </row>
    <row r="1817" spans="2:22" x14ac:dyDescent="0.25">
      <c r="B1817" s="66">
        <v>0</v>
      </c>
      <c r="C1817" s="66">
        <v>1524256431</v>
      </c>
      <c r="D1817" s="66">
        <v>1524273441</v>
      </c>
      <c r="E1817" s="66">
        <v>1524273537</v>
      </c>
      <c r="F1817" s="66">
        <v>1524273585</v>
      </c>
      <c r="G1817" s="66" t="s">
        <v>18</v>
      </c>
      <c r="H1817" s="66" t="s">
        <v>133</v>
      </c>
      <c r="I1817" s="66" t="s">
        <v>447</v>
      </c>
      <c r="J1817" s="66" t="s">
        <v>446</v>
      </c>
      <c r="K1817" s="66" t="s">
        <v>242</v>
      </c>
      <c r="L1817" s="66" t="s">
        <v>243</v>
      </c>
      <c r="M1817" s="66" t="s">
        <v>566</v>
      </c>
      <c r="N1817" s="66" t="s">
        <v>567</v>
      </c>
      <c r="O1817" s="69" t="s">
        <v>139</v>
      </c>
      <c r="P1817" s="69">
        <v>1.706</v>
      </c>
      <c r="Q1817" s="66" t="s">
        <v>59</v>
      </c>
      <c r="R1817" s="66" t="s">
        <v>478</v>
      </c>
      <c r="S1817" s="67">
        <v>66928.668576923097</v>
      </c>
      <c r="T1817" s="67">
        <f t="shared" si="28"/>
        <v>114180.30859223079</v>
      </c>
      <c r="U1817" s="67">
        <v>223095.56192307701</v>
      </c>
      <c r="V1817" s="68">
        <v>1</v>
      </c>
    </row>
    <row r="1818" spans="2:22" x14ac:dyDescent="0.25">
      <c r="B1818" s="66">
        <v>0</v>
      </c>
      <c r="C1818" s="66">
        <v>1524256431</v>
      </c>
      <c r="D1818" s="66">
        <v>1524273441</v>
      </c>
      <c r="E1818" s="66">
        <v>1524273537</v>
      </c>
      <c r="F1818" s="66">
        <v>1524273633</v>
      </c>
      <c r="G1818" s="66" t="s">
        <v>18</v>
      </c>
      <c r="H1818" s="66" t="s">
        <v>133</v>
      </c>
      <c r="I1818" s="66" t="s">
        <v>447</v>
      </c>
      <c r="J1818" s="66" t="s">
        <v>446</v>
      </c>
      <c r="K1818" s="66" t="s">
        <v>242</v>
      </c>
      <c r="L1818" s="66" t="s">
        <v>243</v>
      </c>
      <c r="M1818" s="66" t="s">
        <v>248</v>
      </c>
      <c r="N1818" s="66" t="s">
        <v>249</v>
      </c>
      <c r="O1818" s="69" t="s">
        <v>139</v>
      </c>
      <c r="P1818" s="69">
        <v>1.706</v>
      </c>
      <c r="Q1818" s="66" t="s">
        <v>59</v>
      </c>
      <c r="R1818" s="66" t="s">
        <v>473</v>
      </c>
      <c r="S1818" s="67">
        <v>10269.654461538499</v>
      </c>
      <c r="T1818" s="67">
        <f t="shared" si="28"/>
        <v>17520.030511384681</v>
      </c>
      <c r="U1818" s="67">
        <v>205393.08923076899</v>
      </c>
      <c r="V1818" s="68">
        <v>5</v>
      </c>
    </row>
    <row r="1819" spans="2:22" x14ac:dyDescent="0.25">
      <c r="B1819" s="66">
        <v>0</v>
      </c>
      <c r="C1819" s="66">
        <v>1524256431</v>
      </c>
      <c r="D1819" s="66">
        <v>1524273441</v>
      </c>
      <c r="E1819" s="66">
        <v>1524273537</v>
      </c>
      <c r="F1819" s="66">
        <v>1524273633</v>
      </c>
      <c r="G1819" s="66" t="s">
        <v>18</v>
      </c>
      <c r="H1819" s="66" t="s">
        <v>133</v>
      </c>
      <c r="I1819" s="66" t="s">
        <v>447</v>
      </c>
      <c r="J1819" s="66" t="s">
        <v>446</v>
      </c>
      <c r="K1819" s="66" t="s">
        <v>242</v>
      </c>
      <c r="L1819" s="66" t="s">
        <v>243</v>
      </c>
      <c r="M1819" s="66" t="s">
        <v>248</v>
      </c>
      <c r="N1819" s="66" t="s">
        <v>249</v>
      </c>
      <c r="O1819" s="69" t="s">
        <v>139</v>
      </c>
      <c r="P1819" s="69">
        <v>1.706</v>
      </c>
      <c r="Q1819" s="66" t="s">
        <v>59</v>
      </c>
      <c r="R1819" s="66" t="s">
        <v>474</v>
      </c>
      <c r="S1819" s="67">
        <v>71688.270623076896</v>
      </c>
      <c r="T1819" s="67">
        <f t="shared" si="28"/>
        <v>122300.18968296918</v>
      </c>
      <c r="U1819" s="67">
        <v>1194804.5103846199</v>
      </c>
      <c r="V1819" s="68">
        <v>25</v>
      </c>
    </row>
    <row r="1820" spans="2:22" x14ac:dyDescent="0.25">
      <c r="B1820" s="66">
        <v>0</v>
      </c>
      <c r="C1820" s="66">
        <v>1524256431</v>
      </c>
      <c r="D1820" s="66">
        <v>1524273441</v>
      </c>
      <c r="E1820" s="66">
        <v>1524273537</v>
      </c>
      <c r="F1820" s="66">
        <v>1524273633</v>
      </c>
      <c r="G1820" s="66" t="s">
        <v>18</v>
      </c>
      <c r="H1820" s="66" t="s">
        <v>133</v>
      </c>
      <c r="I1820" s="66" t="s">
        <v>447</v>
      </c>
      <c r="J1820" s="66" t="s">
        <v>446</v>
      </c>
      <c r="K1820" s="66" t="s">
        <v>242</v>
      </c>
      <c r="L1820" s="66" t="s">
        <v>243</v>
      </c>
      <c r="M1820" s="66" t="s">
        <v>248</v>
      </c>
      <c r="N1820" s="66" t="s">
        <v>249</v>
      </c>
      <c r="O1820" s="69" t="s">
        <v>139</v>
      </c>
      <c r="P1820" s="69">
        <v>1.706</v>
      </c>
      <c r="Q1820" s="66" t="s">
        <v>59</v>
      </c>
      <c r="R1820" s="66" t="s">
        <v>471</v>
      </c>
      <c r="S1820" s="67">
        <v>371441.32431076898</v>
      </c>
      <c r="T1820" s="67">
        <f t="shared" si="28"/>
        <v>633678.89927417191</v>
      </c>
      <c r="U1820" s="67">
        <v>4643016.5538846198</v>
      </c>
      <c r="V1820" s="68">
        <v>87</v>
      </c>
    </row>
    <row r="1821" spans="2:22" x14ac:dyDescent="0.25">
      <c r="B1821" s="66">
        <v>0</v>
      </c>
      <c r="C1821" s="66">
        <v>1524256431</v>
      </c>
      <c r="D1821" s="66">
        <v>1524273441</v>
      </c>
      <c r="E1821" s="66">
        <v>1524273537</v>
      </c>
      <c r="F1821" s="66">
        <v>1524273633</v>
      </c>
      <c r="G1821" s="66" t="s">
        <v>18</v>
      </c>
      <c r="H1821" s="66" t="s">
        <v>133</v>
      </c>
      <c r="I1821" s="66" t="s">
        <v>447</v>
      </c>
      <c r="J1821" s="66" t="s">
        <v>446</v>
      </c>
      <c r="K1821" s="66" t="s">
        <v>242</v>
      </c>
      <c r="L1821" s="66" t="s">
        <v>243</v>
      </c>
      <c r="M1821" s="66" t="s">
        <v>248</v>
      </c>
      <c r="N1821" s="66" t="s">
        <v>249</v>
      </c>
      <c r="O1821" s="69" t="s">
        <v>139</v>
      </c>
      <c r="P1821" s="69">
        <v>1.706</v>
      </c>
      <c r="Q1821" s="66" t="s">
        <v>59</v>
      </c>
      <c r="R1821" s="66" t="s">
        <v>475</v>
      </c>
      <c r="S1821" s="67">
        <v>572356.28796923102</v>
      </c>
      <c r="T1821" s="67">
        <f t="shared" si="28"/>
        <v>976439.82727550808</v>
      </c>
      <c r="U1821" s="67">
        <v>6359514.3107692301</v>
      </c>
      <c r="V1821" s="68">
        <v>92</v>
      </c>
    </row>
    <row r="1822" spans="2:22" x14ac:dyDescent="0.25">
      <c r="B1822" s="66">
        <v>0</v>
      </c>
      <c r="C1822" s="66">
        <v>1524256431</v>
      </c>
      <c r="D1822" s="66">
        <v>1524273441</v>
      </c>
      <c r="E1822" s="66">
        <v>1524273537</v>
      </c>
      <c r="F1822" s="66">
        <v>1524273633</v>
      </c>
      <c r="G1822" s="66" t="s">
        <v>18</v>
      </c>
      <c r="H1822" s="66" t="s">
        <v>133</v>
      </c>
      <c r="I1822" s="66" t="s">
        <v>447</v>
      </c>
      <c r="J1822" s="66" t="s">
        <v>446</v>
      </c>
      <c r="K1822" s="66" t="s">
        <v>242</v>
      </c>
      <c r="L1822" s="66" t="s">
        <v>243</v>
      </c>
      <c r="M1822" s="66" t="s">
        <v>248</v>
      </c>
      <c r="N1822" s="66" t="s">
        <v>249</v>
      </c>
      <c r="O1822" s="69" t="s">
        <v>139</v>
      </c>
      <c r="P1822" s="69">
        <v>1.706</v>
      </c>
      <c r="Q1822" s="66" t="s">
        <v>59</v>
      </c>
      <c r="R1822" s="66" t="s">
        <v>465</v>
      </c>
      <c r="S1822" s="67">
        <v>651907.54887692304</v>
      </c>
      <c r="T1822" s="67">
        <f t="shared" si="28"/>
        <v>1112154.2783840308</v>
      </c>
      <c r="U1822" s="67">
        <v>6519075.4887692304</v>
      </c>
      <c r="V1822" s="68">
        <v>76</v>
      </c>
    </row>
    <row r="1823" spans="2:22" x14ac:dyDescent="0.25">
      <c r="B1823" s="66">
        <v>0</v>
      </c>
      <c r="C1823" s="66">
        <v>1524256431</v>
      </c>
      <c r="D1823" s="66">
        <v>1524273441</v>
      </c>
      <c r="E1823" s="66">
        <v>1524273537</v>
      </c>
      <c r="F1823" s="66">
        <v>1524273633</v>
      </c>
      <c r="G1823" s="66" t="s">
        <v>18</v>
      </c>
      <c r="H1823" s="66" t="s">
        <v>133</v>
      </c>
      <c r="I1823" s="66" t="s">
        <v>447</v>
      </c>
      <c r="J1823" s="66" t="s">
        <v>446</v>
      </c>
      <c r="K1823" s="66" t="s">
        <v>242</v>
      </c>
      <c r="L1823" s="66" t="s">
        <v>243</v>
      </c>
      <c r="M1823" s="66" t="s">
        <v>248</v>
      </c>
      <c r="N1823" s="66" t="s">
        <v>249</v>
      </c>
      <c r="O1823" s="69" t="s">
        <v>139</v>
      </c>
      <c r="P1823" s="69">
        <v>1.706</v>
      </c>
      <c r="Q1823" s="66" t="s">
        <v>59</v>
      </c>
      <c r="R1823" s="66" t="s">
        <v>476</v>
      </c>
      <c r="S1823" s="67">
        <v>972760.54407692305</v>
      </c>
      <c r="T1823" s="67">
        <f t="shared" si="28"/>
        <v>1659529.4881952307</v>
      </c>
      <c r="U1823" s="67">
        <v>9727605.4407692291</v>
      </c>
      <c r="V1823" s="68">
        <v>104</v>
      </c>
    </row>
    <row r="1824" spans="2:22" x14ac:dyDescent="0.25">
      <c r="B1824" s="66">
        <v>0</v>
      </c>
      <c r="C1824" s="66">
        <v>1524256431</v>
      </c>
      <c r="D1824" s="66">
        <v>1524273441</v>
      </c>
      <c r="E1824" s="66">
        <v>1524273537</v>
      </c>
      <c r="F1824" s="66">
        <v>1524273633</v>
      </c>
      <c r="G1824" s="66" t="s">
        <v>18</v>
      </c>
      <c r="H1824" s="66" t="s">
        <v>133</v>
      </c>
      <c r="I1824" s="66" t="s">
        <v>447</v>
      </c>
      <c r="J1824" s="66" t="s">
        <v>446</v>
      </c>
      <c r="K1824" s="66" t="s">
        <v>242</v>
      </c>
      <c r="L1824" s="66" t="s">
        <v>243</v>
      </c>
      <c r="M1824" s="66" t="s">
        <v>248</v>
      </c>
      <c r="N1824" s="66" t="s">
        <v>249</v>
      </c>
      <c r="O1824" s="69" t="s">
        <v>139</v>
      </c>
      <c r="P1824" s="69">
        <v>1.706</v>
      </c>
      <c r="Q1824" s="66" t="s">
        <v>59</v>
      </c>
      <c r="R1824" s="66" t="s">
        <v>466</v>
      </c>
      <c r="S1824" s="67">
        <v>1567185.6692884599</v>
      </c>
      <c r="T1824" s="67">
        <f t="shared" si="28"/>
        <v>2673618.7518061125</v>
      </c>
      <c r="U1824" s="67">
        <v>10447904.4619231</v>
      </c>
      <c r="V1824" s="68">
        <v>92</v>
      </c>
    </row>
    <row r="1825" spans="2:22" x14ac:dyDescent="0.25">
      <c r="B1825" s="66">
        <v>0</v>
      </c>
      <c r="C1825" s="66">
        <v>1524256431</v>
      </c>
      <c r="D1825" s="66">
        <v>1524273441</v>
      </c>
      <c r="E1825" s="66">
        <v>1524273537</v>
      </c>
      <c r="F1825" s="66">
        <v>1524273633</v>
      </c>
      <c r="G1825" s="66" t="s">
        <v>18</v>
      </c>
      <c r="H1825" s="66" t="s">
        <v>133</v>
      </c>
      <c r="I1825" s="66" t="s">
        <v>447</v>
      </c>
      <c r="J1825" s="66" t="s">
        <v>446</v>
      </c>
      <c r="K1825" s="66" t="s">
        <v>242</v>
      </c>
      <c r="L1825" s="66" t="s">
        <v>243</v>
      </c>
      <c r="M1825" s="66" t="s">
        <v>248</v>
      </c>
      <c r="N1825" s="66" t="s">
        <v>249</v>
      </c>
      <c r="O1825" s="69" t="s">
        <v>139</v>
      </c>
      <c r="P1825" s="69">
        <v>1.706</v>
      </c>
      <c r="Q1825" s="66" t="s">
        <v>59</v>
      </c>
      <c r="R1825" s="66" t="s">
        <v>467</v>
      </c>
      <c r="S1825" s="67">
        <v>1037702.77376923</v>
      </c>
      <c r="T1825" s="67">
        <f t="shared" si="28"/>
        <v>1770320.9320503063</v>
      </c>
      <c r="U1825" s="67">
        <v>5188513.8688461501</v>
      </c>
      <c r="V1825" s="68">
        <v>37</v>
      </c>
    </row>
    <row r="1826" spans="2:22" x14ac:dyDescent="0.25">
      <c r="B1826" s="66">
        <v>0</v>
      </c>
      <c r="C1826" s="66">
        <v>1524256431</v>
      </c>
      <c r="D1826" s="66">
        <v>1524273441</v>
      </c>
      <c r="E1826" s="66">
        <v>1524273537</v>
      </c>
      <c r="F1826" s="66">
        <v>1524273633</v>
      </c>
      <c r="G1826" s="66" t="s">
        <v>18</v>
      </c>
      <c r="H1826" s="66" t="s">
        <v>133</v>
      </c>
      <c r="I1826" s="66" t="s">
        <v>447</v>
      </c>
      <c r="J1826" s="66" t="s">
        <v>446</v>
      </c>
      <c r="K1826" s="66" t="s">
        <v>242</v>
      </c>
      <c r="L1826" s="66" t="s">
        <v>243</v>
      </c>
      <c r="M1826" s="66" t="s">
        <v>248</v>
      </c>
      <c r="N1826" s="66" t="s">
        <v>249</v>
      </c>
      <c r="O1826" s="69" t="s">
        <v>139</v>
      </c>
      <c r="P1826" s="69">
        <v>1.706</v>
      </c>
      <c r="Q1826" s="66" t="s">
        <v>59</v>
      </c>
      <c r="R1826" s="66" t="s">
        <v>468</v>
      </c>
      <c r="S1826" s="67">
        <v>87750.880384615506</v>
      </c>
      <c r="T1826" s="67">
        <f t="shared" si="28"/>
        <v>149703.00193615406</v>
      </c>
      <c r="U1826" s="67">
        <v>351003.52153846202</v>
      </c>
      <c r="V1826" s="68">
        <v>2</v>
      </c>
    </row>
    <row r="1827" spans="2:22" x14ac:dyDescent="0.25">
      <c r="B1827" s="66">
        <v>0</v>
      </c>
      <c r="C1827" s="66">
        <v>1524256431</v>
      </c>
      <c r="D1827" s="66">
        <v>1524273441</v>
      </c>
      <c r="E1827" s="66">
        <v>1524273537</v>
      </c>
      <c r="F1827" s="66">
        <v>1524273633</v>
      </c>
      <c r="G1827" s="66" t="s">
        <v>18</v>
      </c>
      <c r="H1827" s="66" t="s">
        <v>133</v>
      </c>
      <c r="I1827" s="66" t="s">
        <v>447</v>
      </c>
      <c r="J1827" s="66" t="s">
        <v>446</v>
      </c>
      <c r="K1827" s="66" t="s">
        <v>242</v>
      </c>
      <c r="L1827" s="66" t="s">
        <v>243</v>
      </c>
      <c r="M1827" s="66" t="s">
        <v>248</v>
      </c>
      <c r="N1827" s="66" t="s">
        <v>249</v>
      </c>
      <c r="O1827" s="69" t="s">
        <v>139</v>
      </c>
      <c r="P1827" s="69">
        <v>1.706</v>
      </c>
      <c r="Q1827" s="66" t="s">
        <v>59</v>
      </c>
      <c r="R1827" s="66" t="s">
        <v>478</v>
      </c>
      <c r="S1827" s="67">
        <v>114200.54203846199</v>
      </c>
      <c r="T1827" s="67">
        <f t="shared" si="28"/>
        <v>194826.12471761616</v>
      </c>
      <c r="U1827" s="67">
        <v>380668.47346153797</v>
      </c>
      <c r="V1827" s="68">
        <v>2</v>
      </c>
    </row>
    <row r="1828" spans="2:22" x14ac:dyDescent="0.25">
      <c r="B1828" s="66">
        <v>0</v>
      </c>
      <c r="C1828" s="66">
        <v>1524256431</v>
      </c>
      <c r="D1828" s="66">
        <v>1524273441</v>
      </c>
      <c r="E1828" s="66">
        <v>1524273537</v>
      </c>
      <c r="F1828" s="66">
        <v>1524273633</v>
      </c>
      <c r="G1828" s="66" t="s">
        <v>18</v>
      </c>
      <c r="H1828" s="66" t="s">
        <v>133</v>
      </c>
      <c r="I1828" s="66" t="s">
        <v>447</v>
      </c>
      <c r="J1828" s="66" t="s">
        <v>446</v>
      </c>
      <c r="K1828" s="66" t="s">
        <v>242</v>
      </c>
      <c r="L1828" s="66" t="s">
        <v>243</v>
      </c>
      <c r="M1828" s="66" t="s">
        <v>248</v>
      </c>
      <c r="N1828" s="66" t="s">
        <v>249</v>
      </c>
      <c r="O1828" s="69" t="s">
        <v>139</v>
      </c>
      <c r="P1828" s="69">
        <v>1.706</v>
      </c>
      <c r="Q1828" s="66" t="s">
        <v>59</v>
      </c>
      <c r="R1828" s="66" t="s">
        <v>469</v>
      </c>
      <c r="S1828" s="67">
        <v>82249.986538461701</v>
      </c>
      <c r="T1828" s="67">
        <f t="shared" si="28"/>
        <v>140318.47703461564</v>
      </c>
      <c r="U1828" s="67">
        <v>234999.961538462</v>
      </c>
      <c r="V1828" s="68">
        <v>1</v>
      </c>
    </row>
    <row r="1829" spans="2:22" x14ac:dyDescent="0.25">
      <c r="B1829" s="66">
        <v>0</v>
      </c>
      <c r="C1829" s="66">
        <v>1524256431</v>
      </c>
      <c r="D1829" s="66">
        <v>1524273441</v>
      </c>
      <c r="E1829" s="66">
        <v>1524273537</v>
      </c>
      <c r="F1829" s="66">
        <v>1524274113</v>
      </c>
      <c r="G1829" s="66" t="s">
        <v>18</v>
      </c>
      <c r="H1829" s="66" t="s">
        <v>133</v>
      </c>
      <c r="I1829" s="66" t="s">
        <v>447</v>
      </c>
      <c r="J1829" s="66" t="s">
        <v>446</v>
      </c>
      <c r="K1829" s="66" t="s">
        <v>242</v>
      </c>
      <c r="L1829" s="66" t="s">
        <v>243</v>
      </c>
      <c r="M1829" s="66" t="s">
        <v>449</v>
      </c>
      <c r="N1829" s="66" t="s">
        <v>448</v>
      </c>
      <c r="O1829" s="69" t="s">
        <v>139</v>
      </c>
      <c r="P1829" s="69">
        <v>1.706</v>
      </c>
      <c r="Q1829" s="66" t="s">
        <v>59</v>
      </c>
      <c r="R1829" s="66" t="s">
        <v>471</v>
      </c>
      <c r="S1829" s="67">
        <v>8652.3051076923093</v>
      </c>
      <c r="T1829" s="67">
        <f t="shared" si="28"/>
        <v>14760.832513723079</v>
      </c>
      <c r="U1829" s="67">
        <v>108153.81384615399</v>
      </c>
      <c r="V1829" s="68">
        <v>3</v>
      </c>
    </row>
    <row r="1830" spans="2:22" x14ac:dyDescent="0.25">
      <c r="B1830" s="66">
        <v>0</v>
      </c>
      <c r="C1830" s="66">
        <v>1524256431</v>
      </c>
      <c r="D1830" s="66">
        <v>1524273441</v>
      </c>
      <c r="E1830" s="66">
        <v>1524273537</v>
      </c>
      <c r="F1830" s="66">
        <v>1524274113</v>
      </c>
      <c r="G1830" s="66" t="s">
        <v>18</v>
      </c>
      <c r="H1830" s="66" t="s">
        <v>133</v>
      </c>
      <c r="I1830" s="66" t="s">
        <v>447</v>
      </c>
      <c r="J1830" s="66" t="s">
        <v>446</v>
      </c>
      <c r="K1830" s="66" t="s">
        <v>242</v>
      </c>
      <c r="L1830" s="66" t="s">
        <v>243</v>
      </c>
      <c r="M1830" s="66" t="s">
        <v>449</v>
      </c>
      <c r="N1830" s="66" t="s">
        <v>448</v>
      </c>
      <c r="O1830" s="69" t="s">
        <v>139</v>
      </c>
      <c r="P1830" s="69">
        <v>1.706</v>
      </c>
      <c r="Q1830" s="66" t="s">
        <v>59</v>
      </c>
      <c r="R1830" s="66" t="s">
        <v>475</v>
      </c>
      <c r="S1830" s="67">
        <v>48047.802923076903</v>
      </c>
      <c r="T1830" s="67">
        <f t="shared" si="28"/>
        <v>81969.551786769196</v>
      </c>
      <c r="U1830" s="67">
        <v>533864.47692307702</v>
      </c>
      <c r="V1830" s="68">
        <v>8</v>
      </c>
    </row>
    <row r="1831" spans="2:22" x14ac:dyDescent="0.25">
      <c r="B1831" s="66">
        <v>0</v>
      </c>
      <c r="C1831" s="66">
        <v>1524256431</v>
      </c>
      <c r="D1831" s="66">
        <v>1524273441</v>
      </c>
      <c r="E1831" s="66">
        <v>1524273537</v>
      </c>
      <c r="F1831" s="66">
        <v>1524274113</v>
      </c>
      <c r="G1831" s="66" t="s">
        <v>18</v>
      </c>
      <c r="H1831" s="66" t="s">
        <v>133</v>
      </c>
      <c r="I1831" s="66" t="s">
        <v>447</v>
      </c>
      <c r="J1831" s="66" t="s">
        <v>446</v>
      </c>
      <c r="K1831" s="66" t="s">
        <v>242</v>
      </c>
      <c r="L1831" s="66" t="s">
        <v>243</v>
      </c>
      <c r="M1831" s="66" t="s">
        <v>449</v>
      </c>
      <c r="N1831" s="66" t="s">
        <v>448</v>
      </c>
      <c r="O1831" s="69" t="s">
        <v>139</v>
      </c>
      <c r="P1831" s="69">
        <v>1.706</v>
      </c>
      <c r="Q1831" s="66" t="s">
        <v>59</v>
      </c>
      <c r="R1831" s="66" t="s">
        <v>476</v>
      </c>
      <c r="S1831" s="67">
        <v>71740.042923076995</v>
      </c>
      <c r="T1831" s="67">
        <f t="shared" si="28"/>
        <v>122388.51322676936</v>
      </c>
      <c r="U1831" s="67">
        <v>717400.42923076905</v>
      </c>
      <c r="V1831" s="68">
        <v>8</v>
      </c>
    </row>
    <row r="1832" spans="2:22" x14ac:dyDescent="0.25">
      <c r="B1832" s="66">
        <v>0</v>
      </c>
      <c r="C1832" s="66">
        <v>1524256431</v>
      </c>
      <c r="D1832" s="66">
        <v>1524273441</v>
      </c>
      <c r="E1832" s="66">
        <v>1524273537</v>
      </c>
      <c r="F1832" s="66">
        <v>1524274113</v>
      </c>
      <c r="G1832" s="66" t="s">
        <v>18</v>
      </c>
      <c r="H1832" s="66" t="s">
        <v>133</v>
      </c>
      <c r="I1832" s="66" t="s">
        <v>447</v>
      </c>
      <c r="J1832" s="66" t="s">
        <v>446</v>
      </c>
      <c r="K1832" s="66" t="s">
        <v>242</v>
      </c>
      <c r="L1832" s="66" t="s">
        <v>243</v>
      </c>
      <c r="M1832" s="66" t="s">
        <v>449</v>
      </c>
      <c r="N1832" s="66" t="s">
        <v>448</v>
      </c>
      <c r="O1832" s="69" t="s">
        <v>139</v>
      </c>
      <c r="P1832" s="69">
        <v>1.706</v>
      </c>
      <c r="Q1832" s="66" t="s">
        <v>59</v>
      </c>
      <c r="R1832" s="66" t="s">
        <v>466</v>
      </c>
      <c r="S1832" s="67">
        <v>122252.621365385</v>
      </c>
      <c r="T1832" s="67">
        <f t="shared" si="28"/>
        <v>208562.9720493468</v>
      </c>
      <c r="U1832" s="67">
        <v>815017.47576923098</v>
      </c>
      <c r="V1832" s="68">
        <v>7</v>
      </c>
    </row>
    <row r="1833" spans="2:22" x14ac:dyDescent="0.25">
      <c r="B1833" s="66">
        <v>0</v>
      </c>
      <c r="C1833" s="66">
        <v>1524256431</v>
      </c>
      <c r="D1833" s="66">
        <v>1524273441</v>
      </c>
      <c r="E1833" s="66">
        <v>1524273537</v>
      </c>
      <c r="F1833" s="66">
        <v>1524274113</v>
      </c>
      <c r="G1833" s="66" t="s">
        <v>18</v>
      </c>
      <c r="H1833" s="66" t="s">
        <v>133</v>
      </c>
      <c r="I1833" s="66" t="s">
        <v>447</v>
      </c>
      <c r="J1833" s="66" t="s">
        <v>446</v>
      </c>
      <c r="K1833" s="66" t="s">
        <v>242</v>
      </c>
      <c r="L1833" s="66" t="s">
        <v>243</v>
      </c>
      <c r="M1833" s="66" t="s">
        <v>449</v>
      </c>
      <c r="N1833" s="66" t="s">
        <v>448</v>
      </c>
      <c r="O1833" s="69" t="s">
        <v>139</v>
      </c>
      <c r="P1833" s="69">
        <v>1.706</v>
      </c>
      <c r="Q1833" s="66" t="s">
        <v>59</v>
      </c>
      <c r="R1833" s="66" t="s">
        <v>467</v>
      </c>
      <c r="S1833" s="67">
        <v>169710.88023076899</v>
      </c>
      <c r="T1833" s="67">
        <f t="shared" si="28"/>
        <v>289526.76167369192</v>
      </c>
      <c r="U1833" s="67">
        <v>848554.40115384595</v>
      </c>
      <c r="V1833" s="68">
        <v>6</v>
      </c>
    </row>
    <row r="1834" spans="2:22" x14ac:dyDescent="0.25">
      <c r="B1834" s="66">
        <v>0</v>
      </c>
      <c r="C1834" s="66">
        <v>1524256431</v>
      </c>
      <c r="D1834" s="66">
        <v>1524273441</v>
      </c>
      <c r="E1834" s="66">
        <v>1524273537</v>
      </c>
      <c r="F1834" s="66">
        <v>1524274113</v>
      </c>
      <c r="G1834" s="66" t="s">
        <v>18</v>
      </c>
      <c r="H1834" s="66" t="s">
        <v>133</v>
      </c>
      <c r="I1834" s="66" t="s">
        <v>447</v>
      </c>
      <c r="J1834" s="66" t="s">
        <v>446</v>
      </c>
      <c r="K1834" s="66" t="s">
        <v>242</v>
      </c>
      <c r="L1834" s="66" t="s">
        <v>243</v>
      </c>
      <c r="M1834" s="66" t="s">
        <v>449</v>
      </c>
      <c r="N1834" s="66" t="s">
        <v>448</v>
      </c>
      <c r="O1834" s="69" t="s">
        <v>139</v>
      </c>
      <c r="P1834" s="69">
        <v>1.706</v>
      </c>
      <c r="Q1834" s="66" t="s">
        <v>59</v>
      </c>
      <c r="R1834" s="66" t="s">
        <v>478</v>
      </c>
      <c r="S1834" s="67">
        <v>53099.982692307603</v>
      </c>
      <c r="T1834" s="67">
        <f t="shared" si="28"/>
        <v>90588.570473076776</v>
      </c>
      <c r="U1834" s="67">
        <v>176999.94230769199</v>
      </c>
      <c r="V1834" s="68">
        <v>1</v>
      </c>
    </row>
    <row r="1835" spans="2:22" x14ac:dyDescent="0.25">
      <c r="B1835" s="66">
        <v>0</v>
      </c>
      <c r="C1835" s="66">
        <v>1524256431</v>
      </c>
      <c r="D1835" s="66">
        <v>1524273441</v>
      </c>
      <c r="E1835" s="66">
        <v>1524274987</v>
      </c>
      <c r="F1835" s="66">
        <v>1524274987</v>
      </c>
      <c r="G1835" s="66" t="s">
        <v>18</v>
      </c>
      <c r="H1835" s="66" t="s">
        <v>133</v>
      </c>
      <c r="I1835" s="66" t="s">
        <v>447</v>
      </c>
      <c r="J1835" s="66" t="s">
        <v>446</v>
      </c>
      <c r="K1835" s="66" t="s">
        <v>26</v>
      </c>
      <c r="L1835" s="66" t="s">
        <v>119</v>
      </c>
      <c r="O1835" s="69" t="s">
        <v>139</v>
      </c>
      <c r="P1835" s="69">
        <v>1.706</v>
      </c>
      <c r="Q1835" s="66" t="s">
        <v>59</v>
      </c>
      <c r="R1835" s="66" t="s">
        <v>474</v>
      </c>
      <c r="S1835" s="67">
        <v>3219.7681153846102</v>
      </c>
      <c r="T1835" s="67">
        <f t="shared" si="28"/>
        <v>5492.9244048461451</v>
      </c>
      <c r="U1835" s="67">
        <v>53662.801923076899</v>
      </c>
      <c r="V1835" s="68">
        <v>1</v>
      </c>
    </row>
    <row r="1836" spans="2:22" x14ac:dyDescent="0.25">
      <c r="B1836" s="66">
        <v>0</v>
      </c>
      <c r="C1836" s="66">
        <v>1524256431</v>
      </c>
      <c r="D1836" s="66">
        <v>1524273441</v>
      </c>
      <c r="E1836" s="66">
        <v>1524274987</v>
      </c>
      <c r="F1836" s="66">
        <v>1524274987</v>
      </c>
      <c r="G1836" s="66" t="s">
        <v>18</v>
      </c>
      <c r="H1836" s="66" t="s">
        <v>133</v>
      </c>
      <c r="I1836" s="66" t="s">
        <v>447</v>
      </c>
      <c r="J1836" s="66" t="s">
        <v>446</v>
      </c>
      <c r="K1836" s="66" t="s">
        <v>26</v>
      </c>
      <c r="L1836" s="66" t="s">
        <v>119</v>
      </c>
      <c r="O1836" s="69" t="s">
        <v>139</v>
      </c>
      <c r="P1836" s="69">
        <v>1.706</v>
      </c>
      <c r="Q1836" s="66" t="s">
        <v>59</v>
      </c>
      <c r="R1836" s="66" t="s">
        <v>475</v>
      </c>
      <c r="S1836" s="67">
        <v>57835.571192307703</v>
      </c>
      <c r="T1836" s="67">
        <f t="shared" si="28"/>
        <v>98667.484454076941</v>
      </c>
      <c r="U1836" s="67">
        <v>642617.457692308</v>
      </c>
      <c r="V1836" s="68">
        <v>9</v>
      </c>
    </row>
    <row r="1837" spans="2:22" x14ac:dyDescent="0.25">
      <c r="B1837" s="66">
        <v>0</v>
      </c>
      <c r="C1837" s="66">
        <v>1524256431</v>
      </c>
      <c r="D1837" s="66">
        <v>1524273441</v>
      </c>
      <c r="E1837" s="66">
        <v>1524274987</v>
      </c>
      <c r="F1837" s="66">
        <v>1524274987</v>
      </c>
      <c r="G1837" s="66" t="s">
        <v>18</v>
      </c>
      <c r="H1837" s="66" t="s">
        <v>133</v>
      </c>
      <c r="I1837" s="66" t="s">
        <v>447</v>
      </c>
      <c r="J1837" s="66" t="s">
        <v>446</v>
      </c>
      <c r="K1837" s="66" t="s">
        <v>26</v>
      </c>
      <c r="L1837" s="66" t="s">
        <v>119</v>
      </c>
      <c r="O1837" s="69" t="s">
        <v>139</v>
      </c>
      <c r="P1837" s="69">
        <v>1.706</v>
      </c>
      <c r="Q1837" s="66" t="s">
        <v>59</v>
      </c>
      <c r="R1837" s="66" t="s">
        <v>465</v>
      </c>
      <c r="S1837" s="67">
        <v>39448.369384615398</v>
      </c>
      <c r="T1837" s="67">
        <f t="shared" si="28"/>
        <v>67298.918170153862</v>
      </c>
      <c r="U1837" s="67">
        <v>394483.69384615403</v>
      </c>
      <c r="V1837" s="68">
        <v>5</v>
      </c>
    </row>
    <row r="1838" spans="2:22" x14ac:dyDescent="0.25">
      <c r="B1838" s="66">
        <v>0</v>
      </c>
      <c r="C1838" s="66">
        <v>1524256431</v>
      </c>
      <c r="D1838" s="66">
        <v>1524273441</v>
      </c>
      <c r="E1838" s="66">
        <v>1524274987</v>
      </c>
      <c r="F1838" s="66">
        <v>1524274987</v>
      </c>
      <c r="G1838" s="66" t="s">
        <v>18</v>
      </c>
      <c r="H1838" s="66" t="s">
        <v>133</v>
      </c>
      <c r="I1838" s="66" t="s">
        <v>447</v>
      </c>
      <c r="J1838" s="66" t="s">
        <v>446</v>
      </c>
      <c r="K1838" s="66" t="s">
        <v>26</v>
      </c>
      <c r="L1838" s="66" t="s">
        <v>119</v>
      </c>
      <c r="O1838" s="69" t="s">
        <v>139</v>
      </c>
      <c r="P1838" s="69">
        <v>1.706</v>
      </c>
      <c r="Q1838" s="66" t="s">
        <v>59</v>
      </c>
      <c r="R1838" s="66" t="s">
        <v>476</v>
      </c>
      <c r="S1838" s="67">
        <v>128439.287038461</v>
      </c>
      <c r="T1838" s="67">
        <f t="shared" si="28"/>
        <v>219117.42368761447</v>
      </c>
      <c r="U1838" s="67">
        <v>1284392.87038462</v>
      </c>
      <c r="V1838" s="68">
        <v>13</v>
      </c>
    </row>
    <row r="1839" spans="2:22" x14ac:dyDescent="0.25">
      <c r="B1839" s="66">
        <v>0</v>
      </c>
      <c r="C1839" s="66">
        <v>1524256431</v>
      </c>
      <c r="D1839" s="66">
        <v>1524273441</v>
      </c>
      <c r="E1839" s="66">
        <v>1524274987</v>
      </c>
      <c r="F1839" s="66">
        <v>1524274987</v>
      </c>
      <c r="G1839" s="66" t="s">
        <v>18</v>
      </c>
      <c r="H1839" s="66" t="s">
        <v>133</v>
      </c>
      <c r="I1839" s="66" t="s">
        <v>447</v>
      </c>
      <c r="J1839" s="66" t="s">
        <v>446</v>
      </c>
      <c r="K1839" s="66" t="s">
        <v>26</v>
      </c>
      <c r="L1839" s="66" t="s">
        <v>119</v>
      </c>
      <c r="O1839" s="69" t="s">
        <v>139</v>
      </c>
      <c r="P1839" s="69">
        <v>1.706</v>
      </c>
      <c r="Q1839" s="66" t="s">
        <v>59</v>
      </c>
      <c r="R1839" s="66" t="s">
        <v>466</v>
      </c>
      <c r="S1839" s="67">
        <v>32869.006557692301</v>
      </c>
      <c r="T1839" s="67">
        <f t="shared" si="28"/>
        <v>56074.525187423067</v>
      </c>
      <c r="U1839" s="67">
        <v>219126.710384615</v>
      </c>
      <c r="V1839" s="68">
        <v>2</v>
      </c>
    </row>
    <row r="1840" spans="2:22" x14ac:dyDescent="0.25">
      <c r="B1840" s="66">
        <v>0</v>
      </c>
      <c r="C1840" s="66">
        <v>1524256431</v>
      </c>
      <c r="D1840" s="66">
        <v>1524273441</v>
      </c>
      <c r="E1840" s="66">
        <v>1524274987</v>
      </c>
      <c r="F1840" s="66">
        <v>1524274987</v>
      </c>
      <c r="G1840" s="66" t="s">
        <v>18</v>
      </c>
      <c r="H1840" s="66" t="s">
        <v>133</v>
      </c>
      <c r="I1840" s="66" t="s">
        <v>447</v>
      </c>
      <c r="J1840" s="66" t="s">
        <v>446</v>
      </c>
      <c r="K1840" s="66" t="s">
        <v>26</v>
      </c>
      <c r="L1840" s="66" t="s">
        <v>119</v>
      </c>
      <c r="O1840" s="69" t="s">
        <v>139</v>
      </c>
      <c r="P1840" s="69">
        <v>1.706</v>
      </c>
      <c r="Q1840" s="66" t="s">
        <v>59</v>
      </c>
      <c r="R1840" s="66" t="s">
        <v>467</v>
      </c>
      <c r="S1840" s="67">
        <v>110913.223538462</v>
      </c>
      <c r="T1840" s="67">
        <f t="shared" si="28"/>
        <v>189217.95935661616</v>
      </c>
      <c r="U1840" s="67">
        <v>554566.11769230803</v>
      </c>
      <c r="V1840" s="68">
        <v>4</v>
      </c>
    </row>
    <row r="1841" spans="2:22" x14ac:dyDescent="0.25">
      <c r="B1841" s="66">
        <v>0</v>
      </c>
      <c r="C1841" s="66">
        <v>1524256431</v>
      </c>
      <c r="D1841" s="66">
        <v>1524273441</v>
      </c>
      <c r="E1841" s="66">
        <v>1524274987</v>
      </c>
      <c r="F1841" s="66">
        <v>1524274987</v>
      </c>
      <c r="G1841" s="66" t="s">
        <v>18</v>
      </c>
      <c r="H1841" s="66" t="s">
        <v>133</v>
      </c>
      <c r="I1841" s="66" t="s">
        <v>447</v>
      </c>
      <c r="J1841" s="66" t="s">
        <v>446</v>
      </c>
      <c r="K1841" s="66" t="s">
        <v>26</v>
      </c>
      <c r="L1841" s="66" t="s">
        <v>119</v>
      </c>
      <c r="O1841" s="69" t="s">
        <v>139</v>
      </c>
      <c r="P1841" s="69">
        <v>1.706</v>
      </c>
      <c r="Q1841" s="66" t="s">
        <v>59</v>
      </c>
      <c r="R1841" s="66" t="s">
        <v>468</v>
      </c>
      <c r="S1841" s="67">
        <v>110006.072115385</v>
      </c>
      <c r="T1841" s="67">
        <f t="shared" si="28"/>
        <v>187670.35902884681</v>
      </c>
      <c r="U1841" s="67">
        <v>440024.28846153797</v>
      </c>
      <c r="V1841" s="68">
        <v>3</v>
      </c>
    </row>
    <row r="1842" spans="2:22" x14ac:dyDescent="0.25">
      <c r="B1842" s="66">
        <v>0</v>
      </c>
      <c r="C1842" s="66">
        <v>1524256431</v>
      </c>
      <c r="D1842" s="66">
        <v>1524273441</v>
      </c>
      <c r="E1842" s="66">
        <v>1524274987</v>
      </c>
      <c r="F1842" s="66">
        <v>1524274987</v>
      </c>
      <c r="G1842" s="66" t="s">
        <v>18</v>
      </c>
      <c r="H1842" s="66" t="s">
        <v>133</v>
      </c>
      <c r="I1842" s="66" t="s">
        <v>447</v>
      </c>
      <c r="J1842" s="66" t="s">
        <v>446</v>
      </c>
      <c r="K1842" s="66" t="s">
        <v>26</v>
      </c>
      <c r="L1842" s="66" t="s">
        <v>119</v>
      </c>
      <c r="O1842" s="69" t="s">
        <v>139</v>
      </c>
      <c r="P1842" s="69">
        <v>1.706</v>
      </c>
      <c r="Q1842" s="66" t="s">
        <v>59</v>
      </c>
      <c r="R1842" s="66" t="s">
        <v>479</v>
      </c>
      <c r="S1842" s="67">
        <v>123047.177692308</v>
      </c>
      <c r="T1842" s="67">
        <f t="shared" si="28"/>
        <v>209918.48514307744</v>
      </c>
      <c r="U1842" s="67">
        <v>307617.944230769</v>
      </c>
      <c r="V1842" s="68">
        <v>1</v>
      </c>
    </row>
    <row r="1843" spans="2:22" x14ac:dyDescent="0.25">
      <c r="B1843" s="66">
        <v>0</v>
      </c>
      <c r="C1843" s="66">
        <v>1524256431</v>
      </c>
      <c r="D1843" s="66">
        <v>1524273441</v>
      </c>
      <c r="E1843" s="66">
        <v>1524274987</v>
      </c>
      <c r="F1843" s="66">
        <v>1524275097</v>
      </c>
      <c r="G1843" s="66" t="s">
        <v>18</v>
      </c>
      <c r="H1843" s="66" t="s">
        <v>133</v>
      </c>
      <c r="I1843" s="66" t="s">
        <v>447</v>
      </c>
      <c r="J1843" s="66" t="s">
        <v>446</v>
      </c>
      <c r="K1843" s="66" t="s">
        <v>26</v>
      </c>
      <c r="L1843" s="66" t="s">
        <v>119</v>
      </c>
      <c r="M1843" s="66" t="s">
        <v>617</v>
      </c>
      <c r="N1843" s="66" t="s">
        <v>618</v>
      </c>
      <c r="O1843" s="69" t="s">
        <v>139</v>
      </c>
      <c r="P1843" s="69">
        <v>1.706</v>
      </c>
      <c r="Q1843" s="66" t="s">
        <v>59</v>
      </c>
      <c r="R1843" s="66" t="s">
        <v>471</v>
      </c>
      <c r="S1843" s="67">
        <v>149110.395630769</v>
      </c>
      <c r="T1843" s="67">
        <f t="shared" si="28"/>
        <v>254382.3349460919</v>
      </c>
      <c r="U1843" s="67">
        <v>1863879.94538462</v>
      </c>
      <c r="V1843" s="68">
        <v>35</v>
      </c>
    </row>
    <row r="1844" spans="2:22" x14ac:dyDescent="0.25">
      <c r="B1844" s="66">
        <v>0</v>
      </c>
      <c r="C1844" s="66">
        <v>1524256431</v>
      </c>
      <c r="D1844" s="66">
        <v>1524273441</v>
      </c>
      <c r="E1844" s="66">
        <v>1524274987</v>
      </c>
      <c r="F1844" s="66">
        <v>1524275097</v>
      </c>
      <c r="G1844" s="66" t="s">
        <v>18</v>
      </c>
      <c r="H1844" s="66" t="s">
        <v>133</v>
      </c>
      <c r="I1844" s="66" t="s">
        <v>447</v>
      </c>
      <c r="J1844" s="66" t="s">
        <v>446</v>
      </c>
      <c r="K1844" s="66" t="s">
        <v>26</v>
      </c>
      <c r="L1844" s="66" t="s">
        <v>119</v>
      </c>
      <c r="M1844" s="66" t="s">
        <v>617</v>
      </c>
      <c r="N1844" s="66" t="s">
        <v>618</v>
      </c>
      <c r="O1844" s="69" t="s">
        <v>139</v>
      </c>
      <c r="P1844" s="69">
        <v>1.706</v>
      </c>
      <c r="Q1844" s="66" t="s">
        <v>59</v>
      </c>
      <c r="R1844" s="66" t="s">
        <v>475</v>
      </c>
      <c r="S1844" s="67">
        <v>249895.331342308</v>
      </c>
      <c r="T1844" s="67">
        <f t="shared" si="28"/>
        <v>426321.43526997743</v>
      </c>
      <c r="U1844" s="67">
        <v>2776614.7926923102</v>
      </c>
      <c r="V1844" s="68">
        <v>44</v>
      </c>
    </row>
    <row r="1845" spans="2:22" x14ac:dyDescent="0.25">
      <c r="B1845" s="66">
        <v>0</v>
      </c>
      <c r="C1845" s="66">
        <v>1524256431</v>
      </c>
      <c r="D1845" s="66">
        <v>1524273441</v>
      </c>
      <c r="E1845" s="66">
        <v>1524274987</v>
      </c>
      <c r="F1845" s="66">
        <v>1524275097</v>
      </c>
      <c r="G1845" s="66" t="s">
        <v>18</v>
      </c>
      <c r="H1845" s="66" t="s">
        <v>133</v>
      </c>
      <c r="I1845" s="66" t="s">
        <v>447</v>
      </c>
      <c r="J1845" s="66" t="s">
        <v>446</v>
      </c>
      <c r="K1845" s="66" t="s">
        <v>26</v>
      </c>
      <c r="L1845" s="66" t="s">
        <v>119</v>
      </c>
      <c r="M1845" s="66" t="s">
        <v>617</v>
      </c>
      <c r="N1845" s="66" t="s">
        <v>618</v>
      </c>
      <c r="O1845" s="69" t="s">
        <v>139</v>
      </c>
      <c r="P1845" s="69">
        <v>1.706</v>
      </c>
      <c r="Q1845" s="66" t="s">
        <v>59</v>
      </c>
      <c r="R1845" s="66" t="s">
        <v>465</v>
      </c>
      <c r="S1845" s="67">
        <v>192861.55473076901</v>
      </c>
      <c r="T1845" s="67">
        <f t="shared" si="28"/>
        <v>329021.81237069191</v>
      </c>
      <c r="U1845" s="67">
        <v>1928615.5473076899</v>
      </c>
      <c r="V1845" s="68">
        <v>24</v>
      </c>
    </row>
    <row r="1846" spans="2:22" x14ac:dyDescent="0.25">
      <c r="B1846" s="66">
        <v>0</v>
      </c>
      <c r="C1846" s="66">
        <v>1524256431</v>
      </c>
      <c r="D1846" s="66">
        <v>1524273441</v>
      </c>
      <c r="E1846" s="66">
        <v>1524274987</v>
      </c>
      <c r="F1846" s="66">
        <v>1524275097</v>
      </c>
      <c r="G1846" s="66" t="s">
        <v>18</v>
      </c>
      <c r="H1846" s="66" t="s">
        <v>133</v>
      </c>
      <c r="I1846" s="66" t="s">
        <v>447</v>
      </c>
      <c r="J1846" s="66" t="s">
        <v>446</v>
      </c>
      <c r="K1846" s="66" t="s">
        <v>26</v>
      </c>
      <c r="L1846" s="66" t="s">
        <v>119</v>
      </c>
      <c r="M1846" s="66" t="s">
        <v>617</v>
      </c>
      <c r="N1846" s="66" t="s">
        <v>618</v>
      </c>
      <c r="O1846" s="69" t="s">
        <v>139</v>
      </c>
      <c r="P1846" s="69">
        <v>1.706</v>
      </c>
      <c r="Q1846" s="66" t="s">
        <v>59</v>
      </c>
      <c r="R1846" s="66" t="s">
        <v>476</v>
      </c>
      <c r="S1846" s="67">
        <v>145828.893153846</v>
      </c>
      <c r="T1846" s="67">
        <f t="shared" si="28"/>
        <v>248784.09172046126</v>
      </c>
      <c r="U1846" s="67">
        <v>1458288.9315384601</v>
      </c>
      <c r="V1846" s="68">
        <v>16</v>
      </c>
    </row>
    <row r="1847" spans="2:22" x14ac:dyDescent="0.25">
      <c r="B1847" s="66">
        <v>0</v>
      </c>
      <c r="C1847" s="66">
        <v>1524256431</v>
      </c>
      <c r="D1847" s="66">
        <v>1524273441</v>
      </c>
      <c r="E1847" s="66">
        <v>1524274987</v>
      </c>
      <c r="F1847" s="66">
        <v>1524275097</v>
      </c>
      <c r="G1847" s="66" t="s">
        <v>18</v>
      </c>
      <c r="H1847" s="66" t="s">
        <v>133</v>
      </c>
      <c r="I1847" s="66" t="s">
        <v>447</v>
      </c>
      <c r="J1847" s="66" t="s">
        <v>446</v>
      </c>
      <c r="K1847" s="66" t="s">
        <v>26</v>
      </c>
      <c r="L1847" s="66" t="s">
        <v>119</v>
      </c>
      <c r="M1847" s="66" t="s">
        <v>617</v>
      </c>
      <c r="N1847" s="66" t="s">
        <v>618</v>
      </c>
      <c r="O1847" s="69" t="s">
        <v>139</v>
      </c>
      <c r="P1847" s="69">
        <v>1.706</v>
      </c>
      <c r="Q1847" s="66" t="s">
        <v>59</v>
      </c>
      <c r="R1847" s="66" t="s">
        <v>466</v>
      </c>
      <c r="S1847" s="67">
        <v>240266.72815384599</v>
      </c>
      <c r="T1847" s="67">
        <f t="shared" si="28"/>
        <v>409895.03823046124</v>
      </c>
      <c r="U1847" s="67">
        <v>1601778.18769231</v>
      </c>
      <c r="V1847" s="68">
        <v>14</v>
      </c>
    </row>
    <row r="1848" spans="2:22" x14ac:dyDescent="0.25">
      <c r="B1848" s="66">
        <v>0</v>
      </c>
      <c r="C1848" s="66">
        <v>1524256431</v>
      </c>
      <c r="D1848" s="66">
        <v>1524273441</v>
      </c>
      <c r="E1848" s="66">
        <v>1524274987</v>
      </c>
      <c r="F1848" s="66">
        <v>1524275097</v>
      </c>
      <c r="G1848" s="66" t="s">
        <v>18</v>
      </c>
      <c r="H1848" s="66" t="s">
        <v>133</v>
      </c>
      <c r="I1848" s="66" t="s">
        <v>447</v>
      </c>
      <c r="J1848" s="66" t="s">
        <v>446</v>
      </c>
      <c r="K1848" s="66" t="s">
        <v>26</v>
      </c>
      <c r="L1848" s="66" t="s">
        <v>119</v>
      </c>
      <c r="M1848" s="66" t="s">
        <v>617</v>
      </c>
      <c r="N1848" s="66" t="s">
        <v>618</v>
      </c>
      <c r="O1848" s="69" t="s">
        <v>139</v>
      </c>
      <c r="P1848" s="69">
        <v>1.706</v>
      </c>
      <c r="Q1848" s="66" t="s">
        <v>59</v>
      </c>
      <c r="R1848" s="66" t="s">
        <v>467</v>
      </c>
      <c r="S1848" s="67">
        <v>107803.984</v>
      </c>
      <c r="T1848" s="67">
        <f t="shared" si="28"/>
        <v>183913.596704</v>
      </c>
      <c r="U1848" s="67">
        <v>539019.92000000004</v>
      </c>
      <c r="V1848" s="68">
        <v>4</v>
      </c>
    </row>
    <row r="1849" spans="2:22" x14ac:dyDescent="0.25">
      <c r="B1849" s="66">
        <v>0</v>
      </c>
      <c r="C1849" s="66">
        <v>1524256431</v>
      </c>
      <c r="D1849" s="66">
        <v>1524273441</v>
      </c>
      <c r="E1849" s="66">
        <v>1524274987</v>
      </c>
      <c r="F1849" s="66">
        <v>1524275097</v>
      </c>
      <c r="G1849" s="66" t="s">
        <v>18</v>
      </c>
      <c r="H1849" s="66" t="s">
        <v>133</v>
      </c>
      <c r="I1849" s="66" t="s">
        <v>447</v>
      </c>
      <c r="J1849" s="66" t="s">
        <v>446</v>
      </c>
      <c r="K1849" s="66" t="s">
        <v>26</v>
      </c>
      <c r="L1849" s="66" t="s">
        <v>119</v>
      </c>
      <c r="M1849" s="66" t="s">
        <v>617</v>
      </c>
      <c r="N1849" s="66" t="s">
        <v>618</v>
      </c>
      <c r="O1849" s="69" t="s">
        <v>139</v>
      </c>
      <c r="P1849" s="69">
        <v>1.706</v>
      </c>
      <c r="Q1849" s="66" t="s">
        <v>59</v>
      </c>
      <c r="R1849" s="66" t="s">
        <v>468</v>
      </c>
      <c r="S1849" s="67">
        <v>42619.790384615502</v>
      </c>
      <c r="T1849" s="67">
        <f t="shared" si="28"/>
        <v>72709.362396154043</v>
      </c>
      <c r="U1849" s="67">
        <v>170479.16153846201</v>
      </c>
      <c r="V1849" s="68">
        <v>1</v>
      </c>
    </row>
    <row r="1850" spans="2:22" x14ac:dyDescent="0.25">
      <c r="B1850" s="66">
        <v>0</v>
      </c>
      <c r="C1850" s="66">
        <v>1524256431</v>
      </c>
      <c r="D1850" s="66">
        <v>1524273441</v>
      </c>
      <c r="E1850" s="66">
        <v>1524274987</v>
      </c>
      <c r="F1850" s="66">
        <v>1524275207</v>
      </c>
      <c r="G1850" s="66" t="s">
        <v>18</v>
      </c>
      <c r="H1850" s="66" t="s">
        <v>133</v>
      </c>
      <c r="I1850" s="66" t="s">
        <v>447</v>
      </c>
      <c r="J1850" s="66" t="s">
        <v>446</v>
      </c>
      <c r="K1850" s="66" t="s">
        <v>26</v>
      </c>
      <c r="L1850" s="66" t="s">
        <v>119</v>
      </c>
      <c r="M1850" s="66" t="s">
        <v>451</v>
      </c>
      <c r="N1850" s="66" t="s">
        <v>450</v>
      </c>
      <c r="O1850" s="69" t="s">
        <v>139</v>
      </c>
      <c r="P1850" s="69">
        <v>1.706</v>
      </c>
      <c r="Q1850" s="66" t="s">
        <v>59</v>
      </c>
      <c r="R1850" s="66" t="s">
        <v>474</v>
      </c>
      <c r="S1850" s="67">
        <v>11041.809392307699</v>
      </c>
      <c r="T1850" s="67">
        <f t="shared" si="28"/>
        <v>18837.326823276933</v>
      </c>
      <c r="U1850" s="67">
        <v>184030.156538462</v>
      </c>
      <c r="V1850" s="68">
        <v>3</v>
      </c>
    </row>
    <row r="1851" spans="2:22" x14ac:dyDescent="0.25">
      <c r="B1851" s="66">
        <v>0</v>
      </c>
      <c r="C1851" s="66">
        <v>1524256431</v>
      </c>
      <c r="D1851" s="66">
        <v>1524273441</v>
      </c>
      <c r="E1851" s="66">
        <v>1524274987</v>
      </c>
      <c r="F1851" s="66">
        <v>1524275207</v>
      </c>
      <c r="G1851" s="66" t="s">
        <v>18</v>
      </c>
      <c r="H1851" s="66" t="s">
        <v>133</v>
      </c>
      <c r="I1851" s="66" t="s">
        <v>447</v>
      </c>
      <c r="J1851" s="66" t="s">
        <v>446</v>
      </c>
      <c r="K1851" s="66" t="s">
        <v>26</v>
      </c>
      <c r="L1851" s="66" t="s">
        <v>119</v>
      </c>
      <c r="M1851" s="66" t="s">
        <v>451</v>
      </c>
      <c r="N1851" s="66" t="s">
        <v>450</v>
      </c>
      <c r="O1851" s="69" t="s">
        <v>139</v>
      </c>
      <c r="P1851" s="69">
        <v>1.706</v>
      </c>
      <c r="Q1851" s="66" t="s">
        <v>59</v>
      </c>
      <c r="R1851" s="66" t="s">
        <v>471</v>
      </c>
      <c r="S1851" s="67">
        <v>100069.94614153801</v>
      </c>
      <c r="T1851" s="67">
        <f t="shared" si="28"/>
        <v>170719.32811746383</v>
      </c>
      <c r="U1851" s="67">
        <v>1250874.32676923</v>
      </c>
      <c r="V1851" s="68">
        <v>21</v>
      </c>
    </row>
    <row r="1852" spans="2:22" x14ac:dyDescent="0.25">
      <c r="B1852" s="66">
        <v>0</v>
      </c>
      <c r="C1852" s="66">
        <v>1524256431</v>
      </c>
      <c r="D1852" s="66">
        <v>1524273441</v>
      </c>
      <c r="E1852" s="66">
        <v>1524274987</v>
      </c>
      <c r="F1852" s="66">
        <v>1524275207</v>
      </c>
      <c r="G1852" s="66" t="s">
        <v>18</v>
      </c>
      <c r="H1852" s="66" t="s">
        <v>133</v>
      </c>
      <c r="I1852" s="66" t="s">
        <v>447</v>
      </c>
      <c r="J1852" s="66" t="s">
        <v>446</v>
      </c>
      <c r="K1852" s="66" t="s">
        <v>26</v>
      </c>
      <c r="L1852" s="66" t="s">
        <v>119</v>
      </c>
      <c r="M1852" s="66" t="s">
        <v>451</v>
      </c>
      <c r="N1852" s="66" t="s">
        <v>450</v>
      </c>
      <c r="O1852" s="69" t="s">
        <v>139</v>
      </c>
      <c r="P1852" s="69">
        <v>1.706</v>
      </c>
      <c r="Q1852" s="66" t="s">
        <v>59</v>
      </c>
      <c r="R1852" s="66" t="s">
        <v>475</v>
      </c>
      <c r="S1852" s="67">
        <v>273452.26669615402</v>
      </c>
      <c r="T1852" s="67">
        <f t="shared" si="28"/>
        <v>466509.56698363874</v>
      </c>
      <c r="U1852" s="67">
        <v>3038358.51884615</v>
      </c>
      <c r="V1852" s="68">
        <v>42</v>
      </c>
    </row>
    <row r="1853" spans="2:22" x14ac:dyDescent="0.25">
      <c r="B1853" s="66">
        <v>0</v>
      </c>
      <c r="C1853" s="66">
        <v>1524256431</v>
      </c>
      <c r="D1853" s="66">
        <v>1524273441</v>
      </c>
      <c r="E1853" s="66">
        <v>1524274987</v>
      </c>
      <c r="F1853" s="66">
        <v>1524275207</v>
      </c>
      <c r="G1853" s="66" t="s">
        <v>18</v>
      </c>
      <c r="H1853" s="66" t="s">
        <v>133</v>
      </c>
      <c r="I1853" s="66" t="s">
        <v>447</v>
      </c>
      <c r="J1853" s="66" t="s">
        <v>446</v>
      </c>
      <c r="K1853" s="66" t="s">
        <v>26</v>
      </c>
      <c r="L1853" s="66" t="s">
        <v>119</v>
      </c>
      <c r="M1853" s="66" t="s">
        <v>451</v>
      </c>
      <c r="N1853" s="66" t="s">
        <v>450</v>
      </c>
      <c r="O1853" s="69" t="s">
        <v>139</v>
      </c>
      <c r="P1853" s="69">
        <v>1.706</v>
      </c>
      <c r="Q1853" s="66" t="s">
        <v>59</v>
      </c>
      <c r="R1853" s="66" t="s">
        <v>465</v>
      </c>
      <c r="S1853" s="67">
        <v>397065.91703846102</v>
      </c>
      <c r="T1853" s="67">
        <f t="shared" si="28"/>
        <v>677394.45446761453</v>
      </c>
      <c r="U1853" s="67">
        <v>3970659.1703846199</v>
      </c>
      <c r="V1853" s="68">
        <v>49</v>
      </c>
    </row>
    <row r="1854" spans="2:22" x14ac:dyDescent="0.25">
      <c r="B1854" s="66">
        <v>0</v>
      </c>
      <c r="C1854" s="66">
        <v>1524256431</v>
      </c>
      <c r="D1854" s="66">
        <v>1524273441</v>
      </c>
      <c r="E1854" s="66">
        <v>1524274987</v>
      </c>
      <c r="F1854" s="66">
        <v>1524275207</v>
      </c>
      <c r="G1854" s="66" t="s">
        <v>18</v>
      </c>
      <c r="H1854" s="66" t="s">
        <v>133</v>
      </c>
      <c r="I1854" s="66" t="s">
        <v>447</v>
      </c>
      <c r="J1854" s="66" t="s">
        <v>446</v>
      </c>
      <c r="K1854" s="66" t="s">
        <v>26</v>
      </c>
      <c r="L1854" s="66" t="s">
        <v>119</v>
      </c>
      <c r="M1854" s="66" t="s">
        <v>451</v>
      </c>
      <c r="N1854" s="66" t="s">
        <v>450</v>
      </c>
      <c r="O1854" s="69" t="s">
        <v>139</v>
      </c>
      <c r="P1854" s="69">
        <v>1.706</v>
      </c>
      <c r="Q1854" s="66" t="s">
        <v>59</v>
      </c>
      <c r="R1854" s="66" t="s">
        <v>476</v>
      </c>
      <c r="S1854" s="67">
        <v>810306.17823076702</v>
      </c>
      <c r="T1854" s="67">
        <f t="shared" si="28"/>
        <v>1382382.3400616886</v>
      </c>
      <c r="U1854" s="67">
        <v>8103061.78230769</v>
      </c>
      <c r="V1854" s="68">
        <v>80</v>
      </c>
    </row>
    <row r="1855" spans="2:22" x14ac:dyDescent="0.25">
      <c r="B1855" s="66">
        <v>0</v>
      </c>
      <c r="C1855" s="66">
        <v>1524256431</v>
      </c>
      <c r="D1855" s="66">
        <v>1524273441</v>
      </c>
      <c r="E1855" s="66">
        <v>1524274987</v>
      </c>
      <c r="F1855" s="66">
        <v>1524275207</v>
      </c>
      <c r="G1855" s="66" t="s">
        <v>18</v>
      </c>
      <c r="H1855" s="66" t="s">
        <v>133</v>
      </c>
      <c r="I1855" s="66" t="s">
        <v>447</v>
      </c>
      <c r="J1855" s="66" t="s">
        <v>446</v>
      </c>
      <c r="K1855" s="66" t="s">
        <v>26</v>
      </c>
      <c r="L1855" s="66" t="s">
        <v>119</v>
      </c>
      <c r="M1855" s="66" t="s">
        <v>451</v>
      </c>
      <c r="N1855" s="66" t="s">
        <v>450</v>
      </c>
      <c r="O1855" s="69" t="s">
        <v>139</v>
      </c>
      <c r="P1855" s="69">
        <v>1.706</v>
      </c>
      <c r="Q1855" s="66" t="s">
        <v>59</v>
      </c>
      <c r="R1855" s="66" t="s">
        <v>466</v>
      </c>
      <c r="S1855" s="67">
        <v>1442736.5629038501</v>
      </c>
      <c r="T1855" s="67">
        <f t="shared" si="28"/>
        <v>2461308.5763139683</v>
      </c>
      <c r="U1855" s="67">
        <v>9618243.7526923101</v>
      </c>
      <c r="V1855" s="68">
        <v>81</v>
      </c>
    </row>
    <row r="1856" spans="2:22" x14ac:dyDescent="0.25">
      <c r="B1856" s="66">
        <v>0</v>
      </c>
      <c r="C1856" s="66">
        <v>1524256431</v>
      </c>
      <c r="D1856" s="66">
        <v>1524273441</v>
      </c>
      <c r="E1856" s="66">
        <v>1524274987</v>
      </c>
      <c r="F1856" s="66">
        <v>1524275207</v>
      </c>
      <c r="G1856" s="66" t="s">
        <v>18</v>
      </c>
      <c r="H1856" s="66" t="s">
        <v>133</v>
      </c>
      <c r="I1856" s="66" t="s">
        <v>447</v>
      </c>
      <c r="J1856" s="66" t="s">
        <v>446</v>
      </c>
      <c r="K1856" s="66" t="s">
        <v>26</v>
      </c>
      <c r="L1856" s="66" t="s">
        <v>119</v>
      </c>
      <c r="M1856" s="66" t="s">
        <v>451</v>
      </c>
      <c r="N1856" s="66" t="s">
        <v>450</v>
      </c>
      <c r="O1856" s="69" t="s">
        <v>139</v>
      </c>
      <c r="P1856" s="69">
        <v>1.706</v>
      </c>
      <c r="Q1856" s="66" t="s">
        <v>59</v>
      </c>
      <c r="R1856" s="66" t="s">
        <v>467</v>
      </c>
      <c r="S1856" s="67">
        <v>811598.63646153803</v>
      </c>
      <c r="T1856" s="67">
        <f t="shared" si="28"/>
        <v>1384587.2738033838</v>
      </c>
      <c r="U1856" s="67">
        <v>4057993.1823076899</v>
      </c>
      <c r="V1856" s="68">
        <v>29</v>
      </c>
    </row>
    <row r="1857" spans="2:22" x14ac:dyDescent="0.25">
      <c r="B1857" s="66">
        <v>0</v>
      </c>
      <c r="C1857" s="66">
        <v>1524256431</v>
      </c>
      <c r="D1857" s="66">
        <v>1524273441</v>
      </c>
      <c r="E1857" s="66">
        <v>1524274987</v>
      </c>
      <c r="F1857" s="66">
        <v>1524275207</v>
      </c>
      <c r="G1857" s="66" t="s">
        <v>18</v>
      </c>
      <c r="H1857" s="66" t="s">
        <v>133</v>
      </c>
      <c r="I1857" s="66" t="s">
        <v>447</v>
      </c>
      <c r="J1857" s="66" t="s">
        <v>446</v>
      </c>
      <c r="K1857" s="66" t="s">
        <v>26</v>
      </c>
      <c r="L1857" s="66" t="s">
        <v>119</v>
      </c>
      <c r="M1857" s="66" t="s">
        <v>451</v>
      </c>
      <c r="N1857" s="66" t="s">
        <v>450</v>
      </c>
      <c r="O1857" s="69" t="s">
        <v>139</v>
      </c>
      <c r="P1857" s="69">
        <v>1.706</v>
      </c>
      <c r="Q1857" s="66" t="s">
        <v>59</v>
      </c>
      <c r="R1857" s="66" t="s">
        <v>468</v>
      </c>
      <c r="S1857" s="67">
        <v>324555.98971153802</v>
      </c>
      <c r="T1857" s="67">
        <f t="shared" si="28"/>
        <v>553692.51844788389</v>
      </c>
      <c r="U1857" s="67">
        <v>1298223.95884615</v>
      </c>
      <c r="V1857" s="68">
        <v>8</v>
      </c>
    </row>
    <row r="1858" spans="2:22" x14ac:dyDescent="0.25">
      <c r="B1858" s="66">
        <v>0</v>
      </c>
      <c r="C1858" s="66">
        <v>1524256431</v>
      </c>
      <c r="D1858" s="66">
        <v>1524273441</v>
      </c>
      <c r="E1858" s="66">
        <v>1524274987</v>
      </c>
      <c r="F1858" s="66">
        <v>1524275207</v>
      </c>
      <c r="G1858" s="66" t="s">
        <v>18</v>
      </c>
      <c r="H1858" s="66" t="s">
        <v>133</v>
      </c>
      <c r="I1858" s="66" t="s">
        <v>447</v>
      </c>
      <c r="J1858" s="66" t="s">
        <v>446</v>
      </c>
      <c r="K1858" s="66" t="s">
        <v>26</v>
      </c>
      <c r="L1858" s="66" t="s">
        <v>119</v>
      </c>
      <c r="M1858" s="66" t="s">
        <v>451</v>
      </c>
      <c r="N1858" s="66" t="s">
        <v>450</v>
      </c>
      <c r="O1858" s="69" t="s">
        <v>139</v>
      </c>
      <c r="P1858" s="69">
        <v>1.706</v>
      </c>
      <c r="Q1858" s="66" t="s">
        <v>59</v>
      </c>
      <c r="R1858" s="66" t="s">
        <v>478</v>
      </c>
      <c r="S1858" s="67">
        <v>111728.829346154</v>
      </c>
      <c r="T1858" s="67">
        <f t="shared" si="28"/>
        <v>190609.38286453873</v>
      </c>
      <c r="U1858" s="67">
        <v>372429.43115384597</v>
      </c>
      <c r="V1858" s="68">
        <v>2</v>
      </c>
    </row>
    <row r="1859" spans="2:22" x14ac:dyDescent="0.25">
      <c r="B1859" s="66">
        <v>0</v>
      </c>
      <c r="C1859" s="66">
        <v>1524256431</v>
      </c>
      <c r="D1859" s="66">
        <v>1524273441</v>
      </c>
      <c r="E1859" s="66">
        <v>1524274987</v>
      </c>
      <c r="F1859" s="66">
        <v>1524275207</v>
      </c>
      <c r="G1859" s="66" t="s">
        <v>18</v>
      </c>
      <c r="H1859" s="66" t="s">
        <v>133</v>
      </c>
      <c r="I1859" s="66" t="s">
        <v>447</v>
      </c>
      <c r="J1859" s="66" t="s">
        <v>446</v>
      </c>
      <c r="K1859" s="66" t="s">
        <v>26</v>
      </c>
      <c r="L1859" s="66" t="s">
        <v>119</v>
      </c>
      <c r="M1859" s="66" t="s">
        <v>451</v>
      </c>
      <c r="N1859" s="66" t="s">
        <v>450</v>
      </c>
      <c r="O1859" s="69" t="s">
        <v>139</v>
      </c>
      <c r="P1859" s="69">
        <v>1.706</v>
      </c>
      <c r="Q1859" s="66" t="s">
        <v>59</v>
      </c>
      <c r="R1859" s="66" t="s">
        <v>469</v>
      </c>
      <c r="S1859" s="67">
        <v>78670.198519230806</v>
      </c>
      <c r="T1859" s="67">
        <f t="shared" ref="T1859:T1922" si="29">S1859*P1859</f>
        <v>134211.35867380776</v>
      </c>
      <c r="U1859" s="67">
        <v>224771.995769231</v>
      </c>
      <c r="V1859" s="68">
        <v>1</v>
      </c>
    </row>
    <row r="1860" spans="2:22" x14ac:dyDescent="0.25">
      <c r="B1860" s="66">
        <v>0</v>
      </c>
      <c r="C1860" s="66">
        <v>1524256431</v>
      </c>
      <c r="D1860" s="66">
        <v>1524273441</v>
      </c>
      <c r="E1860" s="66">
        <v>1524274987</v>
      </c>
      <c r="F1860" s="66">
        <v>1524275207</v>
      </c>
      <c r="G1860" s="66" t="s">
        <v>18</v>
      </c>
      <c r="H1860" s="66" t="s">
        <v>133</v>
      </c>
      <c r="I1860" s="66" t="s">
        <v>447</v>
      </c>
      <c r="J1860" s="66" t="s">
        <v>446</v>
      </c>
      <c r="K1860" s="66" t="s">
        <v>26</v>
      </c>
      <c r="L1860" s="66" t="s">
        <v>119</v>
      </c>
      <c r="M1860" s="66" t="s">
        <v>451</v>
      </c>
      <c r="N1860" s="66" t="s">
        <v>450</v>
      </c>
      <c r="O1860" s="69" t="s">
        <v>139</v>
      </c>
      <c r="P1860" s="69">
        <v>1.706</v>
      </c>
      <c r="Q1860" s="66" t="s">
        <v>86</v>
      </c>
      <c r="R1860" s="66" t="s">
        <v>472</v>
      </c>
      <c r="S1860" s="67">
        <v>54787.213499999998</v>
      </c>
      <c r="T1860" s="67">
        <f t="shared" si="29"/>
        <v>93466.986230999988</v>
      </c>
      <c r="U1860" s="67">
        <v>1095744.27</v>
      </c>
      <c r="V1860" s="68">
        <v>9</v>
      </c>
    </row>
    <row r="1861" spans="2:22" x14ac:dyDescent="0.25">
      <c r="B1861" s="66">
        <v>0</v>
      </c>
      <c r="C1861" s="66">
        <v>1524256431</v>
      </c>
      <c r="D1861" s="66">
        <v>1524273441</v>
      </c>
      <c r="E1861" s="66">
        <v>1524274987</v>
      </c>
      <c r="F1861" s="66">
        <v>1524275207</v>
      </c>
      <c r="G1861" s="66" t="s">
        <v>18</v>
      </c>
      <c r="H1861" s="66" t="s">
        <v>133</v>
      </c>
      <c r="I1861" s="66" t="s">
        <v>447</v>
      </c>
      <c r="J1861" s="66" t="s">
        <v>446</v>
      </c>
      <c r="K1861" s="66" t="s">
        <v>26</v>
      </c>
      <c r="L1861" s="66" t="s">
        <v>119</v>
      </c>
      <c r="M1861" s="66" t="s">
        <v>451</v>
      </c>
      <c r="N1861" s="66" t="s">
        <v>450</v>
      </c>
      <c r="O1861" s="69" t="s">
        <v>139</v>
      </c>
      <c r="P1861" s="69">
        <v>1.706</v>
      </c>
      <c r="Q1861" s="66" t="s">
        <v>86</v>
      </c>
      <c r="R1861" s="66" t="s">
        <v>466</v>
      </c>
      <c r="S1861" s="67">
        <v>56651.191038461599</v>
      </c>
      <c r="T1861" s="67">
        <f t="shared" si="29"/>
        <v>96646.93191161548</v>
      </c>
      <c r="U1861" s="67">
        <v>377674.60692307702</v>
      </c>
      <c r="V1861" s="68">
        <v>3</v>
      </c>
    </row>
    <row r="1862" spans="2:22" x14ac:dyDescent="0.25">
      <c r="B1862" s="66">
        <v>0</v>
      </c>
      <c r="C1862" s="66">
        <v>1524256431</v>
      </c>
      <c r="D1862" s="66">
        <v>1524273441</v>
      </c>
      <c r="E1862" s="66">
        <v>1524274987</v>
      </c>
      <c r="F1862" s="66">
        <v>1524275207</v>
      </c>
      <c r="G1862" s="66" t="s">
        <v>18</v>
      </c>
      <c r="H1862" s="66" t="s">
        <v>133</v>
      </c>
      <c r="I1862" s="66" t="s">
        <v>447</v>
      </c>
      <c r="J1862" s="66" t="s">
        <v>446</v>
      </c>
      <c r="K1862" s="66" t="s">
        <v>26</v>
      </c>
      <c r="L1862" s="66" t="s">
        <v>119</v>
      </c>
      <c r="M1862" s="66" t="s">
        <v>451</v>
      </c>
      <c r="N1862" s="66" t="s">
        <v>450</v>
      </c>
      <c r="O1862" s="69" t="s">
        <v>139</v>
      </c>
      <c r="P1862" s="69">
        <v>1.706</v>
      </c>
      <c r="Q1862" s="66" t="s">
        <v>86</v>
      </c>
      <c r="R1862" s="66" t="s">
        <v>467</v>
      </c>
      <c r="S1862" s="67">
        <v>28410.3162307692</v>
      </c>
      <c r="T1862" s="67">
        <f t="shared" si="29"/>
        <v>48467.999489692251</v>
      </c>
      <c r="U1862" s="67">
        <v>142051.581153846</v>
      </c>
      <c r="V1862" s="68">
        <v>1</v>
      </c>
    </row>
    <row r="1863" spans="2:22" x14ac:dyDescent="0.25">
      <c r="B1863" s="66">
        <v>0</v>
      </c>
      <c r="C1863" s="66">
        <v>1524256431</v>
      </c>
      <c r="D1863" s="66">
        <v>1524273441</v>
      </c>
      <c r="E1863" s="66">
        <v>1524274987</v>
      </c>
      <c r="F1863" s="66">
        <v>1524275207</v>
      </c>
      <c r="G1863" s="66" t="s">
        <v>18</v>
      </c>
      <c r="H1863" s="66" t="s">
        <v>133</v>
      </c>
      <c r="I1863" s="66" t="s">
        <v>447</v>
      </c>
      <c r="J1863" s="66" t="s">
        <v>446</v>
      </c>
      <c r="K1863" s="66" t="s">
        <v>26</v>
      </c>
      <c r="L1863" s="66" t="s">
        <v>119</v>
      </c>
      <c r="M1863" s="66" t="s">
        <v>451</v>
      </c>
      <c r="N1863" s="66" t="s">
        <v>450</v>
      </c>
      <c r="O1863" s="69" t="s">
        <v>139</v>
      </c>
      <c r="P1863" s="69">
        <v>1.706</v>
      </c>
      <c r="Q1863" s="66" t="s">
        <v>88</v>
      </c>
      <c r="R1863" s="66" t="s">
        <v>475</v>
      </c>
      <c r="S1863" s="67">
        <v>6622.1499461538497</v>
      </c>
      <c r="T1863" s="67">
        <f t="shared" si="29"/>
        <v>11297.387808138466</v>
      </c>
      <c r="U1863" s="67">
        <v>73579.443846153896</v>
      </c>
      <c r="V1863" s="68">
        <v>1</v>
      </c>
    </row>
    <row r="1864" spans="2:22" x14ac:dyDescent="0.25">
      <c r="B1864" s="66">
        <v>0</v>
      </c>
      <c r="C1864" s="66">
        <v>1524256431</v>
      </c>
      <c r="D1864" s="66">
        <v>1524273441</v>
      </c>
      <c r="E1864" s="66">
        <v>1524274987</v>
      </c>
      <c r="F1864" s="66">
        <v>1524275207</v>
      </c>
      <c r="G1864" s="66" t="s">
        <v>18</v>
      </c>
      <c r="H1864" s="66" t="s">
        <v>133</v>
      </c>
      <c r="I1864" s="66" t="s">
        <v>447</v>
      </c>
      <c r="J1864" s="66" t="s">
        <v>446</v>
      </c>
      <c r="K1864" s="66" t="s">
        <v>26</v>
      </c>
      <c r="L1864" s="66" t="s">
        <v>119</v>
      </c>
      <c r="M1864" s="66" t="s">
        <v>451</v>
      </c>
      <c r="N1864" s="66" t="s">
        <v>450</v>
      </c>
      <c r="O1864" s="69" t="s">
        <v>139</v>
      </c>
      <c r="P1864" s="69">
        <v>1.706</v>
      </c>
      <c r="Q1864" s="66" t="s">
        <v>89</v>
      </c>
      <c r="R1864" s="66" t="s">
        <v>474</v>
      </c>
      <c r="S1864" s="67">
        <v>3315.6590538461501</v>
      </c>
      <c r="T1864" s="67">
        <f t="shared" si="29"/>
        <v>5656.5143458615321</v>
      </c>
      <c r="U1864" s="67">
        <v>55260.984230769202</v>
      </c>
      <c r="V1864" s="68">
        <v>1</v>
      </c>
    </row>
    <row r="1865" spans="2:22" x14ac:dyDescent="0.25">
      <c r="B1865" s="66">
        <v>0</v>
      </c>
      <c r="C1865" s="66">
        <v>1524256431</v>
      </c>
      <c r="D1865" s="66">
        <v>1524273441</v>
      </c>
      <c r="E1865" s="66">
        <v>1524274987</v>
      </c>
      <c r="F1865" s="66">
        <v>1524275207</v>
      </c>
      <c r="G1865" s="66" t="s">
        <v>18</v>
      </c>
      <c r="H1865" s="66" t="s">
        <v>133</v>
      </c>
      <c r="I1865" s="66" t="s">
        <v>447</v>
      </c>
      <c r="J1865" s="66" t="s">
        <v>446</v>
      </c>
      <c r="K1865" s="66" t="s">
        <v>26</v>
      </c>
      <c r="L1865" s="66" t="s">
        <v>119</v>
      </c>
      <c r="M1865" s="66" t="s">
        <v>451</v>
      </c>
      <c r="N1865" s="66" t="s">
        <v>450</v>
      </c>
      <c r="O1865" s="69" t="s">
        <v>139</v>
      </c>
      <c r="P1865" s="69">
        <v>1.706</v>
      </c>
      <c r="Q1865" s="66" t="s">
        <v>89</v>
      </c>
      <c r="R1865" s="66" t="s">
        <v>465</v>
      </c>
      <c r="S1865" s="67">
        <v>8139.4565384615398</v>
      </c>
      <c r="T1865" s="67">
        <f t="shared" si="29"/>
        <v>13885.912854615386</v>
      </c>
      <c r="U1865" s="67">
        <v>81394.565384615402</v>
      </c>
      <c r="V1865" s="68">
        <v>1</v>
      </c>
    </row>
    <row r="1866" spans="2:22" x14ac:dyDescent="0.25">
      <c r="B1866" s="66">
        <v>0</v>
      </c>
      <c r="C1866" s="66">
        <v>1524256431</v>
      </c>
      <c r="D1866" s="66">
        <v>1524273441</v>
      </c>
      <c r="E1866" s="66">
        <v>1524274987</v>
      </c>
      <c r="F1866" s="66">
        <v>1524275207</v>
      </c>
      <c r="G1866" s="66" t="s">
        <v>18</v>
      </c>
      <c r="H1866" s="66" t="s">
        <v>133</v>
      </c>
      <c r="I1866" s="66" t="s">
        <v>447</v>
      </c>
      <c r="J1866" s="66" t="s">
        <v>446</v>
      </c>
      <c r="K1866" s="66" t="s">
        <v>26</v>
      </c>
      <c r="L1866" s="66" t="s">
        <v>119</v>
      </c>
      <c r="M1866" s="66" t="s">
        <v>451</v>
      </c>
      <c r="N1866" s="66" t="s">
        <v>450</v>
      </c>
      <c r="O1866" s="69" t="s">
        <v>139</v>
      </c>
      <c r="P1866" s="69">
        <v>1.706</v>
      </c>
      <c r="Q1866" s="66" t="s">
        <v>89</v>
      </c>
      <c r="R1866" s="66" t="s">
        <v>476</v>
      </c>
      <c r="S1866" s="67">
        <v>40470.705769230801</v>
      </c>
      <c r="T1866" s="67">
        <f t="shared" si="29"/>
        <v>69043.024042307748</v>
      </c>
      <c r="U1866" s="67">
        <v>404707.05769230798</v>
      </c>
      <c r="V1866" s="68">
        <v>4</v>
      </c>
    </row>
    <row r="1867" spans="2:22" x14ac:dyDescent="0.25">
      <c r="B1867" s="66">
        <v>0</v>
      </c>
      <c r="C1867" s="66">
        <v>1524256431</v>
      </c>
      <c r="D1867" s="66">
        <v>1524273441</v>
      </c>
      <c r="E1867" s="66">
        <v>1524274987</v>
      </c>
      <c r="F1867" s="66">
        <v>1524275207</v>
      </c>
      <c r="G1867" s="66" t="s">
        <v>18</v>
      </c>
      <c r="H1867" s="66" t="s">
        <v>133</v>
      </c>
      <c r="I1867" s="66" t="s">
        <v>447</v>
      </c>
      <c r="J1867" s="66" t="s">
        <v>446</v>
      </c>
      <c r="K1867" s="66" t="s">
        <v>26</v>
      </c>
      <c r="L1867" s="66" t="s">
        <v>119</v>
      </c>
      <c r="M1867" s="66" t="s">
        <v>451</v>
      </c>
      <c r="N1867" s="66" t="s">
        <v>450</v>
      </c>
      <c r="O1867" s="69" t="s">
        <v>139</v>
      </c>
      <c r="P1867" s="69">
        <v>1.706</v>
      </c>
      <c r="Q1867" s="66" t="s">
        <v>89</v>
      </c>
      <c r="R1867" s="66" t="s">
        <v>466</v>
      </c>
      <c r="S1867" s="67">
        <v>120047.243884615</v>
      </c>
      <c r="T1867" s="67">
        <f t="shared" si="29"/>
        <v>204800.59806715319</v>
      </c>
      <c r="U1867" s="67">
        <v>800314.95923076896</v>
      </c>
      <c r="V1867" s="68">
        <v>7</v>
      </c>
    </row>
    <row r="1868" spans="2:22" x14ac:dyDescent="0.25">
      <c r="B1868" s="66">
        <v>0</v>
      </c>
      <c r="C1868" s="66">
        <v>1524256431</v>
      </c>
      <c r="D1868" s="66">
        <v>1524273441</v>
      </c>
      <c r="E1868" s="66">
        <v>1524274987</v>
      </c>
      <c r="F1868" s="66">
        <v>1524275207</v>
      </c>
      <c r="G1868" s="66" t="s">
        <v>18</v>
      </c>
      <c r="H1868" s="66" t="s">
        <v>133</v>
      </c>
      <c r="I1868" s="66" t="s">
        <v>447</v>
      </c>
      <c r="J1868" s="66" t="s">
        <v>446</v>
      </c>
      <c r="K1868" s="66" t="s">
        <v>26</v>
      </c>
      <c r="L1868" s="66" t="s">
        <v>119</v>
      </c>
      <c r="M1868" s="66" t="s">
        <v>451</v>
      </c>
      <c r="N1868" s="66" t="s">
        <v>450</v>
      </c>
      <c r="O1868" s="69" t="s">
        <v>139</v>
      </c>
      <c r="P1868" s="69">
        <v>1.706</v>
      </c>
      <c r="Q1868" s="66" t="s">
        <v>89</v>
      </c>
      <c r="R1868" s="66" t="s">
        <v>467</v>
      </c>
      <c r="S1868" s="67">
        <v>27068.71</v>
      </c>
      <c r="T1868" s="67">
        <f t="shared" si="29"/>
        <v>46179.219259999998</v>
      </c>
      <c r="U1868" s="67">
        <v>135343.54999999999</v>
      </c>
      <c r="V1868" s="68">
        <v>1</v>
      </c>
    </row>
    <row r="1869" spans="2:22" x14ac:dyDescent="0.25">
      <c r="B1869" s="66">
        <v>0</v>
      </c>
      <c r="C1869" s="66">
        <v>1524256431</v>
      </c>
      <c r="D1869" s="66">
        <v>1524273441</v>
      </c>
      <c r="E1869" s="66">
        <v>1524274987</v>
      </c>
      <c r="F1869" s="66">
        <v>1524278079</v>
      </c>
      <c r="G1869" s="66" t="s">
        <v>18</v>
      </c>
      <c r="H1869" s="66" t="s">
        <v>133</v>
      </c>
      <c r="I1869" s="66" t="s">
        <v>447</v>
      </c>
      <c r="J1869" s="66" t="s">
        <v>446</v>
      </c>
      <c r="K1869" s="66" t="s">
        <v>26</v>
      </c>
      <c r="L1869" s="66" t="s">
        <v>119</v>
      </c>
      <c r="M1869" s="66" t="s">
        <v>273</v>
      </c>
      <c r="N1869" s="66" t="s">
        <v>274</v>
      </c>
      <c r="O1869" s="69" t="s">
        <v>139</v>
      </c>
      <c r="P1869" s="69">
        <v>1.706</v>
      </c>
      <c r="Q1869" s="66" t="s">
        <v>59</v>
      </c>
      <c r="R1869" s="66" t="s">
        <v>474</v>
      </c>
      <c r="S1869" s="67">
        <v>3558.1249846153901</v>
      </c>
      <c r="T1869" s="67">
        <f t="shared" si="29"/>
        <v>6070.1612237538557</v>
      </c>
      <c r="U1869" s="67">
        <v>59302.083076923103</v>
      </c>
      <c r="V1869" s="68">
        <v>1</v>
      </c>
    </row>
    <row r="1870" spans="2:22" x14ac:dyDescent="0.25">
      <c r="B1870" s="66">
        <v>0</v>
      </c>
      <c r="C1870" s="66">
        <v>1524256431</v>
      </c>
      <c r="D1870" s="66">
        <v>1524273441</v>
      </c>
      <c r="E1870" s="66">
        <v>1524274987</v>
      </c>
      <c r="F1870" s="66">
        <v>1524278079</v>
      </c>
      <c r="G1870" s="66" t="s">
        <v>18</v>
      </c>
      <c r="H1870" s="66" t="s">
        <v>133</v>
      </c>
      <c r="I1870" s="66" t="s">
        <v>447</v>
      </c>
      <c r="J1870" s="66" t="s">
        <v>446</v>
      </c>
      <c r="K1870" s="66" t="s">
        <v>26</v>
      </c>
      <c r="L1870" s="66" t="s">
        <v>119</v>
      </c>
      <c r="M1870" s="66" t="s">
        <v>273</v>
      </c>
      <c r="N1870" s="66" t="s">
        <v>274</v>
      </c>
      <c r="O1870" s="69" t="s">
        <v>139</v>
      </c>
      <c r="P1870" s="69">
        <v>1.706</v>
      </c>
      <c r="Q1870" s="66" t="s">
        <v>59</v>
      </c>
      <c r="R1870" s="66" t="s">
        <v>471</v>
      </c>
      <c r="S1870" s="67">
        <v>23720.673846153801</v>
      </c>
      <c r="T1870" s="67">
        <f t="shared" si="29"/>
        <v>40467.469581538382</v>
      </c>
      <c r="U1870" s="67">
        <v>296508.42307692301</v>
      </c>
      <c r="V1870" s="68">
        <v>5</v>
      </c>
    </row>
    <row r="1871" spans="2:22" x14ac:dyDescent="0.25">
      <c r="B1871" s="66">
        <v>0</v>
      </c>
      <c r="C1871" s="66">
        <v>1524256431</v>
      </c>
      <c r="D1871" s="66">
        <v>1524273441</v>
      </c>
      <c r="E1871" s="66">
        <v>1524274987</v>
      </c>
      <c r="F1871" s="66">
        <v>1524278079</v>
      </c>
      <c r="G1871" s="66" t="s">
        <v>18</v>
      </c>
      <c r="H1871" s="66" t="s">
        <v>133</v>
      </c>
      <c r="I1871" s="66" t="s">
        <v>447</v>
      </c>
      <c r="J1871" s="66" t="s">
        <v>446</v>
      </c>
      <c r="K1871" s="66" t="s">
        <v>26</v>
      </c>
      <c r="L1871" s="66" t="s">
        <v>119</v>
      </c>
      <c r="M1871" s="66" t="s">
        <v>273</v>
      </c>
      <c r="N1871" s="66" t="s">
        <v>274</v>
      </c>
      <c r="O1871" s="69" t="s">
        <v>139</v>
      </c>
      <c r="P1871" s="69">
        <v>1.706</v>
      </c>
      <c r="Q1871" s="66" t="s">
        <v>59</v>
      </c>
      <c r="R1871" s="66" t="s">
        <v>475</v>
      </c>
      <c r="S1871" s="67">
        <v>263134.03354615398</v>
      </c>
      <c r="T1871" s="67">
        <f t="shared" si="29"/>
        <v>448906.66122973867</v>
      </c>
      <c r="U1871" s="67">
        <v>2923711.4838461499</v>
      </c>
      <c r="V1871" s="68">
        <v>36</v>
      </c>
    </row>
    <row r="1872" spans="2:22" x14ac:dyDescent="0.25">
      <c r="B1872" s="66">
        <v>0</v>
      </c>
      <c r="C1872" s="66">
        <v>1524256431</v>
      </c>
      <c r="D1872" s="66">
        <v>1524273441</v>
      </c>
      <c r="E1872" s="66">
        <v>1524274987</v>
      </c>
      <c r="F1872" s="66">
        <v>1524278079</v>
      </c>
      <c r="G1872" s="66" t="s">
        <v>18</v>
      </c>
      <c r="H1872" s="66" t="s">
        <v>133</v>
      </c>
      <c r="I1872" s="66" t="s">
        <v>447</v>
      </c>
      <c r="J1872" s="66" t="s">
        <v>446</v>
      </c>
      <c r="K1872" s="66" t="s">
        <v>26</v>
      </c>
      <c r="L1872" s="66" t="s">
        <v>119</v>
      </c>
      <c r="M1872" s="66" t="s">
        <v>273</v>
      </c>
      <c r="N1872" s="66" t="s">
        <v>274</v>
      </c>
      <c r="O1872" s="69" t="s">
        <v>139</v>
      </c>
      <c r="P1872" s="69">
        <v>1.706</v>
      </c>
      <c r="Q1872" s="66" t="s">
        <v>59</v>
      </c>
      <c r="R1872" s="66" t="s">
        <v>465</v>
      </c>
      <c r="S1872" s="67">
        <v>234926.839076923</v>
      </c>
      <c r="T1872" s="67">
        <f t="shared" si="29"/>
        <v>400785.18746523064</v>
      </c>
      <c r="U1872" s="67">
        <v>2349268.3907692302</v>
      </c>
      <c r="V1872" s="68">
        <v>25</v>
      </c>
    </row>
    <row r="1873" spans="2:22" x14ac:dyDescent="0.25">
      <c r="B1873" s="66">
        <v>0</v>
      </c>
      <c r="C1873" s="66">
        <v>1524256431</v>
      </c>
      <c r="D1873" s="66">
        <v>1524273441</v>
      </c>
      <c r="E1873" s="66">
        <v>1524274987</v>
      </c>
      <c r="F1873" s="66">
        <v>1524278079</v>
      </c>
      <c r="G1873" s="66" t="s">
        <v>18</v>
      </c>
      <c r="H1873" s="66" t="s">
        <v>133</v>
      </c>
      <c r="I1873" s="66" t="s">
        <v>447</v>
      </c>
      <c r="J1873" s="66" t="s">
        <v>446</v>
      </c>
      <c r="K1873" s="66" t="s">
        <v>26</v>
      </c>
      <c r="L1873" s="66" t="s">
        <v>119</v>
      </c>
      <c r="M1873" s="66" t="s">
        <v>273</v>
      </c>
      <c r="N1873" s="66" t="s">
        <v>274</v>
      </c>
      <c r="O1873" s="69" t="s">
        <v>139</v>
      </c>
      <c r="P1873" s="69">
        <v>1.706</v>
      </c>
      <c r="Q1873" s="66" t="s">
        <v>59</v>
      </c>
      <c r="R1873" s="66" t="s">
        <v>476</v>
      </c>
      <c r="S1873" s="67">
        <v>169906.94623076901</v>
      </c>
      <c r="T1873" s="67">
        <f t="shared" si="29"/>
        <v>289861.25026969193</v>
      </c>
      <c r="U1873" s="67">
        <v>1699069.4623076899</v>
      </c>
      <c r="V1873" s="68">
        <v>19</v>
      </c>
    </row>
    <row r="1874" spans="2:22" x14ac:dyDescent="0.25">
      <c r="B1874" s="66">
        <v>0</v>
      </c>
      <c r="C1874" s="66">
        <v>1524256431</v>
      </c>
      <c r="D1874" s="66">
        <v>1524273441</v>
      </c>
      <c r="E1874" s="66">
        <v>1524274987</v>
      </c>
      <c r="F1874" s="66">
        <v>1524278079</v>
      </c>
      <c r="G1874" s="66" t="s">
        <v>18</v>
      </c>
      <c r="H1874" s="66" t="s">
        <v>133</v>
      </c>
      <c r="I1874" s="66" t="s">
        <v>447</v>
      </c>
      <c r="J1874" s="66" t="s">
        <v>446</v>
      </c>
      <c r="K1874" s="66" t="s">
        <v>26</v>
      </c>
      <c r="L1874" s="66" t="s">
        <v>119</v>
      </c>
      <c r="M1874" s="66" t="s">
        <v>273</v>
      </c>
      <c r="N1874" s="66" t="s">
        <v>274</v>
      </c>
      <c r="O1874" s="69" t="s">
        <v>139</v>
      </c>
      <c r="P1874" s="69">
        <v>1.706</v>
      </c>
      <c r="Q1874" s="66" t="s">
        <v>59</v>
      </c>
      <c r="R1874" s="66" t="s">
        <v>466</v>
      </c>
      <c r="S1874" s="67">
        <v>326172.18519230798</v>
      </c>
      <c r="T1874" s="67">
        <f t="shared" si="29"/>
        <v>556449.74793807743</v>
      </c>
      <c r="U1874" s="67">
        <v>2174481.2346153799</v>
      </c>
      <c r="V1874" s="68">
        <v>20</v>
      </c>
    </row>
    <row r="1875" spans="2:22" x14ac:dyDescent="0.25">
      <c r="B1875" s="66">
        <v>0</v>
      </c>
      <c r="C1875" s="66">
        <v>1524256431</v>
      </c>
      <c r="D1875" s="66">
        <v>1524273441</v>
      </c>
      <c r="E1875" s="66">
        <v>1524274987</v>
      </c>
      <c r="F1875" s="66">
        <v>1524278079</v>
      </c>
      <c r="G1875" s="66" t="s">
        <v>18</v>
      </c>
      <c r="H1875" s="66" t="s">
        <v>133</v>
      </c>
      <c r="I1875" s="66" t="s">
        <v>447</v>
      </c>
      <c r="J1875" s="66" t="s">
        <v>446</v>
      </c>
      <c r="K1875" s="66" t="s">
        <v>26</v>
      </c>
      <c r="L1875" s="66" t="s">
        <v>119</v>
      </c>
      <c r="M1875" s="66" t="s">
        <v>273</v>
      </c>
      <c r="N1875" s="66" t="s">
        <v>274</v>
      </c>
      <c r="O1875" s="69" t="s">
        <v>139</v>
      </c>
      <c r="P1875" s="69">
        <v>1.706</v>
      </c>
      <c r="Q1875" s="66" t="s">
        <v>59</v>
      </c>
      <c r="R1875" s="66" t="s">
        <v>467</v>
      </c>
      <c r="S1875" s="67">
        <v>229794.698846154</v>
      </c>
      <c r="T1875" s="67">
        <f t="shared" si="29"/>
        <v>392029.75623153872</v>
      </c>
      <c r="U1875" s="67">
        <v>1148973.49423077</v>
      </c>
      <c r="V1875" s="68">
        <v>8</v>
      </c>
    </row>
    <row r="1876" spans="2:22" x14ac:dyDescent="0.25">
      <c r="B1876" s="66">
        <v>0</v>
      </c>
      <c r="C1876" s="66">
        <v>1524256431</v>
      </c>
      <c r="D1876" s="66">
        <v>1524273441</v>
      </c>
      <c r="E1876" s="66">
        <v>1524274987</v>
      </c>
      <c r="F1876" s="66">
        <v>1524278079</v>
      </c>
      <c r="G1876" s="66" t="s">
        <v>18</v>
      </c>
      <c r="H1876" s="66" t="s">
        <v>133</v>
      </c>
      <c r="I1876" s="66" t="s">
        <v>447</v>
      </c>
      <c r="J1876" s="66" t="s">
        <v>446</v>
      </c>
      <c r="K1876" s="66" t="s">
        <v>26</v>
      </c>
      <c r="L1876" s="66" t="s">
        <v>119</v>
      </c>
      <c r="M1876" s="66" t="s">
        <v>273</v>
      </c>
      <c r="N1876" s="66" t="s">
        <v>274</v>
      </c>
      <c r="O1876" s="69" t="s">
        <v>139</v>
      </c>
      <c r="P1876" s="69">
        <v>1.706</v>
      </c>
      <c r="Q1876" s="66" t="s">
        <v>59</v>
      </c>
      <c r="R1876" s="66" t="s">
        <v>478</v>
      </c>
      <c r="S1876" s="67">
        <v>55248.773076923098</v>
      </c>
      <c r="T1876" s="67">
        <f t="shared" si="29"/>
        <v>94254.406869230806</v>
      </c>
      <c r="U1876" s="67">
        <v>184162.57692307699</v>
      </c>
      <c r="V1876" s="68">
        <v>1</v>
      </c>
    </row>
    <row r="1877" spans="2:22" x14ac:dyDescent="0.25">
      <c r="B1877" s="66">
        <v>0</v>
      </c>
      <c r="C1877" s="66">
        <v>1524256431</v>
      </c>
      <c r="D1877" s="66">
        <v>1524273441</v>
      </c>
      <c r="E1877" s="66">
        <v>1524274987</v>
      </c>
      <c r="F1877" s="66">
        <v>1524278079</v>
      </c>
      <c r="G1877" s="66" t="s">
        <v>18</v>
      </c>
      <c r="H1877" s="66" t="s">
        <v>133</v>
      </c>
      <c r="I1877" s="66" t="s">
        <v>447</v>
      </c>
      <c r="J1877" s="66" t="s">
        <v>446</v>
      </c>
      <c r="K1877" s="66" t="s">
        <v>26</v>
      </c>
      <c r="L1877" s="66" t="s">
        <v>119</v>
      </c>
      <c r="M1877" s="66" t="s">
        <v>273</v>
      </c>
      <c r="N1877" s="66" t="s">
        <v>274</v>
      </c>
      <c r="O1877" s="69" t="s">
        <v>139</v>
      </c>
      <c r="P1877" s="69">
        <v>1.706</v>
      </c>
      <c r="Q1877" s="66" t="s">
        <v>88</v>
      </c>
      <c r="R1877" s="66" t="s">
        <v>471</v>
      </c>
      <c r="S1877" s="67">
        <v>11017.596430769199</v>
      </c>
      <c r="T1877" s="67">
        <f t="shared" si="29"/>
        <v>18796.019510892253</v>
      </c>
      <c r="U1877" s="67">
        <v>137719.95538461499</v>
      </c>
      <c r="V1877" s="68">
        <v>2</v>
      </c>
    </row>
    <row r="1878" spans="2:22" x14ac:dyDescent="0.25">
      <c r="B1878" s="66">
        <v>0</v>
      </c>
      <c r="C1878" s="66">
        <v>1524256431</v>
      </c>
      <c r="D1878" s="66">
        <v>1524273441</v>
      </c>
      <c r="E1878" s="66">
        <v>1524274987</v>
      </c>
      <c r="F1878" s="66">
        <v>1524278079</v>
      </c>
      <c r="G1878" s="66" t="s">
        <v>18</v>
      </c>
      <c r="H1878" s="66" t="s">
        <v>133</v>
      </c>
      <c r="I1878" s="66" t="s">
        <v>447</v>
      </c>
      <c r="J1878" s="66" t="s">
        <v>446</v>
      </c>
      <c r="K1878" s="66" t="s">
        <v>26</v>
      </c>
      <c r="L1878" s="66" t="s">
        <v>119</v>
      </c>
      <c r="M1878" s="66" t="s">
        <v>273</v>
      </c>
      <c r="N1878" s="66" t="s">
        <v>274</v>
      </c>
      <c r="O1878" s="69" t="s">
        <v>139</v>
      </c>
      <c r="P1878" s="69">
        <v>1.706</v>
      </c>
      <c r="Q1878" s="66" t="s">
        <v>88</v>
      </c>
      <c r="R1878" s="66" t="s">
        <v>475</v>
      </c>
      <c r="S1878" s="67">
        <v>57483.558519230603</v>
      </c>
      <c r="T1878" s="67">
        <f t="shared" si="29"/>
        <v>98066.950833807408</v>
      </c>
      <c r="U1878" s="67">
        <v>638706.20576923096</v>
      </c>
      <c r="V1878" s="68">
        <v>10</v>
      </c>
    </row>
    <row r="1879" spans="2:22" x14ac:dyDescent="0.25">
      <c r="B1879" s="66">
        <v>0</v>
      </c>
      <c r="C1879" s="66">
        <v>1524256431</v>
      </c>
      <c r="D1879" s="66">
        <v>1524273441</v>
      </c>
      <c r="E1879" s="66">
        <v>1524274987</v>
      </c>
      <c r="F1879" s="66">
        <v>1524278079</v>
      </c>
      <c r="G1879" s="66" t="s">
        <v>18</v>
      </c>
      <c r="H1879" s="66" t="s">
        <v>133</v>
      </c>
      <c r="I1879" s="66" t="s">
        <v>447</v>
      </c>
      <c r="J1879" s="66" t="s">
        <v>446</v>
      </c>
      <c r="K1879" s="66" t="s">
        <v>26</v>
      </c>
      <c r="L1879" s="66" t="s">
        <v>119</v>
      </c>
      <c r="M1879" s="66" t="s">
        <v>273</v>
      </c>
      <c r="N1879" s="66" t="s">
        <v>274</v>
      </c>
      <c r="O1879" s="69" t="s">
        <v>139</v>
      </c>
      <c r="P1879" s="69">
        <v>1.706</v>
      </c>
      <c r="Q1879" s="66" t="s">
        <v>88</v>
      </c>
      <c r="R1879" s="66" t="s">
        <v>465</v>
      </c>
      <c r="S1879" s="67">
        <v>41905.675076922998</v>
      </c>
      <c r="T1879" s="67">
        <f t="shared" si="29"/>
        <v>71491.081681230629</v>
      </c>
      <c r="U1879" s="67">
        <v>419056.750769231</v>
      </c>
      <c r="V1879" s="68">
        <v>4</v>
      </c>
    </row>
    <row r="1880" spans="2:22" x14ac:dyDescent="0.25">
      <c r="B1880" s="66">
        <v>0</v>
      </c>
      <c r="C1880" s="66">
        <v>1524256431</v>
      </c>
      <c r="D1880" s="66">
        <v>1524273441</v>
      </c>
      <c r="E1880" s="66">
        <v>1524274987</v>
      </c>
      <c r="F1880" s="66">
        <v>1524278079</v>
      </c>
      <c r="G1880" s="66" t="s">
        <v>18</v>
      </c>
      <c r="H1880" s="66" t="s">
        <v>133</v>
      </c>
      <c r="I1880" s="66" t="s">
        <v>447</v>
      </c>
      <c r="J1880" s="66" t="s">
        <v>446</v>
      </c>
      <c r="K1880" s="66" t="s">
        <v>26</v>
      </c>
      <c r="L1880" s="66" t="s">
        <v>119</v>
      </c>
      <c r="M1880" s="66" t="s">
        <v>273</v>
      </c>
      <c r="N1880" s="66" t="s">
        <v>274</v>
      </c>
      <c r="O1880" s="69" t="s">
        <v>139</v>
      </c>
      <c r="P1880" s="69">
        <v>1.706</v>
      </c>
      <c r="Q1880" s="66" t="s">
        <v>88</v>
      </c>
      <c r="R1880" s="66" t="s">
        <v>476</v>
      </c>
      <c r="S1880" s="67">
        <v>20740.7982692308</v>
      </c>
      <c r="T1880" s="67">
        <f t="shared" si="29"/>
        <v>35383.801847307746</v>
      </c>
      <c r="U1880" s="67">
        <v>207407.982692308</v>
      </c>
      <c r="V1880" s="68">
        <v>2</v>
      </c>
    </row>
    <row r="1881" spans="2:22" x14ac:dyDescent="0.25">
      <c r="B1881" s="66">
        <v>0</v>
      </c>
      <c r="C1881" s="66">
        <v>1524256431</v>
      </c>
      <c r="D1881" s="66">
        <v>1524273441</v>
      </c>
      <c r="E1881" s="66">
        <v>1524274987</v>
      </c>
      <c r="F1881" s="66">
        <v>1524278079</v>
      </c>
      <c r="G1881" s="66" t="s">
        <v>18</v>
      </c>
      <c r="H1881" s="66" t="s">
        <v>133</v>
      </c>
      <c r="I1881" s="66" t="s">
        <v>447</v>
      </c>
      <c r="J1881" s="66" t="s">
        <v>446</v>
      </c>
      <c r="K1881" s="66" t="s">
        <v>26</v>
      </c>
      <c r="L1881" s="66" t="s">
        <v>119</v>
      </c>
      <c r="M1881" s="66" t="s">
        <v>273</v>
      </c>
      <c r="N1881" s="66" t="s">
        <v>274</v>
      </c>
      <c r="O1881" s="69" t="s">
        <v>139</v>
      </c>
      <c r="P1881" s="69">
        <v>1.706</v>
      </c>
      <c r="Q1881" s="66" t="s">
        <v>88</v>
      </c>
      <c r="R1881" s="66" t="s">
        <v>466</v>
      </c>
      <c r="S1881" s="67">
        <v>29249.342423077</v>
      </c>
      <c r="T1881" s="67">
        <f t="shared" si="29"/>
        <v>49899.378173769357</v>
      </c>
      <c r="U1881" s="67">
        <v>194995.616153846</v>
      </c>
      <c r="V1881" s="68">
        <v>2</v>
      </c>
    </row>
    <row r="1882" spans="2:22" x14ac:dyDescent="0.25">
      <c r="B1882" s="66">
        <v>0</v>
      </c>
      <c r="C1882" s="66">
        <v>1524256431</v>
      </c>
      <c r="D1882" s="66">
        <v>1524273441</v>
      </c>
      <c r="E1882" s="66">
        <v>1524274987</v>
      </c>
      <c r="F1882" s="66">
        <v>1524278079</v>
      </c>
      <c r="G1882" s="66" t="s">
        <v>18</v>
      </c>
      <c r="H1882" s="66" t="s">
        <v>133</v>
      </c>
      <c r="I1882" s="66" t="s">
        <v>447</v>
      </c>
      <c r="J1882" s="66" t="s">
        <v>446</v>
      </c>
      <c r="K1882" s="66" t="s">
        <v>26</v>
      </c>
      <c r="L1882" s="66" t="s">
        <v>119</v>
      </c>
      <c r="M1882" s="66" t="s">
        <v>273</v>
      </c>
      <c r="N1882" s="66" t="s">
        <v>274</v>
      </c>
      <c r="O1882" s="69" t="s">
        <v>139</v>
      </c>
      <c r="P1882" s="69">
        <v>1.706</v>
      </c>
      <c r="Q1882" s="66" t="s">
        <v>79</v>
      </c>
      <c r="R1882" s="66" t="s">
        <v>475</v>
      </c>
      <c r="S1882" s="67">
        <v>46918.379108077002</v>
      </c>
      <c r="T1882" s="67">
        <f t="shared" si="29"/>
        <v>80042.754758379364</v>
      </c>
      <c r="U1882" s="67">
        <v>521315.323423077</v>
      </c>
      <c r="V1882" s="68">
        <v>6</v>
      </c>
    </row>
    <row r="1883" spans="2:22" x14ac:dyDescent="0.25">
      <c r="B1883" s="66">
        <v>0</v>
      </c>
      <c r="C1883" s="66">
        <v>1524256431</v>
      </c>
      <c r="D1883" s="66">
        <v>1524273441</v>
      </c>
      <c r="E1883" s="66">
        <v>1524274987</v>
      </c>
      <c r="F1883" s="66">
        <v>1524278079</v>
      </c>
      <c r="G1883" s="66" t="s">
        <v>18</v>
      </c>
      <c r="H1883" s="66" t="s">
        <v>133</v>
      </c>
      <c r="I1883" s="66" t="s">
        <v>447</v>
      </c>
      <c r="J1883" s="66" t="s">
        <v>446</v>
      </c>
      <c r="K1883" s="66" t="s">
        <v>26</v>
      </c>
      <c r="L1883" s="66" t="s">
        <v>119</v>
      </c>
      <c r="M1883" s="66" t="s">
        <v>273</v>
      </c>
      <c r="N1883" s="66" t="s">
        <v>274</v>
      </c>
      <c r="O1883" s="69" t="s">
        <v>139</v>
      </c>
      <c r="P1883" s="69">
        <v>1.706</v>
      </c>
      <c r="Q1883" s="66" t="s">
        <v>79</v>
      </c>
      <c r="R1883" s="66" t="s">
        <v>465</v>
      </c>
      <c r="S1883" s="67">
        <v>9313.4497692307705</v>
      </c>
      <c r="T1883" s="67">
        <f t="shared" si="29"/>
        <v>15888.745306307694</v>
      </c>
      <c r="U1883" s="67">
        <v>93134.497692307705</v>
      </c>
      <c r="V1883" s="68">
        <v>1</v>
      </c>
    </row>
    <row r="1884" spans="2:22" x14ac:dyDescent="0.25">
      <c r="B1884" s="66">
        <v>0</v>
      </c>
      <c r="C1884" s="66">
        <v>1524256431</v>
      </c>
      <c r="D1884" s="66">
        <v>1524273441</v>
      </c>
      <c r="E1884" s="66">
        <v>1524274987</v>
      </c>
      <c r="F1884" s="66">
        <v>1524278079</v>
      </c>
      <c r="G1884" s="66" t="s">
        <v>18</v>
      </c>
      <c r="H1884" s="66" t="s">
        <v>133</v>
      </c>
      <c r="I1884" s="66" t="s">
        <v>447</v>
      </c>
      <c r="J1884" s="66" t="s">
        <v>446</v>
      </c>
      <c r="K1884" s="66" t="s">
        <v>26</v>
      </c>
      <c r="L1884" s="66" t="s">
        <v>119</v>
      </c>
      <c r="M1884" s="66" t="s">
        <v>273</v>
      </c>
      <c r="N1884" s="66" t="s">
        <v>274</v>
      </c>
      <c r="O1884" s="69" t="s">
        <v>139</v>
      </c>
      <c r="P1884" s="69">
        <v>1.706</v>
      </c>
      <c r="Q1884" s="66" t="s">
        <v>79</v>
      </c>
      <c r="R1884" s="66" t="s">
        <v>476</v>
      </c>
      <c r="S1884" s="67">
        <v>10640.578730769201</v>
      </c>
      <c r="T1884" s="67">
        <f t="shared" si="29"/>
        <v>18152.827314692255</v>
      </c>
      <c r="U1884" s="67">
        <v>106405.78730769199</v>
      </c>
      <c r="V1884" s="68">
        <v>1</v>
      </c>
    </row>
    <row r="1885" spans="2:22" x14ac:dyDescent="0.25">
      <c r="B1885" s="66">
        <v>0</v>
      </c>
      <c r="C1885" s="66">
        <v>1524256431</v>
      </c>
      <c r="D1885" s="66">
        <v>1524273441</v>
      </c>
      <c r="E1885" s="66">
        <v>1524274987</v>
      </c>
      <c r="F1885" s="66">
        <v>1524278079</v>
      </c>
      <c r="G1885" s="66" t="s">
        <v>18</v>
      </c>
      <c r="H1885" s="66" t="s">
        <v>133</v>
      </c>
      <c r="I1885" s="66" t="s">
        <v>447</v>
      </c>
      <c r="J1885" s="66" t="s">
        <v>446</v>
      </c>
      <c r="K1885" s="66" t="s">
        <v>26</v>
      </c>
      <c r="L1885" s="66" t="s">
        <v>119</v>
      </c>
      <c r="M1885" s="66" t="s">
        <v>273</v>
      </c>
      <c r="N1885" s="66" t="s">
        <v>274</v>
      </c>
      <c r="O1885" s="69" t="s">
        <v>139</v>
      </c>
      <c r="P1885" s="69">
        <v>1.706</v>
      </c>
      <c r="Q1885" s="66" t="s">
        <v>79</v>
      </c>
      <c r="R1885" s="66" t="s">
        <v>466</v>
      </c>
      <c r="S1885" s="67">
        <v>32508.093692307699</v>
      </c>
      <c r="T1885" s="67">
        <f t="shared" si="29"/>
        <v>55458.80783907693</v>
      </c>
      <c r="U1885" s="67">
        <v>216720.62461538499</v>
      </c>
      <c r="V1885" s="68">
        <v>2</v>
      </c>
    </row>
    <row r="1886" spans="2:22" x14ac:dyDescent="0.25">
      <c r="B1886" s="66">
        <v>0</v>
      </c>
      <c r="C1886" s="66">
        <v>1524256431</v>
      </c>
      <c r="D1886" s="66">
        <v>1524273441</v>
      </c>
      <c r="E1886" s="66">
        <v>1524274987</v>
      </c>
      <c r="F1886" s="66">
        <v>1524279625</v>
      </c>
      <c r="G1886" s="66" t="s">
        <v>18</v>
      </c>
      <c r="H1886" s="66" t="s">
        <v>133</v>
      </c>
      <c r="I1886" s="66" t="s">
        <v>447</v>
      </c>
      <c r="J1886" s="66" t="s">
        <v>446</v>
      </c>
      <c r="K1886" s="66" t="s">
        <v>26</v>
      </c>
      <c r="L1886" s="66" t="s">
        <v>119</v>
      </c>
      <c r="M1886" s="66" t="s">
        <v>247</v>
      </c>
      <c r="N1886" s="66" t="s">
        <v>275</v>
      </c>
      <c r="O1886" s="69" t="s">
        <v>139</v>
      </c>
      <c r="P1886" s="69">
        <v>1.706</v>
      </c>
      <c r="Q1886" s="66" t="s">
        <v>59</v>
      </c>
      <c r="R1886" s="66" t="s">
        <v>473</v>
      </c>
      <c r="S1886" s="67">
        <v>2296.1856153846202</v>
      </c>
      <c r="T1886" s="67">
        <f t="shared" si="29"/>
        <v>3917.2926598461618</v>
      </c>
      <c r="U1886" s="67">
        <v>45923.712307692302</v>
      </c>
      <c r="V1886" s="68">
        <v>1</v>
      </c>
    </row>
    <row r="1887" spans="2:22" x14ac:dyDescent="0.25">
      <c r="B1887" s="66">
        <v>0</v>
      </c>
      <c r="C1887" s="66">
        <v>1524256431</v>
      </c>
      <c r="D1887" s="66">
        <v>1524273441</v>
      </c>
      <c r="E1887" s="66">
        <v>1524274987</v>
      </c>
      <c r="F1887" s="66">
        <v>1524279625</v>
      </c>
      <c r="G1887" s="66" t="s">
        <v>18</v>
      </c>
      <c r="H1887" s="66" t="s">
        <v>133</v>
      </c>
      <c r="I1887" s="66" t="s">
        <v>447</v>
      </c>
      <c r="J1887" s="66" t="s">
        <v>446</v>
      </c>
      <c r="K1887" s="66" t="s">
        <v>26</v>
      </c>
      <c r="L1887" s="66" t="s">
        <v>119</v>
      </c>
      <c r="M1887" s="66" t="s">
        <v>247</v>
      </c>
      <c r="N1887" s="66" t="s">
        <v>275</v>
      </c>
      <c r="O1887" s="69" t="s">
        <v>139</v>
      </c>
      <c r="P1887" s="69">
        <v>1.706</v>
      </c>
      <c r="Q1887" s="66" t="s">
        <v>59</v>
      </c>
      <c r="R1887" s="66" t="s">
        <v>474</v>
      </c>
      <c r="S1887" s="67">
        <v>3478.6311000000001</v>
      </c>
      <c r="T1887" s="67">
        <f t="shared" si="29"/>
        <v>5934.5446566000001</v>
      </c>
      <c r="U1887" s="67">
        <v>57977.184999999998</v>
      </c>
      <c r="V1887" s="68">
        <v>1</v>
      </c>
    </row>
    <row r="1888" spans="2:22" x14ac:dyDescent="0.25">
      <c r="B1888" s="66">
        <v>0</v>
      </c>
      <c r="C1888" s="66">
        <v>1524256431</v>
      </c>
      <c r="D1888" s="66">
        <v>1524273441</v>
      </c>
      <c r="E1888" s="66">
        <v>1524274987</v>
      </c>
      <c r="F1888" s="66">
        <v>1524279625</v>
      </c>
      <c r="G1888" s="66" t="s">
        <v>18</v>
      </c>
      <c r="H1888" s="66" t="s">
        <v>133</v>
      </c>
      <c r="I1888" s="66" t="s">
        <v>447</v>
      </c>
      <c r="J1888" s="66" t="s">
        <v>446</v>
      </c>
      <c r="K1888" s="66" t="s">
        <v>26</v>
      </c>
      <c r="L1888" s="66" t="s">
        <v>119</v>
      </c>
      <c r="M1888" s="66" t="s">
        <v>247</v>
      </c>
      <c r="N1888" s="66" t="s">
        <v>275</v>
      </c>
      <c r="O1888" s="69" t="s">
        <v>139</v>
      </c>
      <c r="P1888" s="69">
        <v>1.706</v>
      </c>
      <c r="Q1888" s="66" t="s">
        <v>59</v>
      </c>
      <c r="R1888" s="66" t="s">
        <v>475</v>
      </c>
      <c r="S1888" s="67">
        <v>31518.1133307692</v>
      </c>
      <c r="T1888" s="67">
        <f t="shared" si="29"/>
        <v>53769.901342292251</v>
      </c>
      <c r="U1888" s="67">
        <v>350201.25923076901</v>
      </c>
      <c r="V1888" s="68">
        <v>5</v>
      </c>
    </row>
    <row r="1889" spans="2:22" x14ac:dyDescent="0.25">
      <c r="B1889" s="66">
        <v>0</v>
      </c>
      <c r="C1889" s="66">
        <v>1524256431</v>
      </c>
      <c r="D1889" s="66">
        <v>1524273441</v>
      </c>
      <c r="E1889" s="66">
        <v>1524274987</v>
      </c>
      <c r="F1889" s="66">
        <v>1524279625</v>
      </c>
      <c r="G1889" s="66" t="s">
        <v>18</v>
      </c>
      <c r="H1889" s="66" t="s">
        <v>133</v>
      </c>
      <c r="I1889" s="66" t="s">
        <v>447</v>
      </c>
      <c r="J1889" s="66" t="s">
        <v>446</v>
      </c>
      <c r="K1889" s="66" t="s">
        <v>26</v>
      </c>
      <c r="L1889" s="66" t="s">
        <v>119</v>
      </c>
      <c r="M1889" s="66" t="s">
        <v>247</v>
      </c>
      <c r="N1889" s="66" t="s">
        <v>275</v>
      </c>
      <c r="O1889" s="69" t="s">
        <v>139</v>
      </c>
      <c r="P1889" s="69">
        <v>1.706</v>
      </c>
      <c r="Q1889" s="66" t="s">
        <v>59</v>
      </c>
      <c r="R1889" s="66" t="s">
        <v>465</v>
      </c>
      <c r="S1889" s="67">
        <v>73964.527692307704</v>
      </c>
      <c r="T1889" s="67">
        <f t="shared" si="29"/>
        <v>126183.48424307693</v>
      </c>
      <c r="U1889" s="67">
        <v>739645.27692307695</v>
      </c>
      <c r="V1889" s="68">
        <v>9</v>
      </c>
    </row>
    <row r="1890" spans="2:22" x14ac:dyDescent="0.25">
      <c r="B1890" s="66">
        <v>0</v>
      </c>
      <c r="C1890" s="66">
        <v>1524256431</v>
      </c>
      <c r="D1890" s="66">
        <v>1524273441</v>
      </c>
      <c r="E1890" s="66">
        <v>1524274987</v>
      </c>
      <c r="F1890" s="66">
        <v>1524279625</v>
      </c>
      <c r="G1890" s="66" t="s">
        <v>18</v>
      </c>
      <c r="H1890" s="66" t="s">
        <v>133</v>
      </c>
      <c r="I1890" s="66" t="s">
        <v>447</v>
      </c>
      <c r="J1890" s="66" t="s">
        <v>446</v>
      </c>
      <c r="K1890" s="66" t="s">
        <v>26</v>
      </c>
      <c r="L1890" s="66" t="s">
        <v>119</v>
      </c>
      <c r="M1890" s="66" t="s">
        <v>247</v>
      </c>
      <c r="N1890" s="66" t="s">
        <v>275</v>
      </c>
      <c r="O1890" s="69" t="s">
        <v>139</v>
      </c>
      <c r="P1890" s="69">
        <v>1.706</v>
      </c>
      <c r="Q1890" s="66" t="s">
        <v>59</v>
      </c>
      <c r="R1890" s="66" t="s">
        <v>476</v>
      </c>
      <c r="S1890" s="67">
        <v>314948.59984615399</v>
      </c>
      <c r="T1890" s="67">
        <f t="shared" si="29"/>
        <v>537302.31133753865</v>
      </c>
      <c r="U1890" s="67">
        <v>3149485.9984615399</v>
      </c>
      <c r="V1890" s="68">
        <v>33</v>
      </c>
    </row>
    <row r="1891" spans="2:22" x14ac:dyDescent="0.25">
      <c r="B1891" s="66">
        <v>0</v>
      </c>
      <c r="C1891" s="66">
        <v>1524256431</v>
      </c>
      <c r="D1891" s="66">
        <v>1524273441</v>
      </c>
      <c r="E1891" s="66">
        <v>1524274987</v>
      </c>
      <c r="F1891" s="66">
        <v>1524279625</v>
      </c>
      <c r="G1891" s="66" t="s">
        <v>18</v>
      </c>
      <c r="H1891" s="66" t="s">
        <v>133</v>
      </c>
      <c r="I1891" s="66" t="s">
        <v>447</v>
      </c>
      <c r="J1891" s="66" t="s">
        <v>446</v>
      </c>
      <c r="K1891" s="66" t="s">
        <v>26</v>
      </c>
      <c r="L1891" s="66" t="s">
        <v>119</v>
      </c>
      <c r="M1891" s="66" t="s">
        <v>247</v>
      </c>
      <c r="N1891" s="66" t="s">
        <v>275</v>
      </c>
      <c r="O1891" s="69" t="s">
        <v>139</v>
      </c>
      <c r="P1891" s="69">
        <v>1.706</v>
      </c>
      <c r="Q1891" s="66" t="s">
        <v>59</v>
      </c>
      <c r="R1891" s="66" t="s">
        <v>466</v>
      </c>
      <c r="S1891" s="67">
        <v>319304.37253846199</v>
      </c>
      <c r="T1891" s="67">
        <f t="shared" si="29"/>
        <v>544733.25955061615</v>
      </c>
      <c r="U1891" s="67">
        <v>2128695.81692308</v>
      </c>
      <c r="V1891" s="68">
        <v>18</v>
      </c>
    </row>
    <row r="1892" spans="2:22" x14ac:dyDescent="0.25">
      <c r="B1892" s="66">
        <v>0</v>
      </c>
      <c r="C1892" s="66">
        <v>1524256431</v>
      </c>
      <c r="D1892" s="66">
        <v>1524273441</v>
      </c>
      <c r="E1892" s="66">
        <v>1524274987</v>
      </c>
      <c r="F1892" s="66">
        <v>1524279625</v>
      </c>
      <c r="G1892" s="66" t="s">
        <v>18</v>
      </c>
      <c r="H1892" s="66" t="s">
        <v>133</v>
      </c>
      <c r="I1892" s="66" t="s">
        <v>447</v>
      </c>
      <c r="J1892" s="66" t="s">
        <v>446</v>
      </c>
      <c r="K1892" s="66" t="s">
        <v>26</v>
      </c>
      <c r="L1892" s="66" t="s">
        <v>119</v>
      </c>
      <c r="M1892" s="66" t="s">
        <v>247</v>
      </c>
      <c r="N1892" s="66" t="s">
        <v>275</v>
      </c>
      <c r="O1892" s="69" t="s">
        <v>139</v>
      </c>
      <c r="P1892" s="69">
        <v>1.706</v>
      </c>
      <c r="Q1892" s="66" t="s">
        <v>59</v>
      </c>
      <c r="R1892" s="66" t="s">
        <v>467</v>
      </c>
      <c r="S1892" s="67">
        <v>729208.73346153903</v>
      </c>
      <c r="T1892" s="67">
        <f t="shared" si="29"/>
        <v>1244030.0992853856</v>
      </c>
      <c r="U1892" s="67">
        <v>3646043.6673076898</v>
      </c>
      <c r="V1892" s="68">
        <v>28</v>
      </c>
    </row>
    <row r="1893" spans="2:22" x14ac:dyDescent="0.25">
      <c r="B1893" s="66">
        <v>0</v>
      </c>
      <c r="C1893" s="66">
        <v>1524256431</v>
      </c>
      <c r="D1893" s="66">
        <v>1524273441</v>
      </c>
      <c r="E1893" s="66">
        <v>1524274987</v>
      </c>
      <c r="F1893" s="66">
        <v>1524279625</v>
      </c>
      <c r="G1893" s="66" t="s">
        <v>18</v>
      </c>
      <c r="H1893" s="66" t="s">
        <v>133</v>
      </c>
      <c r="I1893" s="66" t="s">
        <v>447</v>
      </c>
      <c r="J1893" s="66" t="s">
        <v>446</v>
      </c>
      <c r="K1893" s="66" t="s">
        <v>26</v>
      </c>
      <c r="L1893" s="66" t="s">
        <v>119</v>
      </c>
      <c r="M1893" s="66" t="s">
        <v>247</v>
      </c>
      <c r="N1893" s="66" t="s">
        <v>275</v>
      </c>
      <c r="O1893" s="69" t="s">
        <v>139</v>
      </c>
      <c r="P1893" s="69">
        <v>1.706</v>
      </c>
      <c r="Q1893" s="66" t="s">
        <v>59</v>
      </c>
      <c r="R1893" s="66" t="s">
        <v>468</v>
      </c>
      <c r="S1893" s="67">
        <v>263809.40019230801</v>
      </c>
      <c r="T1893" s="67">
        <f t="shared" si="29"/>
        <v>450058.83672807744</v>
      </c>
      <c r="U1893" s="67">
        <v>1055237.6007692299</v>
      </c>
      <c r="V1893" s="68">
        <v>6</v>
      </c>
    </row>
    <row r="1894" spans="2:22" x14ac:dyDescent="0.25">
      <c r="B1894" s="66">
        <v>0</v>
      </c>
      <c r="C1894" s="66">
        <v>1524256431</v>
      </c>
      <c r="D1894" s="66">
        <v>1524273441</v>
      </c>
      <c r="E1894" s="66">
        <v>1524274987</v>
      </c>
      <c r="F1894" s="66">
        <v>1524279625</v>
      </c>
      <c r="G1894" s="66" t="s">
        <v>18</v>
      </c>
      <c r="H1894" s="66" t="s">
        <v>133</v>
      </c>
      <c r="I1894" s="66" t="s">
        <v>447</v>
      </c>
      <c r="J1894" s="66" t="s">
        <v>446</v>
      </c>
      <c r="K1894" s="66" t="s">
        <v>26</v>
      </c>
      <c r="L1894" s="66" t="s">
        <v>119</v>
      </c>
      <c r="M1894" s="66" t="s">
        <v>247</v>
      </c>
      <c r="N1894" s="66" t="s">
        <v>275</v>
      </c>
      <c r="O1894" s="69" t="s">
        <v>139</v>
      </c>
      <c r="P1894" s="69">
        <v>1.706</v>
      </c>
      <c r="Q1894" s="66" t="s">
        <v>59</v>
      </c>
      <c r="R1894" s="66" t="s">
        <v>478</v>
      </c>
      <c r="S1894" s="67">
        <v>58959.290307692398</v>
      </c>
      <c r="T1894" s="67">
        <f t="shared" si="29"/>
        <v>100584.54926492323</v>
      </c>
      <c r="U1894" s="67">
        <v>196530.96769230801</v>
      </c>
      <c r="V1894" s="68">
        <v>1</v>
      </c>
    </row>
    <row r="1895" spans="2:22" x14ac:dyDescent="0.25">
      <c r="B1895" s="66">
        <v>0</v>
      </c>
      <c r="C1895" s="66">
        <v>1524256431</v>
      </c>
      <c r="D1895" s="66">
        <v>1524273441</v>
      </c>
      <c r="E1895" s="66">
        <v>1524274987</v>
      </c>
      <c r="F1895" s="66">
        <v>1524279625</v>
      </c>
      <c r="G1895" s="66" t="s">
        <v>18</v>
      </c>
      <c r="H1895" s="66" t="s">
        <v>133</v>
      </c>
      <c r="I1895" s="66" t="s">
        <v>447</v>
      </c>
      <c r="J1895" s="66" t="s">
        <v>446</v>
      </c>
      <c r="K1895" s="66" t="s">
        <v>26</v>
      </c>
      <c r="L1895" s="66" t="s">
        <v>119</v>
      </c>
      <c r="M1895" s="66" t="s">
        <v>247</v>
      </c>
      <c r="N1895" s="66" t="s">
        <v>275</v>
      </c>
      <c r="O1895" s="69" t="s">
        <v>139</v>
      </c>
      <c r="P1895" s="69">
        <v>1.706</v>
      </c>
      <c r="Q1895" s="66" t="s">
        <v>59</v>
      </c>
      <c r="R1895" s="66" t="s">
        <v>469</v>
      </c>
      <c r="S1895" s="67">
        <v>79179.876192307798</v>
      </c>
      <c r="T1895" s="67">
        <f t="shared" si="29"/>
        <v>135080.86878407709</v>
      </c>
      <c r="U1895" s="67">
        <v>226228.21769230801</v>
      </c>
      <c r="V1895" s="68">
        <v>1</v>
      </c>
    </row>
    <row r="1896" spans="2:22" x14ac:dyDescent="0.25">
      <c r="B1896" s="66">
        <v>0</v>
      </c>
      <c r="C1896" s="66">
        <v>1524256431</v>
      </c>
      <c r="D1896" s="66">
        <v>1558685221</v>
      </c>
      <c r="E1896" s="66">
        <v>1558685221</v>
      </c>
      <c r="F1896" s="66">
        <v>1558685221</v>
      </c>
      <c r="G1896" s="66" t="s">
        <v>18</v>
      </c>
      <c r="H1896" s="66" t="s">
        <v>133</v>
      </c>
      <c r="I1896" s="66" t="s">
        <v>125</v>
      </c>
      <c r="J1896" s="66" t="s">
        <v>582</v>
      </c>
      <c r="O1896" s="69" t="s">
        <v>139</v>
      </c>
      <c r="P1896" s="69">
        <v>1.706</v>
      </c>
      <c r="Q1896" s="66" t="s">
        <v>59</v>
      </c>
      <c r="R1896" s="66" t="s">
        <v>471</v>
      </c>
      <c r="S1896" s="67">
        <v>5648.9462769230804</v>
      </c>
      <c r="T1896" s="67">
        <f t="shared" si="29"/>
        <v>9637.1023484307752</v>
      </c>
      <c r="U1896" s="67">
        <v>70611.828461538506</v>
      </c>
      <c r="V1896" s="68">
        <v>1</v>
      </c>
    </row>
    <row r="1897" spans="2:22" x14ac:dyDescent="0.25">
      <c r="B1897" s="66">
        <v>0</v>
      </c>
      <c r="C1897" s="66">
        <v>1524256431</v>
      </c>
      <c r="D1897" s="66">
        <v>1558685221</v>
      </c>
      <c r="E1897" s="66">
        <v>1558685221</v>
      </c>
      <c r="F1897" s="66">
        <v>1558685221</v>
      </c>
      <c r="G1897" s="66" t="s">
        <v>18</v>
      </c>
      <c r="H1897" s="66" t="s">
        <v>133</v>
      </c>
      <c r="I1897" s="66" t="s">
        <v>125</v>
      </c>
      <c r="J1897" s="66" t="s">
        <v>582</v>
      </c>
      <c r="O1897" s="69" t="s">
        <v>139</v>
      </c>
      <c r="P1897" s="69">
        <v>1.706</v>
      </c>
      <c r="Q1897" s="66" t="s">
        <v>59</v>
      </c>
      <c r="R1897" s="66" t="s">
        <v>479</v>
      </c>
      <c r="S1897" s="67">
        <v>208354.56246153801</v>
      </c>
      <c r="T1897" s="67">
        <f t="shared" si="29"/>
        <v>355452.88355938386</v>
      </c>
      <c r="U1897" s="67">
        <v>520886.40615384601</v>
      </c>
      <c r="V1897" s="68">
        <v>2</v>
      </c>
    </row>
    <row r="1898" spans="2:22" x14ac:dyDescent="0.25">
      <c r="B1898" s="66">
        <v>0</v>
      </c>
      <c r="C1898" s="66">
        <v>1524256431</v>
      </c>
      <c r="D1898" s="66">
        <v>1558685221</v>
      </c>
      <c r="E1898" s="66">
        <v>1558685221</v>
      </c>
      <c r="F1898" s="66">
        <v>1558685221</v>
      </c>
      <c r="G1898" s="66" t="s">
        <v>18</v>
      </c>
      <c r="H1898" s="66" t="s">
        <v>133</v>
      </c>
      <c r="I1898" s="66" t="s">
        <v>125</v>
      </c>
      <c r="J1898" s="66" t="s">
        <v>582</v>
      </c>
      <c r="O1898" s="69" t="s">
        <v>139</v>
      </c>
      <c r="P1898" s="69">
        <v>1.706</v>
      </c>
      <c r="Q1898" s="66" t="s">
        <v>59</v>
      </c>
      <c r="R1898" s="66" t="s">
        <v>470</v>
      </c>
      <c r="S1898" s="67">
        <v>154639.10717307701</v>
      </c>
      <c r="T1898" s="67">
        <f t="shared" si="29"/>
        <v>263814.31683726935</v>
      </c>
      <c r="U1898" s="67">
        <v>343642.460384615</v>
      </c>
      <c r="V1898" s="68">
        <v>1</v>
      </c>
    </row>
    <row r="1899" spans="2:22" x14ac:dyDescent="0.25">
      <c r="B1899" s="66">
        <v>0</v>
      </c>
      <c r="C1899" s="66">
        <v>1524256431</v>
      </c>
      <c r="D1899" s="66">
        <v>1558685221</v>
      </c>
      <c r="E1899" s="66">
        <v>1558687044</v>
      </c>
      <c r="F1899" s="66">
        <v>1558687046</v>
      </c>
      <c r="G1899" s="66" t="s">
        <v>18</v>
      </c>
      <c r="H1899" s="66" t="s">
        <v>133</v>
      </c>
      <c r="I1899" s="66" t="s">
        <v>125</v>
      </c>
      <c r="J1899" s="66" t="s">
        <v>582</v>
      </c>
      <c r="K1899" s="66" t="s">
        <v>619</v>
      </c>
      <c r="L1899" s="66" t="s">
        <v>620</v>
      </c>
      <c r="M1899" s="66" t="s">
        <v>568</v>
      </c>
      <c r="N1899" s="66" t="s">
        <v>569</v>
      </c>
      <c r="O1899" s="69" t="s">
        <v>139</v>
      </c>
      <c r="P1899" s="69">
        <v>1.706</v>
      </c>
      <c r="Q1899" s="66" t="s">
        <v>59</v>
      </c>
      <c r="R1899" s="66" t="s">
        <v>472</v>
      </c>
      <c r="S1899" s="67">
        <v>179340.473</v>
      </c>
      <c r="T1899" s="67">
        <f t="shared" si="29"/>
        <v>305954.846938</v>
      </c>
      <c r="U1899" s="67">
        <v>3586809.46</v>
      </c>
      <c r="V1899" s="68">
        <v>51</v>
      </c>
    </row>
    <row r="1900" spans="2:22" x14ac:dyDescent="0.25">
      <c r="B1900" s="66">
        <v>0</v>
      </c>
      <c r="C1900" s="66">
        <v>1524256431</v>
      </c>
      <c r="D1900" s="66">
        <v>1558685221</v>
      </c>
      <c r="E1900" s="66">
        <v>1558687044</v>
      </c>
      <c r="F1900" s="66">
        <v>1558687046</v>
      </c>
      <c r="G1900" s="66" t="s">
        <v>18</v>
      </c>
      <c r="H1900" s="66" t="s">
        <v>133</v>
      </c>
      <c r="I1900" s="66" t="s">
        <v>125</v>
      </c>
      <c r="J1900" s="66" t="s">
        <v>582</v>
      </c>
      <c r="K1900" s="66" t="s">
        <v>619</v>
      </c>
      <c r="L1900" s="66" t="s">
        <v>620</v>
      </c>
      <c r="M1900" s="66" t="s">
        <v>568</v>
      </c>
      <c r="N1900" s="66" t="s">
        <v>569</v>
      </c>
      <c r="O1900" s="69" t="s">
        <v>139</v>
      </c>
      <c r="P1900" s="69">
        <v>1.706</v>
      </c>
      <c r="Q1900" s="66" t="s">
        <v>59</v>
      </c>
      <c r="R1900" s="66" t="s">
        <v>473</v>
      </c>
      <c r="S1900" s="67">
        <v>5441.01876923077</v>
      </c>
      <c r="T1900" s="67">
        <f t="shared" si="29"/>
        <v>9282.3780203076931</v>
      </c>
      <c r="U1900" s="67">
        <v>108820.37538461501</v>
      </c>
      <c r="V1900" s="68">
        <v>6</v>
      </c>
    </row>
    <row r="1901" spans="2:22" x14ac:dyDescent="0.25">
      <c r="B1901" s="66">
        <v>0</v>
      </c>
      <c r="C1901" s="66">
        <v>1524256431</v>
      </c>
      <c r="D1901" s="66">
        <v>1558685221</v>
      </c>
      <c r="E1901" s="66">
        <v>1558687044</v>
      </c>
      <c r="F1901" s="66">
        <v>1558687046</v>
      </c>
      <c r="G1901" s="66" t="s">
        <v>18</v>
      </c>
      <c r="H1901" s="66" t="s">
        <v>133</v>
      </c>
      <c r="I1901" s="66" t="s">
        <v>125</v>
      </c>
      <c r="J1901" s="66" t="s">
        <v>582</v>
      </c>
      <c r="K1901" s="66" t="s">
        <v>619</v>
      </c>
      <c r="L1901" s="66" t="s">
        <v>620</v>
      </c>
      <c r="M1901" s="66" t="s">
        <v>568</v>
      </c>
      <c r="N1901" s="66" t="s">
        <v>569</v>
      </c>
      <c r="O1901" s="69" t="s">
        <v>139</v>
      </c>
      <c r="P1901" s="69">
        <v>1.706</v>
      </c>
      <c r="Q1901" s="66" t="s">
        <v>59</v>
      </c>
      <c r="R1901" s="66" t="s">
        <v>474</v>
      </c>
      <c r="S1901" s="67">
        <v>3195.4287230769201</v>
      </c>
      <c r="T1901" s="67">
        <f t="shared" si="29"/>
        <v>5451.4014015692255</v>
      </c>
      <c r="U1901" s="67">
        <v>53257.145384615404</v>
      </c>
      <c r="V1901" s="68">
        <v>1</v>
      </c>
    </row>
    <row r="1902" spans="2:22" x14ac:dyDescent="0.25">
      <c r="B1902" s="66">
        <v>0</v>
      </c>
      <c r="C1902" s="66">
        <v>1524256431</v>
      </c>
      <c r="D1902" s="66">
        <v>1558685221</v>
      </c>
      <c r="E1902" s="66">
        <v>1558687044</v>
      </c>
      <c r="F1902" s="66">
        <v>1558687046</v>
      </c>
      <c r="G1902" s="66" t="s">
        <v>18</v>
      </c>
      <c r="H1902" s="66" t="s">
        <v>133</v>
      </c>
      <c r="I1902" s="66" t="s">
        <v>125</v>
      </c>
      <c r="J1902" s="66" t="s">
        <v>582</v>
      </c>
      <c r="K1902" s="66" t="s">
        <v>619</v>
      </c>
      <c r="L1902" s="66" t="s">
        <v>620</v>
      </c>
      <c r="M1902" s="66" t="s">
        <v>568</v>
      </c>
      <c r="N1902" s="66" t="s">
        <v>569</v>
      </c>
      <c r="O1902" s="69" t="s">
        <v>139</v>
      </c>
      <c r="P1902" s="69">
        <v>1.706</v>
      </c>
      <c r="Q1902" s="66" t="s">
        <v>59</v>
      </c>
      <c r="R1902" s="66" t="s">
        <v>471</v>
      </c>
      <c r="S1902" s="67">
        <v>83698.956916923096</v>
      </c>
      <c r="T1902" s="67">
        <f t="shared" si="29"/>
        <v>142790.42050027079</v>
      </c>
      <c r="U1902" s="67">
        <v>1046236.96146154</v>
      </c>
      <c r="V1902" s="68">
        <v>15</v>
      </c>
    </row>
    <row r="1903" spans="2:22" x14ac:dyDescent="0.25">
      <c r="B1903" s="66">
        <v>0</v>
      </c>
      <c r="C1903" s="66">
        <v>1524256431</v>
      </c>
      <c r="D1903" s="66">
        <v>1558685221</v>
      </c>
      <c r="E1903" s="66">
        <v>1558687044</v>
      </c>
      <c r="F1903" s="66">
        <v>1558687046</v>
      </c>
      <c r="G1903" s="66" t="s">
        <v>18</v>
      </c>
      <c r="H1903" s="66" t="s">
        <v>133</v>
      </c>
      <c r="I1903" s="66" t="s">
        <v>125</v>
      </c>
      <c r="J1903" s="66" t="s">
        <v>582</v>
      </c>
      <c r="K1903" s="66" t="s">
        <v>619</v>
      </c>
      <c r="L1903" s="66" t="s">
        <v>620</v>
      </c>
      <c r="M1903" s="66" t="s">
        <v>568</v>
      </c>
      <c r="N1903" s="66" t="s">
        <v>569</v>
      </c>
      <c r="O1903" s="69" t="s">
        <v>139</v>
      </c>
      <c r="P1903" s="69">
        <v>1.706</v>
      </c>
      <c r="Q1903" s="66" t="s">
        <v>59</v>
      </c>
      <c r="R1903" s="66" t="s">
        <v>475</v>
      </c>
      <c r="S1903" s="67">
        <v>135678.17028461499</v>
      </c>
      <c r="T1903" s="67">
        <f t="shared" si="29"/>
        <v>231466.95850555316</v>
      </c>
      <c r="U1903" s="67">
        <v>1507535.22538462</v>
      </c>
      <c r="V1903" s="68">
        <v>17</v>
      </c>
    </row>
    <row r="1904" spans="2:22" x14ac:dyDescent="0.25">
      <c r="B1904" s="66">
        <v>0</v>
      </c>
      <c r="C1904" s="66">
        <v>1524256431</v>
      </c>
      <c r="D1904" s="66">
        <v>1558685221</v>
      </c>
      <c r="E1904" s="66">
        <v>1558687044</v>
      </c>
      <c r="F1904" s="66">
        <v>1558687046</v>
      </c>
      <c r="G1904" s="66" t="s">
        <v>18</v>
      </c>
      <c r="H1904" s="66" t="s">
        <v>133</v>
      </c>
      <c r="I1904" s="66" t="s">
        <v>125</v>
      </c>
      <c r="J1904" s="66" t="s">
        <v>582</v>
      </c>
      <c r="K1904" s="66" t="s">
        <v>619</v>
      </c>
      <c r="L1904" s="66" t="s">
        <v>620</v>
      </c>
      <c r="M1904" s="66" t="s">
        <v>568</v>
      </c>
      <c r="N1904" s="66" t="s">
        <v>569</v>
      </c>
      <c r="O1904" s="69" t="s">
        <v>139</v>
      </c>
      <c r="P1904" s="69">
        <v>1.706</v>
      </c>
      <c r="Q1904" s="66" t="s">
        <v>59</v>
      </c>
      <c r="R1904" s="66" t="s">
        <v>465</v>
      </c>
      <c r="S1904" s="67">
        <v>240276.65569230801</v>
      </c>
      <c r="T1904" s="67">
        <f t="shared" si="29"/>
        <v>409911.97461107746</v>
      </c>
      <c r="U1904" s="67">
        <v>2402766.5569230798</v>
      </c>
      <c r="V1904" s="68">
        <v>24</v>
      </c>
    </row>
    <row r="1905" spans="2:22" x14ac:dyDescent="0.25">
      <c r="B1905" s="66">
        <v>0</v>
      </c>
      <c r="C1905" s="66">
        <v>1524256431</v>
      </c>
      <c r="D1905" s="66">
        <v>1558685221</v>
      </c>
      <c r="E1905" s="66">
        <v>1558687044</v>
      </c>
      <c r="F1905" s="66">
        <v>1558687046</v>
      </c>
      <c r="G1905" s="66" t="s">
        <v>18</v>
      </c>
      <c r="H1905" s="66" t="s">
        <v>133</v>
      </c>
      <c r="I1905" s="66" t="s">
        <v>125</v>
      </c>
      <c r="J1905" s="66" t="s">
        <v>582</v>
      </c>
      <c r="K1905" s="66" t="s">
        <v>619</v>
      </c>
      <c r="L1905" s="66" t="s">
        <v>620</v>
      </c>
      <c r="M1905" s="66" t="s">
        <v>568</v>
      </c>
      <c r="N1905" s="66" t="s">
        <v>569</v>
      </c>
      <c r="O1905" s="69" t="s">
        <v>139</v>
      </c>
      <c r="P1905" s="69">
        <v>1.706</v>
      </c>
      <c r="Q1905" s="66" t="s">
        <v>59</v>
      </c>
      <c r="R1905" s="66" t="s">
        <v>476</v>
      </c>
      <c r="S1905" s="67">
        <v>268149.10542307701</v>
      </c>
      <c r="T1905" s="67">
        <f t="shared" si="29"/>
        <v>457462.37385176937</v>
      </c>
      <c r="U1905" s="67">
        <v>2681491.0542307701</v>
      </c>
      <c r="V1905" s="68">
        <v>27</v>
      </c>
    </row>
    <row r="1906" spans="2:22" x14ac:dyDescent="0.25">
      <c r="B1906" s="66">
        <v>0</v>
      </c>
      <c r="C1906" s="66">
        <v>1524256431</v>
      </c>
      <c r="D1906" s="66">
        <v>1558685221</v>
      </c>
      <c r="E1906" s="66">
        <v>1558687044</v>
      </c>
      <c r="F1906" s="66">
        <v>1558687046</v>
      </c>
      <c r="G1906" s="66" t="s">
        <v>18</v>
      </c>
      <c r="H1906" s="66" t="s">
        <v>133</v>
      </c>
      <c r="I1906" s="66" t="s">
        <v>125</v>
      </c>
      <c r="J1906" s="66" t="s">
        <v>582</v>
      </c>
      <c r="K1906" s="66" t="s">
        <v>619</v>
      </c>
      <c r="L1906" s="66" t="s">
        <v>620</v>
      </c>
      <c r="M1906" s="66" t="s">
        <v>568</v>
      </c>
      <c r="N1906" s="66" t="s">
        <v>569</v>
      </c>
      <c r="O1906" s="69" t="s">
        <v>139</v>
      </c>
      <c r="P1906" s="69">
        <v>1.706</v>
      </c>
      <c r="Q1906" s="66" t="s">
        <v>59</v>
      </c>
      <c r="R1906" s="66" t="s">
        <v>466</v>
      </c>
      <c r="S1906" s="67">
        <v>263934.39940384601</v>
      </c>
      <c r="T1906" s="67">
        <f t="shared" si="29"/>
        <v>450272.08538296126</v>
      </c>
      <c r="U1906" s="67">
        <v>1759562.6626923101</v>
      </c>
      <c r="V1906" s="68">
        <v>15</v>
      </c>
    </row>
    <row r="1907" spans="2:22" x14ac:dyDescent="0.25">
      <c r="B1907" s="66">
        <v>0</v>
      </c>
      <c r="C1907" s="66">
        <v>1524256431</v>
      </c>
      <c r="D1907" s="66">
        <v>1558685221</v>
      </c>
      <c r="E1907" s="66">
        <v>1558687044</v>
      </c>
      <c r="F1907" s="66">
        <v>1558687046</v>
      </c>
      <c r="G1907" s="66" t="s">
        <v>18</v>
      </c>
      <c r="H1907" s="66" t="s">
        <v>133</v>
      </c>
      <c r="I1907" s="66" t="s">
        <v>125</v>
      </c>
      <c r="J1907" s="66" t="s">
        <v>582</v>
      </c>
      <c r="K1907" s="66" t="s">
        <v>619</v>
      </c>
      <c r="L1907" s="66" t="s">
        <v>620</v>
      </c>
      <c r="M1907" s="66" t="s">
        <v>568</v>
      </c>
      <c r="N1907" s="66" t="s">
        <v>569</v>
      </c>
      <c r="O1907" s="69" t="s">
        <v>139</v>
      </c>
      <c r="P1907" s="69">
        <v>1.706</v>
      </c>
      <c r="Q1907" s="66" t="s">
        <v>59</v>
      </c>
      <c r="R1907" s="66" t="s">
        <v>467</v>
      </c>
      <c r="S1907" s="67">
        <v>82575.810769230797</v>
      </c>
      <c r="T1907" s="67">
        <f t="shared" si="29"/>
        <v>140874.33317230773</v>
      </c>
      <c r="U1907" s="67">
        <v>412879.05384615401</v>
      </c>
      <c r="V1907" s="68">
        <v>3</v>
      </c>
    </row>
    <row r="1908" spans="2:22" x14ac:dyDescent="0.25">
      <c r="B1908" s="66">
        <v>0</v>
      </c>
      <c r="C1908" s="66">
        <v>1524256431</v>
      </c>
      <c r="D1908" s="66">
        <v>1558685221</v>
      </c>
      <c r="E1908" s="66">
        <v>1558687044</v>
      </c>
      <c r="F1908" s="66">
        <v>1558687046</v>
      </c>
      <c r="G1908" s="66" t="s">
        <v>18</v>
      </c>
      <c r="H1908" s="66" t="s">
        <v>133</v>
      </c>
      <c r="I1908" s="66" t="s">
        <v>125</v>
      </c>
      <c r="J1908" s="66" t="s">
        <v>582</v>
      </c>
      <c r="K1908" s="66" t="s">
        <v>619</v>
      </c>
      <c r="L1908" s="66" t="s">
        <v>620</v>
      </c>
      <c r="M1908" s="66" t="s">
        <v>568</v>
      </c>
      <c r="N1908" s="66" t="s">
        <v>569</v>
      </c>
      <c r="O1908" s="69" t="s">
        <v>139</v>
      </c>
      <c r="P1908" s="69">
        <v>1.706</v>
      </c>
      <c r="Q1908" s="66" t="s">
        <v>59</v>
      </c>
      <c r="R1908" s="66" t="s">
        <v>478</v>
      </c>
      <c r="S1908" s="67">
        <v>53871.402461538601</v>
      </c>
      <c r="T1908" s="67">
        <f t="shared" si="29"/>
        <v>91904.612599384855</v>
      </c>
      <c r="U1908" s="67">
        <v>179571.341538462</v>
      </c>
      <c r="V1908" s="68">
        <v>1</v>
      </c>
    </row>
    <row r="1909" spans="2:22" x14ac:dyDescent="0.25">
      <c r="B1909" s="66">
        <v>0</v>
      </c>
      <c r="C1909" s="66">
        <v>1524256431</v>
      </c>
      <c r="D1909" s="66">
        <v>1558685221</v>
      </c>
      <c r="E1909" s="66">
        <v>1558687044</v>
      </c>
      <c r="F1909" s="66">
        <v>1558687046</v>
      </c>
      <c r="G1909" s="66" t="s">
        <v>18</v>
      </c>
      <c r="H1909" s="66" t="s">
        <v>133</v>
      </c>
      <c r="I1909" s="66" t="s">
        <v>125</v>
      </c>
      <c r="J1909" s="66" t="s">
        <v>582</v>
      </c>
      <c r="K1909" s="66" t="s">
        <v>619</v>
      </c>
      <c r="L1909" s="66" t="s">
        <v>620</v>
      </c>
      <c r="M1909" s="66" t="s">
        <v>568</v>
      </c>
      <c r="N1909" s="66" t="s">
        <v>569</v>
      </c>
      <c r="O1909" s="69" t="s">
        <v>139</v>
      </c>
      <c r="P1909" s="69">
        <v>1.706</v>
      </c>
      <c r="Q1909" s="66" t="s">
        <v>87</v>
      </c>
      <c r="R1909" s="66" t="s">
        <v>472</v>
      </c>
      <c r="S1909" s="67">
        <v>37807.548999999999</v>
      </c>
      <c r="T1909" s="67">
        <f t="shared" si="29"/>
        <v>64499.678593999997</v>
      </c>
      <c r="U1909" s="67">
        <v>756150.98</v>
      </c>
      <c r="V1909" s="68">
        <v>11</v>
      </c>
    </row>
    <row r="1910" spans="2:22" x14ac:dyDescent="0.25">
      <c r="B1910" s="66">
        <v>0</v>
      </c>
      <c r="C1910" s="66">
        <v>1524256431</v>
      </c>
      <c r="D1910" s="66">
        <v>1558685221</v>
      </c>
      <c r="E1910" s="66">
        <v>1558687044</v>
      </c>
      <c r="F1910" s="66">
        <v>1558687046</v>
      </c>
      <c r="G1910" s="66" t="s">
        <v>18</v>
      </c>
      <c r="H1910" s="66" t="s">
        <v>133</v>
      </c>
      <c r="I1910" s="66" t="s">
        <v>125</v>
      </c>
      <c r="J1910" s="66" t="s">
        <v>582</v>
      </c>
      <c r="K1910" s="66" t="s">
        <v>619</v>
      </c>
      <c r="L1910" s="66" t="s">
        <v>620</v>
      </c>
      <c r="M1910" s="66" t="s">
        <v>568</v>
      </c>
      <c r="N1910" s="66" t="s">
        <v>569</v>
      </c>
      <c r="O1910" s="69" t="s">
        <v>139</v>
      </c>
      <c r="P1910" s="69">
        <v>1.706</v>
      </c>
      <c r="Q1910" s="66" t="s">
        <v>87</v>
      </c>
      <c r="R1910" s="66" t="s">
        <v>473</v>
      </c>
      <c r="S1910" s="67">
        <v>715.82846153846003</v>
      </c>
      <c r="T1910" s="67">
        <f t="shared" si="29"/>
        <v>1221.2033553846127</v>
      </c>
      <c r="U1910" s="67">
        <v>14316.569230769201</v>
      </c>
      <c r="V1910" s="68">
        <v>1</v>
      </c>
    </row>
    <row r="1911" spans="2:22" x14ac:dyDescent="0.25">
      <c r="B1911" s="66">
        <v>0</v>
      </c>
      <c r="C1911" s="66">
        <v>1524256431</v>
      </c>
      <c r="D1911" s="66">
        <v>1558685221</v>
      </c>
      <c r="E1911" s="66">
        <v>1558687044</v>
      </c>
      <c r="F1911" s="66">
        <v>1558687046</v>
      </c>
      <c r="G1911" s="66" t="s">
        <v>18</v>
      </c>
      <c r="H1911" s="66" t="s">
        <v>133</v>
      </c>
      <c r="I1911" s="66" t="s">
        <v>125</v>
      </c>
      <c r="J1911" s="66" t="s">
        <v>582</v>
      </c>
      <c r="K1911" s="66" t="s">
        <v>619</v>
      </c>
      <c r="L1911" s="66" t="s">
        <v>620</v>
      </c>
      <c r="M1911" s="66" t="s">
        <v>568</v>
      </c>
      <c r="N1911" s="66" t="s">
        <v>569</v>
      </c>
      <c r="O1911" s="69" t="s">
        <v>139</v>
      </c>
      <c r="P1911" s="69">
        <v>1.706</v>
      </c>
      <c r="Q1911" s="66" t="s">
        <v>87</v>
      </c>
      <c r="R1911" s="66" t="s">
        <v>471</v>
      </c>
      <c r="S1911" s="67">
        <v>28683.175015384601</v>
      </c>
      <c r="T1911" s="67">
        <f t="shared" si="29"/>
        <v>48933.496576246129</v>
      </c>
      <c r="U1911" s="67">
        <v>358539.68769230798</v>
      </c>
      <c r="V1911" s="68">
        <v>5</v>
      </c>
    </row>
    <row r="1912" spans="2:22" x14ac:dyDescent="0.25">
      <c r="B1912" s="66">
        <v>0</v>
      </c>
      <c r="C1912" s="66">
        <v>1524256431</v>
      </c>
      <c r="D1912" s="66">
        <v>1558685221</v>
      </c>
      <c r="E1912" s="66">
        <v>1558687044</v>
      </c>
      <c r="F1912" s="66">
        <v>1558687046</v>
      </c>
      <c r="G1912" s="66" t="s">
        <v>18</v>
      </c>
      <c r="H1912" s="66" t="s">
        <v>133</v>
      </c>
      <c r="I1912" s="66" t="s">
        <v>125</v>
      </c>
      <c r="J1912" s="66" t="s">
        <v>582</v>
      </c>
      <c r="K1912" s="66" t="s">
        <v>619</v>
      </c>
      <c r="L1912" s="66" t="s">
        <v>620</v>
      </c>
      <c r="M1912" s="66" t="s">
        <v>568</v>
      </c>
      <c r="N1912" s="66" t="s">
        <v>569</v>
      </c>
      <c r="O1912" s="69" t="s">
        <v>139</v>
      </c>
      <c r="P1912" s="69">
        <v>1.706</v>
      </c>
      <c r="Q1912" s="66" t="s">
        <v>87</v>
      </c>
      <c r="R1912" s="66" t="s">
        <v>475</v>
      </c>
      <c r="S1912" s="67">
        <v>30430.8030461538</v>
      </c>
      <c r="T1912" s="67">
        <f t="shared" si="29"/>
        <v>51914.949996738382</v>
      </c>
      <c r="U1912" s="67">
        <v>338120.03384615399</v>
      </c>
      <c r="V1912" s="68">
        <v>4</v>
      </c>
    </row>
    <row r="1913" spans="2:22" x14ac:dyDescent="0.25">
      <c r="B1913" s="66">
        <v>0</v>
      </c>
      <c r="C1913" s="66">
        <v>1524256431</v>
      </c>
      <c r="D1913" s="66">
        <v>1558685221</v>
      </c>
      <c r="E1913" s="66">
        <v>1558687044</v>
      </c>
      <c r="F1913" s="66">
        <v>1558687046</v>
      </c>
      <c r="G1913" s="66" t="s">
        <v>18</v>
      </c>
      <c r="H1913" s="66" t="s">
        <v>133</v>
      </c>
      <c r="I1913" s="66" t="s">
        <v>125</v>
      </c>
      <c r="J1913" s="66" t="s">
        <v>582</v>
      </c>
      <c r="K1913" s="66" t="s">
        <v>619</v>
      </c>
      <c r="L1913" s="66" t="s">
        <v>620</v>
      </c>
      <c r="M1913" s="66" t="s">
        <v>568</v>
      </c>
      <c r="N1913" s="66" t="s">
        <v>569</v>
      </c>
      <c r="O1913" s="69" t="s">
        <v>139</v>
      </c>
      <c r="P1913" s="69">
        <v>1.706</v>
      </c>
      <c r="Q1913" s="66" t="s">
        <v>87</v>
      </c>
      <c r="R1913" s="66" t="s">
        <v>465</v>
      </c>
      <c r="S1913" s="67">
        <v>69492.521730769295</v>
      </c>
      <c r="T1913" s="67">
        <f t="shared" si="29"/>
        <v>118554.24207269242</v>
      </c>
      <c r="U1913" s="67">
        <v>694925.21730769204</v>
      </c>
      <c r="V1913" s="68">
        <v>7</v>
      </c>
    </row>
    <row r="1914" spans="2:22" x14ac:dyDescent="0.25">
      <c r="B1914" s="66">
        <v>0</v>
      </c>
      <c r="C1914" s="66">
        <v>1524256431</v>
      </c>
      <c r="D1914" s="66">
        <v>1558685221</v>
      </c>
      <c r="E1914" s="66">
        <v>1558687044</v>
      </c>
      <c r="F1914" s="66">
        <v>1558687046</v>
      </c>
      <c r="G1914" s="66" t="s">
        <v>18</v>
      </c>
      <c r="H1914" s="66" t="s">
        <v>133</v>
      </c>
      <c r="I1914" s="66" t="s">
        <v>125</v>
      </c>
      <c r="J1914" s="66" t="s">
        <v>582</v>
      </c>
      <c r="K1914" s="66" t="s">
        <v>619</v>
      </c>
      <c r="L1914" s="66" t="s">
        <v>620</v>
      </c>
      <c r="M1914" s="66" t="s">
        <v>568</v>
      </c>
      <c r="N1914" s="66" t="s">
        <v>569</v>
      </c>
      <c r="O1914" s="69" t="s">
        <v>139</v>
      </c>
      <c r="P1914" s="69">
        <v>1.706</v>
      </c>
      <c r="Q1914" s="66" t="s">
        <v>87</v>
      </c>
      <c r="R1914" s="66" t="s">
        <v>476</v>
      </c>
      <c r="S1914" s="67">
        <v>81046.017423077006</v>
      </c>
      <c r="T1914" s="67">
        <f t="shared" si="29"/>
        <v>138264.50572376937</v>
      </c>
      <c r="U1914" s="67">
        <v>810460.17423076904</v>
      </c>
      <c r="V1914" s="68">
        <v>8</v>
      </c>
    </row>
    <row r="1915" spans="2:22" x14ac:dyDescent="0.25">
      <c r="B1915" s="66">
        <v>0</v>
      </c>
      <c r="C1915" s="66">
        <v>1524256431</v>
      </c>
      <c r="D1915" s="66">
        <v>1558685221</v>
      </c>
      <c r="E1915" s="66">
        <v>1558687044</v>
      </c>
      <c r="F1915" s="66">
        <v>1558687046</v>
      </c>
      <c r="G1915" s="66" t="s">
        <v>18</v>
      </c>
      <c r="H1915" s="66" t="s">
        <v>133</v>
      </c>
      <c r="I1915" s="66" t="s">
        <v>125</v>
      </c>
      <c r="J1915" s="66" t="s">
        <v>582</v>
      </c>
      <c r="K1915" s="66" t="s">
        <v>619</v>
      </c>
      <c r="L1915" s="66" t="s">
        <v>620</v>
      </c>
      <c r="M1915" s="66" t="s">
        <v>568</v>
      </c>
      <c r="N1915" s="66" t="s">
        <v>569</v>
      </c>
      <c r="O1915" s="69" t="s">
        <v>139</v>
      </c>
      <c r="P1915" s="69">
        <v>1.706</v>
      </c>
      <c r="Q1915" s="66" t="s">
        <v>87</v>
      </c>
      <c r="R1915" s="66" t="s">
        <v>466</v>
      </c>
      <c r="S1915" s="67">
        <v>86311.684211538493</v>
      </c>
      <c r="T1915" s="67">
        <f t="shared" si="29"/>
        <v>147247.73326488468</v>
      </c>
      <c r="U1915" s="67">
        <v>575411.22807692306</v>
      </c>
      <c r="V1915" s="68">
        <v>5</v>
      </c>
    </row>
    <row r="1916" spans="2:22" x14ac:dyDescent="0.25">
      <c r="B1916" s="66">
        <v>0</v>
      </c>
      <c r="C1916" s="66">
        <v>1524256431</v>
      </c>
      <c r="D1916" s="66">
        <v>1558685221</v>
      </c>
      <c r="E1916" s="66">
        <v>1558687044</v>
      </c>
      <c r="F1916" s="66">
        <v>1558687055</v>
      </c>
      <c r="G1916" s="66" t="s">
        <v>18</v>
      </c>
      <c r="H1916" s="66" t="s">
        <v>133</v>
      </c>
      <c r="I1916" s="66" t="s">
        <v>125</v>
      </c>
      <c r="J1916" s="66" t="s">
        <v>582</v>
      </c>
      <c r="K1916" s="66" t="s">
        <v>619</v>
      </c>
      <c r="L1916" s="66" t="s">
        <v>620</v>
      </c>
      <c r="M1916" s="66" t="s">
        <v>361</v>
      </c>
      <c r="N1916" s="66" t="s">
        <v>362</v>
      </c>
      <c r="O1916" s="69" t="s">
        <v>139</v>
      </c>
      <c r="P1916" s="69">
        <v>1.706</v>
      </c>
      <c r="Q1916" s="66" t="s">
        <v>59</v>
      </c>
      <c r="R1916" s="66" t="s">
        <v>472</v>
      </c>
      <c r="S1916" s="67">
        <v>427867.266</v>
      </c>
      <c r="T1916" s="67">
        <f t="shared" si="29"/>
        <v>729941.55579599994</v>
      </c>
      <c r="U1916" s="67">
        <v>8557345.3200000003</v>
      </c>
      <c r="V1916" s="68">
        <v>98</v>
      </c>
    </row>
    <row r="1917" spans="2:22" x14ac:dyDescent="0.25">
      <c r="B1917" s="66">
        <v>0</v>
      </c>
      <c r="C1917" s="66">
        <v>1524256431</v>
      </c>
      <c r="D1917" s="66">
        <v>1558685221</v>
      </c>
      <c r="E1917" s="66">
        <v>1558687044</v>
      </c>
      <c r="F1917" s="66">
        <v>1558687055</v>
      </c>
      <c r="G1917" s="66" t="s">
        <v>18</v>
      </c>
      <c r="H1917" s="66" t="s">
        <v>133</v>
      </c>
      <c r="I1917" s="66" t="s">
        <v>125</v>
      </c>
      <c r="J1917" s="66" t="s">
        <v>582</v>
      </c>
      <c r="K1917" s="66" t="s">
        <v>619</v>
      </c>
      <c r="L1917" s="66" t="s">
        <v>620</v>
      </c>
      <c r="M1917" s="66" t="s">
        <v>361</v>
      </c>
      <c r="N1917" s="66" t="s">
        <v>362</v>
      </c>
      <c r="O1917" s="69" t="s">
        <v>139</v>
      </c>
      <c r="P1917" s="69">
        <v>1.706</v>
      </c>
      <c r="Q1917" s="66" t="s">
        <v>59</v>
      </c>
      <c r="R1917" s="66" t="s">
        <v>473</v>
      </c>
      <c r="S1917" s="67">
        <v>1144.8884230769199</v>
      </c>
      <c r="T1917" s="67">
        <f t="shared" si="29"/>
        <v>1953.1796497692253</v>
      </c>
      <c r="U1917" s="67">
        <v>22897.768461538501</v>
      </c>
      <c r="V1917" s="68">
        <v>1</v>
      </c>
    </row>
    <row r="1918" spans="2:22" x14ac:dyDescent="0.25">
      <c r="B1918" s="66">
        <v>0</v>
      </c>
      <c r="C1918" s="66">
        <v>1524256431</v>
      </c>
      <c r="D1918" s="66">
        <v>1558685221</v>
      </c>
      <c r="E1918" s="66">
        <v>1558687044</v>
      </c>
      <c r="F1918" s="66">
        <v>1558687055</v>
      </c>
      <c r="G1918" s="66" t="s">
        <v>18</v>
      </c>
      <c r="H1918" s="66" t="s">
        <v>133</v>
      </c>
      <c r="I1918" s="66" t="s">
        <v>125</v>
      </c>
      <c r="J1918" s="66" t="s">
        <v>582</v>
      </c>
      <c r="K1918" s="66" t="s">
        <v>619</v>
      </c>
      <c r="L1918" s="66" t="s">
        <v>620</v>
      </c>
      <c r="M1918" s="66" t="s">
        <v>361</v>
      </c>
      <c r="N1918" s="66" t="s">
        <v>362</v>
      </c>
      <c r="O1918" s="69" t="s">
        <v>139</v>
      </c>
      <c r="P1918" s="69">
        <v>1.706</v>
      </c>
      <c r="Q1918" s="66" t="s">
        <v>59</v>
      </c>
      <c r="R1918" s="66" t="s">
        <v>474</v>
      </c>
      <c r="S1918" s="67">
        <v>3225.5370230769199</v>
      </c>
      <c r="T1918" s="67">
        <f t="shared" si="29"/>
        <v>5502.7661613692253</v>
      </c>
      <c r="U1918" s="67">
        <v>53758.950384615397</v>
      </c>
      <c r="V1918" s="68">
        <v>1</v>
      </c>
    </row>
    <row r="1919" spans="2:22" x14ac:dyDescent="0.25">
      <c r="B1919" s="66">
        <v>0</v>
      </c>
      <c r="C1919" s="66">
        <v>1524256431</v>
      </c>
      <c r="D1919" s="66">
        <v>1558685221</v>
      </c>
      <c r="E1919" s="66">
        <v>1558687044</v>
      </c>
      <c r="F1919" s="66">
        <v>1558687055</v>
      </c>
      <c r="G1919" s="66" t="s">
        <v>18</v>
      </c>
      <c r="H1919" s="66" t="s">
        <v>133</v>
      </c>
      <c r="I1919" s="66" t="s">
        <v>125</v>
      </c>
      <c r="J1919" s="66" t="s">
        <v>582</v>
      </c>
      <c r="K1919" s="66" t="s">
        <v>619</v>
      </c>
      <c r="L1919" s="66" t="s">
        <v>620</v>
      </c>
      <c r="M1919" s="66" t="s">
        <v>361</v>
      </c>
      <c r="N1919" s="66" t="s">
        <v>362</v>
      </c>
      <c r="O1919" s="69" t="s">
        <v>139</v>
      </c>
      <c r="P1919" s="69">
        <v>1.706</v>
      </c>
      <c r="Q1919" s="66" t="s">
        <v>59</v>
      </c>
      <c r="R1919" s="66" t="s">
        <v>465</v>
      </c>
      <c r="S1919" s="67">
        <v>350063.09479230701</v>
      </c>
      <c r="T1919" s="67">
        <f t="shared" si="29"/>
        <v>597207.63971567573</v>
      </c>
      <c r="U1919" s="67">
        <v>3500630.9479230801</v>
      </c>
      <c r="V1919" s="68">
        <v>32</v>
      </c>
    </row>
    <row r="1920" spans="2:22" x14ac:dyDescent="0.25">
      <c r="B1920" s="66">
        <v>0</v>
      </c>
      <c r="C1920" s="66">
        <v>1524256431</v>
      </c>
      <c r="D1920" s="66">
        <v>1558685221</v>
      </c>
      <c r="E1920" s="66">
        <v>1558687044</v>
      </c>
      <c r="F1920" s="66">
        <v>1558687055</v>
      </c>
      <c r="G1920" s="66" t="s">
        <v>18</v>
      </c>
      <c r="H1920" s="66" t="s">
        <v>133</v>
      </c>
      <c r="I1920" s="66" t="s">
        <v>125</v>
      </c>
      <c r="J1920" s="66" t="s">
        <v>582</v>
      </c>
      <c r="K1920" s="66" t="s">
        <v>619</v>
      </c>
      <c r="L1920" s="66" t="s">
        <v>620</v>
      </c>
      <c r="M1920" s="66" t="s">
        <v>361</v>
      </c>
      <c r="N1920" s="66" t="s">
        <v>362</v>
      </c>
      <c r="O1920" s="69" t="s">
        <v>139</v>
      </c>
      <c r="P1920" s="69">
        <v>1.706</v>
      </c>
      <c r="Q1920" s="66" t="s">
        <v>59</v>
      </c>
      <c r="R1920" s="66" t="s">
        <v>476</v>
      </c>
      <c r="S1920" s="67">
        <v>100606.80876923099</v>
      </c>
      <c r="T1920" s="67">
        <f t="shared" si="29"/>
        <v>171635.21576030806</v>
      </c>
      <c r="U1920" s="67">
        <v>1006068.08769231</v>
      </c>
      <c r="V1920" s="68">
        <v>9</v>
      </c>
    </row>
    <row r="1921" spans="2:22" x14ac:dyDescent="0.25">
      <c r="B1921" s="66">
        <v>0</v>
      </c>
      <c r="C1921" s="66">
        <v>1524256431</v>
      </c>
      <c r="D1921" s="66">
        <v>1558685221</v>
      </c>
      <c r="E1921" s="66">
        <v>1558687044</v>
      </c>
      <c r="F1921" s="66">
        <v>1558687055</v>
      </c>
      <c r="G1921" s="66" t="s">
        <v>18</v>
      </c>
      <c r="H1921" s="66" t="s">
        <v>133</v>
      </c>
      <c r="I1921" s="66" t="s">
        <v>125</v>
      </c>
      <c r="J1921" s="66" t="s">
        <v>582</v>
      </c>
      <c r="K1921" s="66" t="s">
        <v>619</v>
      </c>
      <c r="L1921" s="66" t="s">
        <v>620</v>
      </c>
      <c r="M1921" s="66" t="s">
        <v>361</v>
      </c>
      <c r="N1921" s="66" t="s">
        <v>362</v>
      </c>
      <c r="O1921" s="69" t="s">
        <v>139</v>
      </c>
      <c r="P1921" s="69">
        <v>1.706</v>
      </c>
      <c r="Q1921" s="66" t="s">
        <v>59</v>
      </c>
      <c r="R1921" s="66" t="s">
        <v>467</v>
      </c>
      <c r="S1921" s="67">
        <v>193750.989307693</v>
      </c>
      <c r="T1921" s="67">
        <f t="shared" si="29"/>
        <v>330539.18775892426</v>
      </c>
      <c r="U1921" s="67">
        <v>968754.94653846195</v>
      </c>
      <c r="V1921" s="68">
        <v>7</v>
      </c>
    </row>
    <row r="1922" spans="2:22" x14ac:dyDescent="0.25">
      <c r="B1922" s="66">
        <v>0</v>
      </c>
      <c r="C1922" s="66">
        <v>1524256431</v>
      </c>
      <c r="D1922" s="66">
        <v>1558685221</v>
      </c>
      <c r="E1922" s="66">
        <v>1558687044</v>
      </c>
      <c r="F1922" s="66">
        <v>1558687055</v>
      </c>
      <c r="G1922" s="66" t="s">
        <v>18</v>
      </c>
      <c r="H1922" s="66" t="s">
        <v>133</v>
      </c>
      <c r="I1922" s="66" t="s">
        <v>125</v>
      </c>
      <c r="J1922" s="66" t="s">
        <v>582</v>
      </c>
      <c r="K1922" s="66" t="s">
        <v>619</v>
      </c>
      <c r="L1922" s="66" t="s">
        <v>620</v>
      </c>
      <c r="M1922" s="66" t="s">
        <v>361</v>
      </c>
      <c r="N1922" s="66" t="s">
        <v>362</v>
      </c>
      <c r="O1922" s="69" t="s">
        <v>139</v>
      </c>
      <c r="P1922" s="69">
        <v>1.706</v>
      </c>
      <c r="Q1922" s="66" t="s">
        <v>59</v>
      </c>
      <c r="R1922" s="66" t="s">
        <v>469</v>
      </c>
      <c r="S1922" s="67">
        <v>81069.766749999995</v>
      </c>
      <c r="T1922" s="67">
        <f t="shared" si="29"/>
        <v>138305.02207549999</v>
      </c>
      <c r="U1922" s="67">
        <v>231627.905</v>
      </c>
      <c r="V1922" s="68">
        <v>1</v>
      </c>
    </row>
    <row r="1923" spans="2:22" x14ac:dyDescent="0.25">
      <c r="B1923" s="66">
        <v>0</v>
      </c>
      <c r="C1923" s="66">
        <v>1524256431</v>
      </c>
      <c r="D1923" s="66">
        <v>1558685221</v>
      </c>
      <c r="E1923" s="66">
        <v>1558687044</v>
      </c>
      <c r="F1923" s="66">
        <v>1558687055</v>
      </c>
      <c r="G1923" s="66" t="s">
        <v>18</v>
      </c>
      <c r="H1923" s="66" t="s">
        <v>133</v>
      </c>
      <c r="I1923" s="66" t="s">
        <v>125</v>
      </c>
      <c r="J1923" s="66" t="s">
        <v>582</v>
      </c>
      <c r="K1923" s="66" t="s">
        <v>619</v>
      </c>
      <c r="L1923" s="66" t="s">
        <v>620</v>
      </c>
      <c r="M1923" s="66" t="s">
        <v>361</v>
      </c>
      <c r="N1923" s="66" t="s">
        <v>362</v>
      </c>
      <c r="O1923" s="69" t="s">
        <v>139</v>
      </c>
      <c r="P1923" s="69">
        <v>1.706</v>
      </c>
      <c r="Q1923" s="66" t="s">
        <v>87</v>
      </c>
      <c r="R1923" s="66" t="s">
        <v>472</v>
      </c>
      <c r="S1923" s="67">
        <v>83153.3995</v>
      </c>
      <c r="T1923" s="67">
        <f t="shared" ref="T1923:T1986" si="30">S1923*P1923</f>
        <v>141859.699547</v>
      </c>
      <c r="U1923" s="67">
        <v>1663067.99</v>
      </c>
      <c r="V1923" s="68">
        <v>25</v>
      </c>
    </row>
    <row r="1924" spans="2:22" x14ac:dyDescent="0.25">
      <c r="B1924" s="66">
        <v>0</v>
      </c>
      <c r="C1924" s="66">
        <v>1524256431</v>
      </c>
      <c r="D1924" s="66">
        <v>1558685221</v>
      </c>
      <c r="E1924" s="66">
        <v>1558687044</v>
      </c>
      <c r="F1924" s="66">
        <v>1558687055</v>
      </c>
      <c r="G1924" s="66" t="s">
        <v>18</v>
      </c>
      <c r="H1924" s="66" t="s">
        <v>133</v>
      </c>
      <c r="I1924" s="66" t="s">
        <v>125</v>
      </c>
      <c r="J1924" s="66" t="s">
        <v>582</v>
      </c>
      <c r="K1924" s="66" t="s">
        <v>619</v>
      </c>
      <c r="L1924" s="66" t="s">
        <v>620</v>
      </c>
      <c r="M1924" s="66" t="s">
        <v>361</v>
      </c>
      <c r="N1924" s="66" t="s">
        <v>362</v>
      </c>
      <c r="O1924" s="69" t="s">
        <v>139</v>
      </c>
      <c r="P1924" s="69">
        <v>1.706</v>
      </c>
      <c r="Q1924" s="66" t="s">
        <v>87</v>
      </c>
      <c r="R1924" s="66" t="s">
        <v>465</v>
      </c>
      <c r="S1924" s="67">
        <v>60101.550311538398</v>
      </c>
      <c r="T1924" s="67">
        <f t="shared" si="30"/>
        <v>102533.24483148451</v>
      </c>
      <c r="U1924" s="67">
        <v>601015.50311538496</v>
      </c>
      <c r="V1924" s="68">
        <v>5</v>
      </c>
    </row>
    <row r="1925" spans="2:22" x14ac:dyDescent="0.25">
      <c r="B1925" s="66">
        <v>0</v>
      </c>
      <c r="C1925" s="66">
        <v>1524256431</v>
      </c>
      <c r="D1925" s="66">
        <v>1558685221</v>
      </c>
      <c r="E1925" s="66">
        <v>1558687044</v>
      </c>
      <c r="F1925" s="66">
        <v>1558687055</v>
      </c>
      <c r="G1925" s="66" t="s">
        <v>18</v>
      </c>
      <c r="H1925" s="66" t="s">
        <v>133</v>
      </c>
      <c r="I1925" s="66" t="s">
        <v>125</v>
      </c>
      <c r="J1925" s="66" t="s">
        <v>582</v>
      </c>
      <c r="K1925" s="66" t="s">
        <v>619</v>
      </c>
      <c r="L1925" s="66" t="s">
        <v>620</v>
      </c>
      <c r="M1925" s="66" t="s">
        <v>361</v>
      </c>
      <c r="N1925" s="66" t="s">
        <v>362</v>
      </c>
      <c r="O1925" s="69" t="s">
        <v>139</v>
      </c>
      <c r="P1925" s="69">
        <v>1.706</v>
      </c>
      <c r="Q1925" s="66" t="s">
        <v>87</v>
      </c>
      <c r="R1925" s="66" t="s">
        <v>476</v>
      </c>
      <c r="S1925" s="67">
        <v>22487.369346153901</v>
      </c>
      <c r="T1925" s="67">
        <f t="shared" si="30"/>
        <v>38363.452104538555</v>
      </c>
      <c r="U1925" s="67">
        <v>224873.693461538</v>
      </c>
      <c r="V1925" s="68">
        <v>2</v>
      </c>
    </row>
    <row r="1926" spans="2:22" x14ac:dyDescent="0.25">
      <c r="B1926" s="66">
        <v>0</v>
      </c>
      <c r="C1926" s="66">
        <v>1524256431</v>
      </c>
      <c r="D1926" s="66">
        <v>1558685221</v>
      </c>
      <c r="E1926" s="66">
        <v>1558687044</v>
      </c>
      <c r="F1926" s="66">
        <v>1558687055</v>
      </c>
      <c r="G1926" s="66" t="s">
        <v>18</v>
      </c>
      <c r="H1926" s="66" t="s">
        <v>133</v>
      </c>
      <c r="I1926" s="66" t="s">
        <v>125</v>
      </c>
      <c r="J1926" s="66" t="s">
        <v>582</v>
      </c>
      <c r="K1926" s="66" t="s">
        <v>619</v>
      </c>
      <c r="L1926" s="66" t="s">
        <v>620</v>
      </c>
      <c r="M1926" s="66" t="s">
        <v>361</v>
      </c>
      <c r="N1926" s="66" t="s">
        <v>362</v>
      </c>
      <c r="O1926" s="69" t="s">
        <v>139</v>
      </c>
      <c r="P1926" s="69">
        <v>1.706</v>
      </c>
      <c r="Q1926" s="66" t="s">
        <v>87</v>
      </c>
      <c r="R1926" s="66" t="s">
        <v>467</v>
      </c>
      <c r="S1926" s="67">
        <v>32812.361076923</v>
      </c>
      <c r="T1926" s="67">
        <f t="shared" si="30"/>
        <v>55977.887997230639</v>
      </c>
      <c r="U1926" s="67">
        <v>164061.805384615</v>
      </c>
      <c r="V1926" s="68">
        <v>1</v>
      </c>
    </row>
    <row r="1927" spans="2:22" x14ac:dyDescent="0.25">
      <c r="B1927" s="66">
        <v>0</v>
      </c>
      <c r="C1927" s="66">
        <v>1524256431</v>
      </c>
      <c r="D1927" s="66">
        <v>1558685221</v>
      </c>
      <c r="E1927" s="66">
        <v>1558687044</v>
      </c>
      <c r="F1927" s="66">
        <v>1558687246</v>
      </c>
      <c r="G1927" s="66" t="s">
        <v>18</v>
      </c>
      <c r="H1927" s="66" t="s">
        <v>133</v>
      </c>
      <c r="I1927" s="66" t="s">
        <v>125</v>
      </c>
      <c r="J1927" s="66" t="s">
        <v>582</v>
      </c>
      <c r="K1927" s="66" t="s">
        <v>619</v>
      </c>
      <c r="L1927" s="66" t="s">
        <v>620</v>
      </c>
      <c r="M1927" s="66" t="s">
        <v>246</v>
      </c>
      <c r="N1927" s="66" t="s">
        <v>572</v>
      </c>
      <c r="O1927" s="69" t="s">
        <v>139</v>
      </c>
      <c r="P1927" s="69">
        <v>1.706</v>
      </c>
      <c r="Q1927" s="66" t="s">
        <v>59</v>
      </c>
      <c r="R1927" s="66" t="s">
        <v>472</v>
      </c>
      <c r="S1927" s="67">
        <v>701821.28049999999</v>
      </c>
      <c r="T1927" s="67">
        <f t="shared" si="30"/>
        <v>1197307.1045329999</v>
      </c>
      <c r="U1927" s="67">
        <v>14036425.609999999</v>
      </c>
      <c r="V1927" s="68">
        <v>174</v>
      </c>
    </row>
    <row r="1928" spans="2:22" x14ac:dyDescent="0.25">
      <c r="B1928" s="66">
        <v>0</v>
      </c>
      <c r="C1928" s="66">
        <v>1524256431</v>
      </c>
      <c r="D1928" s="66">
        <v>1558685221</v>
      </c>
      <c r="E1928" s="66">
        <v>1558687044</v>
      </c>
      <c r="F1928" s="66">
        <v>1558687246</v>
      </c>
      <c r="G1928" s="66" t="s">
        <v>18</v>
      </c>
      <c r="H1928" s="66" t="s">
        <v>133</v>
      </c>
      <c r="I1928" s="66" t="s">
        <v>125</v>
      </c>
      <c r="J1928" s="66" t="s">
        <v>582</v>
      </c>
      <c r="K1928" s="66" t="s">
        <v>619</v>
      </c>
      <c r="L1928" s="66" t="s">
        <v>620</v>
      </c>
      <c r="M1928" s="66" t="s">
        <v>246</v>
      </c>
      <c r="N1928" s="66" t="s">
        <v>572</v>
      </c>
      <c r="O1928" s="69" t="s">
        <v>139</v>
      </c>
      <c r="P1928" s="69">
        <v>1.706</v>
      </c>
      <c r="Q1928" s="66" t="s">
        <v>59</v>
      </c>
      <c r="R1928" s="66" t="s">
        <v>473</v>
      </c>
      <c r="S1928" s="67">
        <v>992.30730769231002</v>
      </c>
      <c r="T1928" s="67">
        <f t="shared" si="30"/>
        <v>1692.8762669230809</v>
      </c>
      <c r="U1928" s="67">
        <v>19846.146153846199</v>
      </c>
      <c r="V1928" s="68">
        <v>1</v>
      </c>
    </row>
    <row r="1929" spans="2:22" x14ac:dyDescent="0.25">
      <c r="B1929" s="66">
        <v>0</v>
      </c>
      <c r="C1929" s="66">
        <v>1524256431</v>
      </c>
      <c r="D1929" s="66">
        <v>1558685221</v>
      </c>
      <c r="E1929" s="66">
        <v>1558687044</v>
      </c>
      <c r="F1929" s="66">
        <v>1558687246</v>
      </c>
      <c r="G1929" s="66" t="s">
        <v>18</v>
      </c>
      <c r="H1929" s="66" t="s">
        <v>133</v>
      </c>
      <c r="I1929" s="66" t="s">
        <v>125</v>
      </c>
      <c r="J1929" s="66" t="s">
        <v>582</v>
      </c>
      <c r="K1929" s="66" t="s">
        <v>619</v>
      </c>
      <c r="L1929" s="66" t="s">
        <v>620</v>
      </c>
      <c r="M1929" s="66" t="s">
        <v>246</v>
      </c>
      <c r="N1929" s="66" t="s">
        <v>572</v>
      </c>
      <c r="O1929" s="69" t="s">
        <v>139</v>
      </c>
      <c r="P1929" s="69">
        <v>1.706</v>
      </c>
      <c r="Q1929" s="66" t="s">
        <v>59</v>
      </c>
      <c r="R1929" s="66" t="s">
        <v>474</v>
      </c>
      <c r="S1929" s="67">
        <v>28531.7382</v>
      </c>
      <c r="T1929" s="67">
        <f t="shared" si="30"/>
        <v>48675.1453692</v>
      </c>
      <c r="U1929" s="67">
        <v>475528.97</v>
      </c>
      <c r="V1929" s="68">
        <v>9</v>
      </c>
    </row>
    <row r="1930" spans="2:22" x14ac:dyDescent="0.25">
      <c r="B1930" s="66">
        <v>0</v>
      </c>
      <c r="C1930" s="66">
        <v>1524256431</v>
      </c>
      <c r="D1930" s="66">
        <v>1558685221</v>
      </c>
      <c r="E1930" s="66">
        <v>1558687044</v>
      </c>
      <c r="F1930" s="66">
        <v>1558687246</v>
      </c>
      <c r="G1930" s="66" t="s">
        <v>18</v>
      </c>
      <c r="H1930" s="66" t="s">
        <v>133</v>
      </c>
      <c r="I1930" s="66" t="s">
        <v>125</v>
      </c>
      <c r="J1930" s="66" t="s">
        <v>582</v>
      </c>
      <c r="K1930" s="66" t="s">
        <v>619</v>
      </c>
      <c r="L1930" s="66" t="s">
        <v>620</v>
      </c>
      <c r="M1930" s="66" t="s">
        <v>246</v>
      </c>
      <c r="N1930" s="66" t="s">
        <v>572</v>
      </c>
      <c r="O1930" s="69" t="s">
        <v>139</v>
      </c>
      <c r="P1930" s="69">
        <v>1.706</v>
      </c>
      <c r="Q1930" s="66" t="s">
        <v>59</v>
      </c>
      <c r="R1930" s="66" t="s">
        <v>475</v>
      </c>
      <c r="S1930" s="67">
        <v>9501.2649692307696</v>
      </c>
      <c r="T1930" s="67">
        <f t="shared" si="30"/>
        <v>16209.158037507692</v>
      </c>
      <c r="U1930" s="67">
        <v>105569.610769231</v>
      </c>
      <c r="V1930" s="68">
        <v>2</v>
      </c>
    </row>
    <row r="1931" spans="2:22" x14ac:dyDescent="0.25">
      <c r="B1931" s="66">
        <v>0</v>
      </c>
      <c r="C1931" s="66">
        <v>1524256431</v>
      </c>
      <c r="D1931" s="66">
        <v>1558685221</v>
      </c>
      <c r="E1931" s="66">
        <v>1558687044</v>
      </c>
      <c r="F1931" s="66">
        <v>1558687246</v>
      </c>
      <c r="G1931" s="66" t="s">
        <v>18</v>
      </c>
      <c r="H1931" s="66" t="s">
        <v>133</v>
      </c>
      <c r="I1931" s="66" t="s">
        <v>125</v>
      </c>
      <c r="J1931" s="66" t="s">
        <v>582</v>
      </c>
      <c r="K1931" s="66" t="s">
        <v>619</v>
      </c>
      <c r="L1931" s="66" t="s">
        <v>620</v>
      </c>
      <c r="M1931" s="66" t="s">
        <v>246</v>
      </c>
      <c r="N1931" s="66" t="s">
        <v>572</v>
      </c>
      <c r="O1931" s="69" t="s">
        <v>139</v>
      </c>
      <c r="P1931" s="69">
        <v>1.706</v>
      </c>
      <c r="Q1931" s="66" t="s">
        <v>59</v>
      </c>
      <c r="R1931" s="66" t="s">
        <v>465</v>
      </c>
      <c r="S1931" s="67">
        <v>599832.47293461603</v>
      </c>
      <c r="T1931" s="67">
        <f t="shared" si="30"/>
        <v>1023314.1988264549</v>
      </c>
      <c r="U1931" s="67">
        <v>5998324.7293461496</v>
      </c>
      <c r="V1931" s="68">
        <v>59</v>
      </c>
    </row>
    <row r="1932" spans="2:22" x14ac:dyDescent="0.25">
      <c r="B1932" s="66">
        <v>0</v>
      </c>
      <c r="C1932" s="66">
        <v>1524256431</v>
      </c>
      <c r="D1932" s="66">
        <v>1558685221</v>
      </c>
      <c r="E1932" s="66">
        <v>1558687044</v>
      </c>
      <c r="F1932" s="66">
        <v>1558687246</v>
      </c>
      <c r="G1932" s="66" t="s">
        <v>18</v>
      </c>
      <c r="H1932" s="66" t="s">
        <v>133</v>
      </c>
      <c r="I1932" s="66" t="s">
        <v>125</v>
      </c>
      <c r="J1932" s="66" t="s">
        <v>582</v>
      </c>
      <c r="K1932" s="66" t="s">
        <v>619</v>
      </c>
      <c r="L1932" s="66" t="s">
        <v>620</v>
      </c>
      <c r="M1932" s="66" t="s">
        <v>246</v>
      </c>
      <c r="N1932" s="66" t="s">
        <v>572</v>
      </c>
      <c r="O1932" s="69" t="s">
        <v>139</v>
      </c>
      <c r="P1932" s="69">
        <v>1.706</v>
      </c>
      <c r="Q1932" s="66" t="s">
        <v>59</v>
      </c>
      <c r="R1932" s="66" t="s">
        <v>476</v>
      </c>
      <c r="S1932" s="67">
        <v>182307.27876538501</v>
      </c>
      <c r="T1932" s="67">
        <f t="shared" si="30"/>
        <v>311016.21757374681</v>
      </c>
      <c r="U1932" s="67">
        <v>1823072.7876538499</v>
      </c>
      <c r="V1932" s="68">
        <v>17</v>
      </c>
    </row>
    <row r="1933" spans="2:22" x14ac:dyDescent="0.25">
      <c r="B1933" s="66">
        <v>0</v>
      </c>
      <c r="C1933" s="66">
        <v>1524256431</v>
      </c>
      <c r="D1933" s="66">
        <v>1558685221</v>
      </c>
      <c r="E1933" s="66">
        <v>1558687044</v>
      </c>
      <c r="F1933" s="66">
        <v>1558687246</v>
      </c>
      <c r="G1933" s="66" t="s">
        <v>18</v>
      </c>
      <c r="H1933" s="66" t="s">
        <v>133</v>
      </c>
      <c r="I1933" s="66" t="s">
        <v>125</v>
      </c>
      <c r="J1933" s="66" t="s">
        <v>582</v>
      </c>
      <c r="K1933" s="66" t="s">
        <v>619</v>
      </c>
      <c r="L1933" s="66" t="s">
        <v>620</v>
      </c>
      <c r="M1933" s="66" t="s">
        <v>246</v>
      </c>
      <c r="N1933" s="66" t="s">
        <v>572</v>
      </c>
      <c r="O1933" s="69" t="s">
        <v>139</v>
      </c>
      <c r="P1933" s="69">
        <v>1.706</v>
      </c>
      <c r="Q1933" s="66" t="s">
        <v>59</v>
      </c>
      <c r="R1933" s="66" t="s">
        <v>467</v>
      </c>
      <c r="S1933" s="67">
        <v>159460.316615385</v>
      </c>
      <c r="T1933" s="67">
        <f t="shared" si="30"/>
        <v>272039.30014584679</v>
      </c>
      <c r="U1933" s="67">
        <v>797301.58307692304</v>
      </c>
      <c r="V1933" s="68">
        <v>6</v>
      </c>
    </row>
    <row r="1934" spans="2:22" x14ac:dyDescent="0.25">
      <c r="B1934" s="66">
        <v>0</v>
      </c>
      <c r="C1934" s="66">
        <v>1524256431</v>
      </c>
      <c r="D1934" s="66">
        <v>1558685221</v>
      </c>
      <c r="E1934" s="66">
        <v>1558687044</v>
      </c>
      <c r="F1934" s="66">
        <v>1558687246</v>
      </c>
      <c r="G1934" s="66" t="s">
        <v>18</v>
      </c>
      <c r="H1934" s="66" t="s">
        <v>133</v>
      </c>
      <c r="I1934" s="66" t="s">
        <v>125</v>
      </c>
      <c r="J1934" s="66" t="s">
        <v>582</v>
      </c>
      <c r="K1934" s="66" t="s">
        <v>619</v>
      </c>
      <c r="L1934" s="66" t="s">
        <v>620</v>
      </c>
      <c r="M1934" s="66" t="s">
        <v>246</v>
      </c>
      <c r="N1934" s="66" t="s">
        <v>572</v>
      </c>
      <c r="O1934" s="69" t="s">
        <v>139</v>
      </c>
      <c r="P1934" s="69">
        <v>1.706</v>
      </c>
      <c r="Q1934" s="66" t="s">
        <v>59</v>
      </c>
      <c r="R1934" s="66" t="s">
        <v>478</v>
      </c>
      <c r="S1934" s="67">
        <v>64258.325769230702</v>
      </c>
      <c r="T1934" s="67">
        <f t="shared" si="30"/>
        <v>109624.70376230757</v>
      </c>
      <c r="U1934" s="67">
        <v>214194.41923076901</v>
      </c>
      <c r="V1934" s="68">
        <v>1</v>
      </c>
    </row>
    <row r="1935" spans="2:22" x14ac:dyDescent="0.25">
      <c r="B1935" s="66">
        <v>0</v>
      </c>
      <c r="C1935" s="66">
        <v>1524256431</v>
      </c>
      <c r="D1935" s="66">
        <v>1558685221</v>
      </c>
      <c r="E1935" s="66">
        <v>1558687044</v>
      </c>
      <c r="F1935" s="66">
        <v>1558687246</v>
      </c>
      <c r="G1935" s="66" t="s">
        <v>18</v>
      </c>
      <c r="H1935" s="66" t="s">
        <v>133</v>
      </c>
      <c r="I1935" s="66" t="s">
        <v>125</v>
      </c>
      <c r="J1935" s="66" t="s">
        <v>582</v>
      </c>
      <c r="K1935" s="66" t="s">
        <v>619</v>
      </c>
      <c r="L1935" s="66" t="s">
        <v>620</v>
      </c>
      <c r="M1935" s="66" t="s">
        <v>246</v>
      </c>
      <c r="N1935" s="66" t="s">
        <v>572</v>
      </c>
      <c r="O1935" s="69" t="s">
        <v>139</v>
      </c>
      <c r="P1935" s="69">
        <v>1.706</v>
      </c>
      <c r="Q1935" s="66" t="s">
        <v>87</v>
      </c>
      <c r="R1935" s="66" t="s">
        <v>472</v>
      </c>
      <c r="S1935" s="67">
        <v>193095.84849999999</v>
      </c>
      <c r="T1935" s="67">
        <f t="shared" si="30"/>
        <v>329421.51754099998</v>
      </c>
      <c r="U1935" s="67">
        <v>3861916.97</v>
      </c>
      <c r="V1935" s="68">
        <v>51</v>
      </c>
    </row>
    <row r="1936" spans="2:22" x14ac:dyDescent="0.25">
      <c r="B1936" s="66">
        <v>0</v>
      </c>
      <c r="C1936" s="66">
        <v>1524256431</v>
      </c>
      <c r="D1936" s="66">
        <v>1558685221</v>
      </c>
      <c r="E1936" s="66">
        <v>1558687044</v>
      </c>
      <c r="F1936" s="66">
        <v>1558687246</v>
      </c>
      <c r="G1936" s="66" t="s">
        <v>18</v>
      </c>
      <c r="H1936" s="66" t="s">
        <v>133</v>
      </c>
      <c r="I1936" s="66" t="s">
        <v>125</v>
      </c>
      <c r="J1936" s="66" t="s">
        <v>582</v>
      </c>
      <c r="K1936" s="66" t="s">
        <v>619</v>
      </c>
      <c r="L1936" s="66" t="s">
        <v>620</v>
      </c>
      <c r="M1936" s="66" t="s">
        <v>246</v>
      </c>
      <c r="N1936" s="66" t="s">
        <v>572</v>
      </c>
      <c r="O1936" s="69" t="s">
        <v>139</v>
      </c>
      <c r="P1936" s="69">
        <v>1.706</v>
      </c>
      <c r="Q1936" s="66" t="s">
        <v>87</v>
      </c>
      <c r="R1936" s="66" t="s">
        <v>474</v>
      </c>
      <c r="S1936" s="67">
        <v>6903.5931692307704</v>
      </c>
      <c r="T1936" s="67">
        <f t="shared" si="30"/>
        <v>11777.529946707695</v>
      </c>
      <c r="U1936" s="67">
        <v>115059.886153846</v>
      </c>
      <c r="V1936" s="68">
        <v>2</v>
      </c>
    </row>
    <row r="1937" spans="2:22" x14ac:dyDescent="0.25">
      <c r="B1937" s="66">
        <v>0</v>
      </c>
      <c r="C1937" s="66">
        <v>1524256431</v>
      </c>
      <c r="D1937" s="66">
        <v>1558685221</v>
      </c>
      <c r="E1937" s="66">
        <v>1558687044</v>
      </c>
      <c r="F1937" s="66">
        <v>1558687246</v>
      </c>
      <c r="G1937" s="66" t="s">
        <v>18</v>
      </c>
      <c r="H1937" s="66" t="s">
        <v>133</v>
      </c>
      <c r="I1937" s="66" t="s">
        <v>125</v>
      </c>
      <c r="J1937" s="66" t="s">
        <v>582</v>
      </c>
      <c r="K1937" s="66" t="s">
        <v>619</v>
      </c>
      <c r="L1937" s="66" t="s">
        <v>620</v>
      </c>
      <c r="M1937" s="66" t="s">
        <v>246</v>
      </c>
      <c r="N1937" s="66" t="s">
        <v>572</v>
      </c>
      <c r="O1937" s="69" t="s">
        <v>139</v>
      </c>
      <c r="P1937" s="69">
        <v>1.706</v>
      </c>
      <c r="Q1937" s="66" t="s">
        <v>87</v>
      </c>
      <c r="R1937" s="66" t="s">
        <v>471</v>
      </c>
      <c r="S1937" s="67">
        <v>5708.8212923076999</v>
      </c>
      <c r="T1937" s="67">
        <f t="shared" si="30"/>
        <v>9739.249124676935</v>
      </c>
      <c r="U1937" s="67">
        <v>71360.266153846198</v>
      </c>
      <c r="V1937" s="68">
        <v>1</v>
      </c>
    </row>
    <row r="1938" spans="2:22" x14ac:dyDescent="0.25">
      <c r="B1938" s="66">
        <v>0</v>
      </c>
      <c r="C1938" s="66">
        <v>1524256431</v>
      </c>
      <c r="D1938" s="66">
        <v>1558685221</v>
      </c>
      <c r="E1938" s="66">
        <v>1558687044</v>
      </c>
      <c r="F1938" s="66">
        <v>1558687246</v>
      </c>
      <c r="G1938" s="66" t="s">
        <v>18</v>
      </c>
      <c r="H1938" s="66" t="s">
        <v>133</v>
      </c>
      <c r="I1938" s="66" t="s">
        <v>125</v>
      </c>
      <c r="J1938" s="66" t="s">
        <v>582</v>
      </c>
      <c r="K1938" s="66" t="s">
        <v>619</v>
      </c>
      <c r="L1938" s="66" t="s">
        <v>620</v>
      </c>
      <c r="M1938" s="66" t="s">
        <v>246</v>
      </c>
      <c r="N1938" s="66" t="s">
        <v>572</v>
      </c>
      <c r="O1938" s="69" t="s">
        <v>139</v>
      </c>
      <c r="P1938" s="69">
        <v>1.706</v>
      </c>
      <c r="Q1938" s="66" t="s">
        <v>87</v>
      </c>
      <c r="R1938" s="66" t="s">
        <v>475</v>
      </c>
      <c r="S1938" s="67">
        <v>6521.4518538461598</v>
      </c>
      <c r="T1938" s="67">
        <f t="shared" si="30"/>
        <v>11125.596862661549</v>
      </c>
      <c r="U1938" s="67">
        <v>72460.576153846196</v>
      </c>
      <c r="V1938" s="68">
        <v>1</v>
      </c>
    </row>
    <row r="1939" spans="2:22" x14ac:dyDescent="0.25">
      <c r="B1939" s="66">
        <v>0</v>
      </c>
      <c r="C1939" s="66">
        <v>1524256431</v>
      </c>
      <c r="D1939" s="66">
        <v>1558685221</v>
      </c>
      <c r="E1939" s="66">
        <v>1558687044</v>
      </c>
      <c r="F1939" s="66">
        <v>1558687246</v>
      </c>
      <c r="G1939" s="66" t="s">
        <v>18</v>
      </c>
      <c r="H1939" s="66" t="s">
        <v>133</v>
      </c>
      <c r="I1939" s="66" t="s">
        <v>125</v>
      </c>
      <c r="J1939" s="66" t="s">
        <v>582</v>
      </c>
      <c r="K1939" s="66" t="s">
        <v>619</v>
      </c>
      <c r="L1939" s="66" t="s">
        <v>620</v>
      </c>
      <c r="M1939" s="66" t="s">
        <v>246</v>
      </c>
      <c r="N1939" s="66" t="s">
        <v>572</v>
      </c>
      <c r="O1939" s="69" t="s">
        <v>139</v>
      </c>
      <c r="P1939" s="69">
        <v>1.706</v>
      </c>
      <c r="Q1939" s="66" t="s">
        <v>87</v>
      </c>
      <c r="R1939" s="66" t="s">
        <v>465</v>
      </c>
      <c r="S1939" s="67">
        <v>172073.77460384599</v>
      </c>
      <c r="T1939" s="67">
        <f t="shared" si="30"/>
        <v>293557.85947416123</v>
      </c>
      <c r="U1939" s="67">
        <v>1720737.7460384599</v>
      </c>
      <c r="V1939" s="68">
        <v>16</v>
      </c>
    </row>
    <row r="1940" spans="2:22" x14ac:dyDescent="0.25">
      <c r="B1940" s="66">
        <v>0</v>
      </c>
      <c r="C1940" s="66">
        <v>1524256431</v>
      </c>
      <c r="D1940" s="66">
        <v>1558685221</v>
      </c>
      <c r="E1940" s="66">
        <v>1558687044</v>
      </c>
      <c r="F1940" s="66">
        <v>1558687246</v>
      </c>
      <c r="G1940" s="66" t="s">
        <v>18</v>
      </c>
      <c r="H1940" s="66" t="s">
        <v>133</v>
      </c>
      <c r="I1940" s="66" t="s">
        <v>125</v>
      </c>
      <c r="J1940" s="66" t="s">
        <v>582</v>
      </c>
      <c r="K1940" s="66" t="s">
        <v>619</v>
      </c>
      <c r="L1940" s="66" t="s">
        <v>620</v>
      </c>
      <c r="M1940" s="66" t="s">
        <v>246</v>
      </c>
      <c r="N1940" s="66" t="s">
        <v>572</v>
      </c>
      <c r="O1940" s="69" t="s">
        <v>139</v>
      </c>
      <c r="P1940" s="69">
        <v>1.706</v>
      </c>
      <c r="Q1940" s="66" t="s">
        <v>87</v>
      </c>
      <c r="R1940" s="66" t="s">
        <v>476</v>
      </c>
      <c r="S1940" s="67">
        <v>65253.622653846003</v>
      </c>
      <c r="T1940" s="67">
        <f t="shared" si="30"/>
        <v>111322.68024746128</v>
      </c>
      <c r="U1940" s="67">
        <v>652536.22653846198</v>
      </c>
      <c r="V1940" s="68">
        <v>6</v>
      </c>
    </row>
    <row r="1941" spans="2:22" x14ac:dyDescent="0.25">
      <c r="B1941" s="66">
        <v>0</v>
      </c>
      <c r="C1941" s="66">
        <v>1524256431</v>
      </c>
      <c r="D1941" s="66">
        <v>1558685221</v>
      </c>
      <c r="E1941" s="66">
        <v>1558687044</v>
      </c>
      <c r="F1941" s="66">
        <v>1558687246</v>
      </c>
      <c r="G1941" s="66" t="s">
        <v>18</v>
      </c>
      <c r="H1941" s="66" t="s">
        <v>133</v>
      </c>
      <c r="I1941" s="66" t="s">
        <v>125</v>
      </c>
      <c r="J1941" s="66" t="s">
        <v>582</v>
      </c>
      <c r="K1941" s="66" t="s">
        <v>619</v>
      </c>
      <c r="L1941" s="66" t="s">
        <v>620</v>
      </c>
      <c r="M1941" s="66" t="s">
        <v>246</v>
      </c>
      <c r="N1941" s="66" t="s">
        <v>572</v>
      </c>
      <c r="O1941" s="69" t="s">
        <v>139</v>
      </c>
      <c r="P1941" s="69">
        <v>1.706</v>
      </c>
      <c r="Q1941" s="66" t="s">
        <v>87</v>
      </c>
      <c r="R1941" s="66" t="s">
        <v>466</v>
      </c>
      <c r="S1941" s="67">
        <v>34997.229923076899</v>
      </c>
      <c r="T1941" s="67">
        <f t="shared" si="30"/>
        <v>59705.274248769187</v>
      </c>
      <c r="U1941" s="67">
        <v>233314.866153846</v>
      </c>
      <c r="V1941" s="68">
        <v>2</v>
      </c>
    </row>
    <row r="1942" spans="2:22" x14ac:dyDescent="0.25">
      <c r="B1942" s="66">
        <v>0</v>
      </c>
      <c r="C1942" s="66">
        <v>1524256431</v>
      </c>
      <c r="D1942" s="66">
        <v>1558685221</v>
      </c>
      <c r="E1942" s="66">
        <v>1558687044</v>
      </c>
      <c r="F1942" s="66">
        <v>1558687246</v>
      </c>
      <c r="G1942" s="66" t="s">
        <v>18</v>
      </c>
      <c r="H1942" s="66" t="s">
        <v>133</v>
      </c>
      <c r="I1942" s="66" t="s">
        <v>125</v>
      </c>
      <c r="J1942" s="66" t="s">
        <v>582</v>
      </c>
      <c r="K1942" s="66" t="s">
        <v>619</v>
      </c>
      <c r="L1942" s="66" t="s">
        <v>620</v>
      </c>
      <c r="M1942" s="66" t="s">
        <v>246</v>
      </c>
      <c r="N1942" s="66" t="s">
        <v>572</v>
      </c>
      <c r="O1942" s="69" t="s">
        <v>139</v>
      </c>
      <c r="P1942" s="69">
        <v>1.706</v>
      </c>
      <c r="Q1942" s="66" t="s">
        <v>87</v>
      </c>
      <c r="R1942" s="66" t="s">
        <v>467</v>
      </c>
      <c r="S1942" s="67">
        <v>27870.901230769199</v>
      </c>
      <c r="T1942" s="67">
        <f t="shared" si="30"/>
        <v>47547.757499692256</v>
      </c>
      <c r="U1942" s="67">
        <v>139354.50615384601</v>
      </c>
      <c r="V1942" s="68">
        <v>1</v>
      </c>
    </row>
    <row r="1943" spans="2:22" x14ac:dyDescent="0.25">
      <c r="B1943" s="66">
        <v>0</v>
      </c>
      <c r="C1943" s="66">
        <v>1524256431</v>
      </c>
      <c r="D1943" s="66">
        <v>1558685221</v>
      </c>
      <c r="E1943" s="66">
        <v>1558688868</v>
      </c>
      <c r="F1943" s="66">
        <v>1558688878</v>
      </c>
      <c r="G1943" s="66" t="s">
        <v>18</v>
      </c>
      <c r="H1943" s="66" t="s">
        <v>133</v>
      </c>
      <c r="I1943" s="66" t="s">
        <v>125</v>
      </c>
      <c r="J1943" s="66" t="s">
        <v>582</v>
      </c>
      <c r="K1943" s="66" t="s">
        <v>621</v>
      </c>
      <c r="L1943" s="66" t="s">
        <v>622</v>
      </c>
      <c r="M1943" s="66" t="s">
        <v>570</v>
      </c>
      <c r="N1943" s="66" t="s">
        <v>571</v>
      </c>
      <c r="O1943" s="69" t="s">
        <v>139</v>
      </c>
      <c r="P1943" s="69">
        <v>1.706</v>
      </c>
      <c r="Q1943" s="66" t="s">
        <v>59</v>
      </c>
      <c r="R1943" s="66" t="s">
        <v>473</v>
      </c>
      <c r="S1943" s="67">
        <v>2362.3081538461502</v>
      </c>
      <c r="T1943" s="67">
        <f t="shared" si="30"/>
        <v>4030.0977104615322</v>
      </c>
      <c r="U1943" s="67">
        <v>47246.163076923098</v>
      </c>
      <c r="V1943" s="68">
        <v>3</v>
      </c>
    </row>
    <row r="1944" spans="2:22" x14ac:dyDescent="0.25">
      <c r="B1944" s="66">
        <v>0</v>
      </c>
      <c r="C1944" s="66">
        <v>1524256431</v>
      </c>
      <c r="D1944" s="66">
        <v>1558685221</v>
      </c>
      <c r="E1944" s="66">
        <v>1558688868</v>
      </c>
      <c r="F1944" s="66">
        <v>1558688878</v>
      </c>
      <c r="G1944" s="66" t="s">
        <v>18</v>
      </c>
      <c r="H1944" s="66" t="s">
        <v>133</v>
      </c>
      <c r="I1944" s="66" t="s">
        <v>125</v>
      </c>
      <c r="J1944" s="66" t="s">
        <v>582</v>
      </c>
      <c r="K1944" s="66" t="s">
        <v>621</v>
      </c>
      <c r="L1944" s="66" t="s">
        <v>622</v>
      </c>
      <c r="M1944" s="66" t="s">
        <v>570</v>
      </c>
      <c r="N1944" s="66" t="s">
        <v>571</v>
      </c>
      <c r="O1944" s="69" t="s">
        <v>139</v>
      </c>
      <c r="P1944" s="69">
        <v>1.706</v>
      </c>
      <c r="Q1944" s="66" t="s">
        <v>59</v>
      </c>
      <c r="R1944" s="66" t="s">
        <v>467</v>
      </c>
      <c r="S1944" s="67">
        <v>28175.951615384602</v>
      </c>
      <c r="T1944" s="67">
        <f t="shared" si="30"/>
        <v>48068.173455846132</v>
      </c>
      <c r="U1944" s="67">
        <v>140879.758076923</v>
      </c>
      <c r="V1944" s="68">
        <v>1</v>
      </c>
    </row>
    <row r="1945" spans="2:22" x14ac:dyDescent="0.25">
      <c r="B1945" s="66">
        <v>0</v>
      </c>
      <c r="C1945" s="66">
        <v>1524256431</v>
      </c>
      <c r="D1945" s="66">
        <v>1558685221</v>
      </c>
      <c r="E1945" s="66">
        <v>1558688868</v>
      </c>
      <c r="F1945" s="66">
        <v>1558688878</v>
      </c>
      <c r="G1945" s="66" t="s">
        <v>18</v>
      </c>
      <c r="H1945" s="66" t="s">
        <v>133</v>
      </c>
      <c r="I1945" s="66" t="s">
        <v>125</v>
      </c>
      <c r="J1945" s="66" t="s">
        <v>582</v>
      </c>
      <c r="K1945" s="66" t="s">
        <v>621</v>
      </c>
      <c r="L1945" s="66" t="s">
        <v>622</v>
      </c>
      <c r="M1945" s="66" t="s">
        <v>570</v>
      </c>
      <c r="N1945" s="66" t="s">
        <v>571</v>
      </c>
      <c r="O1945" s="69" t="s">
        <v>139</v>
      </c>
      <c r="P1945" s="69">
        <v>1.706</v>
      </c>
      <c r="Q1945" s="66" t="s">
        <v>59</v>
      </c>
      <c r="R1945" s="66" t="s">
        <v>478</v>
      </c>
      <c r="S1945" s="67">
        <v>53779.605923076902</v>
      </c>
      <c r="T1945" s="67">
        <f t="shared" si="30"/>
        <v>91748.007704769188</v>
      </c>
      <c r="U1945" s="67">
        <v>179265.353076923</v>
      </c>
      <c r="V1945" s="68">
        <v>1</v>
      </c>
    </row>
    <row r="1946" spans="2:22" x14ac:dyDescent="0.25">
      <c r="B1946" s="66">
        <v>0</v>
      </c>
      <c r="C1946" s="66">
        <v>1524256431</v>
      </c>
      <c r="D1946" s="66">
        <v>1558685221</v>
      </c>
      <c r="E1946" s="66">
        <v>1558688868</v>
      </c>
      <c r="F1946" s="66">
        <v>1558688878</v>
      </c>
      <c r="G1946" s="66" t="s">
        <v>18</v>
      </c>
      <c r="H1946" s="66" t="s">
        <v>133</v>
      </c>
      <c r="I1946" s="66" t="s">
        <v>125</v>
      </c>
      <c r="J1946" s="66" t="s">
        <v>582</v>
      </c>
      <c r="K1946" s="66" t="s">
        <v>621</v>
      </c>
      <c r="L1946" s="66" t="s">
        <v>622</v>
      </c>
      <c r="M1946" s="66" t="s">
        <v>570</v>
      </c>
      <c r="N1946" s="66" t="s">
        <v>571</v>
      </c>
      <c r="O1946" s="69" t="s">
        <v>139</v>
      </c>
      <c r="P1946" s="69">
        <v>1.706</v>
      </c>
      <c r="Q1946" s="66" t="s">
        <v>86</v>
      </c>
      <c r="R1946" s="66" t="s">
        <v>472</v>
      </c>
      <c r="S1946" s="67">
        <v>89708.309500000003</v>
      </c>
      <c r="T1946" s="67">
        <f t="shared" si="30"/>
        <v>153042.37600700001</v>
      </c>
      <c r="U1946" s="67">
        <v>1794166.19</v>
      </c>
      <c r="V1946" s="68">
        <v>25</v>
      </c>
    </row>
    <row r="1947" spans="2:22" x14ac:dyDescent="0.25">
      <c r="B1947" s="66">
        <v>0</v>
      </c>
      <c r="C1947" s="66">
        <v>1524256431</v>
      </c>
      <c r="D1947" s="66">
        <v>1558685221</v>
      </c>
      <c r="E1947" s="66">
        <v>1558688868</v>
      </c>
      <c r="F1947" s="66">
        <v>1558688878</v>
      </c>
      <c r="G1947" s="66" t="s">
        <v>18</v>
      </c>
      <c r="H1947" s="66" t="s">
        <v>133</v>
      </c>
      <c r="I1947" s="66" t="s">
        <v>125</v>
      </c>
      <c r="J1947" s="66" t="s">
        <v>582</v>
      </c>
      <c r="K1947" s="66" t="s">
        <v>621</v>
      </c>
      <c r="L1947" s="66" t="s">
        <v>622</v>
      </c>
      <c r="M1947" s="66" t="s">
        <v>570</v>
      </c>
      <c r="N1947" s="66" t="s">
        <v>571</v>
      </c>
      <c r="O1947" s="69" t="s">
        <v>139</v>
      </c>
      <c r="P1947" s="69">
        <v>1.706</v>
      </c>
      <c r="Q1947" s="66" t="s">
        <v>86</v>
      </c>
      <c r="R1947" s="66" t="s">
        <v>471</v>
      </c>
      <c r="S1947" s="67">
        <v>12522.5623692308</v>
      </c>
      <c r="T1947" s="67">
        <f t="shared" si="30"/>
        <v>21363.491401907744</v>
      </c>
      <c r="U1947" s="67">
        <v>156532.02961538499</v>
      </c>
      <c r="V1947" s="68">
        <v>2</v>
      </c>
    </row>
    <row r="1948" spans="2:22" x14ac:dyDescent="0.25">
      <c r="B1948" s="66">
        <v>0</v>
      </c>
      <c r="C1948" s="66">
        <v>1524256431</v>
      </c>
      <c r="D1948" s="66">
        <v>1558685221</v>
      </c>
      <c r="E1948" s="66">
        <v>1558688868</v>
      </c>
      <c r="F1948" s="66">
        <v>1558688878</v>
      </c>
      <c r="G1948" s="66" t="s">
        <v>18</v>
      </c>
      <c r="H1948" s="66" t="s">
        <v>133</v>
      </c>
      <c r="I1948" s="66" t="s">
        <v>125</v>
      </c>
      <c r="J1948" s="66" t="s">
        <v>582</v>
      </c>
      <c r="K1948" s="66" t="s">
        <v>621</v>
      </c>
      <c r="L1948" s="66" t="s">
        <v>622</v>
      </c>
      <c r="M1948" s="66" t="s">
        <v>570</v>
      </c>
      <c r="N1948" s="66" t="s">
        <v>571</v>
      </c>
      <c r="O1948" s="69" t="s">
        <v>139</v>
      </c>
      <c r="P1948" s="69">
        <v>1.706</v>
      </c>
      <c r="Q1948" s="66" t="s">
        <v>86</v>
      </c>
      <c r="R1948" s="66" t="s">
        <v>466</v>
      </c>
      <c r="S1948" s="67">
        <v>51754.907999999901</v>
      </c>
      <c r="T1948" s="67">
        <f t="shared" si="30"/>
        <v>88293.873047999834</v>
      </c>
      <c r="U1948" s="67">
        <v>345032.72</v>
      </c>
      <c r="V1948" s="68">
        <v>4</v>
      </c>
    </row>
    <row r="1949" spans="2:22" x14ac:dyDescent="0.25">
      <c r="B1949" s="66">
        <v>0</v>
      </c>
      <c r="C1949" s="66">
        <v>1524256431</v>
      </c>
      <c r="D1949" s="66">
        <v>1558685221</v>
      </c>
      <c r="E1949" s="66">
        <v>1558688868</v>
      </c>
      <c r="F1949" s="66">
        <v>1558688878</v>
      </c>
      <c r="G1949" s="66" t="s">
        <v>18</v>
      </c>
      <c r="H1949" s="66" t="s">
        <v>133</v>
      </c>
      <c r="I1949" s="66" t="s">
        <v>125</v>
      </c>
      <c r="J1949" s="66" t="s">
        <v>582</v>
      </c>
      <c r="K1949" s="66" t="s">
        <v>621</v>
      </c>
      <c r="L1949" s="66" t="s">
        <v>622</v>
      </c>
      <c r="M1949" s="66" t="s">
        <v>570</v>
      </c>
      <c r="N1949" s="66" t="s">
        <v>571</v>
      </c>
      <c r="O1949" s="69" t="s">
        <v>139</v>
      </c>
      <c r="P1949" s="69">
        <v>1.706</v>
      </c>
      <c r="Q1949" s="66" t="s">
        <v>86</v>
      </c>
      <c r="R1949" s="66" t="s">
        <v>467</v>
      </c>
      <c r="S1949" s="67">
        <v>27669.429461538399</v>
      </c>
      <c r="T1949" s="67">
        <f t="shared" si="30"/>
        <v>47204.046661384506</v>
      </c>
      <c r="U1949" s="67">
        <v>138347.14730769201</v>
      </c>
      <c r="V1949" s="68">
        <v>1</v>
      </c>
    </row>
    <row r="1950" spans="2:22" x14ac:dyDescent="0.25">
      <c r="B1950" s="66">
        <v>0</v>
      </c>
      <c r="C1950" s="66">
        <v>1524256431</v>
      </c>
      <c r="D1950" s="66">
        <v>1558685221</v>
      </c>
      <c r="E1950" s="66">
        <v>1558688868</v>
      </c>
      <c r="F1950" s="66">
        <v>1558688878</v>
      </c>
      <c r="G1950" s="66" t="s">
        <v>18</v>
      </c>
      <c r="H1950" s="66" t="s">
        <v>133</v>
      </c>
      <c r="I1950" s="66" t="s">
        <v>125</v>
      </c>
      <c r="J1950" s="66" t="s">
        <v>582</v>
      </c>
      <c r="K1950" s="66" t="s">
        <v>621</v>
      </c>
      <c r="L1950" s="66" t="s">
        <v>622</v>
      </c>
      <c r="M1950" s="66" t="s">
        <v>570</v>
      </c>
      <c r="N1950" s="66" t="s">
        <v>571</v>
      </c>
      <c r="O1950" s="69" t="s">
        <v>139</v>
      </c>
      <c r="P1950" s="69">
        <v>1.706</v>
      </c>
      <c r="Q1950" s="66" t="s">
        <v>88</v>
      </c>
      <c r="R1950" s="66" t="s">
        <v>472</v>
      </c>
      <c r="S1950" s="67">
        <v>131831.218307692</v>
      </c>
      <c r="T1950" s="67">
        <f t="shared" si="30"/>
        <v>224904.05843292255</v>
      </c>
      <c r="U1950" s="67">
        <v>2636624.3661538502</v>
      </c>
      <c r="V1950" s="68">
        <v>27</v>
      </c>
    </row>
    <row r="1951" spans="2:22" x14ac:dyDescent="0.25">
      <c r="B1951" s="66">
        <v>0</v>
      </c>
      <c r="C1951" s="66">
        <v>1524256431</v>
      </c>
      <c r="D1951" s="66">
        <v>1558685221</v>
      </c>
      <c r="E1951" s="66">
        <v>1558688868</v>
      </c>
      <c r="F1951" s="66">
        <v>1558688878</v>
      </c>
      <c r="G1951" s="66" t="s">
        <v>18</v>
      </c>
      <c r="H1951" s="66" t="s">
        <v>133</v>
      </c>
      <c r="I1951" s="66" t="s">
        <v>125</v>
      </c>
      <c r="J1951" s="66" t="s">
        <v>582</v>
      </c>
      <c r="K1951" s="66" t="s">
        <v>621</v>
      </c>
      <c r="L1951" s="66" t="s">
        <v>622</v>
      </c>
      <c r="M1951" s="66" t="s">
        <v>570</v>
      </c>
      <c r="N1951" s="66" t="s">
        <v>571</v>
      </c>
      <c r="O1951" s="69" t="s">
        <v>139</v>
      </c>
      <c r="P1951" s="69">
        <v>1.706</v>
      </c>
      <c r="Q1951" s="66" t="s">
        <v>88</v>
      </c>
      <c r="R1951" s="66" t="s">
        <v>473</v>
      </c>
      <c r="S1951" s="67">
        <v>2107.4969230769202</v>
      </c>
      <c r="T1951" s="67">
        <f t="shared" si="30"/>
        <v>3595.3897507692259</v>
      </c>
      <c r="U1951" s="67">
        <v>42149.938461538499</v>
      </c>
      <c r="V1951" s="68">
        <v>1</v>
      </c>
    </row>
    <row r="1952" spans="2:22" x14ac:dyDescent="0.25">
      <c r="B1952" s="66">
        <v>0</v>
      </c>
      <c r="C1952" s="66">
        <v>1524256431</v>
      </c>
      <c r="D1952" s="66">
        <v>1558685221</v>
      </c>
      <c r="E1952" s="66">
        <v>1558688868</v>
      </c>
      <c r="F1952" s="66">
        <v>1558688878</v>
      </c>
      <c r="G1952" s="66" t="s">
        <v>18</v>
      </c>
      <c r="H1952" s="66" t="s">
        <v>133</v>
      </c>
      <c r="I1952" s="66" t="s">
        <v>125</v>
      </c>
      <c r="J1952" s="66" t="s">
        <v>582</v>
      </c>
      <c r="K1952" s="66" t="s">
        <v>621</v>
      </c>
      <c r="L1952" s="66" t="s">
        <v>622</v>
      </c>
      <c r="M1952" s="66" t="s">
        <v>570</v>
      </c>
      <c r="N1952" s="66" t="s">
        <v>571</v>
      </c>
      <c r="O1952" s="69" t="s">
        <v>139</v>
      </c>
      <c r="P1952" s="69">
        <v>1.706</v>
      </c>
      <c r="Q1952" s="66" t="s">
        <v>88</v>
      </c>
      <c r="R1952" s="66" t="s">
        <v>471</v>
      </c>
      <c r="S1952" s="67">
        <v>11649.8115076923</v>
      </c>
      <c r="T1952" s="67">
        <f t="shared" si="30"/>
        <v>19874.578432123064</v>
      </c>
      <c r="U1952" s="67">
        <v>145622.64384615401</v>
      </c>
      <c r="V1952" s="68">
        <v>2</v>
      </c>
    </row>
    <row r="1953" spans="2:22" x14ac:dyDescent="0.25">
      <c r="B1953" s="66">
        <v>0</v>
      </c>
      <c r="C1953" s="66">
        <v>1524256431</v>
      </c>
      <c r="D1953" s="66">
        <v>1558685221</v>
      </c>
      <c r="E1953" s="66">
        <v>1558688868</v>
      </c>
      <c r="F1953" s="66">
        <v>1558688878</v>
      </c>
      <c r="G1953" s="66" t="s">
        <v>18</v>
      </c>
      <c r="H1953" s="66" t="s">
        <v>133</v>
      </c>
      <c r="I1953" s="66" t="s">
        <v>125</v>
      </c>
      <c r="J1953" s="66" t="s">
        <v>582</v>
      </c>
      <c r="K1953" s="66" t="s">
        <v>621</v>
      </c>
      <c r="L1953" s="66" t="s">
        <v>622</v>
      </c>
      <c r="M1953" s="66" t="s">
        <v>570</v>
      </c>
      <c r="N1953" s="66" t="s">
        <v>571</v>
      </c>
      <c r="O1953" s="69" t="s">
        <v>139</v>
      </c>
      <c r="P1953" s="69">
        <v>1.706</v>
      </c>
      <c r="Q1953" s="66" t="s">
        <v>88</v>
      </c>
      <c r="R1953" s="66" t="s">
        <v>475</v>
      </c>
      <c r="S1953" s="67">
        <v>15032.3059315385</v>
      </c>
      <c r="T1953" s="67">
        <f t="shared" si="30"/>
        <v>25645.113919204679</v>
      </c>
      <c r="U1953" s="67">
        <v>167025.62146153799</v>
      </c>
      <c r="V1953" s="68">
        <v>2</v>
      </c>
    </row>
    <row r="1954" spans="2:22" x14ac:dyDescent="0.25">
      <c r="B1954" s="66">
        <v>0</v>
      </c>
      <c r="C1954" s="66">
        <v>1524256431</v>
      </c>
      <c r="D1954" s="66">
        <v>1558685221</v>
      </c>
      <c r="E1954" s="66">
        <v>1558688868</v>
      </c>
      <c r="F1954" s="66">
        <v>1558688878</v>
      </c>
      <c r="G1954" s="66" t="s">
        <v>18</v>
      </c>
      <c r="H1954" s="66" t="s">
        <v>133</v>
      </c>
      <c r="I1954" s="66" t="s">
        <v>125</v>
      </c>
      <c r="J1954" s="66" t="s">
        <v>582</v>
      </c>
      <c r="K1954" s="66" t="s">
        <v>621</v>
      </c>
      <c r="L1954" s="66" t="s">
        <v>622</v>
      </c>
      <c r="M1954" s="66" t="s">
        <v>570</v>
      </c>
      <c r="N1954" s="66" t="s">
        <v>571</v>
      </c>
      <c r="O1954" s="69" t="s">
        <v>139</v>
      </c>
      <c r="P1954" s="69">
        <v>1.706</v>
      </c>
      <c r="Q1954" s="66" t="s">
        <v>88</v>
      </c>
      <c r="R1954" s="66" t="s">
        <v>465</v>
      </c>
      <c r="S1954" s="67">
        <v>83113.605949999896</v>
      </c>
      <c r="T1954" s="67">
        <f t="shared" si="30"/>
        <v>141791.81175069982</v>
      </c>
      <c r="U1954" s="67">
        <v>831136.05949999997</v>
      </c>
      <c r="V1954" s="68">
        <v>7</v>
      </c>
    </row>
    <row r="1955" spans="2:22" x14ac:dyDescent="0.25">
      <c r="B1955" s="66">
        <v>0</v>
      </c>
      <c r="C1955" s="66">
        <v>1524256431</v>
      </c>
      <c r="D1955" s="66">
        <v>1558685221</v>
      </c>
      <c r="E1955" s="66">
        <v>1558688868</v>
      </c>
      <c r="F1955" s="66">
        <v>1558688878</v>
      </c>
      <c r="G1955" s="66" t="s">
        <v>18</v>
      </c>
      <c r="H1955" s="66" t="s">
        <v>133</v>
      </c>
      <c r="I1955" s="66" t="s">
        <v>125</v>
      </c>
      <c r="J1955" s="66" t="s">
        <v>582</v>
      </c>
      <c r="K1955" s="66" t="s">
        <v>621</v>
      </c>
      <c r="L1955" s="66" t="s">
        <v>622</v>
      </c>
      <c r="M1955" s="66" t="s">
        <v>570</v>
      </c>
      <c r="N1955" s="66" t="s">
        <v>571</v>
      </c>
      <c r="O1955" s="69" t="s">
        <v>139</v>
      </c>
      <c r="P1955" s="69">
        <v>1.706</v>
      </c>
      <c r="Q1955" s="66" t="s">
        <v>88</v>
      </c>
      <c r="R1955" s="66" t="s">
        <v>476</v>
      </c>
      <c r="S1955" s="67">
        <v>13910.2280769231</v>
      </c>
      <c r="T1955" s="67">
        <f t="shared" si="30"/>
        <v>23730.849099230807</v>
      </c>
      <c r="U1955" s="67">
        <v>139102.280769231</v>
      </c>
      <c r="V1955" s="68">
        <v>1</v>
      </c>
    </row>
    <row r="1956" spans="2:22" x14ac:dyDescent="0.25">
      <c r="B1956" s="66">
        <v>0</v>
      </c>
      <c r="C1956" s="66">
        <v>1524256431</v>
      </c>
      <c r="D1956" s="66">
        <v>1558685221</v>
      </c>
      <c r="E1956" s="66">
        <v>1558688868</v>
      </c>
      <c r="F1956" s="66">
        <v>1558688878</v>
      </c>
      <c r="G1956" s="66" t="s">
        <v>18</v>
      </c>
      <c r="H1956" s="66" t="s">
        <v>133</v>
      </c>
      <c r="I1956" s="66" t="s">
        <v>125</v>
      </c>
      <c r="J1956" s="66" t="s">
        <v>582</v>
      </c>
      <c r="K1956" s="66" t="s">
        <v>621</v>
      </c>
      <c r="L1956" s="66" t="s">
        <v>622</v>
      </c>
      <c r="M1956" s="66" t="s">
        <v>570</v>
      </c>
      <c r="N1956" s="66" t="s">
        <v>571</v>
      </c>
      <c r="O1956" s="69" t="s">
        <v>139</v>
      </c>
      <c r="P1956" s="69">
        <v>1.706</v>
      </c>
      <c r="Q1956" s="66" t="s">
        <v>88</v>
      </c>
      <c r="R1956" s="66" t="s">
        <v>466</v>
      </c>
      <c r="S1956" s="67">
        <v>70129.180384615305</v>
      </c>
      <c r="T1956" s="67">
        <f t="shared" si="30"/>
        <v>119640.38173615371</v>
      </c>
      <c r="U1956" s="67">
        <v>467527.86923076899</v>
      </c>
      <c r="V1956" s="68">
        <v>4</v>
      </c>
    </row>
    <row r="1957" spans="2:22" x14ac:dyDescent="0.25">
      <c r="B1957" s="66">
        <v>0</v>
      </c>
      <c r="C1957" s="66">
        <v>1524256431</v>
      </c>
      <c r="D1957" s="66">
        <v>1558685221</v>
      </c>
      <c r="E1957" s="66">
        <v>1558688868</v>
      </c>
      <c r="F1957" s="66">
        <v>1558688878</v>
      </c>
      <c r="G1957" s="66" t="s">
        <v>18</v>
      </c>
      <c r="H1957" s="66" t="s">
        <v>133</v>
      </c>
      <c r="I1957" s="66" t="s">
        <v>125</v>
      </c>
      <c r="J1957" s="66" t="s">
        <v>582</v>
      </c>
      <c r="K1957" s="66" t="s">
        <v>621</v>
      </c>
      <c r="L1957" s="66" t="s">
        <v>622</v>
      </c>
      <c r="M1957" s="66" t="s">
        <v>570</v>
      </c>
      <c r="N1957" s="66" t="s">
        <v>571</v>
      </c>
      <c r="O1957" s="69" t="s">
        <v>139</v>
      </c>
      <c r="P1957" s="69">
        <v>1.706</v>
      </c>
      <c r="Q1957" s="66" t="s">
        <v>88</v>
      </c>
      <c r="R1957" s="66" t="s">
        <v>467</v>
      </c>
      <c r="S1957" s="67">
        <v>29840.874846153802</v>
      </c>
      <c r="T1957" s="67">
        <f t="shared" si="30"/>
        <v>50908.532487538381</v>
      </c>
      <c r="U1957" s="67">
        <v>149204.374230769</v>
      </c>
      <c r="V1957" s="68">
        <v>1</v>
      </c>
    </row>
    <row r="1958" spans="2:22" x14ac:dyDescent="0.25">
      <c r="B1958" s="66">
        <v>0</v>
      </c>
      <c r="C1958" s="66">
        <v>1524256431</v>
      </c>
      <c r="D1958" s="66">
        <v>1558685221</v>
      </c>
      <c r="E1958" s="66">
        <v>1558688868</v>
      </c>
      <c r="F1958" s="66">
        <v>1558688878</v>
      </c>
      <c r="G1958" s="66" t="s">
        <v>18</v>
      </c>
      <c r="H1958" s="66" t="s">
        <v>133</v>
      </c>
      <c r="I1958" s="66" t="s">
        <v>125</v>
      </c>
      <c r="J1958" s="66" t="s">
        <v>582</v>
      </c>
      <c r="K1958" s="66" t="s">
        <v>621</v>
      </c>
      <c r="L1958" s="66" t="s">
        <v>622</v>
      </c>
      <c r="M1958" s="66" t="s">
        <v>570</v>
      </c>
      <c r="N1958" s="66" t="s">
        <v>571</v>
      </c>
      <c r="O1958" s="69" t="s">
        <v>139</v>
      </c>
      <c r="P1958" s="69">
        <v>1.706</v>
      </c>
      <c r="Q1958" s="66" t="s">
        <v>79</v>
      </c>
      <c r="R1958" s="66" t="s">
        <v>472</v>
      </c>
      <c r="S1958" s="67">
        <v>75123.276403846205</v>
      </c>
      <c r="T1958" s="67">
        <f t="shared" si="30"/>
        <v>128160.30954496162</v>
      </c>
      <c r="U1958" s="67">
        <v>1502465.52807692</v>
      </c>
      <c r="V1958" s="68">
        <v>17</v>
      </c>
    </row>
    <row r="1959" spans="2:22" x14ac:dyDescent="0.25">
      <c r="B1959" s="66">
        <v>0</v>
      </c>
      <c r="C1959" s="66">
        <v>1524256431</v>
      </c>
      <c r="D1959" s="66">
        <v>1558685221</v>
      </c>
      <c r="E1959" s="66">
        <v>1558688868</v>
      </c>
      <c r="F1959" s="66">
        <v>1558688878</v>
      </c>
      <c r="G1959" s="66" t="s">
        <v>18</v>
      </c>
      <c r="H1959" s="66" t="s">
        <v>133</v>
      </c>
      <c r="I1959" s="66" t="s">
        <v>125</v>
      </c>
      <c r="J1959" s="66" t="s">
        <v>582</v>
      </c>
      <c r="K1959" s="66" t="s">
        <v>621</v>
      </c>
      <c r="L1959" s="66" t="s">
        <v>622</v>
      </c>
      <c r="M1959" s="66" t="s">
        <v>570</v>
      </c>
      <c r="N1959" s="66" t="s">
        <v>571</v>
      </c>
      <c r="O1959" s="69" t="s">
        <v>139</v>
      </c>
      <c r="P1959" s="69">
        <v>1.706</v>
      </c>
      <c r="Q1959" s="66" t="s">
        <v>79</v>
      </c>
      <c r="R1959" s="66" t="s">
        <v>471</v>
      </c>
      <c r="S1959" s="67">
        <v>5310.3460923077</v>
      </c>
      <c r="T1959" s="67">
        <f t="shared" si="30"/>
        <v>9059.4504334769354</v>
      </c>
      <c r="U1959" s="67">
        <v>66379.326153846196</v>
      </c>
      <c r="V1959" s="68">
        <v>1</v>
      </c>
    </row>
    <row r="1960" spans="2:22" x14ac:dyDescent="0.25">
      <c r="B1960" s="66">
        <v>0</v>
      </c>
      <c r="C1960" s="66">
        <v>1524256431</v>
      </c>
      <c r="D1960" s="66">
        <v>1558685221</v>
      </c>
      <c r="E1960" s="66">
        <v>1558688868</v>
      </c>
      <c r="F1960" s="66">
        <v>1558688878</v>
      </c>
      <c r="G1960" s="66" t="s">
        <v>18</v>
      </c>
      <c r="H1960" s="66" t="s">
        <v>133</v>
      </c>
      <c r="I1960" s="66" t="s">
        <v>125</v>
      </c>
      <c r="J1960" s="66" t="s">
        <v>582</v>
      </c>
      <c r="K1960" s="66" t="s">
        <v>621</v>
      </c>
      <c r="L1960" s="66" t="s">
        <v>622</v>
      </c>
      <c r="M1960" s="66" t="s">
        <v>570</v>
      </c>
      <c r="N1960" s="66" t="s">
        <v>571</v>
      </c>
      <c r="O1960" s="69" t="s">
        <v>139</v>
      </c>
      <c r="P1960" s="69">
        <v>1.706</v>
      </c>
      <c r="Q1960" s="66" t="s">
        <v>79</v>
      </c>
      <c r="R1960" s="66" t="s">
        <v>475</v>
      </c>
      <c r="S1960" s="67">
        <v>7068.4310769230797</v>
      </c>
      <c r="T1960" s="67">
        <f t="shared" si="30"/>
        <v>12058.743417230773</v>
      </c>
      <c r="U1960" s="67">
        <v>78538.123076923104</v>
      </c>
      <c r="V1960" s="68">
        <v>1</v>
      </c>
    </row>
    <row r="1961" spans="2:22" x14ac:dyDescent="0.25">
      <c r="B1961" s="66">
        <v>0</v>
      </c>
      <c r="C1961" s="66">
        <v>1524256431</v>
      </c>
      <c r="D1961" s="66">
        <v>1558685221</v>
      </c>
      <c r="E1961" s="66">
        <v>1558688868</v>
      </c>
      <c r="F1961" s="66">
        <v>1558688878</v>
      </c>
      <c r="G1961" s="66" t="s">
        <v>18</v>
      </c>
      <c r="H1961" s="66" t="s">
        <v>133</v>
      </c>
      <c r="I1961" s="66" t="s">
        <v>125</v>
      </c>
      <c r="J1961" s="66" t="s">
        <v>582</v>
      </c>
      <c r="K1961" s="66" t="s">
        <v>621</v>
      </c>
      <c r="L1961" s="66" t="s">
        <v>622</v>
      </c>
      <c r="M1961" s="66" t="s">
        <v>570</v>
      </c>
      <c r="N1961" s="66" t="s">
        <v>571</v>
      </c>
      <c r="O1961" s="69" t="s">
        <v>139</v>
      </c>
      <c r="P1961" s="69">
        <v>1.706</v>
      </c>
      <c r="Q1961" s="66" t="s">
        <v>79</v>
      </c>
      <c r="R1961" s="66" t="s">
        <v>465</v>
      </c>
      <c r="S1961" s="67">
        <v>25515.704769230699</v>
      </c>
      <c r="T1961" s="67">
        <f t="shared" si="30"/>
        <v>43529.792336307568</v>
      </c>
      <c r="U1961" s="67">
        <v>255157.047692308</v>
      </c>
      <c r="V1961" s="68">
        <v>2</v>
      </c>
    </row>
    <row r="1962" spans="2:22" x14ac:dyDescent="0.25">
      <c r="B1962" s="66">
        <v>0</v>
      </c>
      <c r="C1962" s="66">
        <v>1524256431</v>
      </c>
      <c r="D1962" s="66">
        <v>1558685221</v>
      </c>
      <c r="E1962" s="66">
        <v>1558688868</v>
      </c>
      <c r="F1962" s="66">
        <v>1558688878</v>
      </c>
      <c r="G1962" s="66" t="s">
        <v>18</v>
      </c>
      <c r="H1962" s="66" t="s">
        <v>133</v>
      </c>
      <c r="I1962" s="66" t="s">
        <v>125</v>
      </c>
      <c r="J1962" s="66" t="s">
        <v>582</v>
      </c>
      <c r="K1962" s="66" t="s">
        <v>621</v>
      </c>
      <c r="L1962" s="66" t="s">
        <v>622</v>
      </c>
      <c r="M1962" s="66" t="s">
        <v>570</v>
      </c>
      <c r="N1962" s="66" t="s">
        <v>571</v>
      </c>
      <c r="O1962" s="69" t="s">
        <v>139</v>
      </c>
      <c r="P1962" s="69">
        <v>1.706</v>
      </c>
      <c r="Q1962" s="66" t="s">
        <v>79</v>
      </c>
      <c r="R1962" s="66" t="s">
        <v>466</v>
      </c>
      <c r="S1962" s="67">
        <v>52754.445461538598</v>
      </c>
      <c r="T1962" s="67">
        <f t="shared" si="30"/>
        <v>89999.08395738485</v>
      </c>
      <c r="U1962" s="67">
        <v>351696.30307692301</v>
      </c>
      <c r="V1962" s="68">
        <v>3</v>
      </c>
    </row>
    <row r="1963" spans="2:22" x14ac:dyDescent="0.25">
      <c r="B1963" s="66">
        <v>0</v>
      </c>
      <c r="C1963" s="66">
        <v>1524256431</v>
      </c>
      <c r="D1963" s="66">
        <v>1558685221</v>
      </c>
      <c r="E1963" s="66">
        <v>1558688868</v>
      </c>
      <c r="F1963" s="66">
        <v>1558688878</v>
      </c>
      <c r="G1963" s="66" t="s">
        <v>18</v>
      </c>
      <c r="H1963" s="66" t="s">
        <v>133</v>
      </c>
      <c r="I1963" s="66" t="s">
        <v>125</v>
      </c>
      <c r="J1963" s="66" t="s">
        <v>582</v>
      </c>
      <c r="K1963" s="66" t="s">
        <v>621</v>
      </c>
      <c r="L1963" s="66" t="s">
        <v>622</v>
      </c>
      <c r="M1963" s="66" t="s">
        <v>570</v>
      </c>
      <c r="N1963" s="66" t="s">
        <v>571</v>
      </c>
      <c r="O1963" s="69" t="s">
        <v>139</v>
      </c>
      <c r="P1963" s="69">
        <v>1.706</v>
      </c>
      <c r="Q1963" s="66" t="s">
        <v>89</v>
      </c>
      <c r="R1963" s="66" t="s">
        <v>472</v>
      </c>
      <c r="S1963" s="67">
        <v>72992.723499999993</v>
      </c>
      <c r="T1963" s="67">
        <f t="shared" si="30"/>
        <v>124525.58629099999</v>
      </c>
      <c r="U1963" s="67">
        <v>1459854.47</v>
      </c>
      <c r="V1963" s="68">
        <v>22</v>
      </c>
    </row>
    <row r="1964" spans="2:22" x14ac:dyDescent="0.25">
      <c r="B1964" s="66">
        <v>0</v>
      </c>
      <c r="C1964" s="66">
        <v>1524256431</v>
      </c>
      <c r="D1964" s="66">
        <v>1558685221</v>
      </c>
      <c r="E1964" s="66">
        <v>1558688868</v>
      </c>
      <c r="F1964" s="66">
        <v>1558688878</v>
      </c>
      <c r="G1964" s="66" t="s">
        <v>18</v>
      </c>
      <c r="H1964" s="66" t="s">
        <v>133</v>
      </c>
      <c r="I1964" s="66" t="s">
        <v>125</v>
      </c>
      <c r="J1964" s="66" t="s">
        <v>582</v>
      </c>
      <c r="K1964" s="66" t="s">
        <v>621</v>
      </c>
      <c r="L1964" s="66" t="s">
        <v>622</v>
      </c>
      <c r="M1964" s="66" t="s">
        <v>570</v>
      </c>
      <c r="N1964" s="66" t="s">
        <v>571</v>
      </c>
      <c r="O1964" s="69" t="s">
        <v>139</v>
      </c>
      <c r="P1964" s="69">
        <v>1.706</v>
      </c>
      <c r="Q1964" s="66" t="s">
        <v>89</v>
      </c>
      <c r="R1964" s="66" t="s">
        <v>471</v>
      </c>
      <c r="S1964" s="67">
        <v>6055.9270153846201</v>
      </c>
      <c r="T1964" s="67">
        <f t="shared" si="30"/>
        <v>10331.411488246162</v>
      </c>
      <c r="U1964" s="67">
        <v>75699.087692307701</v>
      </c>
      <c r="V1964" s="68">
        <v>1</v>
      </c>
    </row>
    <row r="1965" spans="2:22" x14ac:dyDescent="0.25">
      <c r="B1965" s="66">
        <v>0</v>
      </c>
      <c r="C1965" s="66">
        <v>1524256431</v>
      </c>
      <c r="D1965" s="66">
        <v>1558685221</v>
      </c>
      <c r="E1965" s="66">
        <v>1558688868</v>
      </c>
      <c r="F1965" s="66">
        <v>1558688878</v>
      </c>
      <c r="G1965" s="66" t="s">
        <v>18</v>
      </c>
      <c r="H1965" s="66" t="s">
        <v>133</v>
      </c>
      <c r="I1965" s="66" t="s">
        <v>125</v>
      </c>
      <c r="J1965" s="66" t="s">
        <v>582</v>
      </c>
      <c r="K1965" s="66" t="s">
        <v>621</v>
      </c>
      <c r="L1965" s="66" t="s">
        <v>622</v>
      </c>
      <c r="M1965" s="66" t="s">
        <v>570</v>
      </c>
      <c r="N1965" s="66" t="s">
        <v>571</v>
      </c>
      <c r="O1965" s="69" t="s">
        <v>139</v>
      </c>
      <c r="P1965" s="69">
        <v>1.706</v>
      </c>
      <c r="Q1965" s="66" t="s">
        <v>89</v>
      </c>
      <c r="R1965" s="66" t="s">
        <v>475</v>
      </c>
      <c r="S1965" s="67">
        <v>15087.497953846199</v>
      </c>
      <c r="T1965" s="67">
        <f t="shared" si="30"/>
        <v>25739.271509261616</v>
      </c>
      <c r="U1965" s="67">
        <v>167638.866153846</v>
      </c>
      <c r="V1965" s="68">
        <v>2</v>
      </c>
    </row>
    <row r="1966" spans="2:22" x14ac:dyDescent="0.25">
      <c r="B1966" s="66">
        <v>0</v>
      </c>
      <c r="C1966" s="66">
        <v>1524256431</v>
      </c>
      <c r="D1966" s="66">
        <v>1558685221</v>
      </c>
      <c r="E1966" s="66">
        <v>1558688868</v>
      </c>
      <c r="F1966" s="66">
        <v>1558688878</v>
      </c>
      <c r="G1966" s="66" t="s">
        <v>18</v>
      </c>
      <c r="H1966" s="66" t="s">
        <v>133</v>
      </c>
      <c r="I1966" s="66" t="s">
        <v>125</v>
      </c>
      <c r="J1966" s="66" t="s">
        <v>582</v>
      </c>
      <c r="K1966" s="66" t="s">
        <v>621</v>
      </c>
      <c r="L1966" s="66" t="s">
        <v>622</v>
      </c>
      <c r="M1966" s="66" t="s">
        <v>570</v>
      </c>
      <c r="N1966" s="66" t="s">
        <v>571</v>
      </c>
      <c r="O1966" s="69" t="s">
        <v>139</v>
      </c>
      <c r="P1966" s="69">
        <v>1.706</v>
      </c>
      <c r="Q1966" s="66" t="s">
        <v>89</v>
      </c>
      <c r="R1966" s="66" t="s">
        <v>466</v>
      </c>
      <c r="S1966" s="67">
        <v>82895.455903846101</v>
      </c>
      <c r="T1966" s="67">
        <f t="shared" si="30"/>
        <v>141419.64777196143</v>
      </c>
      <c r="U1966" s="67">
        <v>552636.37269230804</v>
      </c>
      <c r="V1966" s="68">
        <v>5</v>
      </c>
    </row>
    <row r="1967" spans="2:22" x14ac:dyDescent="0.25">
      <c r="B1967" s="66">
        <v>0</v>
      </c>
      <c r="C1967" s="66">
        <v>1524256431</v>
      </c>
      <c r="D1967" s="66">
        <v>1558685221</v>
      </c>
      <c r="E1967" s="66">
        <v>1558688868</v>
      </c>
      <c r="F1967" s="66">
        <v>1558688920</v>
      </c>
      <c r="G1967" s="66" t="s">
        <v>18</v>
      </c>
      <c r="H1967" s="66" t="s">
        <v>133</v>
      </c>
      <c r="I1967" s="66" t="s">
        <v>125</v>
      </c>
      <c r="J1967" s="66" t="s">
        <v>582</v>
      </c>
      <c r="K1967" s="66" t="s">
        <v>621</v>
      </c>
      <c r="L1967" s="66" t="s">
        <v>622</v>
      </c>
      <c r="M1967" s="66" t="s">
        <v>358</v>
      </c>
      <c r="N1967" s="66" t="s">
        <v>359</v>
      </c>
      <c r="O1967" s="69" t="s">
        <v>139</v>
      </c>
      <c r="P1967" s="69">
        <v>1.706</v>
      </c>
      <c r="Q1967" s="66" t="s">
        <v>59</v>
      </c>
      <c r="R1967" s="66" t="s">
        <v>474</v>
      </c>
      <c r="S1967" s="67">
        <v>2980.27183846154</v>
      </c>
      <c r="T1967" s="67">
        <f t="shared" si="30"/>
        <v>5084.3437564153874</v>
      </c>
      <c r="U1967" s="67">
        <v>49671.197307692302</v>
      </c>
      <c r="V1967" s="68">
        <v>1</v>
      </c>
    </row>
    <row r="1968" spans="2:22" x14ac:dyDescent="0.25">
      <c r="B1968" s="66">
        <v>0</v>
      </c>
      <c r="C1968" s="66">
        <v>1524256431</v>
      </c>
      <c r="D1968" s="66">
        <v>1558685221</v>
      </c>
      <c r="E1968" s="66">
        <v>1558688868</v>
      </c>
      <c r="F1968" s="66">
        <v>1558688920</v>
      </c>
      <c r="G1968" s="66" t="s">
        <v>18</v>
      </c>
      <c r="H1968" s="66" t="s">
        <v>133</v>
      </c>
      <c r="I1968" s="66" t="s">
        <v>125</v>
      </c>
      <c r="J1968" s="66" t="s">
        <v>582</v>
      </c>
      <c r="K1968" s="66" t="s">
        <v>621</v>
      </c>
      <c r="L1968" s="66" t="s">
        <v>622</v>
      </c>
      <c r="M1968" s="66" t="s">
        <v>358</v>
      </c>
      <c r="N1968" s="66" t="s">
        <v>359</v>
      </c>
      <c r="O1968" s="69" t="s">
        <v>139</v>
      </c>
      <c r="P1968" s="69">
        <v>1.706</v>
      </c>
      <c r="Q1968" s="66" t="s">
        <v>59</v>
      </c>
      <c r="R1968" s="66" t="s">
        <v>465</v>
      </c>
      <c r="S1968" s="67">
        <v>10962.670230769199</v>
      </c>
      <c r="T1968" s="67">
        <f t="shared" si="30"/>
        <v>18702.315413692253</v>
      </c>
      <c r="U1968" s="67">
        <v>109626.702307692</v>
      </c>
      <c r="V1968" s="68">
        <v>1</v>
      </c>
    </row>
    <row r="1969" spans="2:22" x14ac:dyDescent="0.25">
      <c r="B1969" s="66">
        <v>0</v>
      </c>
      <c r="C1969" s="66">
        <v>1524256431</v>
      </c>
      <c r="D1969" s="66">
        <v>1558685221</v>
      </c>
      <c r="E1969" s="66">
        <v>1558688868</v>
      </c>
      <c r="F1969" s="66">
        <v>1558688920</v>
      </c>
      <c r="G1969" s="66" t="s">
        <v>18</v>
      </c>
      <c r="H1969" s="66" t="s">
        <v>133</v>
      </c>
      <c r="I1969" s="66" t="s">
        <v>125</v>
      </c>
      <c r="J1969" s="66" t="s">
        <v>582</v>
      </c>
      <c r="K1969" s="66" t="s">
        <v>621</v>
      </c>
      <c r="L1969" s="66" t="s">
        <v>622</v>
      </c>
      <c r="M1969" s="66" t="s">
        <v>358</v>
      </c>
      <c r="N1969" s="66" t="s">
        <v>359</v>
      </c>
      <c r="O1969" s="69" t="s">
        <v>139</v>
      </c>
      <c r="P1969" s="69">
        <v>1.706</v>
      </c>
      <c r="Q1969" s="66" t="s">
        <v>59</v>
      </c>
      <c r="R1969" s="66" t="s">
        <v>466</v>
      </c>
      <c r="S1969" s="67">
        <v>16234.7944615384</v>
      </c>
      <c r="T1969" s="67">
        <f t="shared" si="30"/>
        <v>27696.559351384509</v>
      </c>
      <c r="U1969" s="67">
        <v>108231.963076923</v>
      </c>
      <c r="V1969" s="68">
        <v>1</v>
      </c>
    </row>
    <row r="1970" spans="2:22" x14ac:dyDescent="0.25">
      <c r="B1970" s="66">
        <v>0</v>
      </c>
      <c r="C1970" s="66">
        <v>1524256431</v>
      </c>
      <c r="D1970" s="66">
        <v>1558685221</v>
      </c>
      <c r="E1970" s="66">
        <v>1558688868</v>
      </c>
      <c r="F1970" s="66">
        <v>1558688920</v>
      </c>
      <c r="G1970" s="66" t="s">
        <v>18</v>
      </c>
      <c r="H1970" s="66" t="s">
        <v>133</v>
      </c>
      <c r="I1970" s="66" t="s">
        <v>125</v>
      </c>
      <c r="J1970" s="66" t="s">
        <v>582</v>
      </c>
      <c r="K1970" s="66" t="s">
        <v>621</v>
      </c>
      <c r="L1970" s="66" t="s">
        <v>622</v>
      </c>
      <c r="M1970" s="66" t="s">
        <v>358</v>
      </c>
      <c r="N1970" s="66" t="s">
        <v>359</v>
      </c>
      <c r="O1970" s="69" t="s">
        <v>139</v>
      </c>
      <c r="P1970" s="69">
        <v>1.706</v>
      </c>
      <c r="Q1970" s="66" t="s">
        <v>59</v>
      </c>
      <c r="R1970" s="66" t="s">
        <v>467</v>
      </c>
      <c r="S1970" s="67">
        <v>55604.12</v>
      </c>
      <c r="T1970" s="67">
        <f t="shared" si="30"/>
        <v>94860.628720000008</v>
      </c>
      <c r="U1970" s="67">
        <v>278020.59999999998</v>
      </c>
      <c r="V1970" s="68">
        <v>2</v>
      </c>
    </row>
    <row r="1971" spans="2:22" x14ac:dyDescent="0.25">
      <c r="B1971" s="66">
        <v>0</v>
      </c>
      <c r="C1971" s="66">
        <v>1524256431</v>
      </c>
      <c r="D1971" s="66">
        <v>1558685221</v>
      </c>
      <c r="E1971" s="66">
        <v>1558688868</v>
      </c>
      <c r="F1971" s="66">
        <v>1558688920</v>
      </c>
      <c r="G1971" s="66" t="s">
        <v>18</v>
      </c>
      <c r="H1971" s="66" t="s">
        <v>133</v>
      </c>
      <c r="I1971" s="66" t="s">
        <v>125</v>
      </c>
      <c r="J1971" s="66" t="s">
        <v>582</v>
      </c>
      <c r="K1971" s="66" t="s">
        <v>621</v>
      </c>
      <c r="L1971" s="66" t="s">
        <v>622</v>
      </c>
      <c r="M1971" s="66" t="s">
        <v>358</v>
      </c>
      <c r="N1971" s="66" t="s">
        <v>359</v>
      </c>
      <c r="O1971" s="69" t="s">
        <v>139</v>
      </c>
      <c r="P1971" s="69">
        <v>1.706</v>
      </c>
      <c r="Q1971" s="66" t="s">
        <v>59</v>
      </c>
      <c r="R1971" s="66" t="s">
        <v>478</v>
      </c>
      <c r="S1971" s="67">
        <v>52555.964999999997</v>
      </c>
      <c r="T1971" s="67">
        <f t="shared" si="30"/>
        <v>89660.476289999991</v>
      </c>
      <c r="U1971" s="67">
        <v>175186.55</v>
      </c>
      <c r="V1971" s="68">
        <v>1</v>
      </c>
    </row>
    <row r="1972" spans="2:22" x14ac:dyDescent="0.25">
      <c r="B1972" s="66">
        <v>0</v>
      </c>
      <c r="C1972" s="66">
        <v>1524256431</v>
      </c>
      <c r="D1972" s="66">
        <v>1558685221</v>
      </c>
      <c r="E1972" s="66">
        <v>1558688868</v>
      </c>
      <c r="F1972" s="66">
        <v>1558688920</v>
      </c>
      <c r="G1972" s="66" t="s">
        <v>18</v>
      </c>
      <c r="H1972" s="66" t="s">
        <v>133</v>
      </c>
      <c r="I1972" s="66" t="s">
        <v>125</v>
      </c>
      <c r="J1972" s="66" t="s">
        <v>582</v>
      </c>
      <c r="K1972" s="66" t="s">
        <v>621</v>
      </c>
      <c r="L1972" s="66" t="s">
        <v>622</v>
      </c>
      <c r="M1972" s="66" t="s">
        <v>358</v>
      </c>
      <c r="N1972" s="66" t="s">
        <v>359</v>
      </c>
      <c r="O1972" s="69" t="s">
        <v>139</v>
      </c>
      <c r="P1972" s="69">
        <v>1.706</v>
      </c>
      <c r="Q1972" s="66" t="s">
        <v>86</v>
      </c>
      <c r="R1972" s="66" t="s">
        <v>472</v>
      </c>
      <c r="S1972" s="67">
        <v>71773.275500000003</v>
      </c>
      <c r="T1972" s="67">
        <f t="shared" si="30"/>
        <v>122445.20800300001</v>
      </c>
      <c r="U1972" s="67">
        <v>1435465.51</v>
      </c>
      <c r="V1972" s="68">
        <v>15</v>
      </c>
    </row>
    <row r="1973" spans="2:22" x14ac:dyDescent="0.25">
      <c r="B1973" s="66">
        <v>0</v>
      </c>
      <c r="C1973" s="66">
        <v>1524256431</v>
      </c>
      <c r="D1973" s="66">
        <v>1558685221</v>
      </c>
      <c r="E1973" s="66">
        <v>1558688868</v>
      </c>
      <c r="F1973" s="66">
        <v>1558688920</v>
      </c>
      <c r="G1973" s="66" t="s">
        <v>18</v>
      </c>
      <c r="H1973" s="66" t="s">
        <v>133</v>
      </c>
      <c r="I1973" s="66" t="s">
        <v>125</v>
      </c>
      <c r="J1973" s="66" t="s">
        <v>582</v>
      </c>
      <c r="K1973" s="66" t="s">
        <v>621</v>
      </c>
      <c r="L1973" s="66" t="s">
        <v>622</v>
      </c>
      <c r="M1973" s="66" t="s">
        <v>358</v>
      </c>
      <c r="N1973" s="66" t="s">
        <v>359</v>
      </c>
      <c r="O1973" s="69" t="s">
        <v>139</v>
      </c>
      <c r="P1973" s="69">
        <v>1.706</v>
      </c>
      <c r="Q1973" s="66" t="s">
        <v>86</v>
      </c>
      <c r="R1973" s="66" t="s">
        <v>465</v>
      </c>
      <c r="S1973" s="67">
        <v>50337.248615384502</v>
      </c>
      <c r="T1973" s="67">
        <f t="shared" si="30"/>
        <v>85875.346137845961</v>
      </c>
      <c r="U1973" s="67">
        <v>503372.48615384602</v>
      </c>
      <c r="V1973" s="68">
        <v>4</v>
      </c>
    </row>
    <row r="1974" spans="2:22" x14ac:dyDescent="0.25">
      <c r="B1974" s="66">
        <v>0</v>
      </c>
      <c r="C1974" s="66">
        <v>1524256431</v>
      </c>
      <c r="D1974" s="66">
        <v>1558685221</v>
      </c>
      <c r="E1974" s="66">
        <v>1558688868</v>
      </c>
      <c r="F1974" s="66">
        <v>1558688920</v>
      </c>
      <c r="G1974" s="66" t="s">
        <v>18</v>
      </c>
      <c r="H1974" s="66" t="s">
        <v>133</v>
      </c>
      <c r="I1974" s="66" t="s">
        <v>125</v>
      </c>
      <c r="J1974" s="66" t="s">
        <v>582</v>
      </c>
      <c r="K1974" s="66" t="s">
        <v>621</v>
      </c>
      <c r="L1974" s="66" t="s">
        <v>622</v>
      </c>
      <c r="M1974" s="66" t="s">
        <v>358</v>
      </c>
      <c r="N1974" s="66" t="s">
        <v>359</v>
      </c>
      <c r="O1974" s="69" t="s">
        <v>139</v>
      </c>
      <c r="P1974" s="69">
        <v>1.706</v>
      </c>
      <c r="Q1974" s="66" t="s">
        <v>86</v>
      </c>
      <c r="R1974" s="66" t="s">
        <v>476</v>
      </c>
      <c r="S1974" s="67">
        <v>22870.536269230801</v>
      </c>
      <c r="T1974" s="67">
        <f t="shared" si="30"/>
        <v>39017.134875307747</v>
      </c>
      <c r="U1974" s="67">
        <v>228705.362692308</v>
      </c>
      <c r="V1974" s="68">
        <v>2</v>
      </c>
    </row>
    <row r="1975" spans="2:22" x14ac:dyDescent="0.25">
      <c r="B1975" s="66">
        <v>0</v>
      </c>
      <c r="C1975" s="66">
        <v>1524256431</v>
      </c>
      <c r="D1975" s="66">
        <v>1558685221</v>
      </c>
      <c r="E1975" s="66">
        <v>1558688868</v>
      </c>
      <c r="F1975" s="66">
        <v>1558688920</v>
      </c>
      <c r="G1975" s="66" t="s">
        <v>18</v>
      </c>
      <c r="H1975" s="66" t="s">
        <v>133</v>
      </c>
      <c r="I1975" s="66" t="s">
        <v>125</v>
      </c>
      <c r="J1975" s="66" t="s">
        <v>582</v>
      </c>
      <c r="K1975" s="66" t="s">
        <v>621</v>
      </c>
      <c r="L1975" s="66" t="s">
        <v>622</v>
      </c>
      <c r="M1975" s="66" t="s">
        <v>358</v>
      </c>
      <c r="N1975" s="66" t="s">
        <v>359</v>
      </c>
      <c r="O1975" s="69" t="s">
        <v>139</v>
      </c>
      <c r="P1975" s="69">
        <v>1.706</v>
      </c>
      <c r="Q1975" s="66" t="s">
        <v>86</v>
      </c>
      <c r="R1975" s="66" t="s">
        <v>467</v>
      </c>
      <c r="S1975" s="67">
        <v>28930.046615384599</v>
      </c>
      <c r="T1975" s="67">
        <f t="shared" si="30"/>
        <v>49354.659525846124</v>
      </c>
      <c r="U1975" s="67">
        <v>144650.233076923</v>
      </c>
      <c r="V1975" s="68">
        <v>1</v>
      </c>
    </row>
    <row r="1976" spans="2:22" x14ac:dyDescent="0.25">
      <c r="B1976" s="66">
        <v>0</v>
      </c>
      <c r="C1976" s="66">
        <v>1524256431</v>
      </c>
      <c r="D1976" s="66">
        <v>1558685221</v>
      </c>
      <c r="E1976" s="66">
        <v>1558688868</v>
      </c>
      <c r="F1976" s="66">
        <v>1558688920</v>
      </c>
      <c r="G1976" s="66" t="s">
        <v>18</v>
      </c>
      <c r="H1976" s="66" t="s">
        <v>133</v>
      </c>
      <c r="I1976" s="66" t="s">
        <v>125</v>
      </c>
      <c r="J1976" s="66" t="s">
        <v>582</v>
      </c>
      <c r="K1976" s="66" t="s">
        <v>621</v>
      </c>
      <c r="L1976" s="66" t="s">
        <v>622</v>
      </c>
      <c r="M1976" s="66" t="s">
        <v>358</v>
      </c>
      <c r="N1976" s="66" t="s">
        <v>359</v>
      </c>
      <c r="O1976" s="69" t="s">
        <v>139</v>
      </c>
      <c r="P1976" s="69">
        <v>1.706</v>
      </c>
      <c r="Q1976" s="66" t="s">
        <v>88</v>
      </c>
      <c r="R1976" s="66" t="s">
        <v>472</v>
      </c>
      <c r="S1976" s="67">
        <v>84241.908967307696</v>
      </c>
      <c r="T1976" s="67">
        <f t="shared" si="30"/>
        <v>143716.69669822694</v>
      </c>
      <c r="U1976" s="67">
        <v>1684838.17934615</v>
      </c>
      <c r="V1976" s="68">
        <v>19</v>
      </c>
    </row>
    <row r="1977" spans="2:22" x14ac:dyDescent="0.25">
      <c r="B1977" s="66">
        <v>0</v>
      </c>
      <c r="C1977" s="66">
        <v>1524256431</v>
      </c>
      <c r="D1977" s="66">
        <v>1558685221</v>
      </c>
      <c r="E1977" s="66">
        <v>1558688868</v>
      </c>
      <c r="F1977" s="66">
        <v>1558688920</v>
      </c>
      <c r="G1977" s="66" t="s">
        <v>18</v>
      </c>
      <c r="H1977" s="66" t="s">
        <v>133</v>
      </c>
      <c r="I1977" s="66" t="s">
        <v>125</v>
      </c>
      <c r="J1977" s="66" t="s">
        <v>582</v>
      </c>
      <c r="K1977" s="66" t="s">
        <v>621</v>
      </c>
      <c r="L1977" s="66" t="s">
        <v>622</v>
      </c>
      <c r="M1977" s="66" t="s">
        <v>358</v>
      </c>
      <c r="N1977" s="66" t="s">
        <v>359</v>
      </c>
      <c r="O1977" s="69" t="s">
        <v>139</v>
      </c>
      <c r="P1977" s="69">
        <v>1.706</v>
      </c>
      <c r="Q1977" s="66" t="s">
        <v>88</v>
      </c>
      <c r="R1977" s="66" t="s">
        <v>474</v>
      </c>
      <c r="S1977" s="67">
        <v>3146.3562692307701</v>
      </c>
      <c r="T1977" s="67">
        <f t="shared" si="30"/>
        <v>5367.6837953076938</v>
      </c>
      <c r="U1977" s="67">
        <v>52439.271153846203</v>
      </c>
      <c r="V1977" s="68">
        <v>1</v>
      </c>
    </row>
    <row r="1978" spans="2:22" x14ac:dyDescent="0.25">
      <c r="B1978" s="66">
        <v>0</v>
      </c>
      <c r="C1978" s="66">
        <v>1524256431</v>
      </c>
      <c r="D1978" s="66">
        <v>1558685221</v>
      </c>
      <c r="E1978" s="66">
        <v>1558688868</v>
      </c>
      <c r="F1978" s="66">
        <v>1558688920</v>
      </c>
      <c r="G1978" s="66" t="s">
        <v>18</v>
      </c>
      <c r="H1978" s="66" t="s">
        <v>133</v>
      </c>
      <c r="I1978" s="66" t="s">
        <v>125</v>
      </c>
      <c r="J1978" s="66" t="s">
        <v>582</v>
      </c>
      <c r="K1978" s="66" t="s">
        <v>621</v>
      </c>
      <c r="L1978" s="66" t="s">
        <v>622</v>
      </c>
      <c r="M1978" s="66" t="s">
        <v>358</v>
      </c>
      <c r="N1978" s="66" t="s">
        <v>359</v>
      </c>
      <c r="O1978" s="69" t="s">
        <v>139</v>
      </c>
      <c r="P1978" s="69">
        <v>1.706</v>
      </c>
      <c r="Q1978" s="66" t="s">
        <v>88</v>
      </c>
      <c r="R1978" s="66" t="s">
        <v>475</v>
      </c>
      <c r="S1978" s="67">
        <v>7211.3911269230803</v>
      </c>
      <c r="T1978" s="67">
        <f t="shared" si="30"/>
        <v>12302.633262530775</v>
      </c>
      <c r="U1978" s="67">
        <v>80126.568076923097</v>
      </c>
      <c r="V1978" s="68">
        <v>1</v>
      </c>
    </row>
    <row r="1979" spans="2:22" x14ac:dyDescent="0.25">
      <c r="B1979" s="66">
        <v>0</v>
      </c>
      <c r="C1979" s="66">
        <v>1524256431</v>
      </c>
      <c r="D1979" s="66">
        <v>1558685221</v>
      </c>
      <c r="E1979" s="66">
        <v>1558688868</v>
      </c>
      <c r="F1979" s="66">
        <v>1558688920</v>
      </c>
      <c r="G1979" s="66" t="s">
        <v>18</v>
      </c>
      <c r="H1979" s="66" t="s">
        <v>133</v>
      </c>
      <c r="I1979" s="66" t="s">
        <v>125</v>
      </c>
      <c r="J1979" s="66" t="s">
        <v>582</v>
      </c>
      <c r="K1979" s="66" t="s">
        <v>621</v>
      </c>
      <c r="L1979" s="66" t="s">
        <v>622</v>
      </c>
      <c r="M1979" s="66" t="s">
        <v>358</v>
      </c>
      <c r="N1979" s="66" t="s">
        <v>359</v>
      </c>
      <c r="O1979" s="69" t="s">
        <v>139</v>
      </c>
      <c r="P1979" s="69">
        <v>1.706</v>
      </c>
      <c r="Q1979" s="66" t="s">
        <v>88</v>
      </c>
      <c r="R1979" s="66" t="s">
        <v>465</v>
      </c>
      <c r="S1979" s="67">
        <v>84985.748038461505</v>
      </c>
      <c r="T1979" s="67">
        <f t="shared" si="30"/>
        <v>144985.68615361533</v>
      </c>
      <c r="U1979" s="67">
        <v>849857.48038461502</v>
      </c>
      <c r="V1979" s="68">
        <v>8</v>
      </c>
    </row>
    <row r="1980" spans="2:22" x14ac:dyDescent="0.25">
      <c r="B1980" s="66">
        <v>0</v>
      </c>
      <c r="C1980" s="66">
        <v>1524256431</v>
      </c>
      <c r="D1980" s="66">
        <v>1558685221</v>
      </c>
      <c r="E1980" s="66">
        <v>1558688868</v>
      </c>
      <c r="F1980" s="66">
        <v>1558688920</v>
      </c>
      <c r="G1980" s="66" t="s">
        <v>18</v>
      </c>
      <c r="H1980" s="66" t="s">
        <v>133</v>
      </c>
      <c r="I1980" s="66" t="s">
        <v>125</v>
      </c>
      <c r="J1980" s="66" t="s">
        <v>582</v>
      </c>
      <c r="K1980" s="66" t="s">
        <v>621</v>
      </c>
      <c r="L1980" s="66" t="s">
        <v>622</v>
      </c>
      <c r="M1980" s="66" t="s">
        <v>358</v>
      </c>
      <c r="N1980" s="66" t="s">
        <v>359</v>
      </c>
      <c r="O1980" s="69" t="s">
        <v>139</v>
      </c>
      <c r="P1980" s="69">
        <v>1.706</v>
      </c>
      <c r="Q1980" s="66" t="s">
        <v>88</v>
      </c>
      <c r="R1980" s="66" t="s">
        <v>476</v>
      </c>
      <c r="S1980" s="67">
        <v>11935.0164615385</v>
      </c>
      <c r="T1980" s="67">
        <f t="shared" si="30"/>
        <v>20361.138083384682</v>
      </c>
      <c r="U1980" s="67">
        <v>119350.164615385</v>
      </c>
      <c r="V1980" s="68">
        <v>2</v>
      </c>
    </row>
    <row r="1981" spans="2:22" x14ac:dyDescent="0.25">
      <c r="B1981" s="66">
        <v>0</v>
      </c>
      <c r="C1981" s="66">
        <v>1524256431</v>
      </c>
      <c r="D1981" s="66">
        <v>1558685221</v>
      </c>
      <c r="E1981" s="66">
        <v>1558688868</v>
      </c>
      <c r="F1981" s="66">
        <v>1558688920</v>
      </c>
      <c r="G1981" s="66" t="s">
        <v>18</v>
      </c>
      <c r="H1981" s="66" t="s">
        <v>133</v>
      </c>
      <c r="I1981" s="66" t="s">
        <v>125</v>
      </c>
      <c r="J1981" s="66" t="s">
        <v>582</v>
      </c>
      <c r="K1981" s="66" t="s">
        <v>621</v>
      </c>
      <c r="L1981" s="66" t="s">
        <v>622</v>
      </c>
      <c r="M1981" s="66" t="s">
        <v>358</v>
      </c>
      <c r="N1981" s="66" t="s">
        <v>359</v>
      </c>
      <c r="O1981" s="69" t="s">
        <v>139</v>
      </c>
      <c r="P1981" s="69">
        <v>1.706</v>
      </c>
      <c r="Q1981" s="66" t="s">
        <v>88</v>
      </c>
      <c r="R1981" s="66" t="s">
        <v>467</v>
      </c>
      <c r="S1981" s="67">
        <v>28305.0723076924</v>
      </c>
      <c r="T1981" s="67">
        <f t="shared" si="30"/>
        <v>48288.453356923237</v>
      </c>
      <c r="U1981" s="67">
        <v>141525.36153846199</v>
      </c>
      <c r="V1981" s="68">
        <v>1</v>
      </c>
    </row>
    <row r="1982" spans="2:22" x14ac:dyDescent="0.25">
      <c r="B1982" s="66">
        <v>0</v>
      </c>
      <c r="C1982" s="66">
        <v>1524256431</v>
      </c>
      <c r="D1982" s="66">
        <v>1558685221</v>
      </c>
      <c r="E1982" s="66">
        <v>1558688868</v>
      </c>
      <c r="F1982" s="66">
        <v>1558688920</v>
      </c>
      <c r="G1982" s="66" t="s">
        <v>18</v>
      </c>
      <c r="H1982" s="66" t="s">
        <v>133</v>
      </c>
      <c r="I1982" s="66" t="s">
        <v>125</v>
      </c>
      <c r="J1982" s="66" t="s">
        <v>582</v>
      </c>
      <c r="K1982" s="66" t="s">
        <v>621</v>
      </c>
      <c r="L1982" s="66" t="s">
        <v>622</v>
      </c>
      <c r="M1982" s="66" t="s">
        <v>358</v>
      </c>
      <c r="N1982" s="66" t="s">
        <v>359</v>
      </c>
      <c r="O1982" s="69" t="s">
        <v>139</v>
      </c>
      <c r="P1982" s="69">
        <v>1.706</v>
      </c>
      <c r="Q1982" s="66" t="s">
        <v>79</v>
      </c>
      <c r="R1982" s="66" t="s">
        <v>472</v>
      </c>
      <c r="S1982" s="67">
        <v>69425.1141480769</v>
      </c>
      <c r="T1982" s="67">
        <f t="shared" si="30"/>
        <v>118439.24473661919</v>
      </c>
      <c r="U1982" s="67">
        <v>1388502.2829615399</v>
      </c>
      <c r="V1982" s="68">
        <v>20</v>
      </c>
    </row>
    <row r="1983" spans="2:22" x14ac:dyDescent="0.25">
      <c r="B1983" s="66">
        <v>0</v>
      </c>
      <c r="C1983" s="66">
        <v>1524256431</v>
      </c>
      <c r="D1983" s="66">
        <v>1558685221</v>
      </c>
      <c r="E1983" s="66">
        <v>1558688868</v>
      </c>
      <c r="F1983" s="66">
        <v>1558688920</v>
      </c>
      <c r="G1983" s="66" t="s">
        <v>18</v>
      </c>
      <c r="H1983" s="66" t="s">
        <v>133</v>
      </c>
      <c r="I1983" s="66" t="s">
        <v>125</v>
      </c>
      <c r="J1983" s="66" t="s">
        <v>582</v>
      </c>
      <c r="K1983" s="66" t="s">
        <v>621</v>
      </c>
      <c r="L1983" s="66" t="s">
        <v>622</v>
      </c>
      <c r="M1983" s="66" t="s">
        <v>358</v>
      </c>
      <c r="N1983" s="66" t="s">
        <v>359</v>
      </c>
      <c r="O1983" s="69" t="s">
        <v>139</v>
      </c>
      <c r="P1983" s="69">
        <v>1.706</v>
      </c>
      <c r="Q1983" s="66" t="s">
        <v>79</v>
      </c>
      <c r="R1983" s="66" t="s">
        <v>465</v>
      </c>
      <c r="S1983" s="67">
        <v>53207.286423076897</v>
      </c>
      <c r="T1983" s="67">
        <f t="shared" si="30"/>
        <v>90771.63063776918</v>
      </c>
      <c r="U1983" s="67">
        <v>532072.86423076899</v>
      </c>
      <c r="V1983" s="68">
        <v>5</v>
      </c>
    </row>
    <row r="1984" spans="2:22" x14ac:dyDescent="0.25">
      <c r="B1984" s="66">
        <v>0</v>
      </c>
      <c r="C1984" s="66">
        <v>1524256431</v>
      </c>
      <c r="D1984" s="66">
        <v>1558685221</v>
      </c>
      <c r="E1984" s="66">
        <v>1558688868</v>
      </c>
      <c r="F1984" s="66">
        <v>1558688920</v>
      </c>
      <c r="G1984" s="66" t="s">
        <v>18</v>
      </c>
      <c r="H1984" s="66" t="s">
        <v>133</v>
      </c>
      <c r="I1984" s="66" t="s">
        <v>125</v>
      </c>
      <c r="J1984" s="66" t="s">
        <v>582</v>
      </c>
      <c r="K1984" s="66" t="s">
        <v>621</v>
      </c>
      <c r="L1984" s="66" t="s">
        <v>622</v>
      </c>
      <c r="M1984" s="66" t="s">
        <v>358</v>
      </c>
      <c r="N1984" s="66" t="s">
        <v>359</v>
      </c>
      <c r="O1984" s="69" t="s">
        <v>139</v>
      </c>
      <c r="P1984" s="69">
        <v>1.706</v>
      </c>
      <c r="Q1984" s="66" t="s">
        <v>79</v>
      </c>
      <c r="R1984" s="66" t="s">
        <v>476</v>
      </c>
      <c r="S1984" s="67">
        <v>22416.810384615401</v>
      </c>
      <c r="T1984" s="67">
        <f t="shared" si="30"/>
        <v>38243.078516153873</v>
      </c>
      <c r="U1984" s="67">
        <v>224168.103846154</v>
      </c>
      <c r="V1984" s="68">
        <v>2</v>
      </c>
    </row>
    <row r="1985" spans="2:22" x14ac:dyDescent="0.25">
      <c r="B1985" s="66">
        <v>0</v>
      </c>
      <c r="C1985" s="66">
        <v>1524256431</v>
      </c>
      <c r="D1985" s="66">
        <v>1558685221</v>
      </c>
      <c r="E1985" s="66">
        <v>1558688868</v>
      </c>
      <c r="F1985" s="66">
        <v>1558688920</v>
      </c>
      <c r="G1985" s="66" t="s">
        <v>18</v>
      </c>
      <c r="H1985" s="66" t="s">
        <v>133</v>
      </c>
      <c r="I1985" s="66" t="s">
        <v>125</v>
      </c>
      <c r="J1985" s="66" t="s">
        <v>582</v>
      </c>
      <c r="K1985" s="66" t="s">
        <v>621</v>
      </c>
      <c r="L1985" s="66" t="s">
        <v>622</v>
      </c>
      <c r="M1985" s="66" t="s">
        <v>358</v>
      </c>
      <c r="N1985" s="66" t="s">
        <v>359</v>
      </c>
      <c r="O1985" s="69" t="s">
        <v>139</v>
      </c>
      <c r="P1985" s="69">
        <v>1.706</v>
      </c>
      <c r="Q1985" s="66" t="s">
        <v>79</v>
      </c>
      <c r="R1985" s="66" t="s">
        <v>467</v>
      </c>
      <c r="S1985" s="67">
        <v>28099.046769230801</v>
      </c>
      <c r="T1985" s="67">
        <f t="shared" si="30"/>
        <v>47936.973788307747</v>
      </c>
      <c r="U1985" s="67">
        <v>140495.23384615401</v>
      </c>
      <c r="V1985" s="68">
        <v>1</v>
      </c>
    </row>
    <row r="1986" spans="2:22" x14ac:dyDescent="0.25">
      <c r="B1986" s="66">
        <v>0</v>
      </c>
      <c r="C1986" s="66">
        <v>1524256431</v>
      </c>
      <c r="D1986" s="66">
        <v>1558685221</v>
      </c>
      <c r="E1986" s="66">
        <v>1558688868</v>
      </c>
      <c r="F1986" s="66">
        <v>1558688920</v>
      </c>
      <c r="G1986" s="66" t="s">
        <v>18</v>
      </c>
      <c r="H1986" s="66" t="s">
        <v>133</v>
      </c>
      <c r="I1986" s="66" t="s">
        <v>125</v>
      </c>
      <c r="J1986" s="66" t="s">
        <v>582</v>
      </c>
      <c r="K1986" s="66" t="s">
        <v>621</v>
      </c>
      <c r="L1986" s="66" t="s">
        <v>622</v>
      </c>
      <c r="M1986" s="66" t="s">
        <v>358</v>
      </c>
      <c r="N1986" s="66" t="s">
        <v>359</v>
      </c>
      <c r="O1986" s="69" t="s">
        <v>139</v>
      </c>
      <c r="P1986" s="69">
        <v>1.706</v>
      </c>
      <c r="Q1986" s="66" t="s">
        <v>89</v>
      </c>
      <c r="R1986" s="66" t="s">
        <v>472</v>
      </c>
      <c r="S1986" s="67">
        <v>40908.065999999999</v>
      </c>
      <c r="T1986" s="67">
        <f t="shared" si="30"/>
        <v>69789.160596000002</v>
      </c>
      <c r="U1986" s="67">
        <v>818161.32</v>
      </c>
      <c r="V1986" s="68">
        <v>9</v>
      </c>
    </row>
    <row r="1987" spans="2:22" x14ac:dyDescent="0.25">
      <c r="B1987" s="66">
        <v>0</v>
      </c>
      <c r="C1987" s="66">
        <v>1524256431</v>
      </c>
      <c r="D1987" s="66">
        <v>1558685221</v>
      </c>
      <c r="E1987" s="66">
        <v>1558688868</v>
      </c>
      <c r="F1987" s="66">
        <v>1558688920</v>
      </c>
      <c r="G1987" s="66" t="s">
        <v>18</v>
      </c>
      <c r="H1987" s="66" t="s">
        <v>133</v>
      </c>
      <c r="I1987" s="66" t="s">
        <v>125</v>
      </c>
      <c r="J1987" s="66" t="s">
        <v>582</v>
      </c>
      <c r="K1987" s="66" t="s">
        <v>621</v>
      </c>
      <c r="L1987" s="66" t="s">
        <v>622</v>
      </c>
      <c r="M1987" s="66" t="s">
        <v>358</v>
      </c>
      <c r="N1987" s="66" t="s">
        <v>359</v>
      </c>
      <c r="O1987" s="69" t="s">
        <v>139</v>
      </c>
      <c r="P1987" s="69">
        <v>1.706</v>
      </c>
      <c r="Q1987" s="66" t="s">
        <v>89</v>
      </c>
      <c r="R1987" s="66" t="s">
        <v>474</v>
      </c>
      <c r="S1987" s="67">
        <v>3382.52259230769</v>
      </c>
      <c r="T1987" s="67">
        <f t="shared" ref="T1987:T2050" si="31">S1987*P1987</f>
        <v>5770.5835424769193</v>
      </c>
      <c r="U1987" s="67">
        <v>56375.376538461504</v>
      </c>
      <c r="V1987" s="68">
        <v>1</v>
      </c>
    </row>
    <row r="1988" spans="2:22" x14ac:dyDescent="0.25">
      <c r="B1988" s="66">
        <v>0</v>
      </c>
      <c r="C1988" s="66">
        <v>1524256431</v>
      </c>
      <c r="D1988" s="66">
        <v>1558685221</v>
      </c>
      <c r="E1988" s="66">
        <v>1558688868</v>
      </c>
      <c r="F1988" s="66">
        <v>1558688920</v>
      </c>
      <c r="G1988" s="66" t="s">
        <v>18</v>
      </c>
      <c r="H1988" s="66" t="s">
        <v>133</v>
      </c>
      <c r="I1988" s="66" t="s">
        <v>125</v>
      </c>
      <c r="J1988" s="66" t="s">
        <v>582</v>
      </c>
      <c r="K1988" s="66" t="s">
        <v>621</v>
      </c>
      <c r="L1988" s="66" t="s">
        <v>622</v>
      </c>
      <c r="M1988" s="66" t="s">
        <v>358</v>
      </c>
      <c r="N1988" s="66" t="s">
        <v>359</v>
      </c>
      <c r="O1988" s="69" t="s">
        <v>139</v>
      </c>
      <c r="P1988" s="69">
        <v>1.706</v>
      </c>
      <c r="Q1988" s="66" t="s">
        <v>89</v>
      </c>
      <c r="R1988" s="66" t="s">
        <v>465</v>
      </c>
      <c r="S1988" s="67">
        <v>39856.914730769196</v>
      </c>
      <c r="T1988" s="67">
        <f t="shared" si="31"/>
        <v>67995.896530692247</v>
      </c>
      <c r="U1988" s="67">
        <v>398569.14730769198</v>
      </c>
      <c r="V1988" s="68">
        <v>4</v>
      </c>
    </row>
    <row r="1989" spans="2:22" x14ac:dyDescent="0.25">
      <c r="B1989" s="66">
        <v>0</v>
      </c>
      <c r="C1989" s="66">
        <v>1524256431</v>
      </c>
      <c r="D1989" s="66">
        <v>1558685221</v>
      </c>
      <c r="E1989" s="66">
        <v>1558688868</v>
      </c>
      <c r="F1989" s="66">
        <v>1558688920</v>
      </c>
      <c r="G1989" s="66" t="s">
        <v>18</v>
      </c>
      <c r="H1989" s="66" t="s">
        <v>133</v>
      </c>
      <c r="I1989" s="66" t="s">
        <v>125</v>
      </c>
      <c r="J1989" s="66" t="s">
        <v>582</v>
      </c>
      <c r="K1989" s="66" t="s">
        <v>621</v>
      </c>
      <c r="L1989" s="66" t="s">
        <v>622</v>
      </c>
      <c r="M1989" s="66" t="s">
        <v>358</v>
      </c>
      <c r="N1989" s="66" t="s">
        <v>359</v>
      </c>
      <c r="O1989" s="69" t="s">
        <v>139</v>
      </c>
      <c r="P1989" s="69">
        <v>1.706</v>
      </c>
      <c r="Q1989" s="66" t="s">
        <v>89</v>
      </c>
      <c r="R1989" s="66" t="s">
        <v>476</v>
      </c>
      <c r="S1989" s="67">
        <v>22635.5049230769</v>
      </c>
      <c r="T1989" s="67">
        <f t="shared" si="31"/>
        <v>38616.171398769191</v>
      </c>
      <c r="U1989" s="67">
        <v>226355.04923076899</v>
      </c>
      <c r="V1989" s="68">
        <v>2</v>
      </c>
    </row>
    <row r="1990" spans="2:22" x14ac:dyDescent="0.25">
      <c r="B1990" s="66">
        <v>0</v>
      </c>
      <c r="C1990" s="66">
        <v>1524256431</v>
      </c>
      <c r="D1990" s="66">
        <v>1558685221</v>
      </c>
      <c r="E1990" s="66">
        <v>1558688868</v>
      </c>
      <c r="F1990" s="66">
        <v>1558689389</v>
      </c>
      <c r="G1990" s="66" t="s">
        <v>18</v>
      </c>
      <c r="H1990" s="66" t="s">
        <v>133</v>
      </c>
      <c r="I1990" s="66" t="s">
        <v>125</v>
      </c>
      <c r="J1990" s="66" t="s">
        <v>582</v>
      </c>
      <c r="K1990" s="66" t="s">
        <v>621</v>
      </c>
      <c r="L1990" s="66" t="s">
        <v>622</v>
      </c>
      <c r="M1990" s="66" t="s">
        <v>245</v>
      </c>
      <c r="N1990" s="66" t="s">
        <v>360</v>
      </c>
      <c r="O1990" s="69" t="s">
        <v>139</v>
      </c>
      <c r="P1990" s="69">
        <v>1.706</v>
      </c>
      <c r="Q1990" s="66" t="s">
        <v>59</v>
      </c>
      <c r="R1990" s="66" t="s">
        <v>474</v>
      </c>
      <c r="S1990" s="67">
        <v>3167.8395230769202</v>
      </c>
      <c r="T1990" s="67">
        <f t="shared" si="31"/>
        <v>5404.3342263692257</v>
      </c>
      <c r="U1990" s="67">
        <v>52797.325384615397</v>
      </c>
      <c r="V1990" s="68">
        <v>1</v>
      </c>
    </row>
    <row r="1991" spans="2:22" x14ac:dyDescent="0.25">
      <c r="B1991" s="66">
        <v>0</v>
      </c>
      <c r="C1991" s="66">
        <v>1524256431</v>
      </c>
      <c r="D1991" s="66">
        <v>1558685221</v>
      </c>
      <c r="E1991" s="66">
        <v>1558688868</v>
      </c>
      <c r="F1991" s="66">
        <v>1558689389</v>
      </c>
      <c r="G1991" s="66" t="s">
        <v>18</v>
      </c>
      <c r="H1991" s="66" t="s">
        <v>133</v>
      </c>
      <c r="I1991" s="66" t="s">
        <v>125</v>
      </c>
      <c r="J1991" s="66" t="s">
        <v>582</v>
      </c>
      <c r="K1991" s="66" t="s">
        <v>621</v>
      </c>
      <c r="L1991" s="66" t="s">
        <v>622</v>
      </c>
      <c r="M1991" s="66" t="s">
        <v>245</v>
      </c>
      <c r="N1991" s="66" t="s">
        <v>360</v>
      </c>
      <c r="O1991" s="69" t="s">
        <v>139</v>
      </c>
      <c r="P1991" s="69">
        <v>1.706</v>
      </c>
      <c r="Q1991" s="66" t="s">
        <v>59</v>
      </c>
      <c r="R1991" s="66" t="s">
        <v>476</v>
      </c>
      <c r="S1991" s="67">
        <v>12686.4014615385</v>
      </c>
      <c r="T1991" s="67">
        <f t="shared" si="31"/>
        <v>21643.00089338468</v>
      </c>
      <c r="U1991" s="67">
        <v>126864.01461538499</v>
      </c>
      <c r="V1991" s="68">
        <v>1</v>
      </c>
    </row>
    <row r="1992" spans="2:22" x14ac:dyDescent="0.25">
      <c r="B1992" s="66">
        <v>0</v>
      </c>
      <c r="C1992" s="66">
        <v>1524256431</v>
      </c>
      <c r="D1992" s="66">
        <v>1558685221</v>
      </c>
      <c r="E1992" s="66">
        <v>1558688868</v>
      </c>
      <c r="F1992" s="66">
        <v>1558689389</v>
      </c>
      <c r="G1992" s="66" t="s">
        <v>18</v>
      </c>
      <c r="H1992" s="66" t="s">
        <v>133</v>
      </c>
      <c r="I1992" s="66" t="s">
        <v>125</v>
      </c>
      <c r="J1992" s="66" t="s">
        <v>582</v>
      </c>
      <c r="K1992" s="66" t="s">
        <v>621</v>
      </c>
      <c r="L1992" s="66" t="s">
        <v>622</v>
      </c>
      <c r="M1992" s="66" t="s">
        <v>245</v>
      </c>
      <c r="N1992" s="66" t="s">
        <v>360</v>
      </c>
      <c r="O1992" s="69" t="s">
        <v>139</v>
      </c>
      <c r="P1992" s="69">
        <v>1.706</v>
      </c>
      <c r="Q1992" s="66" t="s">
        <v>59</v>
      </c>
      <c r="R1992" s="66" t="s">
        <v>467</v>
      </c>
      <c r="S1992" s="67">
        <v>29198.261384615402</v>
      </c>
      <c r="T1992" s="67">
        <f t="shared" si="31"/>
        <v>49812.233922153871</v>
      </c>
      <c r="U1992" s="67">
        <v>145991.30692307701</v>
      </c>
      <c r="V1992" s="68">
        <v>1</v>
      </c>
    </row>
    <row r="1993" spans="2:22" x14ac:dyDescent="0.25">
      <c r="B1993" s="66">
        <v>0</v>
      </c>
      <c r="C1993" s="66">
        <v>1524256431</v>
      </c>
      <c r="D1993" s="66">
        <v>1558685221</v>
      </c>
      <c r="E1993" s="66">
        <v>1558688868</v>
      </c>
      <c r="F1993" s="66">
        <v>1558689389</v>
      </c>
      <c r="G1993" s="66" t="s">
        <v>18</v>
      </c>
      <c r="H1993" s="66" t="s">
        <v>133</v>
      </c>
      <c r="I1993" s="66" t="s">
        <v>125</v>
      </c>
      <c r="J1993" s="66" t="s">
        <v>582</v>
      </c>
      <c r="K1993" s="66" t="s">
        <v>621</v>
      </c>
      <c r="L1993" s="66" t="s">
        <v>622</v>
      </c>
      <c r="M1993" s="66" t="s">
        <v>245</v>
      </c>
      <c r="N1993" s="66" t="s">
        <v>360</v>
      </c>
      <c r="O1993" s="69" t="s">
        <v>139</v>
      </c>
      <c r="P1993" s="69">
        <v>1.706</v>
      </c>
      <c r="Q1993" s="66" t="s">
        <v>59</v>
      </c>
      <c r="R1993" s="66" t="s">
        <v>478</v>
      </c>
      <c r="S1993" s="67">
        <v>56308.269</v>
      </c>
      <c r="T1993" s="67">
        <f t="shared" si="31"/>
        <v>96061.906913999992</v>
      </c>
      <c r="U1993" s="67">
        <v>187694.23</v>
      </c>
      <c r="V1993" s="68">
        <v>1</v>
      </c>
    </row>
    <row r="1994" spans="2:22" x14ac:dyDescent="0.25">
      <c r="B1994" s="66">
        <v>0</v>
      </c>
      <c r="C1994" s="66">
        <v>1524256431</v>
      </c>
      <c r="D1994" s="66">
        <v>1558685221</v>
      </c>
      <c r="E1994" s="66">
        <v>1558688868</v>
      </c>
      <c r="F1994" s="66">
        <v>1558689389</v>
      </c>
      <c r="G1994" s="66" t="s">
        <v>18</v>
      </c>
      <c r="H1994" s="66" t="s">
        <v>133</v>
      </c>
      <c r="I1994" s="66" t="s">
        <v>125</v>
      </c>
      <c r="J1994" s="66" t="s">
        <v>582</v>
      </c>
      <c r="K1994" s="66" t="s">
        <v>621</v>
      </c>
      <c r="L1994" s="66" t="s">
        <v>622</v>
      </c>
      <c r="M1994" s="66" t="s">
        <v>245</v>
      </c>
      <c r="N1994" s="66" t="s">
        <v>360</v>
      </c>
      <c r="O1994" s="69" t="s">
        <v>139</v>
      </c>
      <c r="P1994" s="69">
        <v>1.706</v>
      </c>
      <c r="Q1994" s="66" t="s">
        <v>86</v>
      </c>
      <c r="R1994" s="66" t="s">
        <v>472</v>
      </c>
      <c r="S1994" s="67">
        <v>115554.18799999999</v>
      </c>
      <c r="T1994" s="67">
        <f t="shared" si="31"/>
        <v>197135.44472799997</v>
      </c>
      <c r="U1994" s="67">
        <v>2311083.7599999998</v>
      </c>
      <c r="V1994" s="68">
        <v>27</v>
      </c>
    </row>
    <row r="1995" spans="2:22" x14ac:dyDescent="0.25">
      <c r="B1995" s="66">
        <v>0</v>
      </c>
      <c r="C1995" s="66">
        <v>1524256431</v>
      </c>
      <c r="D1995" s="66">
        <v>1558685221</v>
      </c>
      <c r="E1995" s="66">
        <v>1558688868</v>
      </c>
      <c r="F1995" s="66">
        <v>1558689389</v>
      </c>
      <c r="G1995" s="66" t="s">
        <v>18</v>
      </c>
      <c r="H1995" s="66" t="s">
        <v>133</v>
      </c>
      <c r="I1995" s="66" t="s">
        <v>125</v>
      </c>
      <c r="J1995" s="66" t="s">
        <v>582</v>
      </c>
      <c r="K1995" s="66" t="s">
        <v>621</v>
      </c>
      <c r="L1995" s="66" t="s">
        <v>622</v>
      </c>
      <c r="M1995" s="66" t="s">
        <v>245</v>
      </c>
      <c r="N1995" s="66" t="s">
        <v>360</v>
      </c>
      <c r="O1995" s="69" t="s">
        <v>139</v>
      </c>
      <c r="P1995" s="69">
        <v>1.706</v>
      </c>
      <c r="Q1995" s="66" t="s">
        <v>86</v>
      </c>
      <c r="R1995" s="66" t="s">
        <v>474</v>
      </c>
      <c r="S1995" s="67">
        <v>3515.6010000000001</v>
      </c>
      <c r="T1995" s="67">
        <f t="shared" si="31"/>
        <v>5997.6153059999997</v>
      </c>
      <c r="U1995" s="67">
        <v>58593.35</v>
      </c>
      <c r="V1995" s="68">
        <v>2</v>
      </c>
    </row>
    <row r="1996" spans="2:22" x14ac:dyDescent="0.25">
      <c r="B1996" s="66">
        <v>0</v>
      </c>
      <c r="C1996" s="66">
        <v>1524256431</v>
      </c>
      <c r="D1996" s="66">
        <v>1558685221</v>
      </c>
      <c r="E1996" s="66">
        <v>1558688868</v>
      </c>
      <c r="F1996" s="66">
        <v>1558689389</v>
      </c>
      <c r="G1996" s="66" t="s">
        <v>18</v>
      </c>
      <c r="H1996" s="66" t="s">
        <v>133</v>
      </c>
      <c r="I1996" s="66" t="s">
        <v>125</v>
      </c>
      <c r="J1996" s="66" t="s">
        <v>582</v>
      </c>
      <c r="K1996" s="66" t="s">
        <v>621</v>
      </c>
      <c r="L1996" s="66" t="s">
        <v>622</v>
      </c>
      <c r="M1996" s="66" t="s">
        <v>245</v>
      </c>
      <c r="N1996" s="66" t="s">
        <v>360</v>
      </c>
      <c r="O1996" s="69" t="s">
        <v>139</v>
      </c>
      <c r="P1996" s="69">
        <v>1.706</v>
      </c>
      <c r="Q1996" s="66" t="s">
        <v>86</v>
      </c>
      <c r="R1996" s="66" t="s">
        <v>465</v>
      </c>
      <c r="S1996" s="67">
        <v>50476.329692307598</v>
      </c>
      <c r="T1996" s="67">
        <f t="shared" si="31"/>
        <v>86112.618455076765</v>
      </c>
      <c r="U1996" s="67">
        <v>504763.29692307702</v>
      </c>
      <c r="V1996" s="68">
        <v>6</v>
      </c>
    </row>
    <row r="1997" spans="2:22" x14ac:dyDescent="0.25">
      <c r="B1997" s="66">
        <v>0</v>
      </c>
      <c r="C1997" s="66">
        <v>1524256431</v>
      </c>
      <c r="D1997" s="66">
        <v>1558685221</v>
      </c>
      <c r="E1997" s="66">
        <v>1558688868</v>
      </c>
      <c r="F1997" s="66">
        <v>1558689389</v>
      </c>
      <c r="G1997" s="66" t="s">
        <v>18</v>
      </c>
      <c r="H1997" s="66" t="s">
        <v>133</v>
      </c>
      <c r="I1997" s="66" t="s">
        <v>125</v>
      </c>
      <c r="J1997" s="66" t="s">
        <v>582</v>
      </c>
      <c r="K1997" s="66" t="s">
        <v>621</v>
      </c>
      <c r="L1997" s="66" t="s">
        <v>622</v>
      </c>
      <c r="M1997" s="66" t="s">
        <v>245</v>
      </c>
      <c r="N1997" s="66" t="s">
        <v>360</v>
      </c>
      <c r="O1997" s="69" t="s">
        <v>139</v>
      </c>
      <c r="P1997" s="69">
        <v>1.706</v>
      </c>
      <c r="Q1997" s="66" t="s">
        <v>86</v>
      </c>
      <c r="R1997" s="66" t="s">
        <v>476</v>
      </c>
      <c r="S1997" s="67">
        <v>58890.3680769231</v>
      </c>
      <c r="T1997" s="67">
        <f t="shared" si="31"/>
        <v>100466.9679392308</v>
      </c>
      <c r="U1997" s="67">
        <v>588903.68076923105</v>
      </c>
      <c r="V1997" s="68">
        <v>5</v>
      </c>
    </row>
    <row r="1998" spans="2:22" x14ac:dyDescent="0.25">
      <c r="B1998" s="66">
        <v>0</v>
      </c>
      <c r="C1998" s="66">
        <v>1524256431</v>
      </c>
      <c r="D1998" s="66">
        <v>1558685221</v>
      </c>
      <c r="E1998" s="66">
        <v>1558688868</v>
      </c>
      <c r="F1998" s="66">
        <v>1558689389</v>
      </c>
      <c r="G1998" s="66" t="s">
        <v>18</v>
      </c>
      <c r="H1998" s="66" t="s">
        <v>133</v>
      </c>
      <c r="I1998" s="66" t="s">
        <v>125</v>
      </c>
      <c r="J1998" s="66" t="s">
        <v>582</v>
      </c>
      <c r="K1998" s="66" t="s">
        <v>621</v>
      </c>
      <c r="L1998" s="66" t="s">
        <v>622</v>
      </c>
      <c r="M1998" s="66" t="s">
        <v>245</v>
      </c>
      <c r="N1998" s="66" t="s">
        <v>360</v>
      </c>
      <c r="O1998" s="69" t="s">
        <v>139</v>
      </c>
      <c r="P1998" s="69">
        <v>1.706</v>
      </c>
      <c r="Q1998" s="66" t="s">
        <v>88</v>
      </c>
      <c r="R1998" s="66" t="s">
        <v>472</v>
      </c>
      <c r="S1998" s="67">
        <v>171936.34265384599</v>
      </c>
      <c r="T1998" s="67">
        <f t="shared" si="31"/>
        <v>293323.40056746127</v>
      </c>
      <c r="U1998" s="67">
        <v>3438726.8530769199</v>
      </c>
      <c r="V1998" s="68">
        <v>40</v>
      </c>
    </row>
    <row r="1999" spans="2:22" x14ac:dyDescent="0.25">
      <c r="B1999" s="66">
        <v>0</v>
      </c>
      <c r="C1999" s="66">
        <v>1524256431</v>
      </c>
      <c r="D1999" s="66">
        <v>1558685221</v>
      </c>
      <c r="E1999" s="66">
        <v>1558688868</v>
      </c>
      <c r="F1999" s="66">
        <v>1558689389</v>
      </c>
      <c r="G1999" s="66" t="s">
        <v>18</v>
      </c>
      <c r="H1999" s="66" t="s">
        <v>133</v>
      </c>
      <c r="I1999" s="66" t="s">
        <v>125</v>
      </c>
      <c r="J1999" s="66" t="s">
        <v>582</v>
      </c>
      <c r="K1999" s="66" t="s">
        <v>621</v>
      </c>
      <c r="L1999" s="66" t="s">
        <v>622</v>
      </c>
      <c r="M1999" s="66" t="s">
        <v>245</v>
      </c>
      <c r="N1999" s="66" t="s">
        <v>360</v>
      </c>
      <c r="O1999" s="69" t="s">
        <v>139</v>
      </c>
      <c r="P1999" s="69">
        <v>1.706</v>
      </c>
      <c r="Q1999" s="66" t="s">
        <v>88</v>
      </c>
      <c r="R1999" s="66" t="s">
        <v>473</v>
      </c>
      <c r="S1999" s="67">
        <v>2412.6076153846202</v>
      </c>
      <c r="T1999" s="67">
        <f t="shared" si="31"/>
        <v>4115.9085918461624</v>
      </c>
      <c r="U1999" s="67">
        <v>48252.152307692297</v>
      </c>
      <c r="V1999" s="68">
        <v>1</v>
      </c>
    </row>
    <row r="2000" spans="2:22" x14ac:dyDescent="0.25">
      <c r="B2000" s="66">
        <v>0</v>
      </c>
      <c r="C2000" s="66">
        <v>1524256431</v>
      </c>
      <c r="D2000" s="66">
        <v>1558685221</v>
      </c>
      <c r="E2000" s="66">
        <v>1558688868</v>
      </c>
      <c r="F2000" s="66">
        <v>1558689389</v>
      </c>
      <c r="G2000" s="66" t="s">
        <v>18</v>
      </c>
      <c r="H2000" s="66" t="s">
        <v>133</v>
      </c>
      <c r="I2000" s="66" t="s">
        <v>125</v>
      </c>
      <c r="J2000" s="66" t="s">
        <v>582</v>
      </c>
      <c r="K2000" s="66" t="s">
        <v>621</v>
      </c>
      <c r="L2000" s="66" t="s">
        <v>622</v>
      </c>
      <c r="M2000" s="66" t="s">
        <v>245</v>
      </c>
      <c r="N2000" s="66" t="s">
        <v>360</v>
      </c>
      <c r="O2000" s="69" t="s">
        <v>139</v>
      </c>
      <c r="P2000" s="69">
        <v>1.706</v>
      </c>
      <c r="Q2000" s="66" t="s">
        <v>88</v>
      </c>
      <c r="R2000" s="66" t="s">
        <v>474</v>
      </c>
      <c r="S2000" s="67">
        <v>3224.6182153846098</v>
      </c>
      <c r="T2000" s="67">
        <f t="shared" si="31"/>
        <v>5501.1986754461441</v>
      </c>
      <c r="U2000" s="67">
        <v>53743.636923076898</v>
      </c>
      <c r="V2000" s="68">
        <v>1</v>
      </c>
    </row>
    <row r="2001" spans="2:22" x14ac:dyDescent="0.25">
      <c r="B2001" s="66">
        <v>0</v>
      </c>
      <c r="C2001" s="66">
        <v>1524256431</v>
      </c>
      <c r="D2001" s="66">
        <v>1558685221</v>
      </c>
      <c r="E2001" s="66">
        <v>1558688868</v>
      </c>
      <c r="F2001" s="66">
        <v>1558689389</v>
      </c>
      <c r="G2001" s="66" t="s">
        <v>18</v>
      </c>
      <c r="H2001" s="66" t="s">
        <v>133</v>
      </c>
      <c r="I2001" s="66" t="s">
        <v>125</v>
      </c>
      <c r="J2001" s="66" t="s">
        <v>582</v>
      </c>
      <c r="K2001" s="66" t="s">
        <v>621</v>
      </c>
      <c r="L2001" s="66" t="s">
        <v>622</v>
      </c>
      <c r="M2001" s="66" t="s">
        <v>245</v>
      </c>
      <c r="N2001" s="66" t="s">
        <v>360</v>
      </c>
      <c r="O2001" s="69" t="s">
        <v>139</v>
      </c>
      <c r="P2001" s="69">
        <v>1.706</v>
      </c>
      <c r="Q2001" s="66" t="s">
        <v>88</v>
      </c>
      <c r="R2001" s="66" t="s">
        <v>465</v>
      </c>
      <c r="S2001" s="67">
        <v>154316.85076922999</v>
      </c>
      <c r="T2001" s="67">
        <f t="shared" si="31"/>
        <v>263264.54741230636</v>
      </c>
      <c r="U2001" s="67">
        <v>1543168.50769231</v>
      </c>
      <c r="V2001" s="68">
        <v>13</v>
      </c>
    </row>
    <row r="2002" spans="2:22" x14ac:dyDescent="0.25">
      <c r="B2002" s="66">
        <v>0</v>
      </c>
      <c r="C2002" s="66">
        <v>1524256431</v>
      </c>
      <c r="D2002" s="66">
        <v>1558685221</v>
      </c>
      <c r="E2002" s="66">
        <v>1558688868</v>
      </c>
      <c r="F2002" s="66">
        <v>1558689389</v>
      </c>
      <c r="G2002" s="66" t="s">
        <v>18</v>
      </c>
      <c r="H2002" s="66" t="s">
        <v>133</v>
      </c>
      <c r="I2002" s="66" t="s">
        <v>125</v>
      </c>
      <c r="J2002" s="66" t="s">
        <v>582</v>
      </c>
      <c r="K2002" s="66" t="s">
        <v>621</v>
      </c>
      <c r="L2002" s="66" t="s">
        <v>622</v>
      </c>
      <c r="M2002" s="66" t="s">
        <v>245</v>
      </c>
      <c r="N2002" s="66" t="s">
        <v>360</v>
      </c>
      <c r="O2002" s="69" t="s">
        <v>139</v>
      </c>
      <c r="P2002" s="69">
        <v>1.706</v>
      </c>
      <c r="Q2002" s="66" t="s">
        <v>88</v>
      </c>
      <c r="R2002" s="66" t="s">
        <v>476</v>
      </c>
      <c r="S2002" s="67">
        <v>45449.541000000099</v>
      </c>
      <c r="T2002" s="67">
        <f t="shared" si="31"/>
        <v>77536.916946000172</v>
      </c>
      <c r="U2002" s="67">
        <v>454495.41</v>
      </c>
      <c r="V2002" s="68">
        <v>4</v>
      </c>
    </row>
    <row r="2003" spans="2:22" x14ac:dyDescent="0.25">
      <c r="B2003" s="66">
        <v>0</v>
      </c>
      <c r="C2003" s="66">
        <v>1524256431</v>
      </c>
      <c r="D2003" s="66">
        <v>1558685221</v>
      </c>
      <c r="E2003" s="66">
        <v>1558688868</v>
      </c>
      <c r="F2003" s="66">
        <v>1558689389</v>
      </c>
      <c r="G2003" s="66" t="s">
        <v>18</v>
      </c>
      <c r="H2003" s="66" t="s">
        <v>133</v>
      </c>
      <c r="I2003" s="66" t="s">
        <v>125</v>
      </c>
      <c r="J2003" s="66" t="s">
        <v>582</v>
      </c>
      <c r="K2003" s="66" t="s">
        <v>621</v>
      </c>
      <c r="L2003" s="66" t="s">
        <v>622</v>
      </c>
      <c r="M2003" s="66" t="s">
        <v>245</v>
      </c>
      <c r="N2003" s="66" t="s">
        <v>360</v>
      </c>
      <c r="O2003" s="69" t="s">
        <v>139</v>
      </c>
      <c r="P2003" s="69">
        <v>1.706</v>
      </c>
      <c r="Q2003" s="66" t="s">
        <v>88</v>
      </c>
      <c r="R2003" s="66" t="s">
        <v>467</v>
      </c>
      <c r="S2003" s="67">
        <v>50999.798153846197</v>
      </c>
      <c r="T2003" s="67">
        <f t="shared" si="31"/>
        <v>87005.655650461616</v>
      </c>
      <c r="U2003" s="67">
        <v>254998.99076923099</v>
      </c>
      <c r="V2003" s="68">
        <v>2</v>
      </c>
    </row>
    <row r="2004" spans="2:22" x14ac:dyDescent="0.25">
      <c r="B2004" s="66">
        <v>0</v>
      </c>
      <c r="C2004" s="66">
        <v>1524256431</v>
      </c>
      <c r="D2004" s="66">
        <v>1558685221</v>
      </c>
      <c r="E2004" s="66">
        <v>1558688868</v>
      </c>
      <c r="F2004" s="66">
        <v>1558689389</v>
      </c>
      <c r="G2004" s="66" t="s">
        <v>18</v>
      </c>
      <c r="H2004" s="66" t="s">
        <v>133</v>
      </c>
      <c r="I2004" s="66" t="s">
        <v>125</v>
      </c>
      <c r="J2004" s="66" t="s">
        <v>582</v>
      </c>
      <c r="K2004" s="66" t="s">
        <v>621</v>
      </c>
      <c r="L2004" s="66" t="s">
        <v>622</v>
      </c>
      <c r="M2004" s="66" t="s">
        <v>245</v>
      </c>
      <c r="N2004" s="66" t="s">
        <v>360</v>
      </c>
      <c r="O2004" s="69" t="s">
        <v>139</v>
      </c>
      <c r="P2004" s="69">
        <v>1.706</v>
      </c>
      <c r="Q2004" s="66" t="s">
        <v>79</v>
      </c>
      <c r="R2004" s="66" t="s">
        <v>472</v>
      </c>
      <c r="S2004" s="67">
        <v>84155.915911538395</v>
      </c>
      <c r="T2004" s="67">
        <f t="shared" si="31"/>
        <v>143569.9925450845</v>
      </c>
      <c r="U2004" s="67">
        <v>1683118.3182307701</v>
      </c>
      <c r="V2004" s="68">
        <v>25</v>
      </c>
    </row>
    <row r="2005" spans="2:22" x14ac:dyDescent="0.25">
      <c r="B2005" s="66">
        <v>0</v>
      </c>
      <c r="C2005" s="66">
        <v>1524256431</v>
      </c>
      <c r="D2005" s="66">
        <v>1558685221</v>
      </c>
      <c r="E2005" s="66">
        <v>1558688868</v>
      </c>
      <c r="F2005" s="66">
        <v>1558689389</v>
      </c>
      <c r="G2005" s="66" t="s">
        <v>18</v>
      </c>
      <c r="H2005" s="66" t="s">
        <v>133</v>
      </c>
      <c r="I2005" s="66" t="s">
        <v>125</v>
      </c>
      <c r="J2005" s="66" t="s">
        <v>582</v>
      </c>
      <c r="K2005" s="66" t="s">
        <v>621</v>
      </c>
      <c r="L2005" s="66" t="s">
        <v>622</v>
      </c>
      <c r="M2005" s="66" t="s">
        <v>245</v>
      </c>
      <c r="N2005" s="66" t="s">
        <v>360</v>
      </c>
      <c r="O2005" s="69" t="s">
        <v>139</v>
      </c>
      <c r="P2005" s="69">
        <v>1.706</v>
      </c>
      <c r="Q2005" s="66" t="s">
        <v>79</v>
      </c>
      <c r="R2005" s="66" t="s">
        <v>474</v>
      </c>
      <c r="S2005" s="67">
        <v>3786.7906153846102</v>
      </c>
      <c r="T2005" s="67">
        <f t="shared" si="31"/>
        <v>6460.2647898461446</v>
      </c>
      <c r="U2005" s="67">
        <v>63113.176923076899</v>
      </c>
      <c r="V2005" s="68">
        <v>1</v>
      </c>
    </row>
    <row r="2006" spans="2:22" x14ac:dyDescent="0.25">
      <c r="B2006" s="66">
        <v>0</v>
      </c>
      <c r="C2006" s="66">
        <v>1524256431</v>
      </c>
      <c r="D2006" s="66">
        <v>1558685221</v>
      </c>
      <c r="E2006" s="66">
        <v>1558688868</v>
      </c>
      <c r="F2006" s="66">
        <v>1558689389</v>
      </c>
      <c r="G2006" s="66" t="s">
        <v>18</v>
      </c>
      <c r="H2006" s="66" t="s">
        <v>133</v>
      </c>
      <c r="I2006" s="66" t="s">
        <v>125</v>
      </c>
      <c r="J2006" s="66" t="s">
        <v>582</v>
      </c>
      <c r="K2006" s="66" t="s">
        <v>621</v>
      </c>
      <c r="L2006" s="66" t="s">
        <v>622</v>
      </c>
      <c r="M2006" s="66" t="s">
        <v>245</v>
      </c>
      <c r="N2006" s="66" t="s">
        <v>360</v>
      </c>
      <c r="O2006" s="69" t="s">
        <v>139</v>
      </c>
      <c r="P2006" s="69">
        <v>1.706</v>
      </c>
      <c r="Q2006" s="66" t="s">
        <v>79</v>
      </c>
      <c r="R2006" s="66" t="s">
        <v>465</v>
      </c>
      <c r="S2006" s="67">
        <v>87849.184846153701</v>
      </c>
      <c r="T2006" s="67">
        <f t="shared" si="31"/>
        <v>149870.70934753821</v>
      </c>
      <c r="U2006" s="67">
        <v>878491.84846153902</v>
      </c>
      <c r="V2006" s="68">
        <v>9</v>
      </c>
    </row>
    <row r="2007" spans="2:22" x14ac:dyDescent="0.25">
      <c r="B2007" s="66">
        <v>0</v>
      </c>
      <c r="C2007" s="66">
        <v>1524256431</v>
      </c>
      <c r="D2007" s="66">
        <v>1558685221</v>
      </c>
      <c r="E2007" s="66">
        <v>1558688868</v>
      </c>
      <c r="F2007" s="66">
        <v>1558689389</v>
      </c>
      <c r="G2007" s="66" t="s">
        <v>18</v>
      </c>
      <c r="H2007" s="66" t="s">
        <v>133</v>
      </c>
      <c r="I2007" s="66" t="s">
        <v>125</v>
      </c>
      <c r="J2007" s="66" t="s">
        <v>582</v>
      </c>
      <c r="K2007" s="66" t="s">
        <v>621</v>
      </c>
      <c r="L2007" s="66" t="s">
        <v>622</v>
      </c>
      <c r="M2007" s="66" t="s">
        <v>245</v>
      </c>
      <c r="N2007" s="66" t="s">
        <v>360</v>
      </c>
      <c r="O2007" s="69" t="s">
        <v>139</v>
      </c>
      <c r="P2007" s="69">
        <v>1.706</v>
      </c>
      <c r="Q2007" s="66" t="s">
        <v>79</v>
      </c>
      <c r="R2007" s="66" t="s">
        <v>476</v>
      </c>
      <c r="S2007" s="67">
        <v>36700.029692307799</v>
      </c>
      <c r="T2007" s="67">
        <f t="shared" si="31"/>
        <v>62610.2506550771</v>
      </c>
      <c r="U2007" s="67">
        <v>367000.29692307702</v>
      </c>
      <c r="V2007" s="68">
        <v>4</v>
      </c>
    </row>
    <row r="2008" spans="2:22" x14ac:dyDescent="0.25">
      <c r="B2008" s="66">
        <v>0</v>
      </c>
      <c r="C2008" s="66">
        <v>1524256431</v>
      </c>
      <c r="D2008" s="66">
        <v>1558685221</v>
      </c>
      <c r="E2008" s="66">
        <v>1558688868</v>
      </c>
      <c r="F2008" s="66">
        <v>1558689389</v>
      </c>
      <c r="G2008" s="66" t="s">
        <v>18</v>
      </c>
      <c r="H2008" s="66" t="s">
        <v>133</v>
      </c>
      <c r="I2008" s="66" t="s">
        <v>125</v>
      </c>
      <c r="J2008" s="66" t="s">
        <v>582</v>
      </c>
      <c r="K2008" s="66" t="s">
        <v>621</v>
      </c>
      <c r="L2008" s="66" t="s">
        <v>622</v>
      </c>
      <c r="M2008" s="66" t="s">
        <v>245</v>
      </c>
      <c r="N2008" s="66" t="s">
        <v>360</v>
      </c>
      <c r="O2008" s="69" t="s">
        <v>139</v>
      </c>
      <c r="P2008" s="69">
        <v>1.706</v>
      </c>
      <c r="Q2008" s="66" t="s">
        <v>79</v>
      </c>
      <c r="R2008" s="66" t="s">
        <v>467</v>
      </c>
      <c r="S2008" s="67">
        <v>28428.847538461599</v>
      </c>
      <c r="T2008" s="67">
        <f t="shared" si="31"/>
        <v>48499.613900615484</v>
      </c>
      <c r="U2008" s="67">
        <v>142144.237692308</v>
      </c>
      <c r="V2008" s="68">
        <v>1</v>
      </c>
    </row>
    <row r="2009" spans="2:22" x14ac:dyDescent="0.25">
      <c r="B2009" s="66">
        <v>0</v>
      </c>
      <c r="C2009" s="66">
        <v>1524256431</v>
      </c>
      <c r="D2009" s="66">
        <v>1558685221</v>
      </c>
      <c r="E2009" s="66">
        <v>1558688868</v>
      </c>
      <c r="F2009" s="66">
        <v>1558689389</v>
      </c>
      <c r="G2009" s="66" t="s">
        <v>18</v>
      </c>
      <c r="H2009" s="66" t="s">
        <v>133</v>
      </c>
      <c r="I2009" s="66" t="s">
        <v>125</v>
      </c>
      <c r="J2009" s="66" t="s">
        <v>582</v>
      </c>
      <c r="K2009" s="66" t="s">
        <v>621</v>
      </c>
      <c r="L2009" s="66" t="s">
        <v>622</v>
      </c>
      <c r="M2009" s="66" t="s">
        <v>245</v>
      </c>
      <c r="N2009" s="66" t="s">
        <v>360</v>
      </c>
      <c r="O2009" s="69" t="s">
        <v>139</v>
      </c>
      <c r="P2009" s="69">
        <v>1.706</v>
      </c>
      <c r="Q2009" s="66" t="s">
        <v>89</v>
      </c>
      <c r="R2009" s="66" t="s">
        <v>472</v>
      </c>
      <c r="S2009" s="67">
        <v>139620.49249999999</v>
      </c>
      <c r="T2009" s="67">
        <f t="shared" si="31"/>
        <v>238192.56020499999</v>
      </c>
      <c r="U2009" s="67">
        <v>2792409.85</v>
      </c>
      <c r="V2009" s="68">
        <v>32</v>
      </c>
    </row>
    <row r="2010" spans="2:22" x14ac:dyDescent="0.25">
      <c r="B2010" s="66">
        <v>0</v>
      </c>
      <c r="C2010" s="66">
        <v>1524256431</v>
      </c>
      <c r="D2010" s="66">
        <v>1558685221</v>
      </c>
      <c r="E2010" s="66">
        <v>1558688868</v>
      </c>
      <c r="F2010" s="66">
        <v>1558689389</v>
      </c>
      <c r="G2010" s="66" t="s">
        <v>18</v>
      </c>
      <c r="H2010" s="66" t="s">
        <v>133</v>
      </c>
      <c r="I2010" s="66" t="s">
        <v>125</v>
      </c>
      <c r="J2010" s="66" t="s">
        <v>582</v>
      </c>
      <c r="K2010" s="66" t="s">
        <v>621</v>
      </c>
      <c r="L2010" s="66" t="s">
        <v>622</v>
      </c>
      <c r="M2010" s="66" t="s">
        <v>245</v>
      </c>
      <c r="N2010" s="66" t="s">
        <v>360</v>
      </c>
      <c r="O2010" s="69" t="s">
        <v>139</v>
      </c>
      <c r="P2010" s="69">
        <v>1.706</v>
      </c>
      <c r="Q2010" s="66" t="s">
        <v>89</v>
      </c>
      <c r="R2010" s="66" t="s">
        <v>474</v>
      </c>
      <c r="S2010" s="67">
        <v>3097.39716923077</v>
      </c>
      <c r="T2010" s="67">
        <f t="shared" si="31"/>
        <v>5284.159570707694</v>
      </c>
      <c r="U2010" s="67">
        <v>51623.286153846202</v>
      </c>
      <c r="V2010" s="68">
        <v>1</v>
      </c>
    </row>
    <row r="2011" spans="2:22" x14ac:dyDescent="0.25">
      <c r="B2011" s="66">
        <v>0</v>
      </c>
      <c r="C2011" s="66">
        <v>1524256431</v>
      </c>
      <c r="D2011" s="66">
        <v>1558685221</v>
      </c>
      <c r="E2011" s="66">
        <v>1558688868</v>
      </c>
      <c r="F2011" s="66">
        <v>1558689389</v>
      </c>
      <c r="G2011" s="66" t="s">
        <v>18</v>
      </c>
      <c r="H2011" s="66" t="s">
        <v>133</v>
      </c>
      <c r="I2011" s="66" t="s">
        <v>125</v>
      </c>
      <c r="J2011" s="66" t="s">
        <v>582</v>
      </c>
      <c r="K2011" s="66" t="s">
        <v>621</v>
      </c>
      <c r="L2011" s="66" t="s">
        <v>622</v>
      </c>
      <c r="M2011" s="66" t="s">
        <v>245</v>
      </c>
      <c r="N2011" s="66" t="s">
        <v>360</v>
      </c>
      <c r="O2011" s="69" t="s">
        <v>139</v>
      </c>
      <c r="P2011" s="69">
        <v>1.706</v>
      </c>
      <c r="Q2011" s="66" t="s">
        <v>89</v>
      </c>
      <c r="R2011" s="66" t="s">
        <v>465</v>
      </c>
      <c r="S2011" s="67">
        <v>75853.760292307794</v>
      </c>
      <c r="T2011" s="67">
        <f t="shared" si="31"/>
        <v>129406.51505867709</v>
      </c>
      <c r="U2011" s="67">
        <v>758537.60292307695</v>
      </c>
      <c r="V2011" s="68">
        <v>7</v>
      </c>
    </row>
    <row r="2012" spans="2:22" x14ac:dyDescent="0.25">
      <c r="B2012" s="66">
        <v>0</v>
      </c>
      <c r="C2012" s="66">
        <v>1524256431</v>
      </c>
      <c r="D2012" s="66">
        <v>1558685221</v>
      </c>
      <c r="E2012" s="66">
        <v>1558688868</v>
      </c>
      <c r="F2012" s="66">
        <v>1558689389</v>
      </c>
      <c r="G2012" s="66" t="s">
        <v>18</v>
      </c>
      <c r="H2012" s="66" t="s">
        <v>133</v>
      </c>
      <c r="I2012" s="66" t="s">
        <v>125</v>
      </c>
      <c r="J2012" s="66" t="s">
        <v>582</v>
      </c>
      <c r="K2012" s="66" t="s">
        <v>621</v>
      </c>
      <c r="L2012" s="66" t="s">
        <v>622</v>
      </c>
      <c r="M2012" s="66" t="s">
        <v>245</v>
      </c>
      <c r="N2012" s="66" t="s">
        <v>360</v>
      </c>
      <c r="O2012" s="69" t="s">
        <v>139</v>
      </c>
      <c r="P2012" s="69">
        <v>1.706</v>
      </c>
      <c r="Q2012" s="66" t="s">
        <v>89</v>
      </c>
      <c r="R2012" s="66" t="s">
        <v>476</v>
      </c>
      <c r="S2012" s="67">
        <v>33519.802923076997</v>
      </c>
      <c r="T2012" s="67">
        <f t="shared" si="31"/>
        <v>57184.783786769352</v>
      </c>
      <c r="U2012" s="67">
        <v>335198.02923076903</v>
      </c>
      <c r="V2012" s="68">
        <v>4</v>
      </c>
    </row>
    <row r="2013" spans="2:22" x14ac:dyDescent="0.25">
      <c r="B2013" s="66">
        <v>0</v>
      </c>
      <c r="C2013" s="66">
        <v>1524256431</v>
      </c>
      <c r="D2013" s="66">
        <v>1558685221</v>
      </c>
      <c r="E2013" s="66">
        <v>1558688868</v>
      </c>
      <c r="F2013" s="66">
        <v>1558689389</v>
      </c>
      <c r="G2013" s="66" t="s">
        <v>18</v>
      </c>
      <c r="H2013" s="66" t="s">
        <v>133</v>
      </c>
      <c r="I2013" s="66" t="s">
        <v>125</v>
      </c>
      <c r="J2013" s="66" t="s">
        <v>582</v>
      </c>
      <c r="K2013" s="66" t="s">
        <v>621</v>
      </c>
      <c r="L2013" s="66" t="s">
        <v>622</v>
      </c>
      <c r="M2013" s="66" t="s">
        <v>245</v>
      </c>
      <c r="N2013" s="66" t="s">
        <v>360</v>
      </c>
      <c r="O2013" s="69" t="s">
        <v>139</v>
      </c>
      <c r="P2013" s="69">
        <v>1.706</v>
      </c>
      <c r="Q2013" s="66" t="s">
        <v>89</v>
      </c>
      <c r="R2013" s="66" t="s">
        <v>467</v>
      </c>
      <c r="S2013" s="67">
        <v>26299.9884615384</v>
      </c>
      <c r="T2013" s="67">
        <f t="shared" si="31"/>
        <v>44867.780315384509</v>
      </c>
      <c r="U2013" s="67">
        <v>131499.94230769199</v>
      </c>
      <c r="V2013" s="68">
        <v>1</v>
      </c>
    </row>
    <row r="2014" spans="2:22" x14ac:dyDescent="0.25">
      <c r="B2014" s="66">
        <v>0</v>
      </c>
      <c r="C2014" s="66">
        <v>1524256431</v>
      </c>
      <c r="D2014" s="66">
        <v>1558685221</v>
      </c>
      <c r="E2014" s="66">
        <v>1558692516</v>
      </c>
      <c r="F2014" s="66">
        <v>1558692516</v>
      </c>
      <c r="G2014" s="66" t="s">
        <v>18</v>
      </c>
      <c r="H2014" s="66" t="s">
        <v>133</v>
      </c>
      <c r="I2014" s="66" t="s">
        <v>125</v>
      </c>
      <c r="J2014" s="66" t="s">
        <v>582</v>
      </c>
      <c r="K2014" s="66" t="s">
        <v>244</v>
      </c>
      <c r="L2014" s="66" t="s">
        <v>363</v>
      </c>
      <c r="O2014" s="69" t="s">
        <v>139</v>
      </c>
      <c r="P2014" s="69">
        <v>1.706</v>
      </c>
      <c r="Q2014" s="66" t="s">
        <v>59</v>
      </c>
      <c r="R2014" s="66" t="s">
        <v>475</v>
      </c>
      <c r="S2014" s="67">
        <v>6436.9024961538398</v>
      </c>
      <c r="T2014" s="67">
        <f t="shared" si="31"/>
        <v>10981.35565843845</v>
      </c>
      <c r="U2014" s="67">
        <v>71521.138846153801</v>
      </c>
      <c r="V2014" s="68">
        <v>1</v>
      </c>
    </row>
    <row r="2015" spans="2:22" x14ac:dyDescent="0.25">
      <c r="B2015" s="66">
        <v>0</v>
      </c>
      <c r="C2015" s="66">
        <v>1524256431</v>
      </c>
      <c r="D2015" s="66">
        <v>1558685221</v>
      </c>
      <c r="E2015" s="66">
        <v>1558692516</v>
      </c>
      <c r="F2015" s="66">
        <v>1558692516</v>
      </c>
      <c r="G2015" s="66" t="s">
        <v>18</v>
      </c>
      <c r="H2015" s="66" t="s">
        <v>133</v>
      </c>
      <c r="I2015" s="66" t="s">
        <v>125</v>
      </c>
      <c r="J2015" s="66" t="s">
        <v>582</v>
      </c>
      <c r="K2015" s="66" t="s">
        <v>244</v>
      </c>
      <c r="L2015" s="66" t="s">
        <v>363</v>
      </c>
      <c r="O2015" s="69" t="s">
        <v>139</v>
      </c>
      <c r="P2015" s="69">
        <v>1.706</v>
      </c>
      <c r="Q2015" s="66" t="s">
        <v>59</v>
      </c>
      <c r="R2015" s="66" t="s">
        <v>465</v>
      </c>
      <c r="S2015" s="67">
        <v>31043.744346153901</v>
      </c>
      <c r="T2015" s="67">
        <f t="shared" si="31"/>
        <v>52960.62785453855</v>
      </c>
      <c r="U2015" s="67">
        <v>310437.443461538</v>
      </c>
      <c r="V2015" s="68">
        <v>4</v>
      </c>
    </row>
    <row r="2016" spans="2:22" x14ac:dyDescent="0.25">
      <c r="B2016" s="66">
        <v>0</v>
      </c>
      <c r="C2016" s="66">
        <v>1524256431</v>
      </c>
      <c r="D2016" s="66">
        <v>1558685221</v>
      </c>
      <c r="E2016" s="66">
        <v>1558692516</v>
      </c>
      <c r="F2016" s="66">
        <v>1558692516</v>
      </c>
      <c r="G2016" s="66" t="s">
        <v>18</v>
      </c>
      <c r="H2016" s="66" t="s">
        <v>133</v>
      </c>
      <c r="I2016" s="66" t="s">
        <v>125</v>
      </c>
      <c r="J2016" s="66" t="s">
        <v>582</v>
      </c>
      <c r="K2016" s="66" t="s">
        <v>244</v>
      </c>
      <c r="L2016" s="66" t="s">
        <v>363</v>
      </c>
      <c r="O2016" s="69" t="s">
        <v>139</v>
      </c>
      <c r="P2016" s="69">
        <v>1.706</v>
      </c>
      <c r="Q2016" s="66" t="s">
        <v>59</v>
      </c>
      <c r="R2016" s="66" t="s">
        <v>466</v>
      </c>
      <c r="S2016" s="67">
        <v>32542.6914230769</v>
      </c>
      <c r="T2016" s="67">
        <f t="shared" si="31"/>
        <v>55517.831567769186</v>
      </c>
      <c r="U2016" s="67">
        <v>216951.276153846</v>
      </c>
      <c r="V2016" s="68">
        <v>2</v>
      </c>
    </row>
    <row r="2017" spans="2:22" x14ac:dyDescent="0.25">
      <c r="B2017" s="66">
        <v>0</v>
      </c>
      <c r="C2017" s="66">
        <v>1524256431</v>
      </c>
      <c r="D2017" s="66">
        <v>1558685221</v>
      </c>
      <c r="E2017" s="66">
        <v>1558692516</v>
      </c>
      <c r="F2017" s="66">
        <v>1558692516</v>
      </c>
      <c r="G2017" s="66" t="s">
        <v>18</v>
      </c>
      <c r="H2017" s="66" t="s">
        <v>133</v>
      </c>
      <c r="I2017" s="66" t="s">
        <v>125</v>
      </c>
      <c r="J2017" s="66" t="s">
        <v>582</v>
      </c>
      <c r="K2017" s="66" t="s">
        <v>244</v>
      </c>
      <c r="L2017" s="66" t="s">
        <v>363</v>
      </c>
      <c r="O2017" s="69" t="s">
        <v>139</v>
      </c>
      <c r="P2017" s="69">
        <v>1.706</v>
      </c>
      <c r="Q2017" s="66" t="s">
        <v>59</v>
      </c>
      <c r="R2017" s="66" t="s">
        <v>467</v>
      </c>
      <c r="S2017" s="67">
        <v>26021.336923077</v>
      </c>
      <c r="T2017" s="67">
        <f t="shared" si="31"/>
        <v>44392.400790769359</v>
      </c>
      <c r="U2017" s="67">
        <v>130106.68461538501</v>
      </c>
      <c r="V2017" s="68">
        <v>1</v>
      </c>
    </row>
    <row r="2018" spans="2:22" x14ac:dyDescent="0.25">
      <c r="B2018" s="66">
        <v>0</v>
      </c>
      <c r="C2018" s="66">
        <v>1524256431</v>
      </c>
      <c r="D2018" s="66">
        <v>1558685221</v>
      </c>
      <c r="E2018" s="66">
        <v>1558692516</v>
      </c>
      <c r="F2018" s="66">
        <v>1558692516</v>
      </c>
      <c r="G2018" s="66" t="s">
        <v>18</v>
      </c>
      <c r="H2018" s="66" t="s">
        <v>133</v>
      </c>
      <c r="I2018" s="66" t="s">
        <v>125</v>
      </c>
      <c r="J2018" s="66" t="s">
        <v>582</v>
      </c>
      <c r="K2018" s="66" t="s">
        <v>244</v>
      </c>
      <c r="L2018" s="66" t="s">
        <v>363</v>
      </c>
      <c r="O2018" s="69" t="s">
        <v>139</v>
      </c>
      <c r="P2018" s="69">
        <v>1.706</v>
      </c>
      <c r="Q2018" s="66" t="s">
        <v>59</v>
      </c>
      <c r="R2018" s="66" t="s">
        <v>469</v>
      </c>
      <c r="S2018" s="67">
        <v>86608.917096153906</v>
      </c>
      <c r="T2018" s="67">
        <f t="shared" si="31"/>
        <v>147754.81256603857</v>
      </c>
      <c r="U2018" s="67">
        <v>247454.04884615401</v>
      </c>
      <c r="V2018" s="68">
        <v>1</v>
      </c>
    </row>
    <row r="2019" spans="2:22" x14ac:dyDescent="0.25">
      <c r="B2019" s="66">
        <v>0</v>
      </c>
      <c r="C2019" s="66">
        <v>1524256431</v>
      </c>
      <c r="D2019" s="66">
        <v>1558685221</v>
      </c>
      <c r="E2019" s="66">
        <v>1558692516</v>
      </c>
      <c r="F2019" s="66">
        <v>1558699811</v>
      </c>
      <c r="G2019" s="66" t="s">
        <v>18</v>
      </c>
      <c r="H2019" s="66" t="s">
        <v>133</v>
      </c>
      <c r="I2019" s="66" t="s">
        <v>125</v>
      </c>
      <c r="J2019" s="66" t="s">
        <v>582</v>
      </c>
      <c r="K2019" s="66" t="s">
        <v>244</v>
      </c>
      <c r="L2019" s="66" t="s">
        <v>363</v>
      </c>
      <c r="M2019" s="66" t="s">
        <v>623</v>
      </c>
      <c r="N2019" s="66" t="s">
        <v>624</v>
      </c>
      <c r="O2019" s="69" t="s">
        <v>139</v>
      </c>
      <c r="P2019" s="69">
        <v>1.706</v>
      </c>
      <c r="Q2019" s="66" t="s">
        <v>59</v>
      </c>
      <c r="R2019" s="66" t="s">
        <v>474</v>
      </c>
      <c r="S2019" s="67">
        <v>24151.128230769202</v>
      </c>
      <c r="T2019" s="67">
        <f t="shared" si="31"/>
        <v>41201.82476169226</v>
      </c>
      <c r="U2019" s="67">
        <v>402518.80384615401</v>
      </c>
      <c r="V2019" s="68">
        <v>7</v>
      </c>
    </row>
    <row r="2020" spans="2:22" x14ac:dyDescent="0.25">
      <c r="B2020" s="66">
        <v>0</v>
      </c>
      <c r="C2020" s="66">
        <v>1524256431</v>
      </c>
      <c r="D2020" s="66">
        <v>1558685221</v>
      </c>
      <c r="E2020" s="66">
        <v>1558692516</v>
      </c>
      <c r="F2020" s="66">
        <v>1558699811</v>
      </c>
      <c r="G2020" s="66" t="s">
        <v>18</v>
      </c>
      <c r="H2020" s="66" t="s">
        <v>133</v>
      </c>
      <c r="I2020" s="66" t="s">
        <v>125</v>
      </c>
      <c r="J2020" s="66" t="s">
        <v>582</v>
      </c>
      <c r="K2020" s="66" t="s">
        <v>244</v>
      </c>
      <c r="L2020" s="66" t="s">
        <v>363</v>
      </c>
      <c r="M2020" s="66" t="s">
        <v>623</v>
      </c>
      <c r="N2020" s="66" t="s">
        <v>624</v>
      </c>
      <c r="O2020" s="69" t="s">
        <v>139</v>
      </c>
      <c r="P2020" s="69">
        <v>1.706</v>
      </c>
      <c r="Q2020" s="66" t="s">
        <v>59</v>
      </c>
      <c r="R2020" s="66" t="s">
        <v>471</v>
      </c>
      <c r="S2020" s="67">
        <v>58841.464123076999</v>
      </c>
      <c r="T2020" s="67">
        <f t="shared" si="31"/>
        <v>100383.53779396936</v>
      </c>
      <c r="U2020" s="67">
        <v>735518.30153846205</v>
      </c>
      <c r="V2020" s="68">
        <v>11</v>
      </c>
    </row>
    <row r="2021" spans="2:22" x14ac:dyDescent="0.25">
      <c r="B2021" s="66">
        <v>0</v>
      </c>
      <c r="C2021" s="66">
        <v>1524256431</v>
      </c>
      <c r="D2021" s="66">
        <v>1558685221</v>
      </c>
      <c r="E2021" s="66">
        <v>1558692516</v>
      </c>
      <c r="F2021" s="66">
        <v>1558699811</v>
      </c>
      <c r="G2021" s="66" t="s">
        <v>18</v>
      </c>
      <c r="H2021" s="66" t="s">
        <v>133</v>
      </c>
      <c r="I2021" s="66" t="s">
        <v>125</v>
      </c>
      <c r="J2021" s="66" t="s">
        <v>582</v>
      </c>
      <c r="K2021" s="66" t="s">
        <v>244</v>
      </c>
      <c r="L2021" s="66" t="s">
        <v>363</v>
      </c>
      <c r="M2021" s="66" t="s">
        <v>623</v>
      </c>
      <c r="N2021" s="66" t="s">
        <v>624</v>
      </c>
      <c r="O2021" s="69" t="s">
        <v>139</v>
      </c>
      <c r="P2021" s="69">
        <v>1.706</v>
      </c>
      <c r="Q2021" s="66" t="s">
        <v>59</v>
      </c>
      <c r="R2021" s="66" t="s">
        <v>475</v>
      </c>
      <c r="S2021" s="67">
        <v>75081.997107692398</v>
      </c>
      <c r="T2021" s="67">
        <f t="shared" si="31"/>
        <v>128089.88706572323</v>
      </c>
      <c r="U2021" s="67">
        <v>834244.41230769199</v>
      </c>
      <c r="V2021" s="68">
        <v>11</v>
      </c>
    </row>
    <row r="2022" spans="2:22" x14ac:dyDescent="0.25">
      <c r="B2022" s="66">
        <v>0</v>
      </c>
      <c r="C2022" s="66">
        <v>1524256431</v>
      </c>
      <c r="D2022" s="66">
        <v>1558685221</v>
      </c>
      <c r="E2022" s="66">
        <v>1558692516</v>
      </c>
      <c r="F2022" s="66">
        <v>1558699811</v>
      </c>
      <c r="G2022" s="66" t="s">
        <v>18</v>
      </c>
      <c r="H2022" s="66" t="s">
        <v>133</v>
      </c>
      <c r="I2022" s="66" t="s">
        <v>125</v>
      </c>
      <c r="J2022" s="66" t="s">
        <v>582</v>
      </c>
      <c r="K2022" s="66" t="s">
        <v>244</v>
      </c>
      <c r="L2022" s="66" t="s">
        <v>363</v>
      </c>
      <c r="M2022" s="66" t="s">
        <v>623</v>
      </c>
      <c r="N2022" s="66" t="s">
        <v>624</v>
      </c>
      <c r="O2022" s="69" t="s">
        <v>139</v>
      </c>
      <c r="P2022" s="69">
        <v>1.706</v>
      </c>
      <c r="Q2022" s="66" t="s">
        <v>59</v>
      </c>
      <c r="R2022" s="66" t="s">
        <v>465</v>
      </c>
      <c r="S2022" s="67">
        <v>96659.665961538602</v>
      </c>
      <c r="T2022" s="67">
        <f t="shared" si="31"/>
        <v>164901.39013038485</v>
      </c>
      <c r="U2022" s="67">
        <v>966596.659615385</v>
      </c>
      <c r="V2022" s="68">
        <v>12</v>
      </c>
    </row>
    <row r="2023" spans="2:22" x14ac:dyDescent="0.25">
      <c r="B2023" s="66">
        <v>0</v>
      </c>
      <c r="C2023" s="66">
        <v>1524256431</v>
      </c>
      <c r="D2023" s="66">
        <v>1558685221</v>
      </c>
      <c r="E2023" s="66">
        <v>1558692516</v>
      </c>
      <c r="F2023" s="66">
        <v>1558699811</v>
      </c>
      <c r="G2023" s="66" t="s">
        <v>18</v>
      </c>
      <c r="H2023" s="66" t="s">
        <v>133</v>
      </c>
      <c r="I2023" s="66" t="s">
        <v>125</v>
      </c>
      <c r="J2023" s="66" t="s">
        <v>582</v>
      </c>
      <c r="K2023" s="66" t="s">
        <v>244</v>
      </c>
      <c r="L2023" s="66" t="s">
        <v>363</v>
      </c>
      <c r="M2023" s="66" t="s">
        <v>623</v>
      </c>
      <c r="N2023" s="66" t="s">
        <v>624</v>
      </c>
      <c r="O2023" s="69" t="s">
        <v>139</v>
      </c>
      <c r="P2023" s="69">
        <v>1.706</v>
      </c>
      <c r="Q2023" s="66" t="s">
        <v>59</v>
      </c>
      <c r="R2023" s="66" t="s">
        <v>476</v>
      </c>
      <c r="S2023" s="67">
        <v>101864.07692307699</v>
      </c>
      <c r="T2023" s="67">
        <f t="shared" si="31"/>
        <v>173780.11523076936</v>
      </c>
      <c r="U2023" s="67">
        <v>1018640.7692307699</v>
      </c>
      <c r="V2023" s="68">
        <v>10</v>
      </c>
    </row>
    <row r="2024" spans="2:22" x14ac:dyDescent="0.25">
      <c r="B2024" s="66">
        <v>0</v>
      </c>
      <c r="C2024" s="66">
        <v>1524256431</v>
      </c>
      <c r="D2024" s="66">
        <v>1558685221</v>
      </c>
      <c r="E2024" s="66">
        <v>1558692516</v>
      </c>
      <c r="F2024" s="66">
        <v>1558699811</v>
      </c>
      <c r="G2024" s="66" t="s">
        <v>18</v>
      </c>
      <c r="H2024" s="66" t="s">
        <v>133</v>
      </c>
      <c r="I2024" s="66" t="s">
        <v>125</v>
      </c>
      <c r="J2024" s="66" t="s">
        <v>582</v>
      </c>
      <c r="K2024" s="66" t="s">
        <v>244</v>
      </c>
      <c r="L2024" s="66" t="s">
        <v>363</v>
      </c>
      <c r="M2024" s="66" t="s">
        <v>623</v>
      </c>
      <c r="N2024" s="66" t="s">
        <v>624</v>
      </c>
      <c r="O2024" s="69" t="s">
        <v>139</v>
      </c>
      <c r="P2024" s="69">
        <v>1.706</v>
      </c>
      <c r="Q2024" s="66" t="s">
        <v>59</v>
      </c>
      <c r="R2024" s="66" t="s">
        <v>466</v>
      </c>
      <c r="S2024" s="67">
        <v>66882.022961538503</v>
      </c>
      <c r="T2024" s="67">
        <f t="shared" si="31"/>
        <v>114100.73117238468</v>
      </c>
      <c r="U2024" s="67">
        <v>445880.15307692299</v>
      </c>
      <c r="V2024" s="68">
        <v>4</v>
      </c>
    </row>
    <row r="2025" spans="2:22" x14ac:dyDescent="0.25">
      <c r="B2025" s="66">
        <v>0</v>
      </c>
      <c r="C2025" s="66">
        <v>1524256431</v>
      </c>
      <c r="D2025" s="66">
        <v>1558685221</v>
      </c>
      <c r="E2025" s="66">
        <v>1558692516</v>
      </c>
      <c r="F2025" s="66">
        <v>1558699811</v>
      </c>
      <c r="G2025" s="66" t="s">
        <v>18</v>
      </c>
      <c r="H2025" s="66" t="s">
        <v>133</v>
      </c>
      <c r="I2025" s="66" t="s">
        <v>125</v>
      </c>
      <c r="J2025" s="66" t="s">
        <v>582</v>
      </c>
      <c r="K2025" s="66" t="s">
        <v>244</v>
      </c>
      <c r="L2025" s="66" t="s">
        <v>363</v>
      </c>
      <c r="M2025" s="66" t="s">
        <v>623</v>
      </c>
      <c r="N2025" s="66" t="s">
        <v>624</v>
      </c>
      <c r="O2025" s="69" t="s">
        <v>139</v>
      </c>
      <c r="P2025" s="69">
        <v>1.706</v>
      </c>
      <c r="Q2025" s="66" t="s">
        <v>59</v>
      </c>
      <c r="R2025" s="66" t="s">
        <v>467</v>
      </c>
      <c r="S2025" s="67">
        <v>116374.131230769</v>
      </c>
      <c r="T2025" s="67">
        <f t="shared" si="31"/>
        <v>198534.26787969191</v>
      </c>
      <c r="U2025" s="67">
        <v>581870.65615384595</v>
      </c>
      <c r="V2025" s="68">
        <v>4</v>
      </c>
    </row>
    <row r="2026" spans="2:22" x14ac:dyDescent="0.25">
      <c r="B2026" s="66">
        <v>0</v>
      </c>
      <c r="C2026" s="66">
        <v>1524256431</v>
      </c>
      <c r="D2026" s="66">
        <v>1558685221</v>
      </c>
      <c r="E2026" s="66">
        <v>1558692516</v>
      </c>
      <c r="F2026" s="66">
        <v>1558699811</v>
      </c>
      <c r="G2026" s="66" t="s">
        <v>18</v>
      </c>
      <c r="H2026" s="66" t="s">
        <v>133</v>
      </c>
      <c r="I2026" s="66" t="s">
        <v>125</v>
      </c>
      <c r="J2026" s="66" t="s">
        <v>582</v>
      </c>
      <c r="K2026" s="66" t="s">
        <v>244</v>
      </c>
      <c r="L2026" s="66" t="s">
        <v>363</v>
      </c>
      <c r="M2026" s="66" t="s">
        <v>623</v>
      </c>
      <c r="N2026" s="66" t="s">
        <v>624</v>
      </c>
      <c r="O2026" s="69" t="s">
        <v>139</v>
      </c>
      <c r="P2026" s="69">
        <v>1.706</v>
      </c>
      <c r="Q2026" s="66" t="s">
        <v>59</v>
      </c>
      <c r="R2026" s="66" t="s">
        <v>468</v>
      </c>
      <c r="S2026" s="67">
        <v>42262.987500000003</v>
      </c>
      <c r="T2026" s="67">
        <f t="shared" si="31"/>
        <v>72100.656675000006</v>
      </c>
      <c r="U2026" s="67">
        <v>169051.95</v>
      </c>
      <c r="V2026" s="68">
        <v>1</v>
      </c>
    </row>
    <row r="2027" spans="2:22" x14ac:dyDescent="0.25">
      <c r="B2027" s="66">
        <v>0</v>
      </c>
      <c r="C2027" s="66">
        <v>1524256431</v>
      </c>
      <c r="D2027" s="66">
        <v>1558685221</v>
      </c>
      <c r="E2027" s="66">
        <v>1558692516</v>
      </c>
      <c r="F2027" s="66">
        <v>1558714401</v>
      </c>
      <c r="G2027" s="66" t="s">
        <v>18</v>
      </c>
      <c r="H2027" s="66" t="s">
        <v>133</v>
      </c>
      <c r="I2027" s="66" t="s">
        <v>125</v>
      </c>
      <c r="J2027" s="66" t="s">
        <v>582</v>
      </c>
      <c r="K2027" s="66" t="s">
        <v>244</v>
      </c>
      <c r="L2027" s="66" t="s">
        <v>363</v>
      </c>
      <c r="M2027" s="66" t="s">
        <v>625</v>
      </c>
      <c r="N2027" s="66" t="s">
        <v>626</v>
      </c>
      <c r="O2027" s="69" t="s">
        <v>139</v>
      </c>
      <c r="P2027" s="69">
        <v>1.706</v>
      </c>
      <c r="Q2027" s="66" t="s">
        <v>59</v>
      </c>
      <c r="R2027" s="66" t="s">
        <v>473</v>
      </c>
      <c r="S2027" s="67">
        <v>1530.76961538462</v>
      </c>
      <c r="T2027" s="67">
        <f t="shared" si="31"/>
        <v>2611.4929638461617</v>
      </c>
      <c r="U2027" s="67">
        <v>30615.392307692298</v>
      </c>
      <c r="V2027" s="68">
        <v>2</v>
      </c>
    </row>
    <row r="2028" spans="2:22" x14ac:dyDescent="0.25">
      <c r="B2028" s="66">
        <v>0</v>
      </c>
      <c r="C2028" s="66">
        <v>1524256431</v>
      </c>
      <c r="D2028" s="66">
        <v>1558685221</v>
      </c>
      <c r="E2028" s="66">
        <v>1558692516</v>
      </c>
      <c r="F2028" s="66">
        <v>1558714401</v>
      </c>
      <c r="G2028" s="66" t="s">
        <v>18</v>
      </c>
      <c r="H2028" s="66" t="s">
        <v>133</v>
      </c>
      <c r="I2028" s="66" t="s">
        <v>125</v>
      </c>
      <c r="J2028" s="66" t="s">
        <v>582</v>
      </c>
      <c r="K2028" s="66" t="s">
        <v>244</v>
      </c>
      <c r="L2028" s="66" t="s">
        <v>363</v>
      </c>
      <c r="M2028" s="66" t="s">
        <v>625</v>
      </c>
      <c r="N2028" s="66" t="s">
        <v>626</v>
      </c>
      <c r="O2028" s="69" t="s">
        <v>139</v>
      </c>
      <c r="P2028" s="69">
        <v>1.706</v>
      </c>
      <c r="Q2028" s="66" t="s">
        <v>59</v>
      </c>
      <c r="R2028" s="66" t="s">
        <v>471</v>
      </c>
      <c r="S2028" s="67">
        <v>31841.184953846201</v>
      </c>
      <c r="T2028" s="67">
        <f t="shared" si="31"/>
        <v>54321.061531261621</v>
      </c>
      <c r="U2028" s="67">
        <v>398014.81192307698</v>
      </c>
      <c r="V2028" s="68">
        <v>9</v>
      </c>
    </row>
    <row r="2029" spans="2:22" x14ac:dyDescent="0.25">
      <c r="B2029" s="66">
        <v>0</v>
      </c>
      <c r="C2029" s="66">
        <v>1524256431</v>
      </c>
      <c r="D2029" s="66">
        <v>1558685221</v>
      </c>
      <c r="E2029" s="66">
        <v>1558692516</v>
      </c>
      <c r="F2029" s="66">
        <v>1558714401</v>
      </c>
      <c r="G2029" s="66" t="s">
        <v>18</v>
      </c>
      <c r="H2029" s="66" t="s">
        <v>133</v>
      </c>
      <c r="I2029" s="66" t="s">
        <v>125</v>
      </c>
      <c r="J2029" s="66" t="s">
        <v>582</v>
      </c>
      <c r="K2029" s="66" t="s">
        <v>244</v>
      </c>
      <c r="L2029" s="66" t="s">
        <v>363</v>
      </c>
      <c r="M2029" s="66" t="s">
        <v>625</v>
      </c>
      <c r="N2029" s="66" t="s">
        <v>626</v>
      </c>
      <c r="O2029" s="69" t="s">
        <v>139</v>
      </c>
      <c r="P2029" s="69">
        <v>1.706</v>
      </c>
      <c r="Q2029" s="66" t="s">
        <v>59</v>
      </c>
      <c r="R2029" s="66" t="s">
        <v>475</v>
      </c>
      <c r="S2029" s="67">
        <v>91272.584007692203</v>
      </c>
      <c r="T2029" s="67">
        <f t="shared" si="31"/>
        <v>155711.02831712289</v>
      </c>
      <c r="U2029" s="67">
        <v>1014139.82230769</v>
      </c>
      <c r="V2029" s="68">
        <v>14</v>
      </c>
    </row>
    <row r="2030" spans="2:22" x14ac:dyDescent="0.25">
      <c r="B2030" s="66">
        <v>0</v>
      </c>
      <c r="C2030" s="66">
        <v>1524256431</v>
      </c>
      <c r="D2030" s="66">
        <v>1558685221</v>
      </c>
      <c r="E2030" s="66">
        <v>1558692516</v>
      </c>
      <c r="F2030" s="66">
        <v>1558714401</v>
      </c>
      <c r="G2030" s="66" t="s">
        <v>18</v>
      </c>
      <c r="H2030" s="66" t="s">
        <v>133</v>
      </c>
      <c r="I2030" s="66" t="s">
        <v>125</v>
      </c>
      <c r="J2030" s="66" t="s">
        <v>582</v>
      </c>
      <c r="K2030" s="66" t="s">
        <v>244</v>
      </c>
      <c r="L2030" s="66" t="s">
        <v>363</v>
      </c>
      <c r="M2030" s="66" t="s">
        <v>625</v>
      </c>
      <c r="N2030" s="66" t="s">
        <v>626</v>
      </c>
      <c r="O2030" s="69" t="s">
        <v>139</v>
      </c>
      <c r="P2030" s="69">
        <v>1.706</v>
      </c>
      <c r="Q2030" s="66" t="s">
        <v>59</v>
      </c>
      <c r="R2030" s="66" t="s">
        <v>476</v>
      </c>
      <c r="S2030" s="67">
        <v>143765.52753846199</v>
      </c>
      <c r="T2030" s="67">
        <f t="shared" si="31"/>
        <v>245263.98998061614</v>
      </c>
      <c r="U2030" s="67">
        <v>1437655.2753846201</v>
      </c>
      <c r="V2030" s="68">
        <v>14</v>
      </c>
    </row>
    <row r="2031" spans="2:22" x14ac:dyDescent="0.25">
      <c r="B2031" s="66">
        <v>0</v>
      </c>
      <c r="C2031" s="66">
        <v>1524256431</v>
      </c>
      <c r="D2031" s="66">
        <v>1558685221</v>
      </c>
      <c r="E2031" s="66">
        <v>1558692516</v>
      </c>
      <c r="F2031" s="66">
        <v>1558714401</v>
      </c>
      <c r="G2031" s="66" t="s">
        <v>18</v>
      </c>
      <c r="H2031" s="66" t="s">
        <v>133</v>
      </c>
      <c r="I2031" s="66" t="s">
        <v>125</v>
      </c>
      <c r="J2031" s="66" t="s">
        <v>582</v>
      </c>
      <c r="K2031" s="66" t="s">
        <v>244</v>
      </c>
      <c r="L2031" s="66" t="s">
        <v>363</v>
      </c>
      <c r="M2031" s="66" t="s">
        <v>625</v>
      </c>
      <c r="N2031" s="66" t="s">
        <v>626</v>
      </c>
      <c r="O2031" s="69" t="s">
        <v>139</v>
      </c>
      <c r="P2031" s="69">
        <v>1.706</v>
      </c>
      <c r="Q2031" s="66" t="s">
        <v>59</v>
      </c>
      <c r="R2031" s="66" t="s">
        <v>466</v>
      </c>
      <c r="S2031" s="67">
        <v>190589.37830769201</v>
      </c>
      <c r="T2031" s="67">
        <f t="shared" si="31"/>
        <v>325145.47939292254</v>
      </c>
      <c r="U2031" s="67">
        <v>1270595.8553846199</v>
      </c>
      <c r="V2031" s="68">
        <v>11</v>
      </c>
    </row>
    <row r="2032" spans="2:22" x14ac:dyDescent="0.25">
      <c r="B2032" s="66">
        <v>0</v>
      </c>
      <c r="C2032" s="66">
        <v>1524256431</v>
      </c>
      <c r="D2032" s="66">
        <v>1558685221</v>
      </c>
      <c r="E2032" s="66">
        <v>1558692516</v>
      </c>
      <c r="F2032" s="66">
        <v>1558714401</v>
      </c>
      <c r="G2032" s="66" t="s">
        <v>18</v>
      </c>
      <c r="H2032" s="66" t="s">
        <v>133</v>
      </c>
      <c r="I2032" s="66" t="s">
        <v>125</v>
      </c>
      <c r="J2032" s="66" t="s">
        <v>582</v>
      </c>
      <c r="K2032" s="66" t="s">
        <v>244</v>
      </c>
      <c r="L2032" s="66" t="s">
        <v>363</v>
      </c>
      <c r="M2032" s="66" t="s">
        <v>625</v>
      </c>
      <c r="N2032" s="66" t="s">
        <v>626</v>
      </c>
      <c r="O2032" s="69" t="s">
        <v>139</v>
      </c>
      <c r="P2032" s="69">
        <v>1.706</v>
      </c>
      <c r="Q2032" s="66" t="s">
        <v>59</v>
      </c>
      <c r="R2032" s="66" t="s">
        <v>467</v>
      </c>
      <c r="S2032" s="67">
        <v>104168.42915384599</v>
      </c>
      <c r="T2032" s="67">
        <f t="shared" si="31"/>
        <v>177711.34013646125</v>
      </c>
      <c r="U2032" s="67">
        <v>520842.14576923102</v>
      </c>
      <c r="V2032" s="68">
        <v>4</v>
      </c>
    </row>
    <row r="2033" spans="2:22" x14ac:dyDescent="0.25">
      <c r="B2033" s="66">
        <v>0</v>
      </c>
      <c r="C2033" s="66">
        <v>1524256431</v>
      </c>
      <c r="D2033" s="66">
        <v>1558685221</v>
      </c>
      <c r="E2033" s="66">
        <v>1558692516</v>
      </c>
      <c r="F2033" s="66">
        <v>1558714401</v>
      </c>
      <c r="G2033" s="66" t="s">
        <v>18</v>
      </c>
      <c r="H2033" s="66" t="s">
        <v>133</v>
      </c>
      <c r="I2033" s="66" t="s">
        <v>125</v>
      </c>
      <c r="J2033" s="66" t="s">
        <v>582</v>
      </c>
      <c r="K2033" s="66" t="s">
        <v>244</v>
      </c>
      <c r="L2033" s="66" t="s">
        <v>363</v>
      </c>
      <c r="M2033" s="66" t="s">
        <v>625</v>
      </c>
      <c r="N2033" s="66" t="s">
        <v>626</v>
      </c>
      <c r="O2033" s="69" t="s">
        <v>139</v>
      </c>
      <c r="P2033" s="69">
        <v>1.706</v>
      </c>
      <c r="Q2033" s="66" t="s">
        <v>59</v>
      </c>
      <c r="R2033" s="66" t="s">
        <v>468</v>
      </c>
      <c r="S2033" s="67">
        <v>40881.337500000001</v>
      </c>
      <c r="T2033" s="67">
        <f t="shared" si="31"/>
        <v>69743.561774999995</v>
      </c>
      <c r="U2033" s="67">
        <v>163525.35</v>
      </c>
      <c r="V2033" s="68">
        <v>1</v>
      </c>
    </row>
    <row r="2034" spans="2:22" x14ac:dyDescent="0.25">
      <c r="B2034" s="66">
        <v>0</v>
      </c>
      <c r="C2034" s="66">
        <v>1524256431</v>
      </c>
      <c r="D2034" s="66">
        <v>1558685221</v>
      </c>
      <c r="E2034" s="66">
        <v>1558692516</v>
      </c>
      <c r="F2034" s="66">
        <v>1558728991</v>
      </c>
      <c r="G2034" s="66" t="s">
        <v>18</v>
      </c>
      <c r="H2034" s="66" t="s">
        <v>133</v>
      </c>
      <c r="I2034" s="66" t="s">
        <v>125</v>
      </c>
      <c r="J2034" s="66" t="s">
        <v>582</v>
      </c>
      <c r="K2034" s="66" t="s">
        <v>244</v>
      </c>
      <c r="L2034" s="66" t="s">
        <v>363</v>
      </c>
      <c r="M2034" s="66" t="s">
        <v>627</v>
      </c>
      <c r="N2034" s="66" t="s">
        <v>628</v>
      </c>
      <c r="O2034" s="69" t="s">
        <v>139</v>
      </c>
      <c r="P2034" s="69">
        <v>1.706</v>
      </c>
      <c r="Q2034" s="66" t="s">
        <v>59</v>
      </c>
      <c r="R2034" s="66" t="s">
        <v>472</v>
      </c>
      <c r="S2034" s="67">
        <v>15131.333500000001</v>
      </c>
      <c r="T2034" s="67">
        <f t="shared" si="31"/>
        <v>25814.054951000002</v>
      </c>
      <c r="U2034" s="67">
        <v>302626.67</v>
      </c>
      <c r="V2034" s="68">
        <v>3</v>
      </c>
    </row>
    <row r="2035" spans="2:22" x14ac:dyDescent="0.25">
      <c r="B2035" s="66">
        <v>0</v>
      </c>
      <c r="C2035" s="66">
        <v>1524256431</v>
      </c>
      <c r="D2035" s="66">
        <v>1558685221</v>
      </c>
      <c r="E2035" s="66">
        <v>1558692516</v>
      </c>
      <c r="F2035" s="66">
        <v>1558728991</v>
      </c>
      <c r="G2035" s="66" t="s">
        <v>18</v>
      </c>
      <c r="H2035" s="66" t="s">
        <v>133</v>
      </c>
      <c r="I2035" s="66" t="s">
        <v>125</v>
      </c>
      <c r="J2035" s="66" t="s">
        <v>582</v>
      </c>
      <c r="K2035" s="66" t="s">
        <v>244</v>
      </c>
      <c r="L2035" s="66" t="s">
        <v>363</v>
      </c>
      <c r="M2035" s="66" t="s">
        <v>627</v>
      </c>
      <c r="N2035" s="66" t="s">
        <v>628</v>
      </c>
      <c r="O2035" s="69" t="s">
        <v>139</v>
      </c>
      <c r="P2035" s="69">
        <v>1.706</v>
      </c>
      <c r="Q2035" s="66" t="s">
        <v>59</v>
      </c>
      <c r="R2035" s="66" t="s">
        <v>471</v>
      </c>
      <c r="S2035" s="67">
        <v>18134.190399999999</v>
      </c>
      <c r="T2035" s="67">
        <f t="shared" si="31"/>
        <v>30936.928822399997</v>
      </c>
      <c r="U2035" s="67">
        <v>226677.38</v>
      </c>
      <c r="V2035" s="68">
        <v>3</v>
      </c>
    </row>
    <row r="2036" spans="2:22" x14ac:dyDescent="0.25">
      <c r="B2036" s="66">
        <v>0</v>
      </c>
      <c r="C2036" s="66">
        <v>1524256431</v>
      </c>
      <c r="D2036" s="66">
        <v>1558685221</v>
      </c>
      <c r="E2036" s="66">
        <v>1558692516</v>
      </c>
      <c r="F2036" s="66">
        <v>1558728991</v>
      </c>
      <c r="G2036" s="66" t="s">
        <v>18</v>
      </c>
      <c r="H2036" s="66" t="s">
        <v>133</v>
      </c>
      <c r="I2036" s="66" t="s">
        <v>125</v>
      </c>
      <c r="J2036" s="66" t="s">
        <v>582</v>
      </c>
      <c r="K2036" s="66" t="s">
        <v>244</v>
      </c>
      <c r="L2036" s="66" t="s">
        <v>363</v>
      </c>
      <c r="M2036" s="66" t="s">
        <v>627</v>
      </c>
      <c r="N2036" s="66" t="s">
        <v>628</v>
      </c>
      <c r="O2036" s="69" t="s">
        <v>139</v>
      </c>
      <c r="P2036" s="69">
        <v>1.706</v>
      </c>
      <c r="Q2036" s="66" t="s">
        <v>59</v>
      </c>
      <c r="R2036" s="66" t="s">
        <v>475</v>
      </c>
      <c r="S2036" s="67">
        <v>16890.106776923101</v>
      </c>
      <c r="T2036" s="67">
        <f t="shared" si="31"/>
        <v>28814.52216143081</v>
      </c>
      <c r="U2036" s="67">
        <v>187667.853076923</v>
      </c>
      <c r="V2036" s="68">
        <v>2</v>
      </c>
    </row>
    <row r="2037" spans="2:22" x14ac:dyDescent="0.25">
      <c r="B2037" s="66">
        <v>0</v>
      </c>
      <c r="C2037" s="66">
        <v>1524256431</v>
      </c>
      <c r="D2037" s="66">
        <v>1558685221</v>
      </c>
      <c r="E2037" s="66">
        <v>1558692516</v>
      </c>
      <c r="F2037" s="66">
        <v>1558728991</v>
      </c>
      <c r="G2037" s="66" t="s">
        <v>18</v>
      </c>
      <c r="H2037" s="66" t="s">
        <v>133</v>
      </c>
      <c r="I2037" s="66" t="s">
        <v>125</v>
      </c>
      <c r="J2037" s="66" t="s">
        <v>582</v>
      </c>
      <c r="K2037" s="66" t="s">
        <v>244</v>
      </c>
      <c r="L2037" s="66" t="s">
        <v>363</v>
      </c>
      <c r="M2037" s="66" t="s">
        <v>627</v>
      </c>
      <c r="N2037" s="66" t="s">
        <v>628</v>
      </c>
      <c r="O2037" s="69" t="s">
        <v>139</v>
      </c>
      <c r="P2037" s="69">
        <v>1.706</v>
      </c>
      <c r="Q2037" s="66" t="s">
        <v>59</v>
      </c>
      <c r="R2037" s="66" t="s">
        <v>465</v>
      </c>
      <c r="S2037" s="67">
        <v>42596.016623076997</v>
      </c>
      <c r="T2037" s="67">
        <f t="shared" si="31"/>
        <v>72668.804358969355</v>
      </c>
      <c r="U2037" s="67">
        <v>425960.16623076901</v>
      </c>
      <c r="V2037" s="68">
        <v>4</v>
      </c>
    </row>
    <row r="2038" spans="2:22" x14ac:dyDescent="0.25">
      <c r="B2038" s="66">
        <v>0</v>
      </c>
      <c r="C2038" s="66">
        <v>1524256431</v>
      </c>
      <c r="D2038" s="66">
        <v>1558685221</v>
      </c>
      <c r="E2038" s="66">
        <v>1558692516</v>
      </c>
      <c r="F2038" s="66">
        <v>1558728991</v>
      </c>
      <c r="G2038" s="66" t="s">
        <v>18</v>
      </c>
      <c r="H2038" s="66" t="s">
        <v>133</v>
      </c>
      <c r="I2038" s="66" t="s">
        <v>125</v>
      </c>
      <c r="J2038" s="66" t="s">
        <v>582</v>
      </c>
      <c r="K2038" s="66" t="s">
        <v>244</v>
      </c>
      <c r="L2038" s="66" t="s">
        <v>363</v>
      </c>
      <c r="M2038" s="66" t="s">
        <v>627</v>
      </c>
      <c r="N2038" s="66" t="s">
        <v>628</v>
      </c>
      <c r="O2038" s="69" t="s">
        <v>139</v>
      </c>
      <c r="P2038" s="69">
        <v>1.706</v>
      </c>
      <c r="Q2038" s="66" t="s">
        <v>59</v>
      </c>
      <c r="R2038" s="66" t="s">
        <v>466</v>
      </c>
      <c r="S2038" s="67">
        <v>35642.769461538497</v>
      </c>
      <c r="T2038" s="67">
        <f t="shared" si="31"/>
        <v>60806.564701384676</v>
      </c>
      <c r="U2038" s="67">
        <v>237618.46307692301</v>
      </c>
      <c r="V2038" s="68">
        <v>2</v>
      </c>
    </row>
    <row r="2039" spans="2:22" x14ac:dyDescent="0.25">
      <c r="B2039" s="66">
        <v>0</v>
      </c>
      <c r="C2039" s="66">
        <v>1524256431</v>
      </c>
      <c r="D2039" s="66">
        <v>1558685221</v>
      </c>
      <c r="E2039" s="66">
        <v>1558692516</v>
      </c>
      <c r="F2039" s="66">
        <v>1558728991</v>
      </c>
      <c r="G2039" s="66" t="s">
        <v>18</v>
      </c>
      <c r="H2039" s="66" t="s">
        <v>133</v>
      </c>
      <c r="I2039" s="66" t="s">
        <v>125</v>
      </c>
      <c r="J2039" s="66" t="s">
        <v>582</v>
      </c>
      <c r="K2039" s="66" t="s">
        <v>244</v>
      </c>
      <c r="L2039" s="66" t="s">
        <v>363</v>
      </c>
      <c r="M2039" s="66" t="s">
        <v>627</v>
      </c>
      <c r="N2039" s="66" t="s">
        <v>628</v>
      </c>
      <c r="O2039" s="69" t="s">
        <v>139</v>
      </c>
      <c r="P2039" s="69">
        <v>1.706</v>
      </c>
      <c r="Q2039" s="66" t="s">
        <v>59</v>
      </c>
      <c r="R2039" s="66" t="s">
        <v>467</v>
      </c>
      <c r="S2039" s="67">
        <v>53665.026692307598</v>
      </c>
      <c r="T2039" s="67">
        <f t="shared" si="31"/>
        <v>91552.535537076765</v>
      </c>
      <c r="U2039" s="67">
        <v>268325.133461538</v>
      </c>
      <c r="V2039" s="68">
        <v>2</v>
      </c>
    </row>
    <row r="2040" spans="2:22" x14ac:dyDescent="0.25">
      <c r="B2040" s="66">
        <v>0</v>
      </c>
      <c r="C2040" s="66">
        <v>1524256431</v>
      </c>
      <c r="D2040" s="66">
        <v>1558685221</v>
      </c>
      <c r="E2040" s="66">
        <v>1558692516</v>
      </c>
      <c r="F2040" s="66">
        <v>1558736286</v>
      </c>
      <c r="G2040" s="66" t="s">
        <v>18</v>
      </c>
      <c r="H2040" s="66" t="s">
        <v>133</v>
      </c>
      <c r="I2040" s="66" t="s">
        <v>125</v>
      </c>
      <c r="J2040" s="66" t="s">
        <v>582</v>
      </c>
      <c r="K2040" s="66" t="s">
        <v>244</v>
      </c>
      <c r="L2040" s="66" t="s">
        <v>363</v>
      </c>
      <c r="M2040" s="66" t="s">
        <v>629</v>
      </c>
      <c r="N2040" s="66" t="s">
        <v>630</v>
      </c>
      <c r="O2040" s="69" t="s">
        <v>139</v>
      </c>
      <c r="P2040" s="69">
        <v>1.706</v>
      </c>
      <c r="Q2040" s="66" t="s">
        <v>59</v>
      </c>
      <c r="R2040" s="66" t="s">
        <v>471</v>
      </c>
      <c r="S2040" s="67">
        <v>11163.467784615401</v>
      </c>
      <c r="T2040" s="67">
        <f t="shared" si="31"/>
        <v>19044.876040553874</v>
      </c>
      <c r="U2040" s="67">
        <v>139543.34730769199</v>
      </c>
      <c r="V2040" s="68">
        <v>2</v>
      </c>
    </row>
    <row r="2041" spans="2:22" x14ac:dyDescent="0.25">
      <c r="B2041" s="66">
        <v>0</v>
      </c>
      <c r="C2041" s="66">
        <v>1524256431</v>
      </c>
      <c r="D2041" s="66">
        <v>1558685221</v>
      </c>
      <c r="E2041" s="66">
        <v>1558692516</v>
      </c>
      <c r="F2041" s="66">
        <v>1558736286</v>
      </c>
      <c r="G2041" s="66" t="s">
        <v>18</v>
      </c>
      <c r="H2041" s="66" t="s">
        <v>133</v>
      </c>
      <c r="I2041" s="66" t="s">
        <v>125</v>
      </c>
      <c r="J2041" s="66" t="s">
        <v>582</v>
      </c>
      <c r="K2041" s="66" t="s">
        <v>244</v>
      </c>
      <c r="L2041" s="66" t="s">
        <v>363</v>
      </c>
      <c r="M2041" s="66" t="s">
        <v>629</v>
      </c>
      <c r="N2041" s="66" t="s">
        <v>630</v>
      </c>
      <c r="O2041" s="69" t="s">
        <v>139</v>
      </c>
      <c r="P2041" s="69">
        <v>1.706</v>
      </c>
      <c r="Q2041" s="66" t="s">
        <v>59</v>
      </c>
      <c r="R2041" s="66" t="s">
        <v>475</v>
      </c>
      <c r="S2041" s="67">
        <v>19883.5948384615</v>
      </c>
      <c r="T2041" s="67">
        <f t="shared" si="31"/>
        <v>33921.412794415315</v>
      </c>
      <c r="U2041" s="67">
        <v>220928.83153846199</v>
      </c>
      <c r="V2041" s="68">
        <v>3</v>
      </c>
    </row>
    <row r="2042" spans="2:22" x14ac:dyDescent="0.25">
      <c r="B2042" s="66">
        <v>0</v>
      </c>
      <c r="C2042" s="66">
        <v>1524256431</v>
      </c>
      <c r="D2042" s="66">
        <v>1558685221</v>
      </c>
      <c r="E2042" s="66">
        <v>1558692516</v>
      </c>
      <c r="F2042" s="66">
        <v>1558736286</v>
      </c>
      <c r="G2042" s="66" t="s">
        <v>18</v>
      </c>
      <c r="H2042" s="66" t="s">
        <v>133</v>
      </c>
      <c r="I2042" s="66" t="s">
        <v>125</v>
      </c>
      <c r="J2042" s="66" t="s">
        <v>582</v>
      </c>
      <c r="K2042" s="66" t="s">
        <v>244</v>
      </c>
      <c r="L2042" s="66" t="s">
        <v>363</v>
      </c>
      <c r="M2042" s="66" t="s">
        <v>629</v>
      </c>
      <c r="N2042" s="66" t="s">
        <v>630</v>
      </c>
      <c r="O2042" s="69" t="s">
        <v>139</v>
      </c>
      <c r="P2042" s="69">
        <v>1.706</v>
      </c>
      <c r="Q2042" s="66" t="s">
        <v>59</v>
      </c>
      <c r="R2042" s="66" t="s">
        <v>465</v>
      </c>
      <c r="S2042" s="67">
        <v>25572.655153846099</v>
      </c>
      <c r="T2042" s="67">
        <f t="shared" si="31"/>
        <v>43626.949692461443</v>
      </c>
      <c r="U2042" s="67">
        <v>255726.55153846199</v>
      </c>
      <c r="V2042" s="68">
        <v>3</v>
      </c>
    </row>
    <row r="2043" spans="2:22" x14ac:dyDescent="0.25">
      <c r="B2043" s="66">
        <v>0</v>
      </c>
      <c r="C2043" s="66">
        <v>1524256431</v>
      </c>
      <c r="D2043" s="66">
        <v>1558685221</v>
      </c>
      <c r="E2043" s="66">
        <v>1558692516</v>
      </c>
      <c r="F2043" s="66">
        <v>1558736286</v>
      </c>
      <c r="G2043" s="66" t="s">
        <v>18</v>
      </c>
      <c r="H2043" s="66" t="s">
        <v>133</v>
      </c>
      <c r="I2043" s="66" t="s">
        <v>125</v>
      </c>
      <c r="J2043" s="66" t="s">
        <v>582</v>
      </c>
      <c r="K2043" s="66" t="s">
        <v>244</v>
      </c>
      <c r="L2043" s="66" t="s">
        <v>363</v>
      </c>
      <c r="M2043" s="66" t="s">
        <v>629</v>
      </c>
      <c r="N2043" s="66" t="s">
        <v>630</v>
      </c>
      <c r="O2043" s="69" t="s">
        <v>139</v>
      </c>
      <c r="P2043" s="69">
        <v>1.706</v>
      </c>
      <c r="Q2043" s="66" t="s">
        <v>59</v>
      </c>
      <c r="R2043" s="66" t="s">
        <v>476</v>
      </c>
      <c r="S2043" s="67">
        <v>59781.704576923003</v>
      </c>
      <c r="T2043" s="67">
        <f t="shared" si="31"/>
        <v>101987.58800823064</v>
      </c>
      <c r="U2043" s="67">
        <v>597817.04576923104</v>
      </c>
      <c r="V2043" s="68">
        <v>6</v>
      </c>
    </row>
    <row r="2044" spans="2:22" x14ac:dyDescent="0.25">
      <c r="B2044" s="66">
        <v>0</v>
      </c>
      <c r="C2044" s="66">
        <v>1524256431</v>
      </c>
      <c r="D2044" s="66">
        <v>1558685221</v>
      </c>
      <c r="E2044" s="66">
        <v>1558692516</v>
      </c>
      <c r="F2044" s="66">
        <v>1558736286</v>
      </c>
      <c r="G2044" s="66" t="s">
        <v>18</v>
      </c>
      <c r="H2044" s="66" t="s">
        <v>133</v>
      </c>
      <c r="I2044" s="66" t="s">
        <v>125</v>
      </c>
      <c r="J2044" s="66" t="s">
        <v>582</v>
      </c>
      <c r="K2044" s="66" t="s">
        <v>244</v>
      </c>
      <c r="L2044" s="66" t="s">
        <v>363</v>
      </c>
      <c r="M2044" s="66" t="s">
        <v>629</v>
      </c>
      <c r="N2044" s="66" t="s">
        <v>630</v>
      </c>
      <c r="O2044" s="69" t="s">
        <v>139</v>
      </c>
      <c r="P2044" s="69">
        <v>1.706</v>
      </c>
      <c r="Q2044" s="66" t="s">
        <v>59</v>
      </c>
      <c r="R2044" s="66" t="s">
        <v>466</v>
      </c>
      <c r="S2044" s="67">
        <v>14841.3429230769</v>
      </c>
      <c r="T2044" s="67">
        <f t="shared" si="31"/>
        <v>25319.331026769189</v>
      </c>
      <c r="U2044" s="67">
        <v>98942.286153846202</v>
      </c>
      <c r="V2044" s="68">
        <v>1</v>
      </c>
    </row>
    <row r="2045" spans="2:22" x14ac:dyDescent="0.25">
      <c r="B2045" s="66">
        <v>0</v>
      </c>
      <c r="C2045" s="66">
        <v>1524256431</v>
      </c>
      <c r="D2045" s="66">
        <v>1558685221</v>
      </c>
      <c r="E2045" s="66">
        <v>1558692516</v>
      </c>
      <c r="F2045" s="66">
        <v>1558743581</v>
      </c>
      <c r="G2045" s="66" t="s">
        <v>18</v>
      </c>
      <c r="H2045" s="66" t="s">
        <v>133</v>
      </c>
      <c r="I2045" s="66" t="s">
        <v>125</v>
      </c>
      <c r="J2045" s="66" t="s">
        <v>582</v>
      </c>
      <c r="K2045" s="66" t="s">
        <v>244</v>
      </c>
      <c r="L2045" s="66" t="s">
        <v>363</v>
      </c>
      <c r="M2045" s="66" t="s">
        <v>631</v>
      </c>
      <c r="N2045" s="66" t="s">
        <v>632</v>
      </c>
      <c r="O2045" s="69" t="s">
        <v>139</v>
      </c>
      <c r="P2045" s="69">
        <v>1.706</v>
      </c>
      <c r="Q2045" s="66" t="s">
        <v>59</v>
      </c>
      <c r="R2045" s="66" t="s">
        <v>474</v>
      </c>
      <c r="S2045" s="67">
        <v>2599.9128000000001</v>
      </c>
      <c r="T2045" s="67">
        <f t="shared" si="31"/>
        <v>4435.4512367999996</v>
      </c>
      <c r="U2045" s="67">
        <v>43331.88</v>
      </c>
      <c r="V2045" s="68">
        <v>1</v>
      </c>
    </row>
    <row r="2046" spans="2:22" x14ac:dyDescent="0.25">
      <c r="B2046" s="66">
        <v>0</v>
      </c>
      <c r="C2046" s="66">
        <v>1524256431</v>
      </c>
      <c r="D2046" s="66">
        <v>1558685221</v>
      </c>
      <c r="E2046" s="66">
        <v>1558692516</v>
      </c>
      <c r="F2046" s="66">
        <v>1558743581</v>
      </c>
      <c r="G2046" s="66" t="s">
        <v>18</v>
      </c>
      <c r="H2046" s="66" t="s">
        <v>133</v>
      </c>
      <c r="I2046" s="66" t="s">
        <v>125</v>
      </c>
      <c r="J2046" s="66" t="s">
        <v>582</v>
      </c>
      <c r="K2046" s="66" t="s">
        <v>244</v>
      </c>
      <c r="L2046" s="66" t="s">
        <v>363</v>
      </c>
      <c r="M2046" s="66" t="s">
        <v>631</v>
      </c>
      <c r="N2046" s="66" t="s">
        <v>632</v>
      </c>
      <c r="O2046" s="69" t="s">
        <v>139</v>
      </c>
      <c r="P2046" s="69">
        <v>1.706</v>
      </c>
      <c r="Q2046" s="66" t="s">
        <v>59</v>
      </c>
      <c r="R2046" s="66" t="s">
        <v>471</v>
      </c>
      <c r="S2046" s="67">
        <v>67634.623692307607</v>
      </c>
      <c r="T2046" s="67">
        <f t="shared" si="31"/>
        <v>115384.66801907678</v>
      </c>
      <c r="U2046" s="67">
        <v>845432.79615384596</v>
      </c>
      <c r="V2046" s="68">
        <v>12</v>
      </c>
    </row>
    <row r="2047" spans="2:22" x14ac:dyDescent="0.25">
      <c r="B2047" s="66">
        <v>0</v>
      </c>
      <c r="C2047" s="66">
        <v>1524256431</v>
      </c>
      <c r="D2047" s="66">
        <v>1558685221</v>
      </c>
      <c r="E2047" s="66">
        <v>1558692516</v>
      </c>
      <c r="F2047" s="66">
        <v>1558743581</v>
      </c>
      <c r="G2047" s="66" t="s">
        <v>18</v>
      </c>
      <c r="H2047" s="66" t="s">
        <v>133</v>
      </c>
      <c r="I2047" s="66" t="s">
        <v>125</v>
      </c>
      <c r="J2047" s="66" t="s">
        <v>582</v>
      </c>
      <c r="K2047" s="66" t="s">
        <v>244</v>
      </c>
      <c r="L2047" s="66" t="s">
        <v>363</v>
      </c>
      <c r="M2047" s="66" t="s">
        <v>631</v>
      </c>
      <c r="N2047" s="66" t="s">
        <v>632</v>
      </c>
      <c r="O2047" s="69" t="s">
        <v>139</v>
      </c>
      <c r="P2047" s="69">
        <v>1.706</v>
      </c>
      <c r="Q2047" s="66" t="s">
        <v>59</v>
      </c>
      <c r="R2047" s="66" t="s">
        <v>475</v>
      </c>
      <c r="S2047" s="67">
        <v>145903.28818846101</v>
      </c>
      <c r="T2047" s="67">
        <f t="shared" si="31"/>
        <v>248911.00964951448</v>
      </c>
      <c r="U2047" s="67">
        <v>1621147.6465384599</v>
      </c>
      <c r="V2047" s="68">
        <v>22</v>
      </c>
    </row>
    <row r="2048" spans="2:22" x14ac:dyDescent="0.25">
      <c r="B2048" s="66">
        <v>0</v>
      </c>
      <c r="C2048" s="66">
        <v>1524256431</v>
      </c>
      <c r="D2048" s="66">
        <v>1558685221</v>
      </c>
      <c r="E2048" s="66">
        <v>1558692516</v>
      </c>
      <c r="F2048" s="66">
        <v>1558743581</v>
      </c>
      <c r="G2048" s="66" t="s">
        <v>18</v>
      </c>
      <c r="H2048" s="66" t="s">
        <v>133</v>
      </c>
      <c r="I2048" s="66" t="s">
        <v>125</v>
      </c>
      <c r="J2048" s="66" t="s">
        <v>582</v>
      </c>
      <c r="K2048" s="66" t="s">
        <v>244</v>
      </c>
      <c r="L2048" s="66" t="s">
        <v>363</v>
      </c>
      <c r="M2048" s="66" t="s">
        <v>631</v>
      </c>
      <c r="N2048" s="66" t="s">
        <v>632</v>
      </c>
      <c r="O2048" s="69" t="s">
        <v>139</v>
      </c>
      <c r="P2048" s="69">
        <v>1.706</v>
      </c>
      <c r="Q2048" s="66" t="s">
        <v>59</v>
      </c>
      <c r="R2048" s="66" t="s">
        <v>465</v>
      </c>
      <c r="S2048" s="67">
        <v>206637.750480769</v>
      </c>
      <c r="T2048" s="67">
        <f t="shared" si="31"/>
        <v>352524.00232019188</v>
      </c>
      <c r="U2048" s="67">
        <v>2066377.5048076899</v>
      </c>
      <c r="V2048" s="68">
        <v>22</v>
      </c>
    </row>
    <row r="2049" spans="1:22" x14ac:dyDescent="0.25">
      <c r="B2049" s="66">
        <v>0</v>
      </c>
      <c r="C2049" s="66">
        <v>1524256431</v>
      </c>
      <c r="D2049" s="66">
        <v>1558685221</v>
      </c>
      <c r="E2049" s="66">
        <v>1558692516</v>
      </c>
      <c r="F2049" s="66">
        <v>1558743581</v>
      </c>
      <c r="G2049" s="66" t="s">
        <v>18</v>
      </c>
      <c r="H2049" s="66" t="s">
        <v>133</v>
      </c>
      <c r="I2049" s="66" t="s">
        <v>125</v>
      </c>
      <c r="J2049" s="66" t="s">
        <v>582</v>
      </c>
      <c r="K2049" s="66" t="s">
        <v>244</v>
      </c>
      <c r="L2049" s="66" t="s">
        <v>363</v>
      </c>
      <c r="M2049" s="66" t="s">
        <v>631</v>
      </c>
      <c r="N2049" s="66" t="s">
        <v>632</v>
      </c>
      <c r="O2049" s="69" t="s">
        <v>139</v>
      </c>
      <c r="P2049" s="69">
        <v>1.706</v>
      </c>
      <c r="Q2049" s="66" t="s">
        <v>59</v>
      </c>
      <c r="R2049" s="66" t="s">
        <v>476</v>
      </c>
      <c r="S2049" s="67">
        <v>243512.28134615399</v>
      </c>
      <c r="T2049" s="67">
        <f t="shared" si="31"/>
        <v>415431.95197653869</v>
      </c>
      <c r="U2049" s="67">
        <v>2435122.8134615398</v>
      </c>
      <c r="V2049" s="68">
        <v>25</v>
      </c>
    </row>
    <row r="2050" spans="1:22" x14ac:dyDescent="0.25">
      <c r="B2050" s="66">
        <v>0</v>
      </c>
      <c r="C2050" s="66">
        <v>1524256431</v>
      </c>
      <c r="D2050" s="66">
        <v>1558685221</v>
      </c>
      <c r="E2050" s="66">
        <v>1558692516</v>
      </c>
      <c r="F2050" s="66">
        <v>1558743581</v>
      </c>
      <c r="G2050" s="66" t="s">
        <v>18</v>
      </c>
      <c r="H2050" s="66" t="s">
        <v>133</v>
      </c>
      <c r="I2050" s="66" t="s">
        <v>125</v>
      </c>
      <c r="J2050" s="66" t="s">
        <v>582</v>
      </c>
      <c r="K2050" s="66" t="s">
        <v>244</v>
      </c>
      <c r="L2050" s="66" t="s">
        <v>363</v>
      </c>
      <c r="M2050" s="66" t="s">
        <v>631</v>
      </c>
      <c r="N2050" s="66" t="s">
        <v>632</v>
      </c>
      <c r="O2050" s="69" t="s">
        <v>139</v>
      </c>
      <c r="P2050" s="69">
        <v>1.706</v>
      </c>
      <c r="Q2050" s="66" t="s">
        <v>59</v>
      </c>
      <c r="R2050" s="66" t="s">
        <v>466</v>
      </c>
      <c r="S2050" s="67">
        <v>248525.98707692299</v>
      </c>
      <c r="T2050" s="67">
        <f t="shared" si="31"/>
        <v>423985.33395323058</v>
      </c>
      <c r="U2050" s="67">
        <v>1656839.91384615</v>
      </c>
      <c r="V2050" s="68">
        <v>14</v>
      </c>
    </row>
    <row r="2051" spans="1:22" x14ac:dyDescent="0.25">
      <c r="B2051" s="66">
        <v>0</v>
      </c>
      <c r="C2051" s="66">
        <v>1524256431</v>
      </c>
      <c r="D2051" s="66">
        <v>1558685221</v>
      </c>
      <c r="E2051" s="66">
        <v>1558692516</v>
      </c>
      <c r="F2051" s="66">
        <v>1558743581</v>
      </c>
      <c r="G2051" s="66" t="s">
        <v>18</v>
      </c>
      <c r="H2051" s="66" t="s">
        <v>133</v>
      </c>
      <c r="I2051" s="66" t="s">
        <v>125</v>
      </c>
      <c r="J2051" s="66" t="s">
        <v>582</v>
      </c>
      <c r="K2051" s="66" t="s">
        <v>244</v>
      </c>
      <c r="L2051" s="66" t="s">
        <v>363</v>
      </c>
      <c r="M2051" s="66" t="s">
        <v>631</v>
      </c>
      <c r="N2051" s="66" t="s">
        <v>632</v>
      </c>
      <c r="O2051" s="69" t="s">
        <v>139</v>
      </c>
      <c r="P2051" s="69">
        <v>1.706</v>
      </c>
      <c r="Q2051" s="66" t="s">
        <v>59</v>
      </c>
      <c r="R2051" s="66" t="s">
        <v>467</v>
      </c>
      <c r="S2051" s="67">
        <v>57286.053</v>
      </c>
      <c r="T2051" s="67">
        <f t="shared" ref="T2051:T2079" si="32">S2051*P2051</f>
        <v>97730.006418000004</v>
      </c>
      <c r="U2051" s="67">
        <v>286430.26500000001</v>
      </c>
      <c r="V2051" s="68">
        <v>2</v>
      </c>
    </row>
    <row r="2052" spans="1:22" x14ac:dyDescent="0.25">
      <c r="B2052" s="66">
        <v>0</v>
      </c>
      <c r="C2052" s="66">
        <v>1524256431</v>
      </c>
      <c r="D2052" s="66">
        <v>1558685221</v>
      </c>
      <c r="E2052" s="66">
        <v>1558692516</v>
      </c>
      <c r="F2052" s="66">
        <v>1558743581</v>
      </c>
      <c r="G2052" s="66" t="s">
        <v>18</v>
      </c>
      <c r="H2052" s="66" t="s">
        <v>133</v>
      </c>
      <c r="I2052" s="66" t="s">
        <v>125</v>
      </c>
      <c r="J2052" s="66" t="s">
        <v>582</v>
      </c>
      <c r="K2052" s="66" t="s">
        <v>244</v>
      </c>
      <c r="L2052" s="66" t="s">
        <v>363</v>
      </c>
      <c r="M2052" s="66" t="s">
        <v>631</v>
      </c>
      <c r="N2052" s="66" t="s">
        <v>632</v>
      </c>
      <c r="O2052" s="69" t="s">
        <v>139</v>
      </c>
      <c r="P2052" s="69">
        <v>1.706</v>
      </c>
      <c r="Q2052" s="66" t="s">
        <v>59</v>
      </c>
      <c r="R2052" s="66" t="s">
        <v>468</v>
      </c>
      <c r="S2052" s="67">
        <v>69192.991346153794</v>
      </c>
      <c r="T2052" s="67">
        <f t="shared" si="32"/>
        <v>118043.24323653837</v>
      </c>
      <c r="U2052" s="67">
        <v>276771.965384615</v>
      </c>
      <c r="V2052" s="68">
        <v>2</v>
      </c>
    </row>
    <row r="2053" spans="1:22" x14ac:dyDescent="0.25">
      <c r="B2053" s="66">
        <v>0</v>
      </c>
      <c r="C2053" s="66">
        <v>1524256431</v>
      </c>
      <c r="D2053" s="66">
        <v>1558685221</v>
      </c>
      <c r="E2053" s="66">
        <v>1558692516</v>
      </c>
      <c r="F2053" s="66">
        <v>1558743581</v>
      </c>
      <c r="G2053" s="66" t="s">
        <v>18</v>
      </c>
      <c r="H2053" s="66" t="s">
        <v>133</v>
      </c>
      <c r="I2053" s="66" t="s">
        <v>125</v>
      </c>
      <c r="J2053" s="66" t="s">
        <v>582</v>
      </c>
      <c r="K2053" s="66" t="s">
        <v>244</v>
      </c>
      <c r="L2053" s="66" t="s">
        <v>363</v>
      </c>
      <c r="M2053" s="66" t="s">
        <v>631</v>
      </c>
      <c r="N2053" s="66" t="s">
        <v>632</v>
      </c>
      <c r="O2053" s="69" t="s">
        <v>139</v>
      </c>
      <c r="P2053" s="69">
        <v>1.706</v>
      </c>
      <c r="Q2053" s="66" t="s">
        <v>86</v>
      </c>
      <c r="R2053" s="66" t="s">
        <v>475</v>
      </c>
      <c r="S2053" s="67">
        <v>16041.331661538499</v>
      </c>
      <c r="T2053" s="67">
        <f t="shared" si="32"/>
        <v>27366.511814584679</v>
      </c>
      <c r="U2053" s="67">
        <v>178237.01846153801</v>
      </c>
      <c r="V2053" s="68">
        <v>2</v>
      </c>
    </row>
    <row r="2054" spans="1:22" x14ac:dyDescent="0.25">
      <c r="B2054" s="66">
        <v>0</v>
      </c>
      <c r="C2054" s="66">
        <v>1524256431</v>
      </c>
      <c r="D2054" s="66">
        <v>1558685221</v>
      </c>
      <c r="E2054" s="66">
        <v>1558692516</v>
      </c>
      <c r="F2054" s="66">
        <v>1558743581</v>
      </c>
      <c r="G2054" s="66" t="s">
        <v>18</v>
      </c>
      <c r="H2054" s="66" t="s">
        <v>133</v>
      </c>
      <c r="I2054" s="66" t="s">
        <v>125</v>
      </c>
      <c r="J2054" s="66" t="s">
        <v>582</v>
      </c>
      <c r="K2054" s="66" t="s">
        <v>244</v>
      </c>
      <c r="L2054" s="66" t="s">
        <v>363</v>
      </c>
      <c r="M2054" s="66" t="s">
        <v>631</v>
      </c>
      <c r="N2054" s="66" t="s">
        <v>632</v>
      </c>
      <c r="O2054" s="69" t="s">
        <v>139</v>
      </c>
      <c r="P2054" s="69">
        <v>1.706</v>
      </c>
      <c r="Q2054" s="66" t="s">
        <v>87</v>
      </c>
      <c r="R2054" s="66" t="s">
        <v>474</v>
      </c>
      <c r="S2054" s="67">
        <v>3509.1491999999998</v>
      </c>
      <c r="T2054" s="67">
        <f t="shared" si="32"/>
        <v>5986.6085352</v>
      </c>
      <c r="U2054" s="67">
        <v>58485.82</v>
      </c>
      <c r="V2054" s="68">
        <v>1</v>
      </c>
    </row>
    <row r="2055" spans="1:22" x14ac:dyDescent="0.25">
      <c r="B2055" s="66">
        <v>0</v>
      </c>
      <c r="C2055" s="66">
        <v>1524256431</v>
      </c>
      <c r="D2055" s="66">
        <v>1558685221</v>
      </c>
      <c r="E2055" s="66">
        <v>1558692516</v>
      </c>
      <c r="F2055" s="66">
        <v>1558743581</v>
      </c>
      <c r="G2055" s="66" t="s">
        <v>18</v>
      </c>
      <c r="H2055" s="66" t="s">
        <v>133</v>
      </c>
      <c r="I2055" s="66" t="s">
        <v>125</v>
      </c>
      <c r="J2055" s="66" t="s">
        <v>582</v>
      </c>
      <c r="K2055" s="66" t="s">
        <v>244</v>
      </c>
      <c r="L2055" s="66" t="s">
        <v>363</v>
      </c>
      <c r="M2055" s="66" t="s">
        <v>631</v>
      </c>
      <c r="N2055" s="66" t="s">
        <v>632</v>
      </c>
      <c r="O2055" s="69" t="s">
        <v>139</v>
      </c>
      <c r="P2055" s="69">
        <v>1.706</v>
      </c>
      <c r="Q2055" s="66" t="s">
        <v>87</v>
      </c>
      <c r="R2055" s="66" t="s">
        <v>475</v>
      </c>
      <c r="S2055" s="67">
        <v>7022.9035384615399</v>
      </c>
      <c r="T2055" s="67">
        <f t="shared" si="32"/>
        <v>11981.073436615387</v>
      </c>
      <c r="U2055" s="67">
        <v>78032.261538461506</v>
      </c>
      <c r="V2055" s="68">
        <v>1</v>
      </c>
    </row>
    <row r="2056" spans="1:22" x14ac:dyDescent="0.25">
      <c r="B2056" s="66">
        <v>0</v>
      </c>
      <c r="C2056" s="66">
        <v>1524256431</v>
      </c>
      <c r="D2056" s="66">
        <v>1558685221</v>
      </c>
      <c r="E2056" s="66">
        <v>1558692516</v>
      </c>
      <c r="F2056" s="66">
        <v>1558743581</v>
      </c>
      <c r="G2056" s="66" t="s">
        <v>18</v>
      </c>
      <c r="H2056" s="66" t="s">
        <v>133</v>
      </c>
      <c r="I2056" s="66" t="s">
        <v>125</v>
      </c>
      <c r="J2056" s="66" t="s">
        <v>582</v>
      </c>
      <c r="K2056" s="66" t="s">
        <v>244</v>
      </c>
      <c r="L2056" s="66" t="s">
        <v>363</v>
      </c>
      <c r="M2056" s="66" t="s">
        <v>631</v>
      </c>
      <c r="N2056" s="66" t="s">
        <v>632</v>
      </c>
      <c r="O2056" s="69" t="s">
        <v>139</v>
      </c>
      <c r="P2056" s="69">
        <v>1.706</v>
      </c>
      <c r="Q2056" s="66" t="s">
        <v>87</v>
      </c>
      <c r="R2056" s="66" t="s">
        <v>465</v>
      </c>
      <c r="S2056" s="67">
        <v>28878.536769230799</v>
      </c>
      <c r="T2056" s="67">
        <f t="shared" si="32"/>
        <v>49266.783728307739</v>
      </c>
      <c r="U2056" s="67">
        <v>288785.36769230798</v>
      </c>
      <c r="V2056" s="68">
        <v>3</v>
      </c>
    </row>
    <row r="2057" spans="1:22" x14ac:dyDescent="0.25">
      <c r="B2057" s="66">
        <v>0</v>
      </c>
      <c r="C2057" s="66">
        <v>1524256431</v>
      </c>
      <c r="D2057" s="66">
        <v>1558685221</v>
      </c>
      <c r="E2057" s="66">
        <v>1558692516</v>
      </c>
      <c r="F2057" s="66">
        <v>1558743581</v>
      </c>
      <c r="G2057" s="66" t="s">
        <v>18</v>
      </c>
      <c r="H2057" s="66" t="s">
        <v>133</v>
      </c>
      <c r="I2057" s="66" t="s">
        <v>125</v>
      </c>
      <c r="J2057" s="66" t="s">
        <v>582</v>
      </c>
      <c r="K2057" s="66" t="s">
        <v>244</v>
      </c>
      <c r="L2057" s="66" t="s">
        <v>363</v>
      </c>
      <c r="M2057" s="66" t="s">
        <v>631</v>
      </c>
      <c r="N2057" s="66" t="s">
        <v>632</v>
      </c>
      <c r="O2057" s="69" t="s">
        <v>139</v>
      </c>
      <c r="P2057" s="69">
        <v>1.706</v>
      </c>
      <c r="Q2057" s="66" t="s">
        <v>88</v>
      </c>
      <c r="R2057" s="66" t="s">
        <v>475</v>
      </c>
      <c r="S2057" s="67">
        <v>8957.0425846153794</v>
      </c>
      <c r="T2057" s="67">
        <f t="shared" si="32"/>
        <v>15280.714649353837</v>
      </c>
      <c r="U2057" s="67">
        <v>99522.695384615407</v>
      </c>
      <c r="V2057" s="68">
        <v>1</v>
      </c>
    </row>
    <row r="2058" spans="1:22" x14ac:dyDescent="0.25">
      <c r="B2058" s="66">
        <v>0</v>
      </c>
      <c r="C2058" s="66">
        <v>1524256431</v>
      </c>
      <c r="D2058" s="66">
        <v>1558685221</v>
      </c>
      <c r="E2058" s="66">
        <v>1558692516</v>
      </c>
      <c r="F2058" s="66">
        <v>1558743581</v>
      </c>
      <c r="G2058" s="66" t="s">
        <v>18</v>
      </c>
      <c r="H2058" s="66" t="s">
        <v>133</v>
      </c>
      <c r="I2058" s="66" t="s">
        <v>125</v>
      </c>
      <c r="J2058" s="66" t="s">
        <v>582</v>
      </c>
      <c r="K2058" s="66" t="s">
        <v>244</v>
      </c>
      <c r="L2058" s="66" t="s">
        <v>363</v>
      </c>
      <c r="M2058" s="66" t="s">
        <v>631</v>
      </c>
      <c r="N2058" s="66" t="s">
        <v>632</v>
      </c>
      <c r="O2058" s="69" t="s">
        <v>139</v>
      </c>
      <c r="P2058" s="69">
        <v>1.706</v>
      </c>
      <c r="Q2058" s="66" t="s">
        <v>88</v>
      </c>
      <c r="R2058" s="66" t="s">
        <v>465</v>
      </c>
      <c r="S2058" s="67">
        <v>19949.4313846154</v>
      </c>
      <c r="T2058" s="67">
        <f t="shared" si="32"/>
        <v>34033.72994215387</v>
      </c>
      <c r="U2058" s="67">
        <v>199494.31384615399</v>
      </c>
      <c r="V2058" s="68">
        <v>2</v>
      </c>
    </row>
    <row r="2059" spans="1:22" x14ac:dyDescent="0.25">
      <c r="B2059" s="66">
        <v>0</v>
      </c>
      <c r="C2059" s="66">
        <v>1524256431</v>
      </c>
      <c r="D2059" s="66">
        <v>1558685221</v>
      </c>
      <c r="E2059" s="66">
        <v>1558692516</v>
      </c>
      <c r="F2059" s="66">
        <v>1558743581</v>
      </c>
      <c r="G2059" s="66" t="s">
        <v>18</v>
      </c>
      <c r="H2059" s="66" t="s">
        <v>133</v>
      </c>
      <c r="I2059" s="66" t="s">
        <v>125</v>
      </c>
      <c r="J2059" s="66" t="s">
        <v>582</v>
      </c>
      <c r="K2059" s="66" t="s">
        <v>244</v>
      </c>
      <c r="L2059" s="66" t="s">
        <v>363</v>
      </c>
      <c r="M2059" s="66" t="s">
        <v>631</v>
      </c>
      <c r="N2059" s="66" t="s">
        <v>632</v>
      </c>
      <c r="O2059" s="69" t="s">
        <v>139</v>
      </c>
      <c r="P2059" s="69">
        <v>1.706</v>
      </c>
      <c r="Q2059" s="66" t="s">
        <v>79</v>
      </c>
      <c r="R2059" s="66" t="s">
        <v>475</v>
      </c>
      <c r="S2059" s="67">
        <v>16376.913415384601</v>
      </c>
      <c r="T2059" s="67">
        <f t="shared" si="32"/>
        <v>27939.014286646128</v>
      </c>
      <c r="U2059" s="67">
        <v>181965.70461538501</v>
      </c>
      <c r="V2059" s="68">
        <v>2</v>
      </c>
    </row>
    <row r="2060" spans="1:22" x14ac:dyDescent="0.25">
      <c r="B2060" s="66">
        <v>0</v>
      </c>
      <c r="C2060" s="66">
        <v>1524256431</v>
      </c>
      <c r="D2060" s="66">
        <v>1558685221</v>
      </c>
      <c r="E2060" s="66">
        <v>1558692516</v>
      </c>
      <c r="F2060" s="66">
        <v>1558743581</v>
      </c>
      <c r="G2060" s="66" t="s">
        <v>18</v>
      </c>
      <c r="H2060" s="66" t="s">
        <v>133</v>
      </c>
      <c r="I2060" s="66" t="s">
        <v>125</v>
      </c>
      <c r="J2060" s="66" t="s">
        <v>582</v>
      </c>
      <c r="K2060" s="66" t="s">
        <v>244</v>
      </c>
      <c r="L2060" s="66" t="s">
        <v>363</v>
      </c>
      <c r="M2060" s="66" t="s">
        <v>631</v>
      </c>
      <c r="N2060" s="66" t="s">
        <v>632</v>
      </c>
      <c r="O2060" s="69" t="s">
        <v>139</v>
      </c>
      <c r="P2060" s="69">
        <v>1.706</v>
      </c>
      <c r="Q2060" s="66" t="s">
        <v>89</v>
      </c>
      <c r="R2060" s="66" t="s">
        <v>465</v>
      </c>
      <c r="S2060" s="67">
        <v>20960.0458846154</v>
      </c>
      <c r="T2060" s="67">
        <f t="shared" si="32"/>
        <v>35757.838279153868</v>
      </c>
      <c r="U2060" s="67">
        <v>209600.45884615401</v>
      </c>
      <c r="V2060" s="68">
        <v>2</v>
      </c>
    </row>
    <row r="2061" spans="1:22" x14ac:dyDescent="0.25">
      <c r="B2061" s="66">
        <v>0</v>
      </c>
      <c r="C2061" s="66">
        <v>1524256431</v>
      </c>
      <c r="D2061" s="66">
        <v>1558685221</v>
      </c>
      <c r="E2061" s="66">
        <v>1558765474</v>
      </c>
      <c r="F2061" s="66">
        <v>1558765474</v>
      </c>
      <c r="G2061" s="66" t="s">
        <v>18</v>
      </c>
      <c r="H2061" s="66" t="s">
        <v>133</v>
      </c>
      <c r="I2061" s="66" t="s">
        <v>125</v>
      </c>
      <c r="J2061" s="66" t="s">
        <v>582</v>
      </c>
      <c r="K2061" s="66" t="s">
        <v>124</v>
      </c>
      <c r="L2061" s="66" t="s">
        <v>357</v>
      </c>
      <c r="O2061" s="69" t="s">
        <v>139</v>
      </c>
      <c r="P2061" s="69">
        <v>1.706</v>
      </c>
      <c r="Q2061" s="66" t="s">
        <v>59</v>
      </c>
      <c r="R2061" s="66" t="s">
        <v>473</v>
      </c>
      <c r="S2061" s="67">
        <v>2198.22121153846</v>
      </c>
      <c r="T2061" s="67">
        <f t="shared" si="32"/>
        <v>3750.1653868846129</v>
      </c>
      <c r="U2061" s="67">
        <v>43964.424230769197</v>
      </c>
      <c r="V2061" s="68">
        <v>1</v>
      </c>
    </row>
    <row r="2062" spans="1:22" x14ac:dyDescent="0.25">
      <c r="B2062" s="66">
        <v>0</v>
      </c>
      <c r="C2062" s="66">
        <v>1524256431</v>
      </c>
      <c r="D2062" s="66">
        <v>1558685221</v>
      </c>
      <c r="E2062" s="66">
        <v>1558765474</v>
      </c>
      <c r="F2062" s="66">
        <v>1558765474</v>
      </c>
      <c r="G2062" s="66" t="s">
        <v>18</v>
      </c>
      <c r="H2062" s="66" t="s">
        <v>133</v>
      </c>
      <c r="I2062" s="66" t="s">
        <v>125</v>
      </c>
      <c r="J2062" s="66" t="s">
        <v>582</v>
      </c>
      <c r="K2062" s="66" t="s">
        <v>124</v>
      </c>
      <c r="L2062" s="66" t="s">
        <v>357</v>
      </c>
      <c r="O2062" s="69" t="s">
        <v>139</v>
      </c>
      <c r="P2062" s="69">
        <v>1.706</v>
      </c>
      <c r="Q2062" s="66" t="s">
        <v>59</v>
      </c>
      <c r="R2062" s="66" t="s">
        <v>475</v>
      </c>
      <c r="S2062" s="67">
        <v>6854.2175769230798</v>
      </c>
      <c r="T2062" s="67">
        <f t="shared" si="32"/>
        <v>11693.295186230775</v>
      </c>
      <c r="U2062" s="67">
        <v>76157.973076923096</v>
      </c>
      <c r="V2062" s="68">
        <v>1</v>
      </c>
    </row>
    <row r="2063" spans="1:22" x14ac:dyDescent="0.25">
      <c r="B2063" s="66">
        <v>0</v>
      </c>
      <c r="C2063" s="66">
        <v>1524256431</v>
      </c>
      <c r="D2063" s="66">
        <v>1558685221</v>
      </c>
      <c r="E2063" s="66">
        <v>1558765474</v>
      </c>
      <c r="F2063" s="66">
        <v>1558765474</v>
      </c>
      <c r="G2063" s="66" t="s">
        <v>18</v>
      </c>
      <c r="H2063" s="66" t="s">
        <v>133</v>
      </c>
      <c r="I2063" s="66" t="s">
        <v>125</v>
      </c>
      <c r="J2063" s="66" t="s">
        <v>582</v>
      </c>
      <c r="K2063" s="66" t="s">
        <v>124</v>
      </c>
      <c r="L2063" s="66" t="s">
        <v>357</v>
      </c>
      <c r="O2063" s="69" t="s">
        <v>139</v>
      </c>
      <c r="P2063" s="69">
        <v>1.706</v>
      </c>
      <c r="Q2063" s="66" t="s">
        <v>59</v>
      </c>
      <c r="R2063" s="66" t="s">
        <v>479</v>
      </c>
      <c r="S2063" s="67">
        <v>85145.1012307692</v>
      </c>
      <c r="T2063" s="67">
        <f t="shared" si="32"/>
        <v>145257.54269969225</v>
      </c>
      <c r="U2063" s="67">
        <v>212862.75307692299</v>
      </c>
      <c r="V2063" s="68">
        <v>1</v>
      </c>
    </row>
    <row r="2064" spans="1:22" x14ac:dyDescent="0.25">
      <c r="A2064" s="66" t="s">
        <v>286</v>
      </c>
      <c r="B2064" s="66">
        <v>0</v>
      </c>
      <c r="C2064" s="66">
        <v>424</v>
      </c>
      <c r="D2064" s="66">
        <v>424</v>
      </c>
      <c r="E2064" s="66">
        <v>424</v>
      </c>
      <c r="F2064" s="66">
        <v>424</v>
      </c>
      <c r="G2064" s="66" t="s">
        <v>526</v>
      </c>
      <c r="H2064" s="66" t="s">
        <v>527</v>
      </c>
      <c r="O2064" s="69" t="s">
        <v>286</v>
      </c>
      <c r="P2064" s="69">
        <v>1.73</v>
      </c>
      <c r="Q2064" s="66" t="s">
        <v>59</v>
      </c>
      <c r="R2064" s="66" t="s">
        <v>486</v>
      </c>
      <c r="S2064" s="67">
        <v>386505.32826923102</v>
      </c>
      <c r="T2064" s="67">
        <f t="shared" si="32"/>
        <v>668654.21790576971</v>
      </c>
      <c r="U2064" s="67">
        <v>515340.43769230798</v>
      </c>
      <c r="V2064" s="68">
        <v>1</v>
      </c>
    </row>
    <row r="2065" spans="1:22" x14ac:dyDescent="0.25">
      <c r="A2065" s="66" t="s">
        <v>286</v>
      </c>
      <c r="B2065" s="66">
        <v>0</v>
      </c>
      <c r="C2065" s="66">
        <v>847</v>
      </c>
      <c r="D2065" s="66">
        <v>994</v>
      </c>
      <c r="E2065" s="66">
        <v>994</v>
      </c>
      <c r="F2065" s="66">
        <v>994</v>
      </c>
      <c r="G2065" s="66" t="s">
        <v>287</v>
      </c>
      <c r="H2065" s="66" t="s">
        <v>528</v>
      </c>
      <c r="I2065" s="66" t="s">
        <v>533</v>
      </c>
      <c r="J2065" s="66" t="s">
        <v>534</v>
      </c>
      <c r="O2065" s="69" t="s">
        <v>286</v>
      </c>
      <c r="P2065" s="69">
        <v>1.73</v>
      </c>
      <c r="Q2065" s="66" t="s">
        <v>59</v>
      </c>
      <c r="R2065" s="66" t="s">
        <v>486</v>
      </c>
      <c r="S2065" s="67">
        <v>468224.58523077</v>
      </c>
      <c r="T2065" s="67">
        <f t="shared" si="32"/>
        <v>810028.53244923207</v>
      </c>
      <c r="U2065" s="67">
        <v>585280.73153846199</v>
      </c>
      <c r="V2065" s="68">
        <v>1</v>
      </c>
    </row>
    <row r="2066" spans="1:22" x14ac:dyDescent="0.25">
      <c r="A2066" s="66" t="s">
        <v>286</v>
      </c>
      <c r="B2066" s="66">
        <v>0</v>
      </c>
      <c r="C2066" s="66">
        <v>847</v>
      </c>
      <c r="D2066" s="66">
        <v>1003</v>
      </c>
      <c r="E2066" s="66">
        <v>1006</v>
      </c>
      <c r="F2066" s="66">
        <v>1006</v>
      </c>
      <c r="G2066" s="66" t="s">
        <v>287</v>
      </c>
      <c r="H2066" s="66" t="s">
        <v>528</v>
      </c>
      <c r="I2066" s="66" t="s">
        <v>386</v>
      </c>
      <c r="J2066" s="66" t="s">
        <v>39</v>
      </c>
      <c r="K2066" s="66" t="s">
        <v>38</v>
      </c>
      <c r="L2066" s="66" t="s">
        <v>39</v>
      </c>
      <c r="O2066" s="69" t="s">
        <v>286</v>
      </c>
      <c r="P2066" s="69">
        <v>1.73</v>
      </c>
      <c r="Q2066" s="66" t="s">
        <v>66</v>
      </c>
      <c r="R2066" s="66" t="s">
        <v>470</v>
      </c>
      <c r="S2066" s="67">
        <v>206136.34646153901</v>
      </c>
      <c r="T2066" s="67">
        <f t="shared" si="32"/>
        <v>356615.8793784625</v>
      </c>
      <c r="U2066" s="67">
        <v>358497.99384615402</v>
      </c>
      <c r="V2066" s="68">
        <v>1</v>
      </c>
    </row>
    <row r="2067" spans="1:22" x14ac:dyDescent="0.25">
      <c r="A2067" s="66" t="s">
        <v>286</v>
      </c>
      <c r="B2067" s="66">
        <v>0</v>
      </c>
      <c r="C2067" s="66">
        <v>847</v>
      </c>
      <c r="D2067" s="66">
        <v>1087</v>
      </c>
      <c r="E2067" s="66">
        <v>1090</v>
      </c>
      <c r="F2067" s="66">
        <v>1090</v>
      </c>
      <c r="G2067" s="66" t="s">
        <v>287</v>
      </c>
      <c r="H2067" s="66" t="s">
        <v>528</v>
      </c>
      <c r="I2067" s="66" t="s">
        <v>387</v>
      </c>
      <c r="J2067" s="66" t="s">
        <v>37</v>
      </c>
      <c r="K2067" s="66" t="s">
        <v>36</v>
      </c>
      <c r="L2067" s="66" t="s">
        <v>37</v>
      </c>
      <c r="O2067" s="69" t="s">
        <v>286</v>
      </c>
      <c r="P2067" s="69">
        <v>1.73</v>
      </c>
      <c r="Q2067" s="66" t="s">
        <v>63</v>
      </c>
      <c r="R2067" s="66" t="s">
        <v>470</v>
      </c>
      <c r="S2067" s="67">
        <v>161653.845</v>
      </c>
      <c r="T2067" s="67">
        <f t="shared" si="32"/>
        <v>279661.15185000002</v>
      </c>
      <c r="U2067" s="67">
        <v>323307.69</v>
      </c>
      <c r="V2067" s="68">
        <v>1</v>
      </c>
    </row>
    <row r="2068" spans="1:22" x14ac:dyDescent="0.25">
      <c r="A2068" s="66" t="s">
        <v>286</v>
      </c>
      <c r="B2068" s="66">
        <v>0</v>
      </c>
      <c r="C2068" s="66">
        <v>847</v>
      </c>
      <c r="D2068" s="66">
        <v>1165</v>
      </c>
      <c r="E2068" s="66">
        <v>1167</v>
      </c>
      <c r="F2068" s="66">
        <v>1167</v>
      </c>
      <c r="G2068" s="66" t="s">
        <v>287</v>
      </c>
      <c r="H2068" s="66" t="s">
        <v>528</v>
      </c>
      <c r="I2068" s="66" t="s">
        <v>388</v>
      </c>
      <c r="J2068" s="66" t="s">
        <v>35</v>
      </c>
      <c r="K2068" s="66" t="s">
        <v>34</v>
      </c>
      <c r="L2068" s="66" t="s">
        <v>35</v>
      </c>
      <c r="O2068" s="69" t="s">
        <v>286</v>
      </c>
      <c r="P2068" s="69">
        <v>1.73</v>
      </c>
      <c r="Q2068" s="66" t="s">
        <v>62</v>
      </c>
      <c r="R2068" s="66" t="s">
        <v>470</v>
      </c>
      <c r="S2068" s="67">
        <v>164682.71884615399</v>
      </c>
      <c r="T2068" s="67">
        <f t="shared" si="32"/>
        <v>284901.10360384639</v>
      </c>
      <c r="U2068" s="67">
        <v>329365.43769230798</v>
      </c>
      <c r="V2068" s="68">
        <v>1</v>
      </c>
    </row>
    <row r="2069" spans="1:22" x14ac:dyDescent="0.25">
      <c r="A2069" s="66" t="s">
        <v>286</v>
      </c>
      <c r="B2069" s="66">
        <v>0</v>
      </c>
      <c r="C2069" s="66">
        <v>847</v>
      </c>
      <c r="D2069" s="66">
        <v>1276</v>
      </c>
      <c r="E2069" s="66">
        <v>1278</v>
      </c>
      <c r="F2069" s="66">
        <v>1280</v>
      </c>
      <c r="G2069" s="66" t="s">
        <v>287</v>
      </c>
      <c r="H2069" s="66" t="s">
        <v>528</v>
      </c>
      <c r="I2069" s="66" t="s">
        <v>389</v>
      </c>
      <c r="J2069" s="66" t="s">
        <v>33</v>
      </c>
      <c r="K2069" s="66" t="s">
        <v>32</v>
      </c>
      <c r="L2069" s="66" t="s">
        <v>33</v>
      </c>
      <c r="M2069" s="66" t="s">
        <v>207</v>
      </c>
      <c r="N2069" s="66" t="s">
        <v>208</v>
      </c>
      <c r="O2069" s="69" t="s">
        <v>286</v>
      </c>
      <c r="P2069" s="69">
        <v>1.73</v>
      </c>
      <c r="Q2069" s="66" t="s">
        <v>61</v>
      </c>
      <c r="R2069" s="66" t="s">
        <v>480</v>
      </c>
      <c r="S2069" s="67">
        <v>228929.68084615399</v>
      </c>
      <c r="T2069" s="67">
        <f t="shared" si="32"/>
        <v>396048.3478638464</v>
      </c>
      <c r="U2069" s="67">
        <v>398138.57538461499</v>
      </c>
      <c r="V2069" s="68">
        <v>1</v>
      </c>
    </row>
    <row r="2070" spans="1:22" x14ac:dyDescent="0.25">
      <c r="A2070" s="66" t="s">
        <v>286</v>
      </c>
      <c r="B2070" s="66">
        <v>0</v>
      </c>
      <c r="C2070" s="66">
        <v>847</v>
      </c>
      <c r="D2070" s="66">
        <v>1405</v>
      </c>
      <c r="E2070" s="66">
        <v>1407</v>
      </c>
      <c r="F2070" s="66">
        <v>1407</v>
      </c>
      <c r="G2070" s="66" t="s">
        <v>287</v>
      </c>
      <c r="H2070" s="66" t="s">
        <v>528</v>
      </c>
      <c r="I2070" s="66" t="s">
        <v>390</v>
      </c>
      <c r="J2070" s="66" t="s">
        <v>31</v>
      </c>
      <c r="K2070" s="66" t="s">
        <v>30</v>
      </c>
      <c r="L2070" s="66" t="s">
        <v>31</v>
      </c>
      <c r="O2070" s="69" t="s">
        <v>286</v>
      </c>
      <c r="P2070" s="69">
        <v>1.73</v>
      </c>
      <c r="Q2070" s="66" t="s">
        <v>84</v>
      </c>
      <c r="R2070" s="66" t="s">
        <v>480</v>
      </c>
      <c r="S2070" s="67">
        <v>191898.85859615399</v>
      </c>
      <c r="T2070" s="67">
        <f t="shared" si="32"/>
        <v>331985.02537134639</v>
      </c>
      <c r="U2070" s="67">
        <v>333737.145384615</v>
      </c>
      <c r="V2070" s="68">
        <v>1</v>
      </c>
    </row>
    <row r="2071" spans="1:22" x14ac:dyDescent="0.25">
      <c r="A2071" s="66" t="s">
        <v>286</v>
      </c>
      <c r="B2071" s="66">
        <v>0</v>
      </c>
      <c r="C2071" s="66">
        <v>847</v>
      </c>
      <c r="D2071" s="66">
        <v>1510</v>
      </c>
      <c r="E2071" s="66">
        <v>1512</v>
      </c>
      <c r="F2071" s="66">
        <v>1512</v>
      </c>
      <c r="G2071" s="66" t="s">
        <v>287</v>
      </c>
      <c r="H2071" s="66" t="s">
        <v>528</v>
      </c>
      <c r="I2071" s="66" t="s">
        <v>391</v>
      </c>
      <c r="J2071" s="66" t="s">
        <v>29</v>
      </c>
      <c r="K2071" s="66" t="s">
        <v>28</v>
      </c>
      <c r="L2071" s="66" t="s">
        <v>29</v>
      </c>
      <c r="O2071" s="69" t="s">
        <v>286</v>
      </c>
      <c r="P2071" s="69">
        <v>1.73</v>
      </c>
      <c r="Q2071" s="66" t="s">
        <v>64</v>
      </c>
      <c r="R2071" s="66" t="s">
        <v>470</v>
      </c>
      <c r="S2071" s="67">
        <v>191870.93084615399</v>
      </c>
      <c r="T2071" s="67">
        <f t="shared" si="32"/>
        <v>331936.71036384639</v>
      </c>
      <c r="U2071" s="67">
        <v>333688.57538461499</v>
      </c>
      <c r="V2071" s="68">
        <v>1</v>
      </c>
    </row>
    <row r="2072" spans="1:22" x14ac:dyDescent="0.25">
      <c r="A2072" s="66" t="s">
        <v>286</v>
      </c>
      <c r="B2072" s="66">
        <v>0</v>
      </c>
      <c r="C2072" s="66">
        <v>847</v>
      </c>
      <c r="D2072" s="66">
        <v>1564</v>
      </c>
      <c r="E2072" s="66">
        <v>1566</v>
      </c>
      <c r="F2072" s="66">
        <v>1568</v>
      </c>
      <c r="G2072" s="66" t="s">
        <v>287</v>
      </c>
      <c r="H2072" s="66" t="s">
        <v>528</v>
      </c>
      <c r="I2072" s="66" t="s">
        <v>392</v>
      </c>
      <c r="J2072" s="66" t="s">
        <v>120</v>
      </c>
      <c r="K2072" s="66" t="s">
        <v>27</v>
      </c>
      <c r="L2072" s="66" t="s">
        <v>120</v>
      </c>
      <c r="M2072" s="66" t="s">
        <v>554</v>
      </c>
      <c r="N2072" s="66" t="s">
        <v>604</v>
      </c>
      <c r="O2072" s="69" t="s">
        <v>286</v>
      </c>
      <c r="P2072" s="69">
        <v>1.73</v>
      </c>
      <c r="Q2072" s="66" t="s">
        <v>73</v>
      </c>
      <c r="R2072" s="66" t="s">
        <v>479</v>
      </c>
      <c r="S2072" s="67">
        <v>115737.273</v>
      </c>
      <c r="T2072" s="67">
        <f t="shared" si="32"/>
        <v>200225.48228999999</v>
      </c>
      <c r="U2072" s="67">
        <v>257193.94</v>
      </c>
      <c r="V2072" s="68">
        <v>1</v>
      </c>
    </row>
    <row r="2073" spans="1:22" x14ac:dyDescent="0.25">
      <c r="A2073" s="66" t="s">
        <v>286</v>
      </c>
      <c r="B2073" s="66">
        <v>0</v>
      </c>
      <c r="C2073" s="66">
        <v>40648</v>
      </c>
      <c r="D2073" s="66">
        <v>40648</v>
      </c>
      <c r="E2073" s="66">
        <v>40648</v>
      </c>
      <c r="F2073" s="66">
        <v>40648</v>
      </c>
      <c r="G2073" s="66" t="s">
        <v>113</v>
      </c>
      <c r="H2073" s="66" t="s">
        <v>57</v>
      </c>
      <c r="O2073" s="69" t="s">
        <v>286</v>
      </c>
      <c r="P2073" s="69">
        <v>1.73</v>
      </c>
      <c r="Q2073" s="66" t="s">
        <v>59</v>
      </c>
      <c r="R2073" s="66" t="s">
        <v>486</v>
      </c>
      <c r="S2073" s="67">
        <v>419492.35015384603</v>
      </c>
      <c r="T2073" s="67">
        <f t="shared" si="32"/>
        <v>725721.76576615358</v>
      </c>
      <c r="U2073" s="67">
        <v>524365.43769230798</v>
      </c>
      <c r="V2073" s="68">
        <v>1</v>
      </c>
    </row>
    <row r="2074" spans="1:22" x14ac:dyDescent="0.25">
      <c r="A2074" s="66" t="s">
        <v>286</v>
      </c>
      <c r="B2074" s="66">
        <v>0</v>
      </c>
      <c r="C2074" s="66">
        <v>3129891</v>
      </c>
      <c r="D2074" s="66">
        <v>3129891</v>
      </c>
      <c r="E2074" s="66">
        <v>3129891</v>
      </c>
      <c r="F2074" s="66">
        <v>3129891</v>
      </c>
      <c r="G2074" s="66" t="s">
        <v>312</v>
      </c>
      <c r="H2074" s="66" t="s">
        <v>313</v>
      </c>
      <c r="O2074" s="69" t="s">
        <v>286</v>
      </c>
      <c r="P2074" s="69">
        <v>1.73</v>
      </c>
      <c r="Q2074" s="66" t="s">
        <v>434</v>
      </c>
      <c r="R2074" s="66" t="s">
        <v>486</v>
      </c>
      <c r="S2074" s="67">
        <v>442747.62707692297</v>
      </c>
      <c r="T2074" s="67">
        <f t="shared" si="32"/>
        <v>765953.39484307671</v>
      </c>
      <c r="U2074" s="67">
        <v>553434.53384615399</v>
      </c>
      <c r="V2074" s="68">
        <v>1</v>
      </c>
    </row>
    <row r="2075" spans="1:22" x14ac:dyDescent="0.25">
      <c r="A2075" s="66" t="s">
        <v>286</v>
      </c>
      <c r="B2075" s="66">
        <v>0</v>
      </c>
      <c r="C2075" s="66">
        <v>118935821</v>
      </c>
      <c r="D2075" s="66">
        <v>118935821</v>
      </c>
      <c r="E2075" s="66">
        <v>118935821</v>
      </c>
      <c r="F2075" s="66">
        <v>118935821</v>
      </c>
      <c r="G2075" s="66" t="s">
        <v>110</v>
      </c>
      <c r="H2075" s="66" t="s">
        <v>265</v>
      </c>
      <c r="O2075" s="69" t="s">
        <v>286</v>
      </c>
      <c r="P2075" s="69">
        <v>1.73</v>
      </c>
      <c r="Q2075" s="66" t="s">
        <v>59</v>
      </c>
      <c r="R2075" s="66" t="s">
        <v>486</v>
      </c>
      <c r="S2075" s="67">
        <v>463828.80230769201</v>
      </c>
      <c r="T2075" s="67">
        <f t="shared" si="32"/>
        <v>802423.82799230714</v>
      </c>
      <c r="U2075" s="67">
        <v>618438.40307692299</v>
      </c>
      <c r="V2075" s="68">
        <v>1</v>
      </c>
    </row>
    <row r="2076" spans="1:22" x14ac:dyDescent="0.25">
      <c r="A2076" s="66" t="s">
        <v>286</v>
      </c>
      <c r="B2076" s="66">
        <v>0</v>
      </c>
      <c r="C2076" s="66">
        <v>1524256431</v>
      </c>
      <c r="D2076" s="66">
        <v>1524256431</v>
      </c>
      <c r="E2076" s="66">
        <v>1524256431</v>
      </c>
      <c r="F2076" s="66">
        <v>1524256431</v>
      </c>
      <c r="G2076" s="66" t="s">
        <v>18</v>
      </c>
      <c r="H2076" s="66" t="s">
        <v>133</v>
      </c>
      <c r="O2076" s="69" t="s">
        <v>286</v>
      </c>
      <c r="P2076" s="69">
        <v>1.73</v>
      </c>
      <c r="Q2076" s="66" t="s">
        <v>59</v>
      </c>
      <c r="R2076" s="66" t="s">
        <v>486</v>
      </c>
      <c r="S2076" s="67">
        <v>430815.376615385</v>
      </c>
      <c r="T2076" s="67">
        <f t="shared" si="32"/>
        <v>745310.60154461605</v>
      </c>
      <c r="U2076" s="67">
        <v>538519.22076923097</v>
      </c>
      <c r="V2076" s="68">
        <v>1</v>
      </c>
    </row>
    <row r="2077" spans="1:22" x14ac:dyDescent="0.25">
      <c r="A2077" s="66" t="s">
        <v>286</v>
      </c>
      <c r="B2077" s="66">
        <v>0</v>
      </c>
      <c r="C2077" s="66">
        <v>1680750931</v>
      </c>
      <c r="D2077" s="66">
        <v>1683880821</v>
      </c>
      <c r="E2077" s="66">
        <v>1683880821</v>
      </c>
      <c r="F2077" s="66">
        <v>1683880821</v>
      </c>
      <c r="G2077" s="66" t="s">
        <v>19</v>
      </c>
      <c r="H2077" s="66" t="s">
        <v>268</v>
      </c>
      <c r="I2077" s="66" t="s">
        <v>20</v>
      </c>
      <c r="J2077" s="66" t="s">
        <v>7</v>
      </c>
      <c r="O2077" s="69" t="s">
        <v>286</v>
      </c>
      <c r="P2077" s="69">
        <v>1.73</v>
      </c>
      <c r="Q2077" s="66" t="s">
        <v>59</v>
      </c>
      <c r="R2077" s="66" t="s">
        <v>488</v>
      </c>
      <c r="S2077" s="67">
        <v>1989996.52707692</v>
      </c>
      <c r="T2077" s="67">
        <f t="shared" si="32"/>
        <v>3442693.9918430718</v>
      </c>
      <c r="U2077" s="67">
        <v>1474071.5015384599</v>
      </c>
      <c r="V2077" s="68">
        <v>1</v>
      </c>
    </row>
    <row r="2078" spans="1:22" x14ac:dyDescent="0.25">
      <c r="A2078" s="66" t="s">
        <v>286</v>
      </c>
      <c r="B2078" s="66">
        <v>0</v>
      </c>
      <c r="C2078" s="66">
        <v>1680750931</v>
      </c>
      <c r="D2078" s="66">
        <v>1743348731</v>
      </c>
      <c r="E2078" s="66">
        <v>1744913676</v>
      </c>
      <c r="F2078" s="66">
        <v>1744913676</v>
      </c>
      <c r="G2078" s="66" t="s">
        <v>19</v>
      </c>
      <c r="H2078" s="66" t="s">
        <v>268</v>
      </c>
      <c r="I2078" s="66" t="s">
        <v>103</v>
      </c>
      <c r="J2078" s="66" t="s">
        <v>98</v>
      </c>
      <c r="K2078" s="66" t="s">
        <v>381</v>
      </c>
      <c r="L2078" s="66" t="s">
        <v>382</v>
      </c>
      <c r="O2078" s="69" t="s">
        <v>286</v>
      </c>
      <c r="P2078" s="69">
        <v>1.73</v>
      </c>
      <c r="Q2078" s="66" t="s">
        <v>59</v>
      </c>
      <c r="R2078" s="66" t="s">
        <v>486</v>
      </c>
      <c r="S2078" s="67">
        <v>505393.30384615302</v>
      </c>
      <c r="T2078" s="67">
        <f t="shared" si="32"/>
        <v>874330.41565384471</v>
      </c>
      <c r="U2078" s="67">
        <v>673857.73846153799</v>
      </c>
      <c r="V2078" s="68">
        <v>1</v>
      </c>
    </row>
    <row r="2079" spans="1:22" x14ac:dyDescent="0.25">
      <c r="A2079" s="66" t="s">
        <v>286</v>
      </c>
      <c r="B2079" s="66">
        <v>0</v>
      </c>
      <c r="C2079" s="66">
        <v>1762128071</v>
      </c>
      <c r="D2079" s="66">
        <v>1912362791</v>
      </c>
      <c r="E2079" s="66">
        <v>1912362791</v>
      </c>
      <c r="F2079" s="66">
        <v>1912362791</v>
      </c>
      <c r="G2079" s="66" t="s">
        <v>104</v>
      </c>
      <c r="H2079" s="66" t="s">
        <v>269</v>
      </c>
      <c r="I2079" s="66" t="s">
        <v>109</v>
      </c>
      <c r="J2079" s="66" t="s">
        <v>278</v>
      </c>
      <c r="O2079" s="69" t="s">
        <v>286</v>
      </c>
      <c r="P2079" s="69">
        <v>1.73</v>
      </c>
      <c r="Q2079" s="66" t="s">
        <v>59</v>
      </c>
      <c r="R2079" s="66" t="s">
        <v>487</v>
      </c>
      <c r="S2079" s="67">
        <v>647289.31630769197</v>
      </c>
      <c r="T2079" s="67">
        <f t="shared" si="32"/>
        <v>1119810.5172123071</v>
      </c>
      <c r="U2079" s="67">
        <v>809111.64538461505</v>
      </c>
      <c r="V2079" s="68">
        <v>1</v>
      </c>
    </row>
  </sheetData>
  <autoFilter ref="A1:V2079" xr:uid="{00000000-0009-0000-0000-000004000000}"/>
  <sortState xmlns:xlrd2="http://schemas.microsoft.com/office/spreadsheetml/2017/richdata2" ref="A2:U2063">
    <sortCondition ref="O2:O2063"/>
  </sortState>
  <pageMargins left="0.7" right="0.7" top="0.75" bottom="0.75" header="0.3" footer="0.3"/>
  <pageSetup orientation="portrait" horizontalDpi="200" verticalDpi="200" r:id="rId2"/>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autoPageBreaks="0" fitToPage="1"/>
  </sheetPr>
  <dimension ref="A1:Q72"/>
  <sheetViews>
    <sheetView zoomScale="80" zoomScaleNormal="80" workbookViewId="0">
      <selection activeCell="E54" sqref="E54:E56"/>
    </sheetView>
  </sheetViews>
  <sheetFormatPr defaultColWidth="9.42578125" defaultRowHeight="15.75" x14ac:dyDescent="0.2"/>
  <cols>
    <col min="1" max="1" width="5.42578125" style="83" customWidth="1"/>
    <col min="2" max="2" width="4.42578125" style="84" customWidth="1"/>
    <col min="3" max="3" width="30.5703125" style="84" customWidth="1"/>
    <col min="4" max="6" width="20.5703125" style="84" customWidth="1"/>
    <col min="7" max="7" width="20.5703125" style="84" bestFit="1" customWidth="1"/>
    <col min="8" max="9" width="9.5703125" style="84" customWidth="1"/>
    <col min="10" max="11" width="9.5703125" style="148" customWidth="1"/>
    <col min="12" max="12" width="1.5703125" style="148" customWidth="1"/>
    <col min="13" max="13" width="9.5703125" style="148" customWidth="1"/>
    <col min="14" max="14" width="17.5703125" style="84" hidden="1" customWidth="1"/>
    <col min="15" max="15" width="11.42578125" style="86" bestFit="1" customWidth="1"/>
    <col min="16" max="16" width="75.42578125" style="84" customWidth="1"/>
    <col min="17" max="16384" width="9.42578125" style="84"/>
  </cols>
  <sheetData>
    <row r="1" spans="1:16" ht="22.35" customHeight="1" thickBot="1" x14ac:dyDescent="0.25">
      <c r="J1" s="85" t="s">
        <v>702</v>
      </c>
      <c r="K1" s="259">
        <v>43850</v>
      </c>
      <c r="L1" s="259"/>
      <c r="M1" s="259"/>
    </row>
    <row r="2" spans="1:16" ht="22.35" customHeight="1" thickBot="1" x14ac:dyDescent="0.25">
      <c r="B2" s="87" t="s">
        <v>761</v>
      </c>
      <c r="E2" s="88" t="s">
        <v>762</v>
      </c>
      <c r="H2" s="89"/>
      <c r="I2" s="260" t="s">
        <v>703</v>
      </c>
      <c r="J2" s="261"/>
      <c r="K2" s="261"/>
      <c r="L2" s="262"/>
      <c r="M2" s="90">
        <v>1.758</v>
      </c>
    </row>
    <row r="3" spans="1:16" ht="22.35" customHeight="1" thickBot="1" x14ac:dyDescent="0.25">
      <c r="B3" s="87"/>
      <c r="J3" s="91"/>
      <c r="K3" s="92"/>
      <c r="L3" s="92"/>
      <c r="M3" s="92"/>
    </row>
    <row r="4" spans="1:16" ht="22.35" customHeight="1" thickBot="1" x14ac:dyDescent="0.25">
      <c r="A4" s="93"/>
      <c r="B4" s="94" t="s">
        <v>704</v>
      </c>
      <c r="C4" s="94" t="s">
        <v>705</v>
      </c>
      <c r="D4" s="94" t="s">
        <v>706</v>
      </c>
      <c r="E4" s="94" t="s">
        <v>707</v>
      </c>
      <c r="F4" s="94" t="s">
        <v>708</v>
      </c>
      <c r="G4" s="94"/>
      <c r="H4" s="94" t="s">
        <v>709</v>
      </c>
      <c r="I4" s="94" t="s">
        <v>710</v>
      </c>
      <c r="J4" s="94" t="s">
        <v>711</v>
      </c>
      <c r="K4" s="94" t="s">
        <v>712</v>
      </c>
      <c r="L4" s="95"/>
      <c r="M4" s="94" t="s">
        <v>713</v>
      </c>
      <c r="N4" s="149" t="s">
        <v>763</v>
      </c>
      <c r="O4" s="96"/>
      <c r="P4" s="97" t="s">
        <v>499</v>
      </c>
    </row>
    <row r="5" spans="1:16" ht="22.35" customHeight="1" thickBot="1" x14ac:dyDescent="0.25">
      <c r="A5" s="282" t="s">
        <v>714</v>
      </c>
      <c r="B5" s="263">
        <v>1</v>
      </c>
      <c r="C5" s="278" t="s">
        <v>715</v>
      </c>
      <c r="D5" s="272" t="s">
        <v>716</v>
      </c>
      <c r="E5" s="263" t="s">
        <v>717</v>
      </c>
      <c r="F5" s="266">
        <v>0.7</v>
      </c>
      <c r="G5" s="98" t="s">
        <v>718</v>
      </c>
      <c r="H5" s="99">
        <v>4.0999999999999996</v>
      </c>
      <c r="I5" s="99">
        <v>4.0999999999999996</v>
      </c>
      <c r="J5" s="99">
        <v>4.0999999999999996</v>
      </c>
      <c r="K5" s="99">
        <v>4.0999999999999996</v>
      </c>
      <c r="L5" s="100"/>
      <c r="M5" s="99">
        <v>4.0999999999999996</v>
      </c>
      <c r="N5" s="275">
        <v>1</v>
      </c>
      <c r="P5" s="86"/>
    </row>
    <row r="6" spans="1:16" ht="22.35" customHeight="1" thickBot="1" x14ac:dyDescent="0.25">
      <c r="A6" s="283"/>
      <c r="B6" s="264"/>
      <c r="C6" s="279"/>
      <c r="D6" s="273"/>
      <c r="E6" s="264"/>
      <c r="F6" s="267"/>
      <c r="G6" s="101" t="s">
        <v>719</v>
      </c>
      <c r="H6" s="102">
        <v>4.0999999999999996</v>
      </c>
      <c r="I6" s="102">
        <v>4.0999999999999996</v>
      </c>
      <c r="J6" s="103">
        <v>4.1900000000000004</v>
      </c>
      <c r="K6" s="103">
        <v>4.2450000000000001</v>
      </c>
      <c r="L6" s="100"/>
      <c r="M6" s="103">
        <v>4.2450000000000001</v>
      </c>
      <c r="N6" s="276"/>
      <c r="P6" s="86"/>
    </row>
    <row r="7" spans="1:16" ht="22.35" customHeight="1" thickBot="1" x14ac:dyDescent="0.25">
      <c r="A7" s="283"/>
      <c r="B7" s="265"/>
      <c r="C7" s="280"/>
      <c r="D7" s="274"/>
      <c r="E7" s="265"/>
      <c r="F7" s="268"/>
      <c r="G7" s="150" t="s">
        <v>720</v>
      </c>
      <c r="H7" s="151">
        <f>H6/H5</f>
        <v>1</v>
      </c>
      <c r="I7" s="151">
        <f>I6/I5</f>
        <v>1</v>
      </c>
      <c r="J7" s="151">
        <v>1.6</v>
      </c>
      <c r="K7" s="152">
        <v>1.9650000000000001</v>
      </c>
      <c r="L7" s="106"/>
      <c r="M7" s="153">
        <v>1.9650000000000001</v>
      </c>
      <c r="N7" s="277"/>
      <c r="P7" s="86"/>
    </row>
    <row r="8" spans="1:16" ht="22.35" customHeight="1" thickBot="1" x14ac:dyDescent="0.25">
      <c r="A8" s="283"/>
      <c r="B8" s="263">
        <v>2</v>
      </c>
      <c r="C8" s="278" t="s">
        <v>764</v>
      </c>
      <c r="D8" s="272" t="s">
        <v>765</v>
      </c>
      <c r="E8" s="263" t="s">
        <v>766</v>
      </c>
      <c r="F8" s="266">
        <v>0.04</v>
      </c>
      <c r="G8" s="98" t="str">
        <f>G5</f>
        <v>Plan Performance</v>
      </c>
      <c r="H8" s="125">
        <v>2936</v>
      </c>
      <c r="I8" s="125">
        <v>2936</v>
      </c>
      <c r="J8" s="125">
        <v>2936</v>
      </c>
      <c r="K8" s="125">
        <v>2936</v>
      </c>
      <c r="L8" s="126"/>
      <c r="M8" s="125">
        <v>2936</v>
      </c>
      <c r="N8" s="281">
        <v>1</v>
      </c>
      <c r="P8" s="86"/>
    </row>
    <row r="9" spans="1:16" ht="22.35" customHeight="1" thickBot="1" x14ac:dyDescent="0.25">
      <c r="A9" s="283"/>
      <c r="B9" s="264"/>
      <c r="C9" s="279"/>
      <c r="D9" s="273"/>
      <c r="E9" s="264"/>
      <c r="F9" s="267"/>
      <c r="G9" s="101" t="str">
        <f t="shared" ref="G9:G62" si="0">G6</f>
        <v>Actual Performance</v>
      </c>
      <c r="H9" s="127">
        <v>2936</v>
      </c>
      <c r="I9" s="127">
        <v>2936</v>
      </c>
      <c r="J9" s="128">
        <v>2930</v>
      </c>
      <c r="K9" s="128">
        <v>2914</v>
      </c>
      <c r="L9" s="126"/>
      <c r="M9" s="128">
        <v>2914</v>
      </c>
      <c r="N9" s="276"/>
      <c r="P9" s="86"/>
    </row>
    <row r="10" spans="1:16" ht="22.35" customHeight="1" thickBot="1" x14ac:dyDescent="0.25">
      <c r="A10" s="284"/>
      <c r="B10" s="265"/>
      <c r="C10" s="280"/>
      <c r="D10" s="274"/>
      <c r="E10" s="265"/>
      <c r="F10" s="268"/>
      <c r="G10" s="104" t="str">
        <f t="shared" si="0"/>
        <v>Current ICP Score</v>
      </c>
      <c r="H10" s="105">
        <v>1</v>
      </c>
      <c r="I10" s="105">
        <v>1</v>
      </c>
      <c r="J10" s="105">
        <v>1.4430000000000001</v>
      </c>
      <c r="K10" s="105">
        <v>2</v>
      </c>
      <c r="L10" s="112"/>
      <c r="M10" s="118">
        <v>2</v>
      </c>
      <c r="N10" s="277"/>
      <c r="P10" s="86"/>
    </row>
    <row r="11" spans="1:16" s="109" customFormat="1" ht="6" customHeight="1" thickBot="1" x14ac:dyDescent="0.25">
      <c r="A11" s="108"/>
      <c r="D11" s="110"/>
      <c r="F11" s="111"/>
      <c r="H11" s="112"/>
      <c r="I11" s="112"/>
      <c r="J11" s="112"/>
      <c r="K11" s="112"/>
      <c r="L11" s="112"/>
      <c r="M11" s="112"/>
      <c r="N11" s="154"/>
    </row>
    <row r="12" spans="1:16" ht="22.35" customHeight="1" thickBot="1" x14ac:dyDescent="0.25">
      <c r="A12" s="282" t="s">
        <v>721</v>
      </c>
      <c r="B12" s="263">
        <v>3</v>
      </c>
      <c r="C12" s="278" t="s">
        <v>489</v>
      </c>
      <c r="D12" s="272" t="s">
        <v>722</v>
      </c>
      <c r="E12" s="263" t="s">
        <v>723</v>
      </c>
      <c r="F12" s="266">
        <v>0.05</v>
      </c>
      <c r="G12" s="119" t="str">
        <f>G8</f>
        <v>Plan Performance</v>
      </c>
      <c r="H12" s="113">
        <v>0.1</v>
      </c>
      <c r="I12" s="113">
        <v>0.1</v>
      </c>
      <c r="J12" s="113">
        <v>0.1</v>
      </c>
      <c r="K12" s="113">
        <v>0.1</v>
      </c>
      <c r="L12" s="111"/>
      <c r="M12" s="113">
        <v>0.1</v>
      </c>
      <c r="N12" s="281">
        <v>0.3</v>
      </c>
      <c r="P12" s="86"/>
    </row>
    <row r="13" spans="1:16" ht="22.35" customHeight="1" thickBot="1" x14ac:dyDescent="0.25">
      <c r="A13" s="283"/>
      <c r="B13" s="264"/>
      <c r="C13" s="279"/>
      <c r="D13" s="273" t="s">
        <v>723</v>
      </c>
      <c r="E13" s="264"/>
      <c r="F13" s="267"/>
      <c r="G13" s="119" t="str">
        <f>G9</f>
        <v>Actual Performance</v>
      </c>
      <c r="H13" s="114">
        <v>0.25078</v>
      </c>
      <c r="I13" s="114">
        <v>3.5900000000000001E-2</v>
      </c>
      <c r="J13" s="115">
        <v>0</v>
      </c>
      <c r="K13" s="115">
        <v>9.9000000000000008E-3</v>
      </c>
      <c r="L13" s="116"/>
      <c r="M13" s="117">
        <v>9.9000000000000008E-3</v>
      </c>
      <c r="N13" s="276"/>
      <c r="P13" s="86" t="s">
        <v>724</v>
      </c>
    </row>
    <row r="14" spans="1:16" ht="22.35" customHeight="1" thickBot="1" x14ac:dyDescent="0.25">
      <c r="A14" s="283"/>
      <c r="B14" s="265"/>
      <c r="C14" s="280"/>
      <c r="D14" s="274">
        <v>0.05</v>
      </c>
      <c r="E14" s="265"/>
      <c r="F14" s="268"/>
      <c r="G14" s="119" t="str">
        <f>G10</f>
        <v>Current ICP Score</v>
      </c>
      <c r="H14" s="105">
        <v>2</v>
      </c>
      <c r="I14" s="105">
        <v>0.35899999999999999</v>
      </c>
      <c r="J14" s="105">
        <v>0</v>
      </c>
      <c r="K14" s="105">
        <v>9.9000000000000005E-2</v>
      </c>
      <c r="L14" s="112"/>
      <c r="M14" s="118">
        <v>9.9000000000000005E-2</v>
      </c>
      <c r="N14" s="277"/>
      <c r="P14" s="86"/>
    </row>
    <row r="15" spans="1:16" ht="22.35" customHeight="1" thickBot="1" x14ac:dyDescent="0.25">
      <c r="A15" s="283"/>
      <c r="B15" s="263">
        <v>4</v>
      </c>
      <c r="C15" s="278" t="s">
        <v>767</v>
      </c>
      <c r="D15" s="272" t="s">
        <v>722</v>
      </c>
      <c r="E15" s="263" t="s">
        <v>723</v>
      </c>
      <c r="F15" s="266">
        <v>0.03</v>
      </c>
      <c r="G15" s="119" t="str">
        <f>G12</f>
        <v>Plan Performance</v>
      </c>
      <c r="H15" s="113">
        <v>0.1</v>
      </c>
      <c r="I15" s="113">
        <v>0.1</v>
      </c>
      <c r="J15" s="113">
        <v>0.1</v>
      </c>
      <c r="K15" s="113">
        <v>0.1</v>
      </c>
      <c r="L15" s="111"/>
      <c r="M15" s="113">
        <v>0.1</v>
      </c>
      <c r="N15" s="281">
        <v>1</v>
      </c>
      <c r="P15" s="86"/>
    </row>
    <row r="16" spans="1:16" ht="22.35" customHeight="1" thickBot="1" x14ac:dyDescent="0.25">
      <c r="A16" s="283"/>
      <c r="B16" s="264"/>
      <c r="C16" s="279"/>
      <c r="D16" s="273" t="s">
        <v>723</v>
      </c>
      <c r="E16" s="264"/>
      <c r="F16" s="267"/>
      <c r="G16" s="119" t="str">
        <f>G13</f>
        <v>Actual Performance</v>
      </c>
      <c r="H16" s="114">
        <v>0.40944000000000003</v>
      </c>
      <c r="I16" s="114">
        <v>0.13189999999999999</v>
      </c>
      <c r="J16" s="115">
        <v>0</v>
      </c>
      <c r="K16" s="115">
        <v>0</v>
      </c>
      <c r="L16" s="111"/>
      <c r="M16" s="115">
        <v>0</v>
      </c>
      <c r="N16" s="276"/>
      <c r="P16" s="86" t="s">
        <v>724</v>
      </c>
    </row>
    <row r="17" spans="1:16" ht="22.35" customHeight="1" thickBot="1" x14ac:dyDescent="0.25">
      <c r="A17" s="283"/>
      <c r="B17" s="265"/>
      <c r="C17" s="280"/>
      <c r="D17" s="274">
        <v>0.03</v>
      </c>
      <c r="E17" s="265"/>
      <c r="F17" s="268"/>
      <c r="G17" s="119" t="str">
        <f>G14</f>
        <v>Current ICP Score</v>
      </c>
      <c r="H17" s="105">
        <v>2</v>
      </c>
      <c r="I17" s="105">
        <v>1.319</v>
      </c>
      <c r="J17" s="105">
        <v>0</v>
      </c>
      <c r="K17" s="105">
        <v>0</v>
      </c>
      <c r="L17" s="112"/>
      <c r="M17" s="118">
        <v>0</v>
      </c>
      <c r="N17" s="277"/>
      <c r="P17" s="86"/>
    </row>
    <row r="18" spans="1:16" ht="22.35" customHeight="1" thickBot="1" x14ac:dyDescent="0.25">
      <c r="A18" s="283"/>
      <c r="B18" s="263">
        <v>5</v>
      </c>
      <c r="C18" s="269" t="s">
        <v>524</v>
      </c>
      <c r="D18" s="272" t="s">
        <v>725</v>
      </c>
      <c r="E18" s="263" t="s">
        <v>726</v>
      </c>
      <c r="F18" s="266">
        <v>0.01</v>
      </c>
      <c r="G18" s="119" t="str">
        <f t="shared" si="0"/>
        <v>Plan Performance</v>
      </c>
      <c r="H18" s="120">
        <f>$M18/4</f>
        <v>0.5</v>
      </c>
      <c r="I18" s="120">
        <f>($M18/4)*2</f>
        <v>1</v>
      </c>
      <c r="J18" s="120">
        <f>($M18/4)*3</f>
        <v>1.5</v>
      </c>
      <c r="K18" s="120">
        <f>($M18/4)*4</f>
        <v>2</v>
      </c>
      <c r="L18" s="121"/>
      <c r="M18" s="120">
        <v>2</v>
      </c>
      <c r="N18" s="281">
        <v>2</v>
      </c>
      <c r="P18" s="86"/>
    </row>
    <row r="19" spans="1:16" ht="22.35" customHeight="1" thickBot="1" x14ac:dyDescent="0.25">
      <c r="A19" s="283"/>
      <c r="B19" s="264"/>
      <c r="C19" s="270"/>
      <c r="D19" s="273" t="s">
        <v>726</v>
      </c>
      <c r="E19" s="264"/>
      <c r="F19" s="267"/>
      <c r="G19" s="119" t="str">
        <f t="shared" si="0"/>
        <v>Actual Performance</v>
      </c>
      <c r="H19" s="122">
        <v>0</v>
      </c>
      <c r="I19" s="122">
        <v>0</v>
      </c>
      <c r="J19" s="123">
        <v>0</v>
      </c>
      <c r="K19" s="123">
        <v>0</v>
      </c>
      <c r="L19" s="121"/>
      <c r="M19" s="123">
        <v>0</v>
      </c>
      <c r="N19" s="276"/>
      <c r="P19" s="86"/>
    </row>
    <row r="20" spans="1:16" ht="22.35" customHeight="1" thickBot="1" x14ac:dyDescent="0.25">
      <c r="A20" s="283"/>
      <c r="B20" s="265"/>
      <c r="C20" s="271"/>
      <c r="D20" s="274">
        <v>0.01</v>
      </c>
      <c r="E20" s="265"/>
      <c r="F20" s="268"/>
      <c r="G20" s="119" t="str">
        <f t="shared" si="0"/>
        <v>Current ICP Score</v>
      </c>
      <c r="H20" s="105">
        <v>2</v>
      </c>
      <c r="I20" s="105">
        <v>2</v>
      </c>
      <c r="J20" s="105">
        <v>2</v>
      </c>
      <c r="K20" s="105">
        <v>2</v>
      </c>
      <c r="L20" s="112"/>
      <c r="M20" s="118">
        <v>2</v>
      </c>
      <c r="N20" s="277"/>
      <c r="P20" s="86"/>
    </row>
    <row r="21" spans="1:16" ht="22.35" customHeight="1" thickBot="1" x14ac:dyDescent="0.25">
      <c r="A21" s="283"/>
      <c r="B21" s="263">
        <v>6</v>
      </c>
      <c r="C21" s="278" t="s">
        <v>525</v>
      </c>
      <c r="D21" s="272" t="s">
        <v>727</v>
      </c>
      <c r="E21" s="263" t="s">
        <v>728</v>
      </c>
      <c r="F21" s="266">
        <v>0.01</v>
      </c>
      <c r="G21" s="119" t="str">
        <f t="shared" si="0"/>
        <v>Plan Performance</v>
      </c>
      <c r="H21" s="120">
        <f>$M21/4</f>
        <v>6.25</v>
      </c>
      <c r="I21" s="120">
        <f>($M21/4)*2</f>
        <v>12.5</v>
      </c>
      <c r="J21" s="120">
        <f>($M21/4)*3</f>
        <v>18.75</v>
      </c>
      <c r="K21" s="120">
        <f>($M21/4)*4</f>
        <v>25</v>
      </c>
      <c r="L21" s="121"/>
      <c r="M21" s="120">
        <v>25</v>
      </c>
      <c r="N21" s="281">
        <v>0</v>
      </c>
      <c r="P21" s="86"/>
    </row>
    <row r="22" spans="1:16" ht="22.35" customHeight="1" thickBot="1" x14ac:dyDescent="0.25">
      <c r="A22" s="283"/>
      <c r="B22" s="264"/>
      <c r="C22" s="279"/>
      <c r="D22" s="273" t="s">
        <v>728</v>
      </c>
      <c r="E22" s="264"/>
      <c r="F22" s="267"/>
      <c r="G22" s="119" t="str">
        <f t="shared" si="0"/>
        <v>Actual Performance</v>
      </c>
      <c r="H22" s="122">
        <v>7</v>
      </c>
      <c r="I22" s="122">
        <f>16-7</f>
        <v>9</v>
      </c>
      <c r="J22" s="123">
        <v>28</v>
      </c>
      <c r="K22" s="123">
        <v>39</v>
      </c>
      <c r="L22" s="121"/>
      <c r="M22" s="123">
        <v>39</v>
      </c>
      <c r="N22" s="276"/>
      <c r="P22" s="86"/>
    </row>
    <row r="23" spans="1:16" ht="22.35" customHeight="1" thickBot="1" x14ac:dyDescent="0.25">
      <c r="A23" s="284"/>
      <c r="B23" s="265"/>
      <c r="C23" s="280"/>
      <c r="D23" s="274">
        <v>0.01</v>
      </c>
      <c r="E23" s="265"/>
      <c r="F23" s="268"/>
      <c r="G23" s="124" t="str">
        <f t="shared" si="0"/>
        <v>Current ICP Score</v>
      </c>
      <c r="H23" s="105">
        <v>0</v>
      </c>
      <c r="I23" s="105">
        <v>0</v>
      </c>
      <c r="J23" s="105">
        <v>0</v>
      </c>
      <c r="K23" s="105">
        <v>0</v>
      </c>
      <c r="L23" s="112"/>
      <c r="M23" s="118">
        <v>0</v>
      </c>
      <c r="N23" s="277"/>
      <c r="P23" s="86"/>
    </row>
    <row r="24" spans="1:16" ht="6" customHeight="1" thickBot="1" x14ac:dyDescent="0.25">
      <c r="A24" s="108"/>
      <c r="B24" s="109"/>
      <c r="C24" s="109"/>
      <c r="D24" s="110"/>
      <c r="E24" s="109"/>
      <c r="F24" s="111"/>
      <c r="G24" s="109"/>
      <c r="H24" s="112"/>
      <c r="I24" s="112"/>
      <c r="J24" s="112"/>
      <c r="K24" s="112"/>
      <c r="L24" s="112"/>
      <c r="M24" s="112"/>
      <c r="N24" s="155"/>
      <c r="P24" s="86"/>
    </row>
    <row r="25" spans="1:16" ht="22.35" customHeight="1" thickBot="1" x14ac:dyDescent="0.25">
      <c r="A25" s="282" t="s">
        <v>729</v>
      </c>
      <c r="B25" s="263">
        <v>7</v>
      </c>
      <c r="C25" s="269" t="s">
        <v>768</v>
      </c>
      <c r="D25" s="272" t="s">
        <v>730</v>
      </c>
      <c r="E25" s="263" t="s">
        <v>731</v>
      </c>
      <c r="F25" s="266">
        <v>0.02</v>
      </c>
      <c r="G25" s="119" t="str">
        <f>G21</f>
        <v>Plan Performance</v>
      </c>
      <c r="H25" s="99">
        <v>0.50164082667433096</v>
      </c>
      <c r="I25" s="99">
        <v>1.6853566411582377</v>
      </c>
      <c r="J25" s="99">
        <v>2.0574690421966979</v>
      </c>
      <c r="K25" s="99">
        <v>3.51819190894029</v>
      </c>
      <c r="L25" s="100"/>
      <c r="M25" s="99">
        <v>3.51819190894029</v>
      </c>
      <c r="N25" s="281">
        <v>1</v>
      </c>
      <c r="P25" s="86" t="s">
        <v>732</v>
      </c>
    </row>
    <row r="26" spans="1:16" ht="22.35" customHeight="1" thickBot="1" x14ac:dyDescent="0.25">
      <c r="A26" s="283"/>
      <c r="B26" s="264"/>
      <c r="C26" s="270"/>
      <c r="D26" s="273" t="s">
        <v>731</v>
      </c>
      <c r="E26" s="264"/>
      <c r="F26" s="267"/>
      <c r="G26" s="119" t="str">
        <f>G22</f>
        <v>Actual Performance</v>
      </c>
      <c r="H26" s="102">
        <v>0.28611411815000004</v>
      </c>
      <c r="I26" s="102">
        <v>1.0830166447799998</v>
      </c>
      <c r="J26" s="123">
        <v>1.7686568720099998</v>
      </c>
      <c r="K26" s="103">
        <v>3.76537032867</v>
      </c>
      <c r="L26" s="100"/>
      <c r="M26" s="103">
        <v>3.76537032867</v>
      </c>
      <c r="N26" s="276"/>
      <c r="P26" s="86" t="s">
        <v>733</v>
      </c>
    </row>
    <row r="27" spans="1:16" ht="22.35" customHeight="1" thickBot="1" x14ac:dyDescent="0.25">
      <c r="A27" s="283"/>
      <c r="B27" s="265"/>
      <c r="C27" s="271"/>
      <c r="D27" s="274">
        <v>0.02</v>
      </c>
      <c r="E27" s="265"/>
      <c r="F27" s="268"/>
      <c r="G27" s="119" t="str">
        <f>G23</f>
        <v>Current ICP Score</v>
      </c>
      <c r="H27" s="105">
        <v>0.56000000000000005</v>
      </c>
      <c r="I27" s="105">
        <v>0.61538461538461542</v>
      </c>
      <c r="J27" s="105">
        <v>0.80952380952380942</v>
      </c>
      <c r="K27" s="105">
        <v>2</v>
      </c>
      <c r="L27" s="106"/>
      <c r="M27" s="118">
        <v>2</v>
      </c>
      <c r="N27" s="277"/>
      <c r="P27" s="86" t="s">
        <v>734</v>
      </c>
    </row>
    <row r="28" spans="1:16" ht="22.35" customHeight="1" thickBot="1" x14ac:dyDescent="0.25">
      <c r="A28" s="283"/>
      <c r="B28" s="263">
        <v>8</v>
      </c>
      <c r="C28" s="269" t="s">
        <v>769</v>
      </c>
      <c r="D28" s="272" t="s">
        <v>730</v>
      </c>
      <c r="E28" s="263" t="s">
        <v>731</v>
      </c>
      <c r="F28" s="266">
        <v>0.02</v>
      </c>
      <c r="G28" s="119" t="str">
        <f t="shared" si="0"/>
        <v>Plan Performance</v>
      </c>
      <c r="H28" s="99">
        <v>0.98684011705019026</v>
      </c>
      <c r="I28" s="99">
        <v>1.9196057733285015</v>
      </c>
      <c r="J28" s="99">
        <v>2.7099879733647398</v>
      </c>
      <c r="K28" s="99">
        <v>3.3140000000000001</v>
      </c>
      <c r="L28" s="100"/>
      <c r="M28" s="99">
        <v>3.3140000000000001</v>
      </c>
      <c r="N28" s="281">
        <v>1</v>
      </c>
      <c r="P28" s="86" t="s">
        <v>770</v>
      </c>
    </row>
    <row r="29" spans="1:16" ht="22.35" customHeight="1" thickBot="1" x14ac:dyDescent="0.25">
      <c r="A29" s="283"/>
      <c r="B29" s="264"/>
      <c r="C29" s="270"/>
      <c r="D29" s="273"/>
      <c r="E29" s="264"/>
      <c r="F29" s="267"/>
      <c r="G29" s="119" t="str">
        <f t="shared" si="0"/>
        <v>Actual Performance</v>
      </c>
      <c r="H29" s="102">
        <v>0.6950334600000001</v>
      </c>
      <c r="I29" s="102">
        <v>1.5201934070000001</v>
      </c>
      <c r="J29" s="103">
        <v>2.322147626</v>
      </c>
      <c r="K29" s="103">
        <v>3.5594852880000003</v>
      </c>
      <c r="L29" s="100"/>
      <c r="M29" s="103">
        <v>3.5594852880000003</v>
      </c>
      <c r="N29" s="276"/>
      <c r="P29" s="86" t="s">
        <v>771</v>
      </c>
    </row>
    <row r="30" spans="1:16" ht="22.35" customHeight="1" thickBot="1" x14ac:dyDescent="0.25">
      <c r="A30" s="283"/>
      <c r="B30" s="265"/>
      <c r="C30" s="271"/>
      <c r="D30" s="274"/>
      <c r="E30" s="265"/>
      <c r="F30" s="268"/>
      <c r="G30" s="119" t="str">
        <f t="shared" si="0"/>
        <v>Current ICP Score</v>
      </c>
      <c r="H30" s="105">
        <v>0.64699453551912567</v>
      </c>
      <c r="I30" s="105">
        <v>0.7338210467079348</v>
      </c>
      <c r="J30" s="105">
        <v>0.79600000000000004</v>
      </c>
      <c r="K30" s="105">
        <v>2</v>
      </c>
      <c r="L30" s="106"/>
      <c r="M30" s="118">
        <v>2</v>
      </c>
      <c r="N30" s="277"/>
      <c r="P30" s="86" t="s">
        <v>772</v>
      </c>
    </row>
    <row r="31" spans="1:16" ht="22.35" customHeight="1" thickBot="1" x14ac:dyDescent="0.25">
      <c r="A31" s="283"/>
      <c r="B31" s="263">
        <v>9</v>
      </c>
      <c r="C31" s="269" t="s">
        <v>773</v>
      </c>
      <c r="D31" s="272" t="s">
        <v>736</v>
      </c>
      <c r="E31" s="263" t="s">
        <v>737</v>
      </c>
      <c r="F31" s="266">
        <v>0.02</v>
      </c>
      <c r="G31" s="119" t="str">
        <f t="shared" si="0"/>
        <v>Plan Performance</v>
      </c>
      <c r="H31" s="125">
        <f>$M31/4</f>
        <v>62.5</v>
      </c>
      <c r="I31" s="125">
        <f>($M31/4)*2</f>
        <v>125</v>
      </c>
      <c r="J31" s="125">
        <f>($M31/4)*3</f>
        <v>187.5</v>
      </c>
      <c r="K31" s="125">
        <f>($M31/4)*4</f>
        <v>250</v>
      </c>
      <c r="L31" s="126"/>
      <c r="M31" s="125">
        <v>250</v>
      </c>
      <c r="N31" s="281">
        <v>2</v>
      </c>
      <c r="P31" s="86"/>
    </row>
    <row r="32" spans="1:16" ht="22.35" customHeight="1" thickBot="1" x14ac:dyDescent="0.25">
      <c r="A32" s="283"/>
      <c r="B32" s="264"/>
      <c r="C32" s="270"/>
      <c r="D32" s="273" t="s">
        <v>737</v>
      </c>
      <c r="E32" s="264"/>
      <c r="F32" s="267"/>
      <c r="G32" s="119" t="str">
        <f t="shared" si="0"/>
        <v>Actual Performance</v>
      </c>
      <c r="H32" s="127">
        <v>1068</v>
      </c>
      <c r="I32" s="127">
        <v>1068</v>
      </c>
      <c r="J32" s="128">
        <v>1084</v>
      </c>
      <c r="K32" s="127">
        <v>1280</v>
      </c>
      <c r="L32" s="126"/>
      <c r="M32" s="127">
        <v>1280</v>
      </c>
      <c r="N32" s="276"/>
      <c r="P32" s="86"/>
    </row>
    <row r="33" spans="1:16" ht="22.35" customHeight="1" thickBot="1" x14ac:dyDescent="0.25">
      <c r="A33" s="283"/>
      <c r="B33" s="265"/>
      <c r="C33" s="271"/>
      <c r="D33" s="274">
        <v>0.02</v>
      </c>
      <c r="E33" s="265"/>
      <c r="F33" s="268"/>
      <c r="G33" s="119" t="str">
        <f t="shared" si="0"/>
        <v>Current ICP Score</v>
      </c>
      <c r="H33" s="105">
        <v>2</v>
      </c>
      <c r="I33" s="105">
        <v>2</v>
      </c>
      <c r="J33" s="105">
        <v>2</v>
      </c>
      <c r="K33" s="105">
        <v>2</v>
      </c>
      <c r="L33" s="112"/>
      <c r="M33" s="118">
        <v>2</v>
      </c>
      <c r="N33" s="277"/>
      <c r="P33" s="86"/>
    </row>
    <row r="34" spans="1:16" ht="22.35" customHeight="1" thickBot="1" x14ac:dyDescent="0.25">
      <c r="A34" s="283"/>
      <c r="B34" s="263">
        <v>10</v>
      </c>
      <c r="C34" s="269" t="s">
        <v>550</v>
      </c>
      <c r="D34" s="269" t="s">
        <v>738</v>
      </c>
      <c r="E34" s="263" t="s">
        <v>739</v>
      </c>
      <c r="F34" s="266">
        <v>0.02</v>
      </c>
      <c r="G34" s="119" t="str">
        <f t="shared" si="0"/>
        <v>Plan Performance</v>
      </c>
      <c r="H34" s="125">
        <v>900</v>
      </c>
      <c r="I34" s="125">
        <v>900</v>
      </c>
      <c r="J34" s="125">
        <v>900</v>
      </c>
      <c r="K34" s="125">
        <v>900</v>
      </c>
      <c r="L34" s="126"/>
      <c r="M34" s="125">
        <v>900</v>
      </c>
      <c r="N34" s="281">
        <v>1.98</v>
      </c>
      <c r="P34" s="285" t="s">
        <v>740</v>
      </c>
    </row>
    <row r="35" spans="1:16" ht="22.35" customHeight="1" thickBot="1" x14ac:dyDescent="0.25">
      <c r="A35" s="283"/>
      <c r="B35" s="264"/>
      <c r="C35" s="270"/>
      <c r="D35" s="270"/>
      <c r="E35" s="264"/>
      <c r="F35" s="267"/>
      <c r="G35" s="119" t="str">
        <f t="shared" si="0"/>
        <v>Actual Performance</v>
      </c>
      <c r="H35" s="127">
        <v>0</v>
      </c>
      <c r="I35" s="127">
        <v>0</v>
      </c>
      <c r="J35" s="128">
        <v>1485</v>
      </c>
      <c r="K35" s="128">
        <v>0</v>
      </c>
      <c r="L35" s="126"/>
      <c r="M35" s="128">
        <v>1485</v>
      </c>
      <c r="N35" s="276"/>
      <c r="P35" s="285"/>
    </row>
    <row r="36" spans="1:16" ht="22.35" customHeight="1" thickBot="1" x14ac:dyDescent="0.25">
      <c r="A36" s="283"/>
      <c r="B36" s="265"/>
      <c r="C36" s="271"/>
      <c r="D36" s="271"/>
      <c r="E36" s="265"/>
      <c r="F36" s="268"/>
      <c r="G36" s="119" t="str">
        <f t="shared" si="0"/>
        <v>Current ICP Score</v>
      </c>
      <c r="H36" s="105">
        <v>0</v>
      </c>
      <c r="I36" s="129">
        <v>0.33</v>
      </c>
      <c r="J36" s="130">
        <v>1.98</v>
      </c>
      <c r="K36" s="130">
        <v>1.98</v>
      </c>
      <c r="L36" s="106"/>
      <c r="M36" s="107">
        <v>1.98</v>
      </c>
      <c r="N36" s="277"/>
      <c r="P36" s="285"/>
    </row>
    <row r="37" spans="1:16" ht="22.35" customHeight="1" thickBot="1" x14ac:dyDescent="0.25">
      <c r="A37" s="283"/>
      <c r="B37" s="263">
        <v>11</v>
      </c>
      <c r="C37" s="269" t="s">
        <v>585</v>
      </c>
      <c r="D37" s="269" t="s">
        <v>741</v>
      </c>
      <c r="E37" s="263" t="s">
        <v>739</v>
      </c>
      <c r="F37" s="266">
        <v>0.01</v>
      </c>
      <c r="G37" s="119" t="str">
        <f t="shared" si="0"/>
        <v>Plan Performance</v>
      </c>
      <c r="H37" s="131">
        <v>1</v>
      </c>
      <c r="I37" s="131">
        <v>1</v>
      </c>
      <c r="J37" s="131">
        <v>1</v>
      </c>
      <c r="K37" s="131">
        <v>1</v>
      </c>
      <c r="L37" s="132"/>
      <c r="M37" s="131">
        <v>1</v>
      </c>
      <c r="N37" s="281">
        <v>2</v>
      </c>
      <c r="P37" s="285" t="s">
        <v>742</v>
      </c>
    </row>
    <row r="38" spans="1:16" ht="22.35" customHeight="1" thickBot="1" x14ac:dyDescent="0.25">
      <c r="A38" s="283"/>
      <c r="B38" s="264"/>
      <c r="C38" s="270"/>
      <c r="D38" s="270"/>
      <c r="E38" s="264"/>
      <c r="F38" s="267"/>
      <c r="G38" s="119" t="str">
        <f t="shared" si="0"/>
        <v>Actual Performance</v>
      </c>
      <c r="H38" s="133">
        <v>0</v>
      </c>
      <c r="I38" s="133">
        <v>1</v>
      </c>
      <c r="J38" s="134">
        <v>1</v>
      </c>
      <c r="K38" s="133">
        <v>1</v>
      </c>
      <c r="L38" s="132"/>
      <c r="M38" s="133">
        <v>1</v>
      </c>
      <c r="N38" s="276"/>
      <c r="P38" s="285"/>
    </row>
    <row r="39" spans="1:16" ht="22.35" customHeight="1" thickBot="1" x14ac:dyDescent="0.25">
      <c r="A39" s="284"/>
      <c r="B39" s="265"/>
      <c r="C39" s="271"/>
      <c r="D39" s="271"/>
      <c r="E39" s="265"/>
      <c r="F39" s="268"/>
      <c r="G39" s="124" t="str">
        <f t="shared" si="0"/>
        <v>Current ICP Score</v>
      </c>
      <c r="H39" s="105">
        <v>0</v>
      </c>
      <c r="I39" s="105">
        <v>1</v>
      </c>
      <c r="J39" s="105">
        <v>1</v>
      </c>
      <c r="K39" s="105">
        <v>1</v>
      </c>
      <c r="L39" s="112"/>
      <c r="M39" s="118">
        <v>1</v>
      </c>
      <c r="N39" s="277"/>
      <c r="P39" s="285"/>
    </row>
    <row r="40" spans="1:16" s="109" customFormat="1" ht="6" customHeight="1" thickBot="1" x14ac:dyDescent="0.25">
      <c r="A40" s="135"/>
      <c r="B40" s="136"/>
      <c r="C40" s="137"/>
      <c r="D40" s="137"/>
      <c r="E40" s="136"/>
      <c r="F40" s="138"/>
      <c r="G40" s="136"/>
      <c r="H40" s="139"/>
      <c r="I40" s="139"/>
      <c r="J40" s="139"/>
      <c r="K40" s="140"/>
      <c r="L40" s="112"/>
      <c r="M40" s="112"/>
      <c r="N40" s="154"/>
    </row>
    <row r="41" spans="1:16" ht="22.35" customHeight="1" thickBot="1" x14ac:dyDescent="0.25">
      <c r="A41" s="282" t="s">
        <v>743</v>
      </c>
      <c r="B41" s="263">
        <v>12</v>
      </c>
      <c r="C41" s="269" t="s">
        <v>744</v>
      </c>
      <c r="D41" s="272" t="s">
        <v>745</v>
      </c>
      <c r="E41" s="263" t="s">
        <v>662</v>
      </c>
      <c r="F41" s="266">
        <v>0.01</v>
      </c>
      <c r="G41" s="119" t="str">
        <f>G37</f>
        <v>Plan Performance</v>
      </c>
      <c r="H41" s="125">
        <v>44.5</v>
      </c>
      <c r="I41" s="125">
        <v>109.5</v>
      </c>
      <c r="J41" s="125">
        <v>180.2</v>
      </c>
      <c r="K41" s="125">
        <v>225.9</v>
      </c>
      <c r="L41" s="126"/>
      <c r="M41" s="125">
        <v>225.9</v>
      </c>
      <c r="N41" s="281">
        <v>0.154</v>
      </c>
      <c r="P41" s="86"/>
    </row>
    <row r="42" spans="1:16" ht="22.35" customHeight="1" thickBot="1" x14ac:dyDescent="0.25">
      <c r="A42" s="283"/>
      <c r="B42" s="264"/>
      <c r="C42" s="270"/>
      <c r="D42" s="273"/>
      <c r="E42" s="264"/>
      <c r="F42" s="267"/>
      <c r="G42" s="119" t="str">
        <f>G38</f>
        <v>Actual Performance</v>
      </c>
      <c r="H42" s="127">
        <v>49</v>
      </c>
      <c r="I42" s="127">
        <v>129.5</v>
      </c>
      <c r="J42" s="128">
        <v>187.2</v>
      </c>
      <c r="K42" s="128">
        <v>228.8</v>
      </c>
      <c r="L42" s="126"/>
      <c r="M42" s="128">
        <v>228.8</v>
      </c>
      <c r="N42" s="276"/>
      <c r="P42" s="86"/>
    </row>
    <row r="43" spans="1:16" ht="22.35" customHeight="1" thickBot="1" x14ac:dyDescent="0.25">
      <c r="A43" s="283"/>
      <c r="B43" s="265"/>
      <c r="C43" s="271"/>
      <c r="D43" s="274"/>
      <c r="E43" s="265"/>
      <c r="F43" s="268"/>
      <c r="G43" s="119" t="str">
        <f>G39</f>
        <v>Current ICP Score</v>
      </c>
      <c r="H43" s="129">
        <v>0.06</v>
      </c>
      <c r="I43" s="129">
        <v>0.21</v>
      </c>
      <c r="J43" s="129">
        <v>0.65</v>
      </c>
      <c r="K43" s="129">
        <v>0.92</v>
      </c>
      <c r="L43" s="141"/>
      <c r="M43" s="156">
        <v>0.92</v>
      </c>
      <c r="N43" s="277"/>
      <c r="P43" s="86"/>
    </row>
    <row r="44" spans="1:16" ht="22.35" customHeight="1" thickBot="1" x14ac:dyDescent="0.25">
      <c r="A44" s="283"/>
      <c r="B44" s="263">
        <v>13</v>
      </c>
      <c r="C44" s="269" t="s">
        <v>746</v>
      </c>
      <c r="D44" s="269" t="s">
        <v>747</v>
      </c>
      <c r="E44" s="263" t="s">
        <v>662</v>
      </c>
      <c r="F44" s="266">
        <v>0.01</v>
      </c>
      <c r="G44" s="119" t="str">
        <f t="shared" si="0"/>
        <v>Plan Performance</v>
      </c>
      <c r="H44" s="120">
        <v>1</v>
      </c>
      <c r="I44" s="120">
        <v>1</v>
      </c>
      <c r="J44" s="120">
        <v>1</v>
      </c>
      <c r="K44" s="120">
        <v>1</v>
      </c>
      <c r="L44" s="121"/>
      <c r="M44" s="120">
        <v>1</v>
      </c>
      <c r="N44" s="281">
        <v>1</v>
      </c>
      <c r="P44" s="86"/>
    </row>
    <row r="45" spans="1:16" ht="22.35" customHeight="1" thickBot="1" x14ac:dyDescent="0.25">
      <c r="A45" s="283"/>
      <c r="B45" s="264"/>
      <c r="C45" s="270"/>
      <c r="D45" s="270" t="s">
        <v>662</v>
      </c>
      <c r="E45" s="264"/>
      <c r="F45" s="267"/>
      <c r="G45" s="119" t="str">
        <f t="shared" si="0"/>
        <v>Actual Performance</v>
      </c>
      <c r="H45" s="122">
        <v>1</v>
      </c>
      <c r="I45" s="122">
        <v>1</v>
      </c>
      <c r="J45" s="123">
        <v>1.73</v>
      </c>
      <c r="K45" s="123">
        <v>2</v>
      </c>
      <c r="L45" s="121"/>
      <c r="M45" s="123">
        <v>2</v>
      </c>
      <c r="N45" s="276"/>
      <c r="P45" s="86"/>
    </row>
    <row r="46" spans="1:16" ht="22.35" customHeight="1" thickBot="1" x14ac:dyDescent="0.25">
      <c r="A46" s="283"/>
      <c r="B46" s="265"/>
      <c r="C46" s="271"/>
      <c r="D46" s="271">
        <v>0.01</v>
      </c>
      <c r="E46" s="265"/>
      <c r="F46" s="268"/>
      <c r="G46" s="119" t="str">
        <f t="shared" si="0"/>
        <v>Current ICP Score</v>
      </c>
      <c r="H46" s="105">
        <v>1</v>
      </c>
      <c r="I46" s="105">
        <v>1</v>
      </c>
      <c r="J46" s="105">
        <v>1.73</v>
      </c>
      <c r="K46" s="105">
        <v>2</v>
      </c>
      <c r="L46" s="112"/>
      <c r="M46" s="118">
        <v>2</v>
      </c>
      <c r="N46" s="277"/>
      <c r="P46" s="86"/>
    </row>
    <row r="47" spans="1:16" ht="22.35" customHeight="1" thickBot="1" x14ac:dyDescent="0.25">
      <c r="A47" s="283"/>
      <c r="B47" s="263">
        <v>14</v>
      </c>
      <c r="C47" s="269" t="s">
        <v>774</v>
      </c>
      <c r="D47" s="272" t="s">
        <v>748</v>
      </c>
      <c r="E47" s="263" t="s">
        <v>749</v>
      </c>
      <c r="F47" s="266">
        <v>0.01</v>
      </c>
      <c r="G47" s="119" t="str">
        <f t="shared" si="0"/>
        <v>Plan Performance</v>
      </c>
      <c r="H47" s="125">
        <v>728</v>
      </c>
      <c r="I47" s="125">
        <v>728</v>
      </c>
      <c r="J47" s="125">
        <v>728</v>
      </c>
      <c r="K47" s="125">
        <v>728</v>
      </c>
      <c r="L47" s="126"/>
      <c r="M47" s="125">
        <v>728</v>
      </c>
      <c r="N47" s="281">
        <v>0.86</v>
      </c>
      <c r="P47" s="86"/>
    </row>
    <row r="48" spans="1:16" ht="22.35" customHeight="1" thickBot="1" x14ac:dyDescent="0.25">
      <c r="A48" s="283"/>
      <c r="B48" s="264"/>
      <c r="C48" s="270"/>
      <c r="D48" s="273"/>
      <c r="E48" s="264"/>
      <c r="F48" s="267"/>
      <c r="G48" s="119" t="str">
        <f t="shared" si="0"/>
        <v>Actual Performance</v>
      </c>
      <c r="H48" s="127">
        <v>725</v>
      </c>
      <c r="I48" s="127">
        <v>726</v>
      </c>
      <c r="J48" s="128">
        <v>730</v>
      </c>
      <c r="K48" s="128">
        <v>728.23</v>
      </c>
      <c r="L48" s="126"/>
      <c r="M48" s="128">
        <v>728.23</v>
      </c>
      <c r="N48" s="276"/>
      <c r="P48" s="86"/>
    </row>
    <row r="49" spans="1:17" ht="22.35" customHeight="1" thickBot="1" x14ac:dyDescent="0.25">
      <c r="A49" s="283"/>
      <c r="B49" s="265"/>
      <c r="C49" s="271"/>
      <c r="D49" s="274"/>
      <c r="E49" s="265"/>
      <c r="F49" s="268"/>
      <c r="G49" s="119" t="str">
        <f t="shared" si="0"/>
        <v>Current ICP Score</v>
      </c>
      <c r="H49" s="105">
        <v>0.82</v>
      </c>
      <c r="I49" s="129">
        <v>0.86</v>
      </c>
      <c r="J49" s="129">
        <v>1.1200000000000001</v>
      </c>
      <c r="K49" s="129">
        <v>1.01</v>
      </c>
      <c r="L49" s="142"/>
      <c r="M49" s="118">
        <v>1.01</v>
      </c>
      <c r="N49" s="277"/>
      <c r="P49" s="86"/>
    </row>
    <row r="50" spans="1:17" ht="22.35" customHeight="1" thickBot="1" x14ac:dyDescent="0.25">
      <c r="A50" s="283"/>
      <c r="B50" s="263">
        <v>15</v>
      </c>
      <c r="C50" s="269" t="s">
        <v>775</v>
      </c>
      <c r="D50" s="272" t="s">
        <v>776</v>
      </c>
      <c r="E50" s="263" t="s">
        <v>662</v>
      </c>
      <c r="F50" s="266">
        <v>0.01</v>
      </c>
      <c r="G50" s="119" t="str">
        <f t="shared" si="0"/>
        <v>Plan Performance</v>
      </c>
      <c r="H50" s="120">
        <v>1</v>
      </c>
      <c r="I50" s="120">
        <v>1</v>
      </c>
      <c r="J50" s="120">
        <v>1</v>
      </c>
      <c r="K50" s="120">
        <v>1</v>
      </c>
      <c r="L50" s="121"/>
      <c r="M50" s="120">
        <v>1</v>
      </c>
      <c r="N50" s="281">
        <v>2</v>
      </c>
      <c r="O50" s="286"/>
      <c r="P50" s="285" t="s">
        <v>750</v>
      </c>
      <c r="Q50" s="143"/>
    </row>
    <row r="51" spans="1:17" ht="22.35" customHeight="1" thickBot="1" x14ac:dyDescent="0.25">
      <c r="A51" s="283"/>
      <c r="B51" s="264"/>
      <c r="C51" s="270"/>
      <c r="D51" s="273"/>
      <c r="E51" s="264"/>
      <c r="F51" s="267"/>
      <c r="G51" s="119" t="str">
        <f t="shared" si="0"/>
        <v>Actual Performance</v>
      </c>
      <c r="H51" s="122">
        <v>1</v>
      </c>
      <c r="I51" s="122">
        <v>1</v>
      </c>
      <c r="J51" s="123">
        <v>1.714</v>
      </c>
      <c r="K51" s="123">
        <v>1.714</v>
      </c>
      <c r="L51" s="121"/>
      <c r="M51" s="123">
        <v>1.714</v>
      </c>
      <c r="N51" s="276"/>
      <c r="O51" s="286"/>
      <c r="P51" s="285"/>
    </row>
    <row r="52" spans="1:17" ht="22.35" customHeight="1" thickBot="1" x14ac:dyDescent="0.25">
      <c r="A52" s="284"/>
      <c r="B52" s="265"/>
      <c r="C52" s="271"/>
      <c r="D52" s="274"/>
      <c r="E52" s="265"/>
      <c r="F52" s="268"/>
      <c r="G52" s="124" t="str">
        <f t="shared" si="0"/>
        <v>Current ICP Score</v>
      </c>
      <c r="H52" s="105">
        <v>1</v>
      </c>
      <c r="I52" s="105">
        <v>1</v>
      </c>
      <c r="J52" s="105">
        <v>1.714</v>
      </c>
      <c r="K52" s="105">
        <v>1.714</v>
      </c>
      <c r="L52" s="112"/>
      <c r="M52" s="118">
        <v>1.714</v>
      </c>
      <c r="N52" s="277"/>
      <c r="O52" s="286"/>
      <c r="P52" s="285"/>
    </row>
    <row r="53" spans="1:17" s="109" customFormat="1" ht="6" customHeight="1" thickBot="1" x14ac:dyDescent="0.25">
      <c r="A53" s="108"/>
      <c r="C53" s="110"/>
      <c r="D53" s="110"/>
      <c r="F53" s="111"/>
      <c r="H53" s="112"/>
      <c r="I53" s="112"/>
      <c r="J53" s="112"/>
      <c r="K53" s="112"/>
      <c r="L53" s="112"/>
      <c r="M53" s="112"/>
      <c r="N53" s="154"/>
    </row>
    <row r="54" spans="1:17" ht="22.35" customHeight="1" thickBot="1" x14ac:dyDescent="0.25">
      <c r="A54" s="282" t="s">
        <v>751</v>
      </c>
      <c r="B54" s="263">
        <v>16</v>
      </c>
      <c r="C54" s="269" t="s">
        <v>586</v>
      </c>
      <c r="D54" s="272" t="s">
        <v>752</v>
      </c>
      <c r="E54" s="263" t="s">
        <v>753</v>
      </c>
      <c r="F54" s="266">
        <v>0.01</v>
      </c>
      <c r="G54" s="119" t="str">
        <f>G50</f>
        <v>Plan Performance</v>
      </c>
      <c r="H54" s="120" t="s">
        <v>281</v>
      </c>
      <c r="I54" s="120" t="s">
        <v>281</v>
      </c>
      <c r="J54" s="120" t="s">
        <v>281</v>
      </c>
      <c r="K54" s="120">
        <v>4.18</v>
      </c>
      <c r="L54" s="100"/>
      <c r="M54" s="99">
        <v>4.18</v>
      </c>
      <c r="N54" s="281">
        <v>1</v>
      </c>
      <c r="P54" s="86"/>
    </row>
    <row r="55" spans="1:17" ht="22.35" customHeight="1" thickBot="1" x14ac:dyDescent="0.25">
      <c r="A55" s="283"/>
      <c r="B55" s="264"/>
      <c r="C55" s="270"/>
      <c r="D55" s="273"/>
      <c r="E55" s="264"/>
      <c r="F55" s="267"/>
      <c r="G55" s="119" t="str">
        <f>G51</f>
        <v>Actual Performance</v>
      </c>
      <c r="H55" s="122" t="s">
        <v>281</v>
      </c>
      <c r="I55" s="122" t="s">
        <v>281</v>
      </c>
      <c r="J55" s="123" t="s">
        <v>281</v>
      </c>
      <c r="K55" s="102">
        <v>4.2300000000000004</v>
      </c>
      <c r="L55" s="100"/>
      <c r="M55" s="102">
        <v>4.2300000000000004</v>
      </c>
      <c r="N55" s="276"/>
      <c r="P55" s="86"/>
    </row>
    <row r="56" spans="1:17" ht="22.35" customHeight="1" thickBot="1" x14ac:dyDescent="0.25">
      <c r="A56" s="283"/>
      <c r="B56" s="265"/>
      <c r="C56" s="271"/>
      <c r="D56" s="274"/>
      <c r="E56" s="265"/>
      <c r="F56" s="268"/>
      <c r="G56" s="119" t="str">
        <f>G52</f>
        <v>Current ICP Score</v>
      </c>
      <c r="H56" s="105" t="s">
        <v>281</v>
      </c>
      <c r="I56" s="105" t="s">
        <v>281</v>
      </c>
      <c r="J56" s="105" t="s">
        <v>281</v>
      </c>
      <c r="K56" s="105">
        <v>2</v>
      </c>
      <c r="L56" s="112"/>
      <c r="M56" s="118">
        <v>2</v>
      </c>
      <c r="N56" s="277"/>
      <c r="P56" s="86"/>
    </row>
    <row r="57" spans="1:17" ht="22.35" customHeight="1" thickBot="1" x14ac:dyDescent="0.25">
      <c r="A57" s="283"/>
      <c r="B57" s="263">
        <v>17</v>
      </c>
      <c r="C57" s="269" t="s">
        <v>490</v>
      </c>
      <c r="D57" s="272" t="s">
        <v>754</v>
      </c>
      <c r="E57" s="263" t="s">
        <v>753</v>
      </c>
      <c r="F57" s="266">
        <v>0.01</v>
      </c>
      <c r="G57" s="119" t="str">
        <f t="shared" si="0"/>
        <v>Plan Performance</v>
      </c>
      <c r="H57" s="144">
        <v>1</v>
      </c>
      <c r="I57" s="144">
        <v>1</v>
      </c>
      <c r="J57" s="144">
        <v>1</v>
      </c>
      <c r="K57" s="144">
        <v>1</v>
      </c>
      <c r="L57" s="145"/>
      <c r="M57" s="144">
        <v>1</v>
      </c>
      <c r="N57" s="281">
        <v>1.59</v>
      </c>
      <c r="P57" s="86"/>
    </row>
    <row r="58" spans="1:17" ht="22.35" customHeight="1" thickBot="1" x14ac:dyDescent="0.25">
      <c r="A58" s="283"/>
      <c r="B58" s="264"/>
      <c r="C58" s="270"/>
      <c r="D58" s="273"/>
      <c r="E58" s="264"/>
      <c r="F58" s="267"/>
      <c r="G58" s="119" t="str">
        <f t="shared" si="0"/>
        <v>Actual Performance</v>
      </c>
      <c r="H58" s="146">
        <f>H59</f>
        <v>0.95399999999999996</v>
      </c>
      <c r="I58" s="146">
        <f>I59</f>
        <v>0.94099999999999995</v>
      </c>
      <c r="J58" s="147">
        <f>J59</f>
        <v>1.282</v>
      </c>
      <c r="K58" s="147">
        <v>1.0920000000000001</v>
      </c>
      <c r="L58" s="145"/>
      <c r="M58" s="147">
        <v>1.0920000000000001</v>
      </c>
      <c r="N58" s="276"/>
      <c r="P58" s="86"/>
    </row>
    <row r="59" spans="1:17" ht="22.35" customHeight="1" thickBot="1" x14ac:dyDescent="0.25">
      <c r="A59" s="283"/>
      <c r="B59" s="265"/>
      <c r="C59" s="271"/>
      <c r="D59" s="274"/>
      <c r="E59" s="265"/>
      <c r="F59" s="268"/>
      <c r="G59" s="119" t="str">
        <f t="shared" si="0"/>
        <v>Current ICP Score</v>
      </c>
      <c r="H59" s="129">
        <v>0.95399999999999996</v>
      </c>
      <c r="I59" s="129">
        <v>0.94099999999999995</v>
      </c>
      <c r="J59" s="129">
        <v>1.282</v>
      </c>
      <c r="K59" s="129">
        <v>1.0920000000000001</v>
      </c>
      <c r="L59" s="121"/>
      <c r="M59" s="156">
        <v>1.0920000000000001</v>
      </c>
      <c r="N59" s="277"/>
      <c r="P59" s="86"/>
    </row>
    <row r="60" spans="1:17" ht="22.35" customHeight="1" thickBot="1" x14ac:dyDescent="0.25">
      <c r="A60" s="283"/>
      <c r="B60" s="263">
        <v>18</v>
      </c>
      <c r="C60" s="269" t="s">
        <v>549</v>
      </c>
      <c r="D60" s="272" t="s">
        <v>755</v>
      </c>
      <c r="E60" s="263" t="s">
        <v>753</v>
      </c>
      <c r="F60" s="266">
        <v>0.01</v>
      </c>
      <c r="G60" s="119" t="str">
        <f t="shared" si="0"/>
        <v>Plan Performance</v>
      </c>
      <c r="H60" s="125">
        <f>$M60/4</f>
        <v>5</v>
      </c>
      <c r="I60" s="125">
        <f>($M60/4)*2</f>
        <v>10</v>
      </c>
      <c r="J60" s="125">
        <f>($M60/4)*3</f>
        <v>15</v>
      </c>
      <c r="K60" s="125">
        <f>($M60/4)*4</f>
        <v>20</v>
      </c>
      <c r="L60" s="126"/>
      <c r="M60" s="125">
        <v>20</v>
      </c>
      <c r="N60" s="281">
        <v>1.25</v>
      </c>
      <c r="P60" s="86"/>
    </row>
    <row r="61" spans="1:17" ht="22.35" customHeight="1" thickBot="1" x14ac:dyDescent="0.25">
      <c r="A61" s="283"/>
      <c r="B61" s="264"/>
      <c r="C61" s="270"/>
      <c r="D61" s="273"/>
      <c r="E61" s="264"/>
      <c r="F61" s="267"/>
      <c r="G61" s="119" t="str">
        <f t="shared" si="0"/>
        <v>Actual Performance</v>
      </c>
      <c r="H61" s="127">
        <v>5</v>
      </c>
      <c r="I61" s="127">
        <v>15</v>
      </c>
      <c r="J61" s="128">
        <v>35</v>
      </c>
      <c r="K61" s="127">
        <v>40.03</v>
      </c>
      <c r="L61" s="126"/>
      <c r="M61" s="127">
        <v>40.03</v>
      </c>
      <c r="N61" s="276"/>
      <c r="P61" s="86"/>
    </row>
    <row r="62" spans="1:17" ht="22.35" customHeight="1" thickBot="1" x14ac:dyDescent="0.25">
      <c r="A62" s="284"/>
      <c r="B62" s="265"/>
      <c r="C62" s="271"/>
      <c r="D62" s="274"/>
      <c r="E62" s="265"/>
      <c r="F62" s="268"/>
      <c r="G62" s="124" t="str">
        <f t="shared" si="0"/>
        <v>Current ICP Score</v>
      </c>
      <c r="H62" s="105">
        <v>1</v>
      </c>
      <c r="I62" s="129">
        <v>1.25</v>
      </c>
      <c r="J62" s="129">
        <v>2</v>
      </c>
      <c r="K62" s="129">
        <v>2</v>
      </c>
      <c r="L62" s="142"/>
      <c r="M62" s="118">
        <v>2</v>
      </c>
      <c r="N62" s="277"/>
      <c r="P62" s="86"/>
    </row>
    <row r="63" spans="1:17" ht="27.75" customHeight="1" x14ac:dyDescent="0.2"/>
    <row r="64" spans="1:17" ht="15" customHeight="1" x14ac:dyDescent="0.2">
      <c r="H64" s="287" t="s">
        <v>757</v>
      </c>
      <c r="I64" s="287"/>
      <c r="J64" s="287"/>
      <c r="K64" s="287"/>
      <c r="L64" s="287"/>
      <c r="M64" s="287"/>
    </row>
    <row r="65" spans="7:13" ht="15" customHeight="1" x14ac:dyDescent="0.2">
      <c r="H65" s="288" t="s">
        <v>758</v>
      </c>
      <c r="I65" s="288"/>
      <c r="J65" s="288"/>
      <c r="K65" s="288"/>
      <c r="L65" s="288"/>
      <c r="M65" s="288"/>
    </row>
    <row r="66" spans="7:13" ht="15" customHeight="1" x14ac:dyDescent="0.2">
      <c r="H66" s="289" t="s">
        <v>759</v>
      </c>
      <c r="I66" s="289"/>
      <c r="J66" s="289"/>
      <c r="K66" s="289"/>
      <c r="L66" s="289"/>
      <c r="M66" s="289"/>
    </row>
    <row r="68" spans="7:13" x14ac:dyDescent="0.2">
      <c r="G68" s="84" t="s">
        <v>777</v>
      </c>
      <c r="H68" s="84" t="s">
        <v>778</v>
      </c>
      <c r="I68" s="84" t="s">
        <v>779</v>
      </c>
      <c r="J68" s="148" t="s">
        <v>780</v>
      </c>
    </row>
    <row r="72" spans="7:13" x14ac:dyDescent="0.2">
      <c r="H72" s="290" t="s">
        <v>760</v>
      </c>
      <c r="I72" s="290"/>
      <c r="J72" s="290"/>
      <c r="K72" s="290"/>
      <c r="L72" s="290"/>
      <c r="M72" s="290"/>
    </row>
  </sheetData>
  <mergeCells count="123">
    <mergeCell ref="H64:M64"/>
    <mergeCell ref="H65:M65"/>
    <mergeCell ref="H66:M66"/>
    <mergeCell ref="H72:M72"/>
    <mergeCell ref="C57:C59"/>
    <mergeCell ref="D57:D59"/>
    <mergeCell ref="E57:E59"/>
    <mergeCell ref="F57:F59"/>
    <mergeCell ref="N57:N59"/>
    <mergeCell ref="B60:B62"/>
    <mergeCell ref="C60:C62"/>
    <mergeCell ref="D60:D62"/>
    <mergeCell ref="E60:E62"/>
    <mergeCell ref="F60:F62"/>
    <mergeCell ref="O50:O52"/>
    <mergeCell ref="P50:P52"/>
    <mergeCell ref="A54:A62"/>
    <mergeCell ref="B54:B56"/>
    <mergeCell ref="C54:C56"/>
    <mergeCell ref="D54:D56"/>
    <mergeCell ref="E54:E56"/>
    <mergeCell ref="F54:F56"/>
    <mergeCell ref="N54:N56"/>
    <mergeCell ref="B57:B59"/>
    <mergeCell ref="A41:A52"/>
    <mergeCell ref="N60:N62"/>
    <mergeCell ref="F47:F49"/>
    <mergeCell ref="N47:N49"/>
    <mergeCell ref="B50:B52"/>
    <mergeCell ref="C50:C52"/>
    <mergeCell ref="D50:D52"/>
    <mergeCell ref="E50:E52"/>
    <mergeCell ref="F50:F52"/>
    <mergeCell ref="N50:N52"/>
    <mergeCell ref="N41:N43"/>
    <mergeCell ref="B44:B46"/>
    <mergeCell ref="C44:C46"/>
    <mergeCell ref="D44:D46"/>
    <mergeCell ref="E44:E46"/>
    <mergeCell ref="F44:F46"/>
    <mergeCell ref="N44:N46"/>
    <mergeCell ref="B41:B43"/>
    <mergeCell ref="C41:C43"/>
    <mergeCell ref="D41:D43"/>
    <mergeCell ref="E41:E43"/>
    <mergeCell ref="F41:F43"/>
    <mergeCell ref="B47:B49"/>
    <mergeCell ref="C47:C49"/>
    <mergeCell ref="D47:D49"/>
    <mergeCell ref="E47:E49"/>
    <mergeCell ref="P34:P36"/>
    <mergeCell ref="B37:B39"/>
    <mergeCell ref="C37:C39"/>
    <mergeCell ref="D37:D39"/>
    <mergeCell ref="E37:E39"/>
    <mergeCell ref="F37:F39"/>
    <mergeCell ref="N37:N39"/>
    <mergeCell ref="P37:P39"/>
    <mergeCell ref="F31:F33"/>
    <mergeCell ref="N31:N33"/>
    <mergeCell ref="B34:B36"/>
    <mergeCell ref="C34:C36"/>
    <mergeCell ref="D34:D36"/>
    <mergeCell ref="E34:E36"/>
    <mergeCell ref="F34:F36"/>
    <mergeCell ref="N34:N36"/>
    <mergeCell ref="A12:A23"/>
    <mergeCell ref="B12:B14"/>
    <mergeCell ref="C12:C14"/>
    <mergeCell ref="D12:D14"/>
    <mergeCell ref="N25:N27"/>
    <mergeCell ref="B28:B30"/>
    <mergeCell ref="C28:C30"/>
    <mergeCell ref="D28:D30"/>
    <mergeCell ref="E28:E30"/>
    <mergeCell ref="F28:F30"/>
    <mergeCell ref="N28:N30"/>
    <mergeCell ref="A25:A39"/>
    <mergeCell ref="B25:B27"/>
    <mergeCell ref="C25:C27"/>
    <mergeCell ref="D25:D27"/>
    <mergeCell ref="E25:E27"/>
    <mergeCell ref="F25:F27"/>
    <mergeCell ref="B31:B33"/>
    <mergeCell ref="C31:C33"/>
    <mergeCell ref="D31:D33"/>
    <mergeCell ref="E31:E33"/>
    <mergeCell ref="N18:N20"/>
    <mergeCell ref="B21:B23"/>
    <mergeCell ref="C21:C23"/>
    <mergeCell ref="D21:D23"/>
    <mergeCell ref="E21:E23"/>
    <mergeCell ref="F21:F23"/>
    <mergeCell ref="N21:N23"/>
    <mergeCell ref="N12:N14"/>
    <mergeCell ref="B15:B17"/>
    <mergeCell ref="C15:C17"/>
    <mergeCell ref="D15:D17"/>
    <mergeCell ref="E15:E17"/>
    <mergeCell ref="F15:F17"/>
    <mergeCell ref="N15:N17"/>
    <mergeCell ref="N5:N7"/>
    <mergeCell ref="B8:B10"/>
    <mergeCell ref="C8:C10"/>
    <mergeCell ref="D8:D10"/>
    <mergeCell ref="E8:E10"/>
    <mergeCell ref="F8:F10"/>
    <mergeCell ref="N8:N10"/>
    <mergeCell ref="A5:A10"/>
    <mergeCell ref="B5:B7"/>
    <mergeCell ref="C5:C7"/>
    <mergeCell ref="D5:D7"/>
    <mergeCell ref="E5:E7"/>
    <mergeCell ref="F5:F7"/>
    <mergeCell ref="K1:M1"/>
    <mergeCell ref="I2:L2"/>
    <mergeCell ref="E12:E14"/>
    <mergeCell ref="F12:F14"/>
    <mergeCell ref="B18:B20"/>
    <mergeCell ref="C18:C20"/>
    <mergeCell ref="D18:D20"/>
    <mergeCell ref="E18:E20"/>
    <mergeCell ref="F18:F20"/>
  </mergeCells>
  <conditionalFormatting sqref="H7:K7">
    <cfRule type="cellIs" dxfId="97" priority="85" operator="equal">
      <formula>""""""</formula>
    </cfRule>
    <cfRule type="cellIs" dxfId="96" priority="86" operator="equal">
      <formula>1</formula>
    </cfRule>
    <cfRule type="cellIs" dxfId="95" priority="87" operator="greaterThan">
      <formula>1</formula>
    </cfRule>
    <cfRule type="cellIs" dxfId="94" priority="88" operator="lessThan">
      <formula>1</formula>
    </cfRule>
  </conditionalFormatting>
  <conditionalFormatting sqref="H10:K10">
    <cfRule type="cellIs" dxfId="93" priority="17" operator="equal">
      <formula>""""""</formula>
    </cfRule>
    <cfRule type="cellIs" dxfId="92" priority="18" operator="equal">
      <formula>1</formula>
    </cfRule>
    <cfRule type="cellIs" dxfId="91" priority="19" operator="greaterThan">
      <formula>1</formula>
    </cfRule>
    <cfRule type="cellIs" dxfId="90" priority="20" operator="lessThan">
      <formula>1</formula>
    </cfRule>
  </conditionalFormatting>
  <conditionalFormatting sqref="H14:K14">
    <cfRule type="cellIs" dxfId="89" priority="13" operator="equal">
      <formula>""""""</formula>
    </cfRule>
    <cfRule type="cellIs" dxfId="88" priority="14" operator="equal">
      <formula>1</formula>
    </cfRule>
    <cfRule type="cellIs" dxfId="87" priority="15" operator="greaterThan">
      <formula>1</formula>
    </cfRule>
    <cfRule type="cellIs" dxfId="86" priority="16" operator="lessThan">
      <formula>1</formula>
    </cfRule>
  </conditionalFormatting>
  <conditionalFormatting sqref="H17:K17">
    <cfRule type="cellIs" dxfId="85" priority="65" operator="equal">
      <formula>""""""</formula>
    </cfRule>
    <cfRule type="cellIs" dxfId="84" priority="66" operator="equal">
      <formula>1</formula>
    </cfRule>
    <cfRule type="cellIs" dxfId="83" priority="67" operator="greaterThan">
      <formula>1</formula>
    </cfRule>
    <cfRule type="cellIs" dxfId="82" priority="68" operator="lessThan">
      <formula>1</formula>
    </cfRule>
  </conditionalFormatting>
  <conditionalFormatting sqref="H20:K20">
    <cfRule type="cellIs" dxfId="81" priority="45" operator="equal">
      <formula>""""""</formula>
    </cfRule>
    <cfRule type="cellIs" dxfId="80" priority="46" operator="equal">
      <formula>1</formula>
    </cfRule>
    <cfRule type="cellIs" dxfId="79" priority="47" operator="greaterThan">
      <formula>1</formula>
    </cfRule>
    <cfRule type="cellIs" dxfId="78" priority="48" operator="lessThan">
      <formula>1</formula>
    </cfRule>
  </conditionalFormatting>
  <conditionalFormatting sqref="H23:K23">
    <cfRule type="cellIs" dxfId="77" priority="61" operator="equal">
      <formula>""""""</formula>
    </cfRule>
    <cfRule type="cellIs" dxfId="76" priority="62" operator="equal">
      <formula>1</formula>
    </cfRule>
    <cfRule type="cellIs" dxfId="75" priority="63" operator="greaterThan">
      <formula>1</formula>
    </cfRule>
    <cfRule type="cellIs" dxfId="74" priority="64" operator="lessThan">
      <formula>1</formula>
    </cfRule>
  </conditionalFormatting>
  <conditionalFormatting sqref="H30:K30">
    <cfRule type="cellIs" dxfId="73" priority="29" operator="equal">
      <formula>""""""</formula>
    </cfRule>
    <cfRule type="cellIs" dxfId="72" priority="30" operator="equal">
      <formula>1</formula>
    </cfRule>
    <cfRule type="cellIs" dxfId="71" priority="31" operator="greaterThan">
      <formula>1</formula>
    </cfRule>
    <cfRule type="cellIs" dxfId="70" priority="32" operator="lessThan">
      <formula>1</formula>
    </cfRule>
  </conditionalFormatting>
  <conditionalFormatting sqref="H33:K33">
    <cfRule type="cellIs" dxfId="69" priority="49" operator="equal">
      <formula>""""""</formula>
    </cfRule>
    <cfRule type="cellIs" dxfId="68" priority="50" operator="equal">
      <formula>1</formula>
    </cfRule>
    <cfRule type="cellIs" dxfId="67" priority="51" operator="greaterThan">
      <formula>1</formula>
    </cfRule>
    <cfRule type="cellIs" dxfId="66" priority="52" operator="lessThan">
      <formula>1</formula>
    </cfRule>
  </conditionalFormatting>
  <conditionalFormatting sqref="H36:K36">
    <cfRule type="cellIs" dxfId="65" priority="37" operator="equal">
      <formula>""""""</formula>
    </cfRule>
    <cfRule type="cellIs" dxfId="64" priority="38" operator="equal">
      <formula>1</formula>
    </cfRule>
    <cfRule type="cellIs" dxfId="63" priority="39" operator="greaterThan">
      <formula>1</formula>
    </cfRule>
    <cfRule type="cellIs" dxfId="62" priority="40" operator="lessThan">
      <formula>1</formula>
    </cfRule>
  </conditionalFormatting>
  <conditionalFormatting sqref="H39:K39">
    <cfRule type="cellIs" dxfId="61" priority="41" operator="equal">
      <formula>""""""</formula>
    </cfRule>
    <cfRule type="cellIs" dxfId="60" priority="42" operator="equal">
      <formula>1</formula>
    </cfRule>
    <cfRule type="cellIs" dxfId="59" priority="43" operator="greaterThan">
      <formula>1</formula>
    </cfRule>
    <cfRule type="cellIs" dxfId="58" priority="44" operator="lessThan">
      <formula>1</formula>
    </cfRule>
  </conditionalFormatting>
  <conditionalFormatting sqref="H43:K43">
    <cfRule type="cellIs" dxfId="57" priority="73" operator="equal">
      <formula>""""""</formula>
    </cfRule>
    <cfRule type="cellIs" dxfId="56" priority="74" operator="equal">
      <formula>1</formula>
    </cfRule>
    <cfRule type="cellIs" dxfId="55" priority="75" operator="greaterThan">
      <formula>1</formula>
    </cfRule>
    <cfRule type="cellIs" dxfId="54" priority="76" operator="lessThan">
      <formula>1</formula>
    </cfRule>
  </conditionalFormatting>
  <conditionalFormatting sqref="H46:K46">
    <cfRule type="cellIs" dxfId="53" priority="1" operator="equal">
      <formula>""""""</formula>
    </cfRule>
    <cfRule type="cellIs" dxfId="52" priority="2" operator="equal">
      <formula>1</formula>
    </cfRule>
    <cfRule type="cellIs" dxfId="51" priority="3" operator="greaterThan">
      <formula>1</formula>
    </cfRule>
    <cfRule type="cellIs" dxfId="50" priority="4" operator="lessThan">
      <formula>1</formula>
    </cfRule>
  </conditionalFormatting>
  <conditionalFormatting sqref="H49:K49">
    <cfRule type="cellIs" dxfId="49" priority="21" operator="equal">
      <formula>""""""</formula>
    </cfRule>
    <cfRule type="cellIs" dxfId="48" priority="22" operator="equal">
      <formula>1</formula>
    </cfRule>
    <cfRule type="cellIs" dxfId="47" priority="23" operator="greaterThan">
      <formula>1</formula>
    </cfRule>
    <cfRule type="cellIs" dxfId="46" priority="24" operator="lessThan">
      <formula>1</formula>
    </cfRule>
  </conditionalFormatting>
  <conditionalFormatting sqref="H52:K52">
    <cfRule type="cellIs" dxfId="45" priority="93" operator="equal">
      <formula>""""""</formula>
    </cfRule>
    <cfRule type="cellIs" dxfId="44" priority="94" operator="equal">
      <formula>1</formula>
    </cfRule>
    <cfRule type="cellIs" dxfId="43" priority="95" operator="greaterThan">
      <formula>1</formula>
    </cfRule>
    <cfRule type="cellIs" dxfId="42" priority="96" operator="lessThan">
      <formula>1</formula>
    </cfRule>
  </conditionalFormatting>
  <conditionalFormatting sqref="H56:K56">
    <cfRule type="cellIs" dxfId="41" priority="25" operator="equal">
      <formula>""""""</formula>
    </cfRule>
    <cfRule type="cellIs" dxfId="40" priority="26" operator="equal">
      <formula>1</formula>
    </cfRule>
    <cfRule type="cellIs" dxfId="39" priority="27" operator="greaterThan">
      <formula>1</formula>
    </cfRule>
    <cfRule type="cellIs" dxfId="38" priority="28" operator="lessThan">
      <formula>1</formula>
    </cfRule>
  </conditionalFormatting>
  <conditionalFormatting sqref="H59:K59">
    <cfRule type="cellIs" dxfId="37" priority="9" operator="equal">
      <formula>""""""</formula>
    </cfRule>
    <cfRule type="cellIs" dxfId="36" priority="10" operator="equal">
      <formula>1</formula>
    </cfRule>
    <cfRule type="cellIs" dxfId="35" priority="11" operator="greaterThan">
      <formula>1</formula>
    </cfRule>
    <cfRule type="cellIs" dxfId="34" priority="12" operator="lessThan">
      <formula>1</formula>
    </cfRule>
  </conditionalFormatting>
  <conditionalFormatting sqref="H62:K62">
    <cfRule type="cellIs" dxfId="33" priority="81" operator="equal">
      <formula>""""""</formula>
    </cfRule>
    <cfRule type="cellIs" dxfId="32" priority="82" operator="equal">
      <formula>1</formula>
    </cfRule>
    <cfRule type="cellIs" dxfId="31" priority="83" operator="greaterThan">
      <formula>1</formula>
    </cfRule>
    <cfRule type="cellIs" dxfId="30" priority="84" operator="lessThan">
      <formula>1</formula>
    </cfRule>
  </conditionalFormatting>
  <conditionalFormatting sqref="M2">
    <cfRule type="cellIs" dxfId="29" priority="97" operator="equal">
      <formula>""""""</formula>
    </cfRule>
    <cfRule type="cellIs" dxfId="28" priority="98" operator="equal">
      <formula>1</formula>
    </cfRule>
    <cfRule type="cellIs" dxfId="27" priority="99" operator="greaterThan">
      <formula>1</formula>
    </cfRule>
    <cfRule type="cellIs" dxfId="26" priority="100" operator="lessThan">
      <formula>1</formula>
    </cfRule>
  </conditionalFormatting>
  <conditionalFormatting sqref="M7 M10 M14 M17 M20 M23 H27:K27 M27 M30 M33 M36 M39 M43 M49 M52 M56 M59 M62">
    <cfRule type="cellIs" dxfId="25" priority="101" operator="equal">
      <formula>""""""</formula>
    </cfRule>
    <cfRule type="cellIs" dxfId="24" priority="102" operator="equal">
      <formula>1</formula>
    </cfRule>
    <cfRule type="cellIs" dxfId="23" priority="103" operator="greaterThan">
      <formula>1</formula>
    </cfRule>
    <cfRule type="cellIs" dxfId="22" priority="104" operator="lessThan">
      <formula>1</formula>
    </cfRule>
  </conditionalFormatting>
  <conditionalFormatting sqref="M46">
    <cfRule type="cellIs" dxfId="21" priority="5" operator="equal">
      <formula>""""""</formula>
    </cfRule>
    <cfRule type="cellIs" dxfId="20" priority="6" operator="equal">
      <formula>1</formula>
    </cfRule>
    <cfRule type="cellIs" dxfId="19" priority="7" operator="greaterThan">
      <formula>1</formula>
    </cfRule>
    <cfRule type="cellIs" dxfId="18" priority="8" operator="lessThan">
      <formula>1</formula>
    </cfRule>
  </conditionalFormatting>
  <printOptions horizontalCentered="1"/>
  <pageMargins left="0.45" right="0.45" top="0.5" bottom="0.5" header="0.3" footer="0.3"/>
  <pageSetup orientation="portrait"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autoPageBreaks="0"/>
  </sheetPr>
  <dimension ref="A1:M21"/>
  <sheetViews>
    <sheetView tabSelected="1" zoomScale="110" zoomScaleNormal="110" workbookViewId="0">
      <selection activeCell="K20" sqref="K20"/>
    </sheetView>
  </sheetViews>
  <sheetFormatPr defaultColWidth="9.42578125" defaultRowHeight="12.75" outlineLevelCol="1" x14ac:dyDescent="0.2"/>
  <cols>
    <col min="1" max="1" width="50.42578125" style="1" bestFit="1" customWidth="1"/>
    <col min="2" max="2" width="14.42578125" style="2" customWidth="1"/>
    <col min="3" max="3" width="14.42578125" style="1" customWidth="1"/>
    <col min="4" max="4" width="21.42578125" style="1" customWidth="1" outlineLevel="1"/>
    <col min="5" max="5" width="11.5703125" style="1" hidden="1" customWidth="1"/>
    <col min="6" max="6" width="1.5703125" style="1" hidden="1" customWidth="1"/>
    <col min="7" max="7" width="3.42578125" style="1" hidden="1" customWidth="1"/>
    <col min="8" max="8" width="13.42578125" style="181" hidden="1" customWidth="1"/>
    <col min="9" max="9" width="40.42578125" style="1" hidden="1" customWidth="1" outlineLevel="1"/>
    <col min="10" max="10" width="15.42578125" style="1" hidden="1" customWidth="1" collapsed="1"/>
    <col min="11" max="16384" width="9.42578125" style="1"/>
  </cols>
  <sheetData>
    <row r="1" spans="1:9" s="19" customFormat="1" ht="19.5" customHeight="1" x14ac:dyDescent="0.2">
      <c r="A1" s="291" t="s">
        <v>284</v>
      </c>
      <c r="B1" s="291"/>
      <c r="C1" s="291"/>
      <c r="D1" s="291"/>
      <c r="H1" s="46"/>
    </row>
    <row r="2" spans="1:9" s="19" customFormat="1" ht="19.5" customHeight="1" x14ac:dyDescent="0.2">
      <c r="A2" s="292" t="s">
        <v>1117</v>
      </c>
      <c r="B2" s="292"/>
      <c r="C2" s="292"/>
      <c r="D2" s="292"/>
      <c r="H2" s="46"/>
    </row>
    <row r="3" spans="1:9" s="19" customFormat="1" ht="19.5" customHeight="1" x14ac:dyDescent="0.2">
      <c r="A3" s="52"/>
      <c r="B3" s="53"/>
      <c r="C3" s="53"/>
      <c r="D3" s="53"/>
      <c r="E3" s="48"/>
      <c r="H3" s="46"/>
    </row>
    <row r="4" spans="1:9" s="20" customFormat="1" ht="51" customHeight="1" x14ac:dyDescent="0.2">
      <c r="A4" s="54" t="s">
        <v>40</v>
      </c>
      <c r="B4" s="56" t="s">
        <v>462</v>
      </c>
      <c r="C4" s="55" t="s">
        <v>374</v>
      </c>
      <c r="D4" s="55" t="s">
        <v>1119</v>
      </c>
      <c r="E4" s="19"/>
      <c r="H4" s="60"/>
      <c r="I4" s="21" t="s">
        <v>497</v>
      </c>
    </row>
    <row r="5" spans="1:9" s="21" customFormat="1" ht="19.5" customHeight="1" x14ac:dyDescent="0.2">
      <c r="A5" s="233" t="s">
        <v>371</v>
      </c>
      <c r="B5" s="346">
        <v>0.44400000000000001</v>
      </c>
      <c r="C5" s="293">
        <v>0.58399999999999996</v>
      </c>
      <c r="D5" s="38">
        <f>$C$5*B5</f>
        <v>0.25929599999999997</v>
      </c>
      <c r="E5" s="50">
        <v>1.3013925344382542E-2</v>
      </c>
      <c r="H5" s="179">
        <v>43921</v>
      </c>
      <c r="I5" s="60" t="s">
        <v>662</v>
      </c>
    </row>
    <row r="6" spans="1:9" s="20" customFormat="1" ht="19.5" customHeight="1" x14ac:dyDescent="0.2">
      <c r="A6" s="233" t="s">
        <v>985</v>
      </c>
      <c r="B6" s="346">
        <v>0.91700000000000004</v>
      </c>
      <c r="C6" s="293"/>
      <c r="D6" s="38">
        <f t="shared" ref="D6:D14" si="0">$C$5*B6</f>
        <v>0.535528</v>
      </c>
      <c r="E6" s="50">
        <v>1.8103430903826802E-2</v>
      </c>
      <c r="H6" s="179">
        <v>43921</v>
      </c>
      <c r="I6" s="60" t="s">
        <v>661</v>
      </c>
    </row>
    <row r="7" spans="1:9" s="20" customFormat="1" ht="19.5" customHeight="1" x14ac:dyDescent="0.2">
      <c r="A7" s="233" t="s">
        <v>139</v>
      </c>
      <c r="B7" s="346">
        <v>0.69399999999999995</v>
      </c>
      <c r="C7" s="293"/>
      <c r="D7" s="38">
        <f t="shared" si="0"/>
        <v>0.40529599999999993</v>
      </c>
      <c r="E7" s="50">
        <v>0.26824773973223393</v>
      </c>
      <c r="H7" s="179">
        <v>43921</v>
      </c>
      <c r="I7" s="60" t="s">
        <v>663</v>
      </c>
    </row>
    <row r="8" spans="1:9" s="20" customFormat="1" ht="19.5" customHeight="1" x14ac:dyDescent="0.2">
      <c r="A8" s="233" t="s">
        <v>1012</v>
      </c>
      <c r="B8" s="346">
        <v>0.76700000000000002</v>
      </c>
      <c r="C8" s="293"/>
      <c r="D8" s="38">
        <f t="shared" si="0"/>
        <v>0.44792799999999999</v>
      </c>
      <c r="E8" s="50"/>
      <c r="H8" s="179"/>
      <c r="I8" s="60"/>
    </row>
    <row r="9" spans="1:9" s="20" customFormat="1" ht="19.5" customHeight="1" x14ac:dyDescent="0.2">
      <c r="A9" s="233" t="s">
        <v>1013</v>
      </c>
      <c r="B9" s="346">
        <v>0.73299999999999998</v>
      </c>
      <c r="C9" s="293"/>
      <c r="D9" s="38">
        <f t="shared" si="0"/>
        <v>0.42807199999999995</v>
      </c>
      <c r="E9" s="50"/>
      <c r="H9" s="179"/>
      <c r="I9" s="60"/>
    </row>
    <row r="10" spans="1:9" s="20" customFormat="1" ht="19.5" customHeight="1" x14ac:dyDescent="0.2">
      <c r="A10" s="233" t="s">
        <v>1015</v>
      </c>
      <c r="B10" s="346">
        <v>0.71699999999999997</v>
      </c>
      <c r="C10" s="293"/>
      <c r="D10" s="38">
        <f t="shared" si="0"/>
        <v>0.41872799999999993</v>
      </c>
      <c r="E10" s="50"/>
      <c r="H10" s="179"/>
      <c r="I10" s="60"/>
    </row>
    <row r="11" spans="1:9" s="20" customFormat="1" ht="19.5" customHeight="1" x14ac:dyDescent="0.2">
      <c r="A11" s="233" t="s">
        <v>1018</v>
      </c>
      <c r="B11" s="346">
        <v>0.85399999999999998</v>
      </c>
      <c r="C11" s="293"/>
      <c r="D11" s="38">
        <f t="shared" si="0"/>
        <v>0.49873599999999996</v>
      </c>
      <c r="E11" s="50"/>
      <c r="H11" s="179"/>
      <c r="I11" s="60"/>
    </row>
    <row r="12" spans="1:9" s="20" customFormat="1" ht="19.5" customHeight="1" x14ac:dyDescent="0.2">
      <c r="A12" s="233" t="s">
        <v>1001</v>
      </c>
      <c r="B12" s="346">
        <v>0.91700000000000004</v>
      </c>
      <c r="C12" s="293"/>
      <c r="D12" s="38">
        <f t="shared" si="0"/>
        <v>0.535528</v>
      </c>
      <c r="E12" s="50"/>
      <c r="H12" s="179"/>
      <c r="I12" s="60"/>
    </row>
    <row r="13" spans="1:9" s="20" customFormat="1" ht="19.5" customHeight="1" x14ac:dyDescent="0.2">
      <c r="A13" s="233" t="s">
        <v>1014</v>
      </c>
      <c r="B13" s="346">
        <v>0.83299999999999996</v>
      </c>
      <c r="C13" s="293"/>
      <c r="D13" s="38">
        <f t="shared" si="0"/>
        <v>0.48647199999999996</v>
      </c>
      <c r="E13" s="50">
        <v>7.4768089895173195E-2</v>
      </c>
      <c r="H13" s="179">
        <v>43921</v>
      </c>
      <c r="I13" s="60" t="s">
        <v>498</v>
      </c>
    </row>
    <row r="14" spans="1:9" s="19" customFormat="1" ht="19.5" customHeight="1" x14ac:dyDescent="0.2">
      <c r="A14" s="233" t="s">
        <v>376</v>
      </c>
      <c r="B14" s="347">
        <v>0.77100000000000002</v>
      </c>
      <c r="C14" s="294"/>
      <c r="D14" s="38">
        <f t="shared" si="0"/>
        <v>0.450264</v>
      </c>
      <c r="E14" s="50">
        <v>4.0070788334537324E-2</v>
      </c>
      <c r="H14" s="180"/>
      <c r="I14" s="46"/>
    </row>
    <row r="15" spans="1:9" s="19" customFormat="1" ht="19.5" customHeight="1" x14ac:dyDescent="0.2">
      <c r="A15" s="37" t="s">
        <v>1132</v>
      </c>
      <c r="B15" s="344"/>
      <c r="C15" s="343"/>
      <c r="D15" s="345"/>
      <c r="E15" s="50"/>
      <c r="H15" s="180"/>
      <c r="I15" s="46"/>
    </row>
    <row r="16" spans="1:9" s="19" customFormat="1" x14ac:dyDescent="0.2">
      <c r="A16" s="1"/>
      <c r="B16" s="2"/>
      <c r="E16" s="1"/>
      <c r="H16" s="46"/>
    </row>
    <row r="17" spans="1:8" s="19" customFormat="1" ht="26.25" customHeight="1" x14ac:dyDescent="0.2">
      <c r="A17" s="295" t="s">
        <v>1120</v>
      </c>
      <c r="B17" s="295"/>
      <c r="C17" s="295"/>
      <c r="D17" s="295"/>
      <c r="E17" s="1"/>
      <c r="H17" s="46"/>
    </row>
    <row r="18" spans="1:8" s="19" customFormat="1" x14ac:dyDescent="0.2">
      <c r="A18" s="1"/>
      <c r="B18" s="2"/>
      <c r="E18" s="1"/>
      <c r="H18" s="46"/>
    </row>
    <row r="19" spans="1:8" s="19" customFormat="1" x14ac:dyDescent="0.2">
      <c r="A19" s="1"/>
      <c r="B19" s="2"/>
      <c r="E19" s="1"/>
      <c r="H19" s="46"/>
    </row>
    <row r="20" spans="1:8" s="19" customFormat="1" x14ac:dyDescent="0.2">
      <c r="A20" s="1"/>
      <c r="B20" s="2"/>
      <c r="E20" s="1"/>
      <c r="H20" s="46"/>
    </row>
    <row r="21" spans="1:8" s="19" customFormat="1" x14ac:dyDescent="0.2">
      <c r="A21" s="1"/>
      <c r="B21" s="2"/>
      <c r="E21" s="1"/>
      <c r="H21" s="46"/>
    </row>
  </sheetData>
  <mergeCells count="4">
    <mergeCell ref="A1:D1"/>
    <mergeCell ref="A2:D2"/>
    <mergeCell ref="C5:C14"/>
    <mergeCell ref="A17:D17"/>
  </mergeCells>
  <phoneticPr fontId="0" type="noConversion"/>
  <pageMargins left="0.7" right="0.7" top="0.75" bottom="0.75" header="0.3" footer="0.3"/>
  <pageSetup scale="60" orientation="landscape"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autoPageBreaks="0"/>
  </sheetPr>
  <dimension ref="A1:M24"/>
  <sheetViews>
    <sheetView showGridLines="0" zoomScaleNormal="100" workbookViewId="0">
      <selection activeCell="N7" sqref="N7"/>
    </sheetView>
  </sheetViews>
  <sheetFormatPr defaultColWidth="9.42578125" defaultRowHeight="20.100000000000001" customHeight="1" outlineLevelCol="1" x14ac:dyDescent="0.2"/>
  <cols>
    <col min="1" max="1" width="44.5703125" style="3" customWidth="1"/>
    <col min="2" max="3" width="9.5703125" style="3" customWidth="1"/>
    <col min="4" max="4" width="1.5703125" style="13" customWidth="1"/>
    <col min="5" max="6" width="9.5703125" style="3" hidden="1" customWidth="1" outlineLevel="1"/>
    <col min="7" max="7" width="1.5703125" style="13" customWidth="1" collapsed="1"/>
    <col min="8" max="8" width="11.28515625" style="3" customWidth="1"/>
    <col min="9" max="9" width="9.5703125" style="3" customWidth="1"/>
    <col min="10" max="10" width="3.5703125" style="4" customWidth="1"/>
    <col min="11" max="23" width="10.5703125" style="4" customWidth="1"/>
    <col min="24" max="16384" width="9.42578125" style="4"/>
  </cols>
  <sheetData>
    <row r="1" spans="1:13" ht="20.100000000000001" customHeight="1" x14ac:dyDescent="0.2">
      <c r="A1" s="297" t="s">
        <v>272</v>
      </c>
      <c r="B1" s="297"/>
      <c r="C1" s="297"/>
      <c r="D1" s="297"/>
      <c r="E1" s="297"/>
      <c r="F1" s="297"/>
      <c r="G1" s="297"/>
      <c r="H1" s="297"/>
      <c r="I1" s="297"/>
    </row>
    <row r="2" spans="1:13" ht="20.100000000000001" customHeight="1" x14ac:dyDescent="0.2">
      <c r="A2" s="292" t="s">
        <v>1117</v>
      </c>
      <c r="B2" s="292"/>
      <c r="C2" s="292"/>
      <c r="D2" s="292"/>
      <c r="E2" s="292"/>
      <c r="F2" s="292"/>
      <c r="G2" s="292"/>
      <c r="H2" s="292"/>
      <c r="I2" s="292"/>
    </row>
    <row r="3" spans="1:13" ht="20.100000000000001" customHeight="1" x14ac:dyDescent="0.2">
      <c r="A3" s="303" t="s">
        <v>40</v>
      </c>
      <c r="B3" s="298" t="s">
        <v>263</v>
      </c>
      <c r="C3" s="305" t="s">
        <v>282</v>
      </c>
      <c r="D3" s="5"/>
      <c r="E3" s="300" t="s">
        <v>285</v>
      </c>
      <c r="F3" s="301"/>
      <c r="G3" s="6"/>
      <c r="H3" s="302" t="s">
        <v>1118</v>
      </c>
      <c r="I3" s="302"/>
      <c r="K3" s="16"/>
    </row>
    <row r="4" spans="1:13" ht="33.75" x14ac:dyDescent="0.2">
      <c r="A4" s="304"/>
      <c r="B4" s="299"/>
      <c r="C4" s="306"/>
      <c r="D4" s="5"/>
      <c r="E4" s="208" t="s">
        <v>270</v>
      </c>
      <c r="F4" s="209" t="s">
        <v>271</v>
      </c>
      <c r="G4" s="7"/>
      <c r="H4" s="238" t="s">
        <v>270</v>
      </c>
      <c r="I4" s="238" t="s">
        <v>460</v>
      </c>
      <c r="J4" s="14"/>
      <c r="K4" s="14"/>
      <c r="L4" s="14"/>
      <c r="M4" s="14"/>
    </row>
    <row r="5" spans="1:13" ht="20.100000000000001" customHeight="1" x14ac:dyDescent="0.2">
      <c r="A5" s="26" t="s">
        <v>792</v>
      </c>
      <c r="B5" s="64">
        <v>1.3391507565220504E-2</v>
      </c>
      <c r="C5" s="41">
        <v>1.3391507565220504E-2</v>
      </c>
      <c r="D5" s="10"/>
      <c r="E5" s="24">
        <v>0</v>
      </c>
      <c r="F5" s="27">
        <v>0</v>
      </c>
      <c r="G5" s="10"/>
      <c r="H5" s="321">
        <v>0.44400000000000001</v>
      </c>
      <c r="I5" s="322">
        <v>5.9458293589579039E-3</v>
      </c>
      <c r="J5" s="14"/>
      <c r="K5" s="14"/>
      <c r="L5" s="14"/>
      <c r="M5" s="61"/>
    </row>
    <row r="6" spans="1:13" ht="20.100000000000001" customHeight="1" x14ac:dyDescent="0.2">
      <c r="A6" s="26" t="s">
        <v>1011</v>
      </c>
      <c r="B6" s="64">
        <v>1.8628678549296358E-2</v>
      </c>
      <c r="C6" s="41">
        <v>1.8628678549296358E-2</v>
      </c>
      <c r="D6" s="10"/>
      <c r="E6" s="24">
        <v>0</v>
      </c>
      <c r="F6" s="27">
        <v>0</v>
      </c>
      <c r="G6" s="10"/>
      <c r="H6" s="322">
        <v>0.91700000000000004</v>
      </c>
      <c r="I6" s="322">
        <v>1.708249822970476E-2</v>
      </c>
      <c r="J6" s="14"/>
      <c r="K6" s="14"/>
      <c r="L6" s="14"/>
      <c r="M6" s="61"/>
    </row>
    <row r="7" spans="1:13" ht="20.100000000000001" customHeight="1" x14ac:dyDescent="0.2">
      <c r="A7" s="26" t="s">
        <v>139</v>
      </c>
      <c r="B7" s="65">
        <v>0.27603060113819555</v>
      </c>
      <c r="C7" s="41">
        <v>0.27603060113819555</v>
      </c>
      <c r="D7" s="10"/>
      <c r="E7" s="24">
        <v>0</v>
      </c>
      <c r="F7" s="27">
        <v>0</v>
      </c>
      <c r="G7" s="10"/>
      <c r="H7" s="322">
        <v>0.69399999999999995</v>
      </c>
      <c r="I7" s="322">
        <v>0.1915652371899077</v>
      </c>
      <c r="J7" s="14"/>
      <c r="K7" s="14"/>
      <c r="L7" s="14"/>
      <c r="M7" s="61"/>
    </row>
    <row r="8" spans="1:13" ht="20.100000000000001" customHeight="1" x14ac:dyDescent="0.2">
      <c r="A8" s="26" t="s">
        <v>1012</v>
      </c>
      <c r="B8" s="65">
        <v>8.4210802192105208E-2</v>
      </c>
      <c r="C8" s="41">
        <v>8.4210802192105208E-2</v>
      </c>
      <c r="D8" s="10"/>
      <c r="E8" s="24">
        <v>0</v>
      </c>
      <c r="F8" s="27">
        <v>0</v>
      </c>
      <c r="G8" s="10"/>
      <c r="H8" s="322">
        <v>0.76700000000000002</v>
      </c>
      <c r="I8" s="322">
        <v>6.4589685281344691E-2</v>
      </c>
      <c r="J8" s="14"/>
      <c r="K8" s="14"/>
      <c r="L8" s="14"/>
      <c r="M8" s="61"/>
    </row>
    <row r="9" spans="1:13" ht="20.100000000000001" customHeight="1" x14ac:dyDescent="0.2">
      <c r="A9" s="26" t="s">
        <v>1013</v>
      </c>
      <c r="B9" s="65">
        <v>2.7931212797255019E-2</v>
      </c>
      <c r="C9" s="41">
        <v>2.7931212797255019E-2</v>
      </c>
      <c r="D9" s="10"/>
      <c r="E9" s="24">
        <v>0</v>
      </c>
      <c r="F9" s="27">
        <v>0</v>
      </c>
      <c r="G9" s="10"/>
      <c r="H9" s="322">
        <v>0.73299999999999998</v>
      </c>
      <c r="I9" s="322">
        <v>2.047357898038793E-2</v>
      </c>
      <c r="J9" s="14"/>
      <c r="K9" s="14"/>
      <c r="L9" s="14"/>
      <c r="M9" s="61"/>
    </row>
    <row r="10" spans="1:13" ht="20.100000000000001" customHeight="1" x14ac:dyDescent="0.2">
      <c r="A10" s="26" t="s">
        <v>1015</v>
      </c>
      <c r="B10" s="65">
        <v>6.8123544364665778E-2</v>
      </c>
      <c r="C10" s="41">
        <v>6.8123544364665778E-2</v>
      </c>
      <c r="D10" s="10"/>
      <c r="E10" s="24">
        <v>0</v>
      </c>
      <c r="F10" s="27">
        <v>0</v>
      </c>
      <c r="G10" s="10"/>
      <c r="H10" s="322">
        <v>0.71699999999999997</v>
      </c>
      <c r="I10" s="322">
        <v>4.8844581309465361E-2</v>
      </c>
      <c r="J10" s="14"/>
      <c r="K10" s="14"/>
      <c r="L10" s="14"/>
      <c r="M10" s="61"/>
    </row>
    <row r="11" spans="1:13" ht="20.100000000000001" customHeight="1" x14ac:dyDescent="0.2">
      <c r="A11" s="26" t="s">
        <v>1016</v>
      </c>
      <c r="B11" s="65">
        <v>1.7815013537716605E-2</v>
      </c>
      <c r="C11" s="41">
        <v>1.7815013537716605E-2</v>
      </c>
      <c r="D11" s="10"/>
      <c r="E11" s="24">
        <v>0</v>
      </c>
      <c r="F11" s="27">
        <v>0</v>
      </c>
      <c r="G11" s="10"/>
      <c r="H11" s="322">
        <v>0.85399999999999998</v>
      </c>
      <c r="I11" s="322">
        <v>1.5214021561209981E-2</v>
      </c>
      <c r="J11" s="14"/>
      <c r="K11" s="14"/>
      <c r="L11" s="14"/>
      <c r="M11" s="61"/>
    </row>
    <row r="12" spans="1:13" ht="20.100000000000001" customHeight="1" x14ac:dyDescent="0.2">
      <c r="A12" s="26" t="s">
        <v>1001</v>
      </c>
      <c r="B12" s="65">
        <v>2.6524913043179566E-3</v>
      </c>
      <c r="C12" s="41">
        <v>2.6524913043179566E-3</v>
      </c>
      <c r="D12" s="10"/>
      <c r="E12" s="24">
        <v>0</v>
      </c>
      <c r="F12" s="27">
        <v>0</v>
      </c>
      <c r="G12" s="10"/>
      <c r="H12" s="322">
        <v>0.91700000000000004</v>
      </c>
      <c r="I12" s="322">
        <v>2.4323345260595661E-3</v>
      </c>
      <c r="J12" s="14"/>
      <c r="K12" s="14"/>
      <c r="L12" s="14"/>
      <c r="M12" s="61"/>
    </row>
    <row r="13" spans="1:13" ht="20.100000000000001" customHeight="1" x14ac:dyDescent="0.2">
      <c r="A13" s="26" t="s">
        <v>1014</v>
      </c>
      <c r="B13" s="65">
        <v>7.6937389371185466E-2</v>
      </c>
      <c r="C13" s="41">
        <v>7.6937389371185466E-2</v>
      </c>
      <c r="D13" s="10"/>
      <c r="E13" s="24">
        <v>0</v>
      </c>
      <c r="F13" s="27">
        <v>0</v>
      </c>
      <c r="G13" s="10"/>
      <c r="H13" s="322">
        <v>0.83299999999999996</v>
      </c>
      <c r="I13" s="322">
        <v>6.4088845346197493E-2</v>
      </c>
      <c r="J13" s="14"/>
      <c r="K13" s="14"/>
      <c r="L13" s="14"/>
      <c r="M13" s="61"/>
    </row>
    <row r="14" spans="1:13" ht="20.100000000000001" customHeight="1" x14ac:dyDescent="0.2">
      <c r="A14" s="26" t="s">
        <v>1017</v>
      </c>
      <c r="B14" s="65">
        <v>4.1233390458777525E-2</v>
      </c>
      <c r="C14" s="41" t="s">
        <v>281</v>
      </c>
      <c r="D14" s="10"/>
      <c r="E14" s="24">
        <v>0.104</v>
      </c>
      <c r="F14" s="44" t="s">
        <v>281</v>
      </c>
      <c r="G14" s="10"/>
      <c r="H14" s="322">
        <v>0.77100000000000002</v>
      </c>
      <c r="I14" s="323" t="s">
        <v>281</v>
      </c>
      <c r="J14" s="14"/>
      <c r="K14" s="14"/>
      <c r="L14" s="14"/>
      <c r="M14" s="61"/>
    </row>
    <row r="15" spans="1:13" ht="20.100000000000001" customHeight="1" x14ac:dyDescent="0.2">
      <c r="A15" s="210" t="s">
        <v>264</v>
      </c>
      <c r="B15" s="42">
        <v>1</v>
      </c>
      <c r="C15" s="43">
        <v>0.9587666095412225</v>
      </c>
      <c r="D15" s="15"/>
      <c r="E15" s="28"/>
      <c r="F15" s="25">
        <v>0.104</v>
      </c>
      <c r="G15" s="15"/>
      <c r="H15" s="324"/>
      <c r="I15" s="325">
        <v>0.77100000000000002</v>
      </c>
    </row>
    <row r="16" spans="1:13" ht="19.5" customHeight="1" x14ac:dyDescent="0.2">
      <c r="A16" s="22" t="s">
        <v>495</v>
      </c>
      <c r="D16" s="12"/>
      <c r="G16" s="12"/>
    </row>
    <row r="17" spans="1:9" ht="19.5" customHeight="1" x14ac:dyDescent="0.2">
      <c r="A17" s="22" t="s">
        <v>496</v>
      </c>
      <c r="D17" s="12"/>
      <c r="G17" s="12"/>
    </row>
    <row r="18" spans="1:9" ht="15" customHeight="1" x14ac:dyDescent="0.2">
      <c r="A18" s="17"/>
      <c r="D18" s="12"/>
      <c r="G18" s="12"/>
    </row>
    <row r="19" spans="1:9" ht="20.100000000000001" customHeight="1" x14ac:dyDescent="0.2">
      <c r="A19" s="296" t="s">
        <v>375</v>
      </c>
      <c r="B19" s="296"/>
      <c r="C19" s="296"/>
      <c r="D19" s="296"/>
      <c r="E19" s="296"/>
      <c r="F19" s="296"/>
      <c r="G19" s="296"/>
      <c r="H19" s="296"/>
      <c r="I19" s="296"/>
    </row>
    <row r="20" spans="1:9" ht="24" x14ac:dyDescent="0.2">
      <c r="A20" s="210" t="s">
        <v>373</v>
      </c>
      <c r="B20" s="212"/>
      <c r="C20" s="39"/>
      <c r="D20" s="39"/>
      <c r="E20" s="4"/>
      <c r="F20" s="211" t="s">
        <v>372</v>
      </c>
      <c r="G20" s="30"/>
      <c r="H20" s="30"/>
      <c r="I20" s="211" t="s">
        <v>461</v>
      </c>
    </row>
    <row r="21" spans="1:9" ht="19.5" customHeight="1" x14ac:dyDescent="0.2">
      <c r="A21" s="31" t="s">
        <v>491</v>
      </c>
      <c r="B21" s="32"/>
      <c r="C21" s="8"/>
      <c r="D21" s="8"/>
      <c r="E21" s="4"/>
      <c r="F21" s="29">
        <v>0.16600000000000001</v>
      </c>
      <c r="G21" s="9"/>
      <c r="H21" s="8"/>
      <c r="I21" s="29">
        <v>0.45</v>
      </c>
    </row>
    <row r="22" spans="1:9" ht="20.100000000000001" customHeight="1" x14ac:dyDescent="0.2">
      <c r="A22" s="33" t="s">
        <v>272</v>
      </c>
      <c r="B22" s="34"/>
      <c r="C22" s="8"/>
      <c r="D22" s="8"/>
      <c r="E22" s="4"/>
      <c r="F22" s="35">
        <v>0.104</v>
      </c>
      <c r="G22" s="36"/>
      <c r="H22" s="8"/>
      <c r="I22" s="35">
        <v>0.77100000000000002</v>
      </c>
    </row>
    <row r="23" spans="1:9" ht="20.100000000000001" customHeight="1" x14ac:dyDescent="0.2">
      <c r="A23" s="210" t="s">
        <v>417</v>
      </c>
      <c r="B23" s="212"/>
      <c r="C23" s="10"/>
      <c r="D23" s="11"/>
      <c r="E23" s="4"/>
      <c r="F23" s="213">
        <v>1.5960000000000001</v>
      </c>
      <c r="G23" s="11"/>
      <c r="H23" s="11" t="s">
        <v>135</v>
      </c>
      <c r="I23" s="213">
        <f>I21/I22</f>
        <v>0.58365758754863817</v>
      </c>
    </row>
    <row r="24" spans="1:9" ht="20.100000000000001" customHeight="1" x14ac:dyDescent="0.2">
      <c r="A24" s="49"/>
      <c r="B24" s="4"/>
      <c r="C24" s="4"/>
      <c r="E24" s="4"/>
      <c r="F24" s="4"/>
      <c r="H24" s="4"/>
      <c r="I24" s="4"/>
    </row>
  </sheetData>
  <mergeCells count="8">
    <mergeCell ref="A19:I19"/>
    <mergeCell ref="A1:I1"/>
    <mergeCell ref="B3:B4"/>
    <mergeCell ref="E3:F3"/>
    <mergeCell ref="H3:I3"/>
    <mergeCell ref="A2:I2"/>
    <mergeCell ref="A3:A4"/>
    <mergeCell ref="C3:C4"/>
  </mergeCells>
  <phoneticPr fontId="53" type="noConversion"/>
  <conditionalFormatting sqref="E5:E14">
    <cfRule type="cellIs" dxfId="17" priority="1" stopIfTrue="1" operator="lessThanOrEqual">
      <formula>0.9</formula>
    </cfRule>
    <cfRule type="cellIs" dxfId="16" priority="2" stopIfTrue="1" operator="between">
      <formula>0.9</formula>
      <formula>1.1</formula>
    </cfRule>
    <cfRule type="cellIs" dxfId="15" priority="3" stopIfTrue="1" operator="greaterThanOrEqual">
      <formula>1.1</formula>
    </cfRule>
  </conditionalFormatting>
  <conditionalFormatting sqref="F15">
    <cfRule type="cellIs" dxfId="14" priority="10" stopIfTrue="1" operator="lessThanOrEqual">
      <formula>0.9</formula>
    </cfRule>
    <cfRule type="cellIs" dxfId="13" priority="11" stopIfTrue="1" operator="between">
      <formula>0.9</formula>
      <formula>1.1</formula>
    </cfRule>
    <cfRule type="cellIs" dxfId="12" priority="12" stopIfTrue="1" operator="greaterThanOrEqual">
      <formula>1.1</formula>
    </cfRule>
  </conditionalFormatting>
  <pageMargins left="0.7" right="0.7" top="0.75" bottom="0.75" header="0.3" footer="0.3"/>
  <pageSetup scale="60" orientation="landscape"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51A3-D76C-4097-B9C0-72025F07B9C0}">
  <sheetPr codeName="Sheet11">
    <pageSetUpPr autoPageBreaks="0"/>
  </sheetPr>
  <dimension ref="A1:AG2182"/>
  <sheetViews>
    <sheetView zoomScale="90" zoomScaleNormal="90" workbookViewId="0">
      <pane ySplit="1" topLeftCell="A113" activePane="bottomLeft" state="frozen"/>
      <selection activeCell="E54" sqref="E54:E56"/>
      <selection pane="bottomLeft" activeCell="J127" sqref="J127"/>
    </sheetView>
  </sheetViews>
  <sheetFormatPr defaultColWidth="8.5703125" defaultRowHeight="15" x14ac:dyDescent="0.25"/>
  <cols>
    <col min="1" max="1" width="6" style="197" bestFit="1" customWidth="1"/>
    <col min="2" max="2" width="8.5703125" style="78" bestFit="1" customWidth="1"/>
    <col min="3" max="3" width="11.42578125" style="78" bestFit="1" customWidth="1"/>
    <col min="4" max="4" width="13.5703125" style="78" bestFit="1" customWidth="1"/>
    <col min="5" max="5" width="12" style="78" bestFit="1" customWidth="1"/>
    <col min="6" max="6" width="13.42578125" style="78" bestFit="1" customWidth="1"/>
    <col min="7" max="7" width="11.5703125" style="78" bestFit="1" customWidth="1"/>
    <col min="8" max="8" width="25" style="78" bestFit="1" customWidth="1"/>
    <col min="9" max="9" width="14.5703125" style="78" bestFit="1" customWidth="1"/>
    <col min="10" max="10" width="21.5703125" style="78" customWidth="1"/>
    <col min="11" max="11" width="14.5703125" style="78" bestFit="1" customWidth="1"/>
    <col min="12" max="12" width="21.42578125" style="78" customWidth="1"/>
    <col min="13" max="13" width="7.5703125" style="78" customWidth="1"/>
    <col min="14" max="14" width="12.5703125" style="78" customWidth="1"/>
    <col min="15" max="15" width="29.42578125" style="81" customWidth="1"/>
    <col min="16" max="16" width="7.5703125" style="78" bestFit="1" customWidth="1"/>
    <col min="17" max="17" width="16.42578125" style="78" customWidth="1"/>
    <col min="18" max="18" width="20.5703125" style="185" bestFit="1" customWidth="1"/>
    <col min="19" max="19" width="23.5703125" style="185" bestFit="1" customWidth="1"/>
    <col min="20" max="20" width="17" style="186" bestFit="1" customWidth="1"/>
    <col min="21" max="21" width="14.5703125" style="78" bestFit="1" customWidth="1"/>
    <col min="22" max="22" width="16.5703125" style="78" bestFit="1" customWidth="1"/>
    <col min="23" max="23" width="11" style="78" bestFit="1" customWidth="1"/>
    <col min="24" max="25" width="8.5703125" style="78"/>
    <col min="26" max="26" width="15.140625" style="78" bestFit="1" customWidth="1"/>
    <col min="27" max="27" width="28.28515625" style="78" bestFit="1" customWidth="1"/>
    <col min="28" max="28" width="32" style="78" bestFit="1" customWidth="1"/>
    <col min="29" max="29" width="24.42578125" style="78" bestFit="1" customWidth="1"/>
    <col min="30" max="16384" width="8.5703125" style="78"/>
  </cols>
  <sheetData>
    <row r="1" spans="1:33" x14ac:dyDescent="0.25">
      <c r="A1" s="197" t="s">
        <v>286</v>
      </c>
      <c r="B1" s="78" t="s">
        <v>551</v>
      </c>
      <c r="C1" s="78" t="s">
        <v>8</v>
      </c>
      <c r="D1" s="78" t="s">
        <v>9</v>
      </c>
      <c r="E1" s="78" t="s">
        <v>10</v>
      </c>
      <c r="F1" s="78" t="s">
        <v>164</v>
      </c>
      <c r="G1" s="78" t="s">
        <v>11</v>
      </c>
      <c r="H1" s="78" t="s">
        <v>154</v>
      </c>
      <c r="I1" s="78" t="s">
        <v>12</v>
      </c>
      <c r="J1" s="78" t="s">
        <v>91</v>
      </c>
      <c r="K1" s="78" t="s">
        <v>5</v>
      </c>
      <c r="L1" s="78" t="s">
        <v>6</v>
      </c>
      <c r="M1" s="78" t="s">
        <v>165</v>
      </c>
      <c r="N1" s="78" t="s">
        <v>166</v>
      </c>
      <c r="O1" s="81" t="s">
        <v>514</v>
      </c>
      <c r="P1" s="78" t="s">
        <v>58</v>
      </c>
      <c r="Q1" s="78" t="s">
        <v>463</v>
      </c>
      <c r="R1" s="185" t="s">
        <v>155</v>
      </c>
      <c r="S1" s="185" t="s">
        <v>156</v>
      </c>
      <c r="T1" s="186" t="s">
        <v>464</v>
      </c>
      <c r="U1" s="79">
        <v>183603907.92959434</v>
      </c>
      <c r="V1" s="79">
        <v>1726132451.6605384</v>
      </c>
      <c r="W1" s="80">
        <v>17138</v>
      </c>
    </row>
    <row r="2" spans="1:33" x14ac:dyDescent="0.25">
      <c r="A2" s="198"/>
      <c r="B2">
        <v>0</v>
      </c>
      <c r="C2">
        <v>21201</v>
      </c>
      <c r="D2">
        <v>21203</v>
      </c>
      <c r="E2">
        <v>21205</v>
      </c>
      <c r="F2">
        <v>21205</v>
      </c>
      <c r="G2" t="s">
        <v>984</v>
      </c>
      <c r="H2" t="s">
        <v>985</v>
      </c>
      <c r="I2" t="s">
        <v>312</v>
      </c>
      <c r="J2" t="s">
        <v>313</v>
      </c>
      <c r="K2" t="s">
        <v>960</v>
      </c>
      <c r="L2" t="s">
        <v>961</v>
      </c>
      <c r="M2"/>
      <c r="N2"/>
      <c r="O2" s="199" t="s">
        <v>313</v>
      </c>
      <c r="P2" t="s">
        <v>689</v>
      </c>
      <c r="Q2" t="s">
        <v>476</v>
      </c>
      <c r="R2" s="185">
        <v>12933.2144615385</v>
      </c>
      <c r="S2" s="185">
        <v>129332.144615385</v>
      </c>
      <c r="T2" s="186">
        <v>1</v>
      </c>
      <c r="Z2" s="57" t="s">
        <v>522</v>
      </c>
      <c r="AA2" t="s">
        <v>521</v>
      </c>
      <c r="AB2" t="s">
        <v>583</v>
      </c>
      <c r="AC2"/>
      <c r="AE2" s="200" t="s">
        <v>1000</v>
      </c>
      <c r="AF2" s="192"/>
      <c r="AG2" s="192"/>
    </row>
    <row r="3" spans="1:33" x14ac:dyDescent="0.25">
      <c r="A3" s="198"/>
      <c r="B3">
        <v>0</v>
      </c>
      <c r="C3">
        <v>21201</v>
      </c>
      <c r="D3">
        <v>21203</v>
      </c>
      <c r="E3">
        <v>21205</v>
      </c>
      <c r="F3">
        <v>21205</v>
      </c>
      <c r="G3" t="s">
        <v>984</v>
      </c>
      <c r="H3" t="s">
        <v>985</v>
      </c>
      <c r="I3" t="s">
        <v>312</v>
      </c>
      <c r="J3" t="s">
        <v>313</v>
      </c>
      <c r="K3" t="s">
        <v>960</v>
      </c>
      <c r="L3" t="s">
        <v>961</v>
      </c>
      <c r="M3"/>
      <c r="N3"/>
      <c r="O3" s="199" t="s">
        <v>313</v>
      </c>
      <c r="P3" t="s">
        <v>689</v>
      </c>
      <c r="Q3" t="s">
        <v>466</v>
      </c>
      <c r="R3" s="185">
        <v>22783.8033461538</v>
      </c>
      <c r="S3" s="185">
        <v>151892.02230769201</v>
      </c>
      <c r="T3" s="186">
        <v>1</v>
      </c>
      <c r="Z3" s="58" t="s">
        <v>535</v>
      </c>
      <c r="AA3" s="59">
        <v>10893209.395256534</v>
      </c>
      <c r="AB3" s="59">
        <v>164005773.07596156</v>
      </c>
      <c r="AC3"/>
    </row>
    <row r="4" spans="1:33" x14ac:dyDescent="0.25">
      <c r="A4" s="198"/>
      <c r="B4">
        <v>0</v>
      </c>
      <c r="C4">
        <v>21201</v>
      </c>
      <c r="D4">
        <v>21203</v>
      </c>
      <c r="E4">
        <v>21207</v>
      </c>
      <c r="F4">
        <v>21207</v>
      </c>
      <c r="G4" t="s">
        <v>984</v>
      </c>
      <c r="H4" t="s">
        <v>985</v>
      </c>
      <c r="I4" t="s">
        <v>312</v>
      </c>
      <c r="J4" t="s">
        <v>313</v>
      </c>
      <c r="K4" t="s">
        <v>962</v>
      </c>
      <c r="L4" t="s">
        <v>963</v>
      </c>
      <c r="M4"/>
      <c r="N4"/>
      <c r="O4" s="199" t="s">
        <v>313</v>
      </c>
      <c r="P4" t="s">
        <v>689</v>
      </c>
      <c r="Q4" t="s">
        <v>475</v>
      </c>
      <c r="R4" s="185">
        <v>9296.39575384614</v>
      </c>
      <c r="S4" s="185">
        <v>103293.286153846</v>
      </c>
      <c r="T4" s="186">
        <v>1</v>
      </c>
      <c r="Z4" s="58" t="s">
        <v>950</v>
      </c>
      <c r="AA4" s="59">
        <v>9833436.7679473124</v>
      </c>
      <c r="AB4" s="59">
        <v>134425971.29334623</v>
      </c>
      <c r="AC4"/>
    </row>
    <row r="5" spans="1:33" x14ac:dyDescent="0.25">
      <c r="A5" s="198"/>
      <c r="B5">
        <v>0</v>
      </c>
      <c r="C5">
        <v>21201</v>
      </c>
      <c r="D5">
        <v>21203</v>
      </c>
      <c r="E5">
        <v>21207</v>
      </c>
      <c r="F5">
        <v>21207</v>
      </c>
      <c r="G5" t="s">
        <v>984</v>
      </c>
      <c r="H5" t="s">
        <v>985</v>
      </c>
      <c r="I5" t="s">
        <v>312</v>
      </c>
      <c r="J5" t="s">
        <v>313</v>
      </c>
      <c r="K5" t="s">
        <v>962</v>
      </c>
      <c r="L5" t="s">
        <v>963</v>
      </c>
      <c r="M5"/>
      <c r="N5"/>
      <c r="O5" s="199" t="s">
        <v>313</v>
      </c>
      <c r="P5" t="s">
        <v>689</v>
      </c>
      <c r="Q5" t="s">
        <v>466</v>
      </c>
      <c r="R5" s="185">
        <v>24222.3066923078</v>
      </c>
      <c r="S5" s="185">
        <v>161482.04461538501</v>
      </c>
      <c r="T5" s="186">
        <v>1</v>
      </c>
      <c r="Z5" s="58" t="s">
        <v>517</v>
      </c>
      <c r="AA5" s="59">
        <v>4273472.5470169205</v>
      </c>
      <c r="AB5" s="59">
        <v>54149189.238730766</v>
      </c>
      <c r="AC5"/>
    </row>
    <row r="6" spans="1:33" x14ac:dyDescent="0.25">
      <c r="A6" s="198"/>
      <c r="B6">
        <v>0</v>
      </c>
      <c r="C6">
        <v>21201</v>
      </c>
      <c r="D6">
        <v>21203</v>
      </c>
      <c r="E6">
        <v>21209</v>
      </c>
      <c r="F6">
        <v>21209</v>
      </c>
      <c r="G6" t="s">
        <v>984</v>
      </c>
      <c r="H6" t="s">
        <v>985</v>
      </c>
      <c r="I6" t="s">
        <v>312</v>
      </c>
      <c r="J6" t="s">
        <v>313</v>
      </c>
      <c r="K6" t="s">
        <v>964</v>
      </c>
      <c r="L6" t="s">
        <v>965</v>
      </c>
      <c r="M6"/>
      <c r="N6"/>
      <c r="O6" s="199" t="s">
        <v>313</v>
      </c>
      <c r="P6" t="s">
        <v>689</v>
      </c>
      <c r="Q6" t="s">
        <v>474</v>
      </c>
      <c r="R6" s="185">
        <v>811.2</v>
      </c>
      <c r="S6" s="185">
        <v>13520</v>
      </c>
      <c r="T6" s="186">
        <v>1</v>
      </c>
      <c r="Z6" s="58" t="s">
        <v>518</v>
      </c>
      <c r="AA6" s="59">
        <v>3640983.2879923079</v>
      </c>
      <c r="AB6" s="59">
        <v>55025073.894576937</v>
      </c>
      <c r="AC6"/>
    </row>
    <row r="7" spans="1:33" x14ac:dyDescent="0.25">
      <c r="A7" s="198"/>
      <c r="B7">
        <v>0</v>
      </c>
      <c r="C7">
        <v>21201</v>
      </c>
      <c r="D7">
        <v>21203</v>
      </c>
      <c r="E7">
        <v>21209</v>
      </c>
      <c r="F7">
        <v>21209</v>
      </c>
      <c r="G7" t="s">
        <v>984</v>
      </c>
      <c r="H7" t="s">
        <v>985</v>
      </c>
      <c r="I7" t="s">
        <v>312</v>
      </c>
      <c r="J7" t="s">
        <v>313</v>
      </c>
      <c r="K7" t="s">
        <v>964</v>
      </c>
      <c r="L7" t="s">
        <v>965</v>
      </c>
      <c r="M7"/>
      <c r="N7"/>
      <c r="O7" s="199" t="s">
        <v>313</v>
      </c>
      <c r="P7" t="s">
        <v>689</v>
      </c>
      <c r="Q7" t="s">
        <v>471</v>
      </c>
      <c r="R7" s="185">
        <v>6513.4024615384596</v>
      </c>
      <c r="S7" s="185">
        <v>81417.530769230798</v>
      </c>
      <c r="T7" s="186">
        <v>1</v>
      </c>
      <c r="Z7" s="58" t="s">
        <v>519</v>
      </c>
      <c r="AA7" s="59">
        <v>5301653.655777311</v>
      </c>
      <c r="AB7" s="59">
        <v>88608691.024692297</v>
      </c>
      <c r="AC7"/>
    </row>
    <row r="8" spans="1:33" x14ac:dyDescent="0.25">
      <c r="A8" s="198"/>
      <c r="B8">
        <v>0</v>
      </c>
      <c r="C8">
        <v>21201</v>
      </c>
      <c r="D8">
        <v>21203</v>
      </c>
      <c r="E8">
        <v>21209</v>
      </c>
      <c r="F8">
        <v>21209</v>
      </c>
      <c r="G8" t="s">
        <v>984</v>
      </c>
      <c r="H8" t="s">
        <v>985</v>
      </c>
      <c r="I8" t="s">
        <v>312</v>
      </c>
      <c r="J8" t="s">
        <v>313</v>
      </c>
      <c r="K8" t="s">
        <v>964</v>
      </c>
      <c r="L8" t="s">
        <v>965</v>
      </c>
      <c r="M8"/>
      <c r="N8"/>
      <c r="O8" s="199" t="s">
        <v>313</v>
      </c>
      <c r="P8" t="s">
        <v>689</v>
      </c>
      <c r="Q8" t="s">
        <v>475</v>
      </c>
      <c r="R8" s="185">
        <v>7836.0704999999998</v>
      </c>
      <c r="S8" s="185">
        <v>87067.45</v>
      </c>
      <c r="T8" s="186">
        <v>1</v>
      </c>
      <c r="Z8" s="58" t="s">
        <v>949</v>
      </c>
      <c r="AA8" s="59">
        <v>6386375.772400382</v>
      </c>
      <c r="AB8" s="59">
        <v>91359067.202269271</v>
      </c>
      <c r="AC8"/>
    </row>
    <row r="9" spans="1:33" x14ac:dyDescent="0.25">
      <c r="A9" s="198"/>
      <c r="B9">
        <v>0</v>
      </c>
      <c r="C9">
        <v>21201</v>
      </c>
      <c r="D9">
        <v>21203</v>
      </c>
      <c r="E9">
        <v>21209</v>
      </c>
      <c r="F9">
        <v>21209</v>
      </c>
      <c r="G9" t="s">
        <v>984</v>
      </c>
      <c r="H9" t="s">
        <v>985</v>
      </c>
      <c r="I9" t="s">
        <v>312</v>
      </c>
      <c r="J9" t="s">
        <v>313</v>
      </c>
      <c r="K9" t="s">
        <v>964</v>
      </c>
      <c r="L9" t="s">
        <v>965</v>
      </c>
      <c r="M9"/>
      <c r="N9"/>
      <c r="O9" s="199" t="s">
        <v>313</v>
      </c>
      <c r="P9" t="s">
        <v>689</v>
      </c>
      <c r="Q9" t="s">
        <v>476</v>
      </c>
      <c r="R9" s="185">
        <v>14325.8556153846</v>
      </c>
      <c r="S9" s="185">
        <v>143258.556153846</v>
      </c>
      <c r="T9" s="186">
        <v>1</v>
      </c>
      <c r="Z9" s="58" t="s">
        <v>57</v>
      </c>
      <c r="AA9" s="59">
        <v>14787394.46914422</v>
      </c>
      <c r="AB9" s="59">
        <v>179153234.41111535</v>
      </c>
      <c r="AC9"/>
    </row>
    <row r="10" spans="1:33" x14ac:dyDescent="0.25">
      <c r="A10" s="198"/>
      <c r="B10">
        <v>0</v>
      </c>
      <c r="C10">
        <v>21201</v>
      </c>
      <c r="D10">
        <v>21203</v>
      </c>
      <c r="E10">
        <v>21209</v>
      </c>
      <c r="F10">
        <v>21209</v>
      </c>
      <c r="G10" t="s">
        <v>984</v>
      </c>
      <c r="H10" t="s">
        <v>985</v>
      </c>
      <c r="I10" t="s">
        <v>312</v>
      </c>
      <c r="J10" t="s">
        <v>313</v>
      </c>
      <c r="K10" t="s">
        <v>964</v>
      </c>
      <c r="L10" t="s">
        <v>965</v>
      </c>
      <c r="M10"/>
      <c r="N10"/>
      <c r="O10" s="199" t="s">
        <v>313</v>
      </c>
      <c r="P10" t="s">
        <v>689</v>
      </c>
      <c r="Q10" t="s">
        <v>466</v>
      </c>
      <c r="R10" s="185">
        <v>24647.6501538462</v>
      </c>
      <c r="S10" s="185">
        <v>164317.66769230799</v>
      </c>
      <c r="T10" s="186">
        <v>1</v>
      </c>
      <c r="Z10" s="58" t="s">
        <v>139</v>
      </c>
      <c r="AA10" s="59">
        <v>48184950.340012208</v>
      </c>
      <c r="AB10" s="59">
        <v>441774083.84369236</v>
      </c>
      <c r="AC10"/>
      <c r="AE10" s="82"/>
    </row>
    <row r="11" spans="1:33" x14ac:dyDescent="0.25">
      <c r="A11" s="198"/>
      <c r="B11">
        <v>0</v>
      </c>
      <c r="C11">
        <v>21201</v>
      </c>
      <c r="D11">
        <v>21203</v>
      </c>
      <c r="E11">
        <v>21211</v>
      </c>
      <c r="F11">
        <v>21211</v>
      </c>
      <c r="G11" t="s">
        <v>984</v>
      </c>
      <c r="H11" t="s">
        <v>985</v>
      </c>
      <c r="I11" t="s">
        <v>312</v>
      </c>
      <c r="J11" t="s">
        <v>313</v>
      </c>
      <c r="K11" t="s">
        <v>966</v>
      </c>
      <c r="L11" t="s">
        <v>967</v>
      </c>
      <c r="M11"/>
      <c r="N11"/>
      <c r="O11" s="199" t="s">
        <v>313</v>
      </c>
      <c r="P11" t="s">
        <v>689</v>
      </c>
      <c r="Q11" t="s">
        <v>476</v>
      </c>
      <c r="R11" s="185">
        <v>33932.748615384597</v>
      </c>
      <c r="S11" s="185">
        <v>339327.48615384602</v>
      </c>
      <c r="T11" s="186">
        <v>3</v>
      </c>
      <c r="Z11" s="58" t="s">
        <v>520</v>
      </c>
      <c r="AA11" s="59">
        <v>57652326.787882663</v>
      </c>
      <c r="AB11" s="59">
        <v>388505296.36430806</v>
      </c>
      <c r="AC11"/>
    </row>
    <row r="12" spans="1:33" x14ac:dyDescent="0.25">
      <c r="A12" s="198"/>
      <c r="B12">
        <v>0</v>
      </c>
      <c r="C12">
        <v>21201</v>
      </c>
      <c r="D12">
        <v>21203</v>
      </c>
      <c r="E12">
        <v>21211</v>
      </c>
      <c r="F12">
        <v>21211</v>
      </c>
      <c r="G12" t="s">
        <v>984</v>
      </c>
      <c r="H12" t="s">
        <v>985</v>
      </c>
      <c r="I12" t="s">
        <v>312</v>
      </c>
      <c r="J12" t="s">
        <v>313</v>
      </c>
      <c r="K12" t="s">
        <v>966</v>
      </c>
      <c r="L12" t="s">
        <v>967</v>
      </c>
      <c r="M12"/>
      <c r="N12"/>
      <c r="O12" s="199" t="s">
        <v>313</v>
      </c>
      <c r="P12" t="s">
        <v>689</v>
      </c>
      <c r="Q12" t="s">
        <v>466</v>
      </c>
      <c r="R12" s="185">
        <v>136481.58130769199</v>
      </c>
      <c r="S12" s="185">
        <v>708949.55538461497</v>
      </c>
      <c r="T12" s="186">
        <v>5</v>
      </c>
      <c r="Z12" s="58" t="s">
        <v>286</v>
      </c>
      <c r="AA12" s="59">
        <v>52428.772115384498</v>
      </c>
      <c r="AB12" s="59">
        <v>209715.08846153799</v>
      </c>
      <c r="AC12"/>
      <c r="AE12" s="188"/>
    </row>
    <row r="13" spans="1:33" x14ac:dyDescent="0.25">
      <c r="A13" s="198"/>
      <c r="B13">
        <v>0</v>
      </c>
      <c r="C13">
        <v>21201</v>
      </c>
      <c r="D13">
        <v>21203</v>
      </c>
      <c r="E13">
        <v>21211</v>
      </c>
      <c r="F13">
        <v>21211</v>
      </c>
      <c r="G13" t="s">
        <v>984</v>
      </c>
      <c r="H13" t="s">
        <v>985</v>
      </c>
      <c r="I13" t="s">
        <v>312</v>
      </c>
      <c r="J13" t="s">
        <v>313</v>
      </c>
      <c r="K13" t="s">
        <v>966</v>
      </c>
      <c r="L13" t="s">
        <v>967</v>
      </c>
      <c r="M13"/>
      <c r="N13"/>
      <c r="O13" s="199" t="s">
        <v>313</v>
      </c>
      <c r="P13" t="s">
        <v>689</v>
      </c>
      <c r="Q13" t="s">
        <v>467</v>
      </c>
      <c r="R13" s="185">
        <v>199894.17792307699</v>
      </c>
      <c r="S13" s="185">
        <v>751007.12461538496</v>
      </c>
      <c r="T13" s="186">
        <v>5</v>
      </c>
      <c r="Z13" s="58" t="s">
        <v>4</v>
      </c>
      <c r="AA13" s="59">
        <v>9932839.7560723107</v>
      </c>
      <c r="AB13" s="59">
        <v>99534687.752000049</v>
      </c>
      <c r="AC13"/>
      <c r="AE13" s="188"/>
    </row>
    <row r="14" spans="1:33" x14ac:dyDescent="0.25">
      <c r="A14" s="198"/>
      <c r="B14">
        <v>0</v>
      </c>
      <c r="C14">
        <v>21201</v>
      </c>
      <c r="D14">
        <v>21203</v>
      </c>
      <c r="E14">
        <v>21211</v>
      </c>
      <c r="F14">
        <v>21211</v>
      </c>
      <c r="G14" t="s">
        <v>984</v>
      </c>
      <c r="H14" t="s">
        <v>985</v>
      </c>
      <c r="I14" t="s">
        <v>312</v>
      </c>
      <c r="J14" t="s">
        <v>313</v>
      </c>
      <c r="K14" t="s">
        <v>966</v>
      </c>
      <c r="L14" t="s">
        <v>967</v>
      </c>
      <c r="M14"/>
      <c r="N14"/>
      <c r="O14" s="199" t="s">
        <v>313</v>
      </c>
      <c r="P14" t="s">
        <v>689</v>
      </c>
      <c r="Q14" t="s">
        <v>468</v>
      </c>
      <c r="R14" s="185">
        <v>145389.98423076901</v>
      </c>
      <c r="S14" s="185">
        <v>395037.89076923102</v>
      </c>
      <c r="T14" s="186">
        <v>2</v>
      </c>
      <c r="Z14" s="58" t="s">
        <v>573</v>
      </c>
      <c r="AA14" s="59">
        <v>9402661.0992353801</v>
      </c>
      <c r="AB14" s="59">
        <v>124239596.33076937</v>
      </c>
      <c r="AC14"/>
    </row>
    <row r="15" spans="1:33" x14ac:dyDescent="0.25">
      <c r="A15" s="198"/>
      <c r="B15">
        <v>0</v>
      </c>
      <c r="C15">
        <v>21201</v>
      </c>
      <c r="D15">
        <v>21203</v>
      </c>
      <c r="E15">
        <v>21211</v>
      </c>
      <c r="F15">
        <v>21211</v>
      </c>
      <c r="G15" t="s">
        <v>984</v>
      </c>
      <c r="H15" t="s">
        <v>985</v>
      </c>
      <c r="I15" t="s">
        <v>312</v>
      </c>
      <c r="J15" t="s">
        <v>313</v>
      </c>
      <c r="K15" t="s">
        <v>966</v>
      </c>
      <c r="L15" t="s">
        <v>967</v>
      </c>
      <c r="M15"/>
      <c r="N15"/>
      <c r="O15" s="199" t="s">
        <v>313</v>
      </c>
      <c r="P15" t="s">
        <v>689</v>
      </c>
      <c r="Q15" t="s">
        <v>478</v>
      </c>
      <c r="R15" s="185">
        <v>320111.28484615398</v>
      </c>
      <c r="S15" s="185">
        <v>480788.42692307697</v>
      </c>
      <c r="T15" s="186">
        <v>2</v>
      </c>
      <c r="Z15" s="58" t="s">
        <v>523</v>
      </c>
      <c r="AA15" s="59">
        <v>180341732.65085292</v>
      </c>
      <c r="AB15" s="59">
        <v>1820990379.5199239</v>
      </c>
      <c r="AC15"/>
    </row>
    <row r="16" spans="1:33" x14ac:dyDescent="0.25">
      <c r="A16" s="198"/>
      <c r="B16">
        <v>0</v>
      </c>
      <c r="C16">
        <v>21201</v>
      </c>
      <c r="D16">
        <v>21203</v>
      </c>
      <c r="E16">
        <v>21211</v>
      </c>
      <c r="F16">
        <v>21211</v>
      </c>
      <c r="G16" t="s">
        <v>984</v>
      </c>
      <c r="H16" t="s">
        <v>985</v>
      </c>
      <c r="I16" t="s">
        <v>312</v>
      </c>
      <c r="J16" t="s">
        <v>313</v>
      </c>
      <c r="K16" t="s">
        <v>966</v>
      </c>
      <c r="L16" t="s">
        <v>967</v>
      </c>
      <c r="M16"/>
      <c r="N16"/>
      <c r="O16" s="199" t="s">
        <v>313</v>
      </c>
      <c r="P16" t="s">
        <v>689</v>
      </c>
      <c r="Q16" t="s">
        <v>469</v>
      </c>
      <c r="R16" s="185">
        <v>462406.41576923098</v>
      </c>
      <c r="S16" s="185">
        <v>308270.94384615403</v>
      </c>
      <c r="T16" s="186">
        <v>1</v>
      </c>
      <c r="Z16"/>
      <c r="AA16"/>
      <c r="AB16"/>
      <c r="AC16"/>
    </row>
    <row r="17" spans="1:29" x14ac:dyDescent="0.25">
      <c r="A17" s="198"/>
      <c r="B17">
        <v>0</v>
      </c>
      <c r="C17">
        <v>21201</v>
      </c>
      <c r="D17">
        <v>21203</v>
      </c>
      <c r="E17">
        <v>21211</v>
      </c>
      <c r="F17">
        <v>21211</v>
      </c>
      <c r="G17" t="s">
        <v>984</v>
      </c>
      <c r="H17" t="s">
        <v>985</v>
      </c>
      <c r="I17" t="s">
        <v>312</v>
      </c>
      <c r="J17" t="s">
        <v>313</v>
      </c>
      <c r="K17" t="s">
        <v>966</v>
      </c>
      <c r="L17" t="s">
        <v>967</v>
      </c>
      <c r="M17"/>
      <c r="N17"/>
      <c r="O17" s="199" t="s">
        <v>313</v>
      </c>
      <c r="P17" t="s">
        <v>689</v>
      </c>
      <c r="Q17" t="s">
        <v>479</v>
      </c>
      <c r="R17" s="185">
        <v>221893.966153847</v>
      </c>
      <c r="S17" s="185">
        <v>295858.621538462</v>
      </c>
      <c r="T17" s="186">
        <v>1</v>
      </c>
      <c r="Z17" s="193" t="s">
        <v>983</v>
      </c>
      <c r="AA17" s="194">
        <f>AA16-AA54</f>
        <v>-182884133.15895575</v>
      </c>
      <c r="AB17" s="194">
        <f>AB16-AB54</f>
        <v>-1728524681.1884608</v>
      </c>
      <c r="AC17" s="194">
        <f>AC16-AC54</f>
        <v>-16797</v>
      </c>
    </row>
    <row r="18" spans="1:29" x14ac:dyDescent="0.25">
      <c r="A18" s="198"/>
      <c r="B18">
        <v>0</v>
      </c>
      <c r="C18">
        <v>21201</v>
      </c>
      <c r="D18">
        <v>21203</v>
      </c>
      <c r="E18">
        <v>21213</v>
      </c>
      <c r="F18">
        <v>21213</v>
      </c>
      <c r="G18" t="s">
        <v>984</v>
      </c>
      <c r="H18" t="s">
        <v>985</v>
      </c>
      <c r="I18" t="s">
        <v>312</v>
      </c>
      <c r="J18" t="s">
        <v>313</v>
      </c>
      <c r="K18" t="s">
        <v>968</v>
      </c>
      <c r="L18" t="s">
        <v>969</v>
      </c>
      <c r="M18"/>
      <c r="N18"/>
      <c r="O18" s="199" t="s">
        <v>313</v>
      </c>
      <c r="P18" t="s">
        <v>689</v>
      </c>
      <c r="Q18" t="s">
        <v>609</v>
      </c>
      <c r="R18" s="185">
        <v>0</v>
      </c>
      <c r="S18" s="185">
        <v>237489.49</v>
      </c>
      <c r="T18" s="186">
        <v>2</v>
      </c>
      <c r="Z18"/>
      <c r="AA18" s="195"/>
      <c r="AB18" s="195"/>
      <c r="AC18"/>
    </row>
    <row r="19" spans="1:29" x14ac:dyDescent="0.25">
      <c r="A19" s="198"/>
      <c r="B19">
        <v>0</v>
      </c>
      <c r="C19">
        <v>21201</v>
      </c>
      <c r="D19">
        <v>21203</v>
      </c>
      <c r="E19">
        <v>21213</v>
      </c>
      <c r="F19">
        <v>21213</v>
      </c>
      <c r="G19" t="s">
        <v>984</v>
      </c>
      <c r="H19" t="s">
        <v>985</v>
      </c>
      <c r="I19" t="s">
        <v>312</v>
      </c>
      <c r="J19" t="s">
        <v>313</v>
      </c>
      <c r="K19" t="s">
        <v>968</v>
      </c>
      <c r="L19" t="s">
        <v>969</v>
      </c>
      <c r="M19"/>
      <c r="N19"/>
      <c r="O19" s="199" t="s">
        <v>313</v>
      </c>
      <c r="P19" t="s">
        <v>689</v>
      </c>
      <c r="Q19" t="s">
        <v>471</v>
      </c>
      <c r="R19" s="185">
        <v>4061.5355076923001</v>
      </c>
      <c r="S19" s="185">
        <v>50769.193846153801</v>
      </c>
      <c r="T19" s="186">
        <v>1</v>
      </c>
      <c r="Z19"/>
      <c r="AA19"/>
      <c r="AB19"/>
      <c r="AC19"/>
    </row>
    <row r="20" spans="1:29" x14ac:dyDescent="0.25">
      <c r="A20" s="198"/>
      <c r="B20">
        <v>0</v>
      </c>
      <c r="C20">
        <v>21201</v>
      </c>
      <c r="D20">
        <v>21203</v>
      </c>
      <c r="E20">
        <v>21213</v>
      </c>
      <c r="F20">
        <v>21213</v>
      </c>
      <c r="G20" t="s">
        <v>984</v>
      </c>
      <c r="H20" t="s">
        <v>985</v>
      </c>
      <c r="I20" t="s">
        <v>312</v>
      </c>
      <c r="J20" t="s">
        <v>313</v>
      </c>
      <c r="K20" t="s">
        <v>968</v>
      </c>
      <c r="L20" t="s">
        <v>969</v>
      </c>
      <c r="M20"/>
      <c r="N20"/>
      <c r="O20" s="199" t="s">
        <v>313</v>
      </c>
      <c r="P20" t="s">
        <v>689</v>
      </c>
      <c r="Q20" t="s">
        <v>466</v>
      </c>
      <c r="R20" s="185">
        <v>19359.598961538501</v>
      </c>
      <c r="S20" s="185">
        <v>129063.993076923</v>
      </c>
      <c r="T20" s="186">
        <v>1</v>
      </c>
      <c r="Z20" s="189" t="s">
        <v>951</v>
      </c>
    </row>
    <row r="21" spans="1:29" x14ac:dyDescent="0.25">
      <c r="A21" s="198"/>
      <c r="B21">
        <v>0</v>
      </c>
      <c r="C21">
        <v>21201</v>
      </c>
      <c r="D21">
        <v>21203</v>
      </c>
      <c r="E21">
        <v>21213</v>
      </c>
      <c r="F21">
        <v>21213</v>
      </c>
      <c r="G21" t="s">
        <v>984</v>
      </c>
      <c r="H21" t="s">
        <v>985</v>
      </c>
      <c r="I21" t="s">
        <v>312</v>
      </c>
      <c r="J21" t="s">
        <v>313</v>
      </c>
      <c r="K21" t="s">
        <v>968</v>
      </c>
      <c r="L21" t="s">
        <v>969</v>
      </c>
      <c r="M21"/>
      <c r="N21"/>
      <c r="O21" s="199" t="s">
        <v>313</v>
      </c>
      <c r="P21" t="s">
        <v>689</v>
      </c>
      <c r="Q21" t="s">
        <v>467</v>
      </c>
      <c r="R21" s="185">
        <v>69504.410307692204</v>
      </c>
      <c r="S21" s="185">
        <v>347522.05153846199</v>
      </c>
      <c r="T21" s="186">
        <v>2</v>
      </c>
      <c r="Z21" s="78" t="s">
        <v>522</v>
      </c>
      <c r="AA21" s="78" t="s">
        <v>521</v>
      </c>
      <c r="AB21" s="78" t="s">
        <v>583</v>
      </c>
      <c r="AC21" s="78" t="s">
        <v>536</v>
      </c>
    </row>
    <row r="22" spans="1:29" x14ac:dyDescent="0.25">
      <c r="A22" s="198"/>
      <c r="B22">
        <v>0</v>
      </c>
      <c r="C22">
        <v>21201</v>
      </c>
      <c r="D22">
        <v>21203</v>
      </c>
      <c r="E22">
        <v>21213</v>
      </c>
      <c r="F22">
        <v>21213</v>
      </c>
      <c r="G22" t="s">
        <v>984</v>
      </c>
      <c r="H22" t="s">
        <v>985</v>
      </c>
      <c r="I22" t="s">
        <v>312</v>
      </c>
      <c r="J22" t="s">
        <v>313</v>
      </c>
      <c r="K22" t="s">
        <v>968</v>
      </c>
      <c r="L22" t="s">
        <v>969</v>
      </c>
      <c r="M22"/>
      <c r="N22"/>
      <c r="O22" s="199" t="s">
        <v>313</v>
      </c>
      <c r="P22" t="s">
        <v>689</v>
      </c>
      <c r="Q22" t="s">
        <v>468</v>
      </c>
      <c r="R22" s="185">
        <v>45874.225961538497</v>
      </c>
      <c r="S22" s="185">
        <v>183496.90384615399</v>
      </c>
      <c r="T22" s="186">
        <v>1</v>
      </c>
      <c r="Z22" s="78" t="s">
        <v>535</v>
      </c>
      <c r="AA22" s="78">
        <v>11260070.020166162</v>
      </c>
      <c r="AB22" s="78">
        <v>139878480.99823079</v>
      </c>
      <c r="AC22" s="78">
        <v>1486</v>
      </c>
    </row>
    <row r="23" spans="1:29" x14ac:dyDescent="0.25">
      <c r="A23" s="198"/>
      <c r="B23">
        <v>0</v>
      </c>
      <c r="C23">
        <v>21201</v>
      </c>
      <c r="D23">
        <v>21203</v>
      </c>
      <c r="E23">
        <v>21215</v>
      </c>
      <c r="F23">
        <v>21215</v>
      </c>
      <c r="G23" t="s">
        <v>984</v>
      </c>
      <c r="H23" t="s">
        <v>985</v>
      </c>
      <c r="I23" t="s">
        <v>312</v>
      </c>
      <c r="J23" t="s">
        <v>313</v>
      </c>
      <c r="K23" t="s">
        <v>970</v>
      </c>
      <c r="L23" t="s">
        <v>971</v>
      </c>
      <c r="M23"/>
      <c r="N23"/>
      <c r="O23" s="199" t="s">
        <v>313</v>
      </c>
      <c r="P23" t="s">
        <v>59</v>
      </c>
      <c r="Q23" t="s">
        <v>467</v>
      </c>
      <c r="R23" s="185">
        <v>25986.541538461599</v>
      </c>
      <c r="S23" s="185">
        <v>129932.707692308</v>
      </c>
      <c r="T23" s="186">
        <v>1</v>
      </c>
      <c r="Z23" s="78" t="s">
        <v>950</v>
      </c>
      <c r="AA23" s="78">
        <v>8144148.1706792312</v>
      </c>
      <c r="AB23" s="78">
        <v>93938344.824153855</v>
      </c>
      <c r="AC23" s="78">
        <v>982</v>
      </c>
    </row>
    <row r="24" spans="1:29" x14ac:dyDescent="0.25">
      <c r="A24" s="198"/>
      <c r="B24">
        <v>0</v>
      </c>
      <c r="C24">
        <v>21201</v>
      </c>
      <c r="D24">
        <v>21203</v>
      </c>
      <c r="E24">
        <v>21215</v>
      </c>
      <c r="F24">
        <v>21215</v>
      </c>
      <c r="G24" t="s">
        <v>984</v>
      </c>
      <c r="H24" t="s">
        <v>985</v>
      </c>
      <c r="I24" t="s">
        <v>312</v>
      </c>
      <c r="J24" t="s">
        <v>313</v>
      </c>
      <c r="K24" t="s">
        <v>970</v>
      </c>
      <c r="L24" t="s">
        <v>971</v>
      </c>
      <c r="M24"/>
      <c r="N24"/>
      <c r="O24" s="199" t="s">
        <v>313</v>
      </c>
      <c r="P24" t="s">
        <v>689</v>
      </c>
      <c r="Q24" t="s">
        <v>471</v>
      </c>
      <c r="R24" s="185">
        <v>4864.9073846153797</v>
      </c>
      <c r="S24" s="185">
        <v>60811.342307692299</v>
      </c>
      <c r="T24" s="186">
        <v>1</v>
      </c>
      <c r="Z24" s="78" t="s">
        <v>517</v>
      </c>
      <c r="AA24" s="78">
        <v>5059749.9384753844</v>
      </c>
      <c r="AB24" s="78">
        <v>56460620.922115371</v>
      </c>
      <c r="AC24" s="78">
        <v>604</v>
      </c>
    </row>
    <row r="25" spans="1:29" x14ac:dyDescent="0.25">
      <c r="A25" s="198"/>
      <c r="B25">
        <v>0</v>
      </c>
      <c r="C25">
        <v>21201</v>
      </c>
      <c r="D25">
        <v>21203</v>
      </c>
      <c r="E25">
        <v>21215</v>
      </c>
      <c r="F25">
        <v>21215</v>
      </c>
      <c r="G25" t="s">
        <v>984</v>
      </c>
      <c r="H25" t="s">
        <v>985</v>
      </c>
      <c r="I25" t="s">
        <v>312</v>
      </c>
      <c r="J25" t="s">
        <v>313</v>
      </c>
      <c r="K25" t="s">
        <v>970</v>
      </c>
      <c r="L25" t="s">
        <v>971</v>
      </c>
      <c r="M25"/>
      <c r="N25"/>
      <c r="O25" s="199" t="s">
        <v>313</v>
      </c>
      <c r="P25" t="s">
        <v>689</v>
      </c>
      <c r="Q25" t="s">
        <v>475</v>
      </c>
      <c r="R25" s="185">
        <v>36477.233162307697</v>
      </c>
      <c r="S25" s="185">
        <v>405302.59069230797</v>
      </c>
      <c r="T25" s="186">
        <v>6</v>
      </c>
      <c r="Z25" s="78" t="s">
        <v>518</v>
      </c>
      <c r="AA25" s="78">
        <v>1935537.7352492318</v>
      </c>
      <c r="AB25" s="78">
        <v>22618187.057153847</v>
      </c>
      <c r="AC25" s="78">
        <v>227</v>
      </c>
    </row>
    <row r="26" spans="1:29" x14ac:dyDescent="0.25">
      <c r="A26" s="198"/>
      <c r="B26">
        <v>0</v>
      </c>
      <c r="C26">
        <v>21201</v>
      </c>
      <c r="D26">
        <v>21203</v>
      </c>
      <c r="E26">
        <v>21215</v>
      </c>
      <c r="F26">
        <v>21215</v>
      </c>
      <c r="G26" t="s">
        <v>984</v>
      </c>
      <c r="H26" t="s">
        <v>985</v>
      </c>
      <c r="I26" t="s">
        <v>312</v>
      </c>
      <c r="J26" t="s">
        <v>313</v>
      </c>
      <c r="K26" t="s">
        <v>970</v>
      </c>
      <c r="L26" t="s">
        <v>971</v>
      </c>
      <c r="M26"/>
      <c r="N26"/>
      <c r="O26" s="199" t="s">
        <v>313</v>
      </c>
      <c r="P26" t="s">
        <v>689</v>
      </c>
      <c r="Q26" t="s">
        <v>465</v>
      </c>
      <c r="R26" s="185">
        <v>16904.6336923077</v>
      </c>
      <c r="S26" s="185">
        <v>169046.336923077</v>
      </c>
      <c r="T26" s="186">
        <v>2</v>
      </c>
      <c r="Z26" s="78" t="s">
        <v>519</v>
      </c>
      <c r="AA26" s="78">
        <v>4430969.9663346149</v>
      </c>
      <c r="AB26" s="78">
        <v>55644685.412923075</v>
      </c>
      <c r="AC26" s="78">
        <v>568</v>
      </c>
    </row>
    <row r="27" spans="1:29" x14ac:dyDescent="0.25">
      <c r="A27" s="198"/>
      <c r="B27">
        <v>0</v>
      </c>
      <c r="C27">
        <v>21201</v>
      </c>
      <c r="D27">
        <v>21203</v>
      </c>
      <c r="E27">
        <v>21215</v>
      </c>
      <c r="F27">
        <v>21215</v>
      </c>
      <c r="G27" t="s">
        <v>984</v>
      </c>
      <c r="H27" t="s">
        <v>985</v>
      </c>
      <c r="I27" t="s">
        <v>312</v>
      </c>
      <c r="J27" t="s">
        <v>313</v>
      </c>
      <c r="K27" t="s">
        <v>970</v>
      </c>
      <c r="L27" t="s">
        <v>971</v>
      </c>
      <c r="M27"/>
      <c r="N27"/>
      <c r="O27" s="199" t="s">
        <v>313</v>
      </c>
      <c r="P27" t="s">
        <v>689</v>
      </c>
      <c r="Q27" t="s">
        <v>476</v>
      </c>
      <c r="R27" s="185">
        <v>14913.9417692308</v>
      </c>
      <c r="S27" s="185">
        <v>149139.41769230799</v>
      </c>
      <c r="T27" s="186">
        <v>2</v>
      </c>
      <c r="Z27" s="78" t="s">
        <v>949</v>
      </c>
      <c r="AA27" s="78">
        <v>5391671.1977930767</v>
      </c>
      <c r="AB27" s="78">
        <v>68192923.151500046</v>
      </c>
      <c r="AC27" s="78">
        <v>648</v>
      </c>
    </row>
    <row r="28" spans="1:29" x14ac:dyDescent="0.25">
      <c r="A28" s="198"/>
      <c r="B28">
        <v>0</v>
      </c>
      <c r="C28">
        <v>21201</v>
      </c>
      <c r="D28">
        <v>21203</v>
      </c>
      <c r="E28">
        <v>21215</v>
      </c>
      <c r="F28">
        <v>21215</v>
      </c>
      <c r="G28" t="s">
        <v>984</v>
      </c>
      <c r="H28" t="s">
        <v>985</v>
      </c>
      <c r="I28" t="s">
        <v>312</v>
      </c>
      <c r="J28" t="s">
        <v>313</v>
      </c>
      <c r="K28" t="s">
        <v>970</v>
      </c>
      <c r="L28" t="s">
        <v>971</v>
      </c>
      <c r="M28"/>
      <c r="N28"/>
      <c r="O28" s="199" t="s">
        <v>313</v>
      </c>
      <c r="P28" t="s">
        <v>689</v>
      </c>
      <c r="Q28" t="s">
        <v>466</v>
      </c>
      <c r="R28" s="185">
        <v>84687.5314615385</v>
      </c>
      <c r="S28" s="185">
        <v>564583.543076923</v>
      </c>
      <c r="T28" s="186">
        <v>5</v>
      </c>
      <c r="Z28" s="78" t="s">
        <v>57</v>
      </c>
      <c r="AA28" s="78">
        <v>25503539.692045771</v>
      </c>
      <c r="AB28" s="78">
        <v>275846322.56338453</v>
      </c>
      <c r="AC28" s="78">
        <v>2659</v>
      </c>
    </row>
    <row r="29" spans="1:29" x14ac:dyDescent="0.25">
      <c r="A29" s="198"/>
      <c r="B29">
        <v>0</v>
      </c>
      <c r="C29">
        <v>21201</v>
      </c>
      <c r="D29">
        <v>21203</v>
      </c>
      <c r="E29">
        <v>21215</v>
      </c>
      <c r="F29">
        <v>21215</v>
      </c>
      <c r="G29" t="s">
        <v>984</v>
      </c>
      <c r="H29" t="s">
        <v>985</v>
      </c>
      <c r="I29" t="s">
        <v>312</v>
      </c>
      <c r="J29" t="s">
        <v>313</v>
      </c>
      <c r="K29" t="s">
        <v>970</v>
      </c>
      <c r="L29" t="s">
        <v>971</v>
      </c>
      <c r="M29"/>
      <c r="N29"/>
      <c r="O29" s="199" t="s">
        <v>313</v>
      </c>
      <c r="P29" t="s">
        <v>689</v>
      </c>
      <c r="Q29" t="s">
        <v>467</v>
      </c>
      <c r="R29" s="185">
        <v>61797.755076923197</v>
      </c>
      <c r="S29" s="185">
        <v>308988.775384615</v>
      </c>
      <c r="T29" s="186">
        <v>2</v>
      </c>
      <c r="Z29" s="78" t="s">
        <v>139</v>
      </c>
      <c r="AA29" s="78">
        <v>33039776.792296171</v>
      </c>
      <c r="AB29" s="78">
        <v>301341233.61157703</v>
      </c>
      <c r="AC29" s="78">
        <v>3103</v>
      </c>
    </row>
    <row r="30" spans="1:29" x14ac:dyDescent="0.25">
      <c r="A30" s="198"/>
      <c r="B30">
        <v>0</v>
      </c>
      <c r="C30">
        <v>21201</v>
      </c>
      <c r="D30">
        <v>21203</v>
      </c>
      <c r="E30">
        <v>21215</v>
      </c>
      <c r="F30">
        <v>21215</v>
      </c>
      <c r="G30" t="s">
        <v>984</v>
      </c>
      <c r="H30" t="s">
        <v>985</v>
      </c>
      <c r="I30" t="s">
        <v>312</v>
      </c>
      <c r="J30" t="s">
        <v>313</v>
      </c>
      <c r="K30" t="s">
        <v>970</v>
      </c>
      <c r="L30" t="s">
        <v>971</v>
      </c>
      <c r="M30"/>
      <c r="N30"/>
      <c r="O30" s="199" t="s">
        <v>313</v>
      </c>
      <c r="P30" t="s">
        <v>689</v>
      </c>
      <c r="Q30" t="s">
        <v>468</v>
      </c>
      <c r="R30" s="185">
        <v>135720.106538461</v>
      </c>
      <c r="S30" s="185">
        <v>542880.42615384597</v>
      </c>
      <c r="T30" s="186">
        <v>3</v>
      </c>
      <c r="Z30" s="78" t="s">
        <v>520</v>
      </c>
      <c r="AA30" s="78">
        <v>55767471.675404325</v>
      </c>
      <c r="AB30" s="78">
        <v>410288132.5250771</v>
      </c>
      <c r="AC30" s="78">
        <v>4367</v>
      </c>
    </row>
    <row r="31" spans="1:29" x14ac:dyDescent="0.25">
      <c r="A31" s="198"/>
      <c r="B31">
        <v>0</v>
      </c>
      <c r="C31">
        <v>21201</v>
      </c>
      <c r="D31">
        <v>21203</v>
      </c>
      <c r="E31">
        <v>21215</v>
      </c>
      <c r="F31">
        <v>21219</v>
      </c>
      <c r="G31" t="s">
        <v>984</v>
      </c>
      <c r="H31" t="s">
        <v>985</v>
      </c>
      <c r="I31" t="s">
        <v>312</v>
      </c>
      <c r="J31" t="s">
        <v>313</v>
      </c>
      <c r="K31" t="s">
        <v>970</v>
      </c>
      <c r="L31" t="s">
        <v>971</v>
      </c>
      <c r="M31" t="s">
        <v>936</v>
      </c>
      <c r="N31" t="s">
        <v>937</v>
      </c>
      <c r="O31" s="199" t="s">
        <v>313</v>
      </c>
      <c r="P31" t="s">
        <v>689</v>
      </c>
      <c r="Q31" t="s">
        <v>475</v>
      </c>
      <c r="R31" s="185">
        <v>6092.8962230769203</v>
      </c>
      <c r="S31" s="185">
        <v>67698.846923076897</v>
      </c>
      <c r="T31" s="186">
        <v>1</v>
      </c>
      <c r="Z31" s="78" t="s">
        <v>286</v>
      </c>
      <c r="AA31" s="78">
        <v>7898781.8089038394</v>
      </c>
      <c r="AB31" s="78">
        <v>9849897.2623076923</v>
      </c>
      <c r="AC31" s="78">
        <v>19</v>
      </c>
    </row>
    <row r="32" spans="1:29" x14ac:dyDescent="0.25">
      <c r="A32" s="198"/>
      <c r="B32">
        <v>0</v>
      </c>
      <c r="C32">
        <v>21201</v>
      </c>
      <c r="D32">
        <v>21203</v>
      </c>
      <c r="E32">
        <v>21215</v>
      </c>
      <c r="F32">
        <v>21219</v>
      </c>
      <c r="G32" t="s">
        <v>984</v>
      </c>
      <c r="H32" t="s">
        <v>985</v>
      </c>
      <c r="I32" t="s">
        <v>312</v>
      </c>
      <c r="J32" t="s">
        <v>313</v>
      </c>
      <c r="K32" t="s">
        <v>970</v>
      </c>
      <c r="L32" t="s">
        <v>971</v>
      </c>
      <c r="M32" t="s">
        <v>936</v>
      </c>
      <c r="N32" t="s">
        <v>937</v>
      </c>
      <c r="O32" s="199" t="s">
        <v>313</v>
      </c>
      <c r="P32" t="s">
        <v>689</v>
      </c>
      <c r="Q32" t="s">
        <v>466</v>
      </c>
      <c r="R32" s="185">
        <v>42898.739769230902</v>
      </c>
      <c r="S32" s="185">
        <v>285991.59846153797</v>
      </c>
      <c r="T32" s="186">
        <v>2</v>
      </c>
      <c r="Z32" s="78" t="s">
        <v>4</v>
      </c>
      <c r="AA32" s="78">
        <v>13085256.696426919</v>
      </c>
      <c r="AB32" s="78">
        <v>120870950.14157702</v>
      </c>
      <c r="AC32" s="78">
        <v>1033</v>
      </c>
    </row>
    <row r="33" spans="1:29" x14ac:dyDescent="0.25">
      <c r="A33" s="198"/>
      <c r="B33">
        <v>0</v>
      </c>
      <c r="C33">
        <v>21201</v>
      </c>
      <c r="D33">
        <v>21203</v>
      </c>
      <c r="E33">
        <v>21221</v>
      </c>
      <c r="F33">
        <v>21221</v>
      </c>
      <c r="G33" t="s">
        <v>984</v>
      </c>
      <c r="H33" t="s">
        <v>985</v>
      </c>
      <c r="I33" t="s">
        <v>312</v>
      </c>
      <c r="J33" t="s">
        <v>313</v>
      </c>
      <c r="K33" t="s">
        <v>972</v>
      </c>
      <c r="L33" t="s">
        <v>973</v>
      </c>
      <c r="M33"/>
      <c r="N33"/>
      <c r="O33" s="199" t="s">
        <v>313</v>
      </c>
      <c r="P33" t="s">
        <v>689</v>
      </c>
      <c r="Q33" t="s">
        <v>475</v>
      </c>
      <c r="R33" s="185">
        <v>40444.804869230597</v>
      </c>
      <c r="S33" s="185">
        <v>449386.72076923097</v>
      </c>
      <c r="T33" s="186">
        <v>6</v>
      </c>
      <c r="Z33" s="78" t="s">
        <v>573</v>
      </c>
      <c r="AA33" s="78">
        <v>7747588.3752376949</v>
      </c>
      <c r="AB33" s="78">
        <v>101814152.94330767</v>
      </c>
      <c r="AC33" s="78">
        <v>1057</v>
      </c>
    </row>
    <row r="34" spans="1:29" x14ac:dyDescent="0.25">
      <c r="A34" s="198"/>
      <c r="B34">
        <v>0</v>
      </c>
      <c r="C34">
        <v>21201</v>
      </c>
      <c r="D34">
        <v>21203</v>
      </c>
      <c r="E34">
        <v>21221</v>
      </c>
      <c r="F34">
        <v>21221</v>
      </c>
      <c r="G34" t="s">
        <v>984</v>
      </c>
      <c r="H34" t="s">
        <v>985</v>
      </c>
      <c r="I34" t="s">
        <v>312</v>
      </c>
      <c r="J34" t="s">
        <v>313</v>
      </c>
      <c r="K34" t="s">
        <v>972</v>
      </c>
      <c r="L34" t="s">
        <v>973</v>
      </c>
      <c r="M34"/>
      <c r="N34"/>
      <c r="O34" s="199" t="s">
        <v>313</v>
      </c>
      <c r="P34" t="s">
        <v>689</v>
      </c>
      <c r="Q34" t="s">
        <v>465</v>
      </c>
      <c r="R34" s="185">
        <v>69524.104615384698</v>
      </c>
      <c r="S34" s="185">
        <v>695241.04615384596</v>
      </c>
      <c r="T34" s="186">
        <v>8</v>
      </c>
      <c r="Z34" s="78" t="s">
        <v>313</v>
      </c>
      <c r="AA34" s="78">
        <v>5614980.2101057703</v>
      </c>
      <c r="AB34" s="78">
        <v>28982072.218115389</v>
      </c>
      <c r="AC34" s="78">
        <v>301</v>
      </c>
    </row>
    <row r="35" spans="1:29" x14ac:dyDescent="0.25">
      <c r="A35" s="198"/>
      <c r="B35">
        <v>0</v>
      </c>
      <c r="C35">
        <v>21201</v>
      </c>
      <c r="D35">
        <v>21203</v>
      </c>
      <c r="E35">
        <v>21221</v>
      </c>
      <c r="F35">
        <v>21221</v>
      </c>
      <c r="G35" t="s">
        <v>984</v>
      </c>
      <c r="H35" t="s">
        <v>985</v>
      </c>
      <c r="I35" t="s">
        <v>312</v>
      </c>
      <c r="J35" t="s">
        <v>313</v>
      </c>
      <c r="K35" t="s">
        <v>972</v>
      </c>
      <c r="L35" t="s">
        <v>973</v>
      </c>
      <c r="M35"/>
      <c r="N35"/>
      <c r="O35" s="199" t="s">
        <v>313</v>
      </c>
      <c r="P35" t="s">
        <v>689</v>
      </c>
      <c r="Q35" t="s">
        <v>476</v>
      </c>
      <c r="R35" s="185">
        <v>73575.617846153895</v>
      </c>
      <c r="S35" s="185">
        <v>735756.17846153898</v>
      </c>
      <c r="T35" s="186">
        <v>7</v>
      </c>
      <c r="Z35" s="78" t="s">
        <v>523</v>
      </c>
      <c r="AA35" s="78">
        <v>184879542.27911821</v>
      </c>
      <c r="AB35" s="78">
        <v>1685726003.6314232</v>
      </c>
      <c r="AC35" s="78">
        <v>17054</v>
      </c>
    </row>
    <row r="36" spans="1:29" x14ac:dyDescent="0.25">
      <c r="A36" s="198"/>
      <c r="B36">
        <v>0</v>
      </c>
      <c r="C36">
        <v>21201</v>
      </c>
      <c r="D36">
        <v>21203</v>
      </c>
      <c r="E36">
        <v>21221</v>
      </c>
      <c r="F36">
        <v>21221</v>
      </c>
      <c r="G36" t="s">
        <v>984</v>
      </c>
      <c r="H36" t="s">
        <v>985</v>
      </c>
      <c r="I36" t="s">
        <v>312</v>
      </c>
      <c r="J36" t="s">
        <v>313</v>
      </c>
      <c r="K36" t="s">
        <v>972</v>
      </c>
      <c r="L36" t="s">
        <v>973</v>
      </c>
      <c r="M36"/>
      <c r="N36"/>
      <c r="O36" s="199" t="s">
        <v>313</v>
      </c>
      <c r="P36" t="s">
        <v>689</v>
      </c>
      <c r="Q36" t="s">
        <v>466</v>
      </c>
      <c r="R36" s="185">
        <v>75290.817461538405</v>
      </c>
      <c r="S36" s="185">
        <v>501938.78307692299</v>
      </c>
      <c r="T36" s="186">
        <v>4</v>
      </c>
    </row>
    <row r="37" spans="1:29" x14ac:dyDescent="0.25">
      <c r="A37" s="198"/>
      <c r="B37">
        <v>0</v>
      </c>
      <c r="C37">
        <v>21201</v>
      </c>
      <c r="D37">
        <v>21203</v>
      </c>
      <c r="E37">
        <v>21221</v>
      </c>
      <c r="F37">
        <v>21221</v>
      </c>
      <c r="G37" t="s">
        <v>984</v>
      </c>
      <c r="H37" t="s">
        <v>985</v>
      </c>
      <c r="I37" t="s">
        <v>312</v>
      </c>
      <c r="J37" t="s">
        <v>313</v>
      </c>
      <c r="K37" t="s">
        <v>972</v>
      </c>
      <c r="L37" t="s">
        <v>973</v>
      </c>
      <c r="M37"/>
      <c r="N37"/>
      <c r="O37" s="199" t="s">
        <v>313</v>
      </c>
      <c r="P37" t="s">
        <v>689</v>
      </c>
      <c r="Q37" t="s">
        <v>467</v>
      </c>
      <c r="R37" s="185">
        <v>182952.80230769201</v>
      </c>
      <c r="S37" s="185">
        <v>914764.01153846097</v>
      </c>
      <c r="T37" s="186">
        <v>6</v>
      </c>
      <c r="AA37" s="196"/>
      <c r="AB37" s="196"/>
      <c r="AC37" s="196"/>
    </row>
    <row r="38" spans="1:29" x14ac:dyDescent="0.25">
      <c r="A38" s="198"/>
      <c r="B38">
        <v>0</v>
      </c>
      <c r="C38">
        <v>21201</v>
      </c>
      <c r="D38">
        <v>21203</v>
      </c>
      <c r="E38">
        <v>21221</v>
      </c>
      <c r="F38">
        <v>21221</v>
      </c>
      <c r="G38" t="s">
        <v>984</v>
      </c>
      <c r="H38" t="s">
        <v>985</v>
      </c>
      <c r="I38" t="s">
        <v>312</v>
      </c>
      <c r="J38" t="s">
        <v>313</v>
      </c>
      <c r="K38" t="s">
        <v>972</v>
      </c>
      <c r="L38" t="s">
        <v>973</v>
      </c>
      <c r="M38"/>
      <c r="N38"/>
      <c r="O38" s="199" t="s">
        <v>313</v>
      </c>
      <c r="P38" t="s">
        <v>689</v>
      </c>
      <c r="Q38" t="s">
        <v>468</v>
      </c>
      <c r="R38" s="185">
        <v>223951.41423076901</v>
      </c>
      <c r="S38" s="185">
        <v>895805.65692307695</v>
      </c>
      <c r="T38" s="186">
        <v>5</v>
      </c>
    </row>
    <row r="39" spans="1:29" x14ac:dyDescent="0.25">
      <c r="A39" s="198"/>
      <c r="B39">
        <v>0</v>
      </c>
      <c r="C39">
        <v>21201</v>
      </c>
      <c r="D39">
        <v>21203</v>
      </c>
      <c r="E39">
        <v>21221</v>
      </c>
      <c r="F39">
        <v>21221</v>
      </c>
      <c r="G39" t="s">
        <v>984</v>
      </c>
      <c r="H39" t="s">
        <v>985</v>
      </c>
      <c r="I39" t="s">
        <v>312</v>
      </c>
      <c r="J39" t="s">
        <v>313</v>
      </c>
      <c r="K39" t="s">
        <v>972</v>
      </c>
      <c r="L39" t="s">
        <v>973</v>
      </c>
      <c r="M39"/>
      <c r="N39"/>
      <c r="O39" s="199" t="s">
        <v>313</v>
      </c>
      <c r="P39" t="s">
        <v>689</v>
      </c>
      <c r="Q39" t="s">
        <v>478</v>
      </c>
      <c r="R39" s="185">
        <v>131649.333461539</v>
      </c>
      <c r="S39" s="185">
        <v>438831.11153846199</v>
      </c>
      <c r="T39" s="186">
        <v>2</v>
      </c>
    </row>
    <row r="40" spans="1:29" x14ac:dyDescent="0.25">
      <c r="A40" s="198"/>
      <c r="B40">
        <v>0</v>
      </c>
      <c r="C40">
        <v>21201</v>
      </c>
      <c r="D40">
        <v>21203</v>
      </c>
      <c r="E40">
        <v>21221</v>
      </c>
      <c r="F40">
        <v>21221</v>
      </c>
      <c r="G40" t="s">
        <v>984</v>
      </c>
      <c r="H40" t="s">
        <v>985</v>
      </c>
      <c r="I40" t="s">
        <v>312</v>
      </c>
      <c r="J40" t="s">
        <v>313</v>
      </c>
      <c r="K40" t="s">
        <v>972</v>
      </c>
      <c r="L40" t="s">
        <v>973</v>
      </c>
      <c r="M40"/>
      <c r="N40"/>
      <c r="O40" s="199" t="s">
        <v>313</v>
      </c>
      <c r="P40" t="s">
        <v>689</v>
      </c>
      <c r="Q40" t="s">
        <v>469</v>
      </c>
      <c r="R40" s="185">
        <v>204673.59311538399</v>
      </c>
      <c r="S40" s="185">
        <v>584781.69461538503</v>
      </c>
      <c r="T40" s="186">
        <v>2</v>
      </c>
      <c r="Z40" s="78" t="s">
        <v>522</v>
      </c>
      <c r="AA40" s="78" t="s">
        <v>521</v>
      </c>
      <c r="AB40" s="78" t="s">
        <v>583</v>
      </c>
      <c r="AC40" s="78" t="s">
        <v>536</v>
      </c>
    </row>
    <row r="41" spans="1:29" x14ac:dyDescent="0.25">
      <c r="A41" s="198"/>
      <c r="B41">
        <v>0</v>
      </c>
      <c r="C41">
        <v>21201</v>
      </c>
      <c r="D41">
        <v>21203</v>
      </c>
      <c r="E41">
        <v>21221</v>
      </c>
      <c r="F41">
        <v>21221</v>
      </c>
      <c r="G41" t="s">
        <v>984</v>
      </c>
      <c r="H41" t="s">
        <v>985</v>
      </c>
      <c r="I41" t="s">
        <v>312</v>
      </c>
      <c r="J41" t="s">
        <v>313</v>
      </c>
      <c r="K41" t="s">
        <v>972</v>
      </c>
      <c r="L41" t="s">
        <v>973</v>
      </c>
      <c r="M41"/>
      <c r="N41"/>
      <c r="O41" s="199" t="s">
        <v>313</v>
      </c>
      <c r="P41" t="s">
        <v>689</v>
      </c>
      <c r="Q41" t="s">
        <v>479</v>
      </c>
      <c r="R41" s="185">
        <v>205707.701538461</v>
      </c>
      <c r="S41" s="185">
        <v>342846.16923076898</v>
      </c>
      <c r="T41" s="186">
        <v>1</v>
      </c>
      <c r="Z41" s="78" t="s">
        <v>535</v>
      </c>
      <c r="AA41" s="78">
        <v>10079296.104565378</v>
      </c>
      <c r="AB41" s="78">
        <v>141859922.90961534</v>
      </c>
      <c r="AC41" s="78">
        <v>1470</v>
      </c>
    </row>
    <row r="42" spans="1:29" x14ac:dyDescent="0.25">
      <c r="A42" s="198"/>
      <c r="B42">
        <v>0</v>
      </c>
      <c r="C42">
        <v>21201</v>
      </c>
      <c r="D42">
        <v>21203</v>
      </c>
      <c r="E42">
        <v>21223</v>
      </c>
      <c r="F42">
        <v>21223</v>
      </c>
      <c r="G42" t="s">
        <v>984</v>
      </c>
      <c r="H42" t="s">
        <v>985</v>
      </c>
      <c r="I42" t="s">
        <v>312</v>
      </c>
      <c r="J42" t="s">
        <v>313</v>
      </c>
      <c r="K42" t="s">
        <v>974</v>
      </c>
      <c r="L42" t="s">
        <v>975</v>
      </c>
      <c r="M42"/>
      <c r="N42"/>
      <c r="O42" s="199" t="s">
        <v>313</v>
      </c>
      <c r="P42" t="s">
        <v>59</v>
      </c>
      <c r="Q42" t="s">
        <v>465</v>
      </c>
      <c r="R42" s="185">
        <v>43797.469230769297</v>
      </c>
      <c r="S42" s="185">
        <v>437974.69230769202</v>
      </c>
      <c r="T42" s="186">
        <v>6</v>
      </c>
      <c r="Z42" s="78" t="s">
        <v>950</v>
      </c>
      <c r="AA42" s="78">
        <v>7324125.4276884673</v>
      </c>
      <c r="AB42" s="78">
        <v>94398995.738461584</v>
      </c>
      <c r="AC42" s="78">
        <v>967</v>
      </c>
    </row>
    <row r="43" spans="1:29" x14ac:dyDescent="0.25">
      <c r="A43" s="198"/>
      <c r="B43">
        <v>0</v>
      </c>
      <c r="C43">
        <v>21201</v>
      </c>
      <c r="D43">
        <v>21203</v>
      </c>
      <c r="E43">
        <v>21223</v>
      </c>
      <c r="F43">
        <v>21223</v>
      </c>
      <c r="G43" t="s">
        <v>984</v>
      </c>
      <c r="H43" t="s">
        <v>985</v>
      </c>
      <c r="I43" t="s">
        <v>312</v>
      </c>
      <c r="J43" t="s">
        <v>313</v>
      </c>
      <c r="K43" t="s">
        <v>974</v>
      </c>
      <c r="L43" t="s">
        <v>975</v>
      </c>
      <c r="M43"/>
      <c r="N43"/>
      <c r="O43" s="199" t="s">
        <v>313</v>
      </c>
      <c r="P43" t="s">
        <v>59</v>
      </c>
      <c r="Q43" t="s">
        <v>466</v>
      </c>
      <c r="R43" s="185">
        <v>18281.801884615401</v>
      </c>
      <c r="S43" s="185">
        <v>121878.679230769</v>
      </c>
      <c r="T43" s="186">
        <v>1</v>
      </c>
      <c r="Z43" s="78" t="s">
        <v>517</v>
      </c>
      <c r="AA43" s="78">
        <v>4715648.6850653812</v>
      </c>
      <c r="AB43" s="78">
        <v>58391099.933076918</v>
      </c>
      <c r="AC43" s="78">
        <v>607</v>
      </c>
    </row>
    <row r="44" spans="1:29" x14ac:dyDescent="0.25">
      <c r="A44" s="198"/>
      <c r="B44">
        <v>0</v>
      </c>
      <c r="C44">
        <v>21201</v>
      </c>
      <c r="D44">
        <v>21203</v>
      </c>
      <c r="E44">
        <v>21223</v>
      </c>
      <c r="F44">
        <v>21223</v>
      </c>
      <c r="G44" t="s">
        <v>984</v>
      </c>
      <c r="H44" t="s">
        <v>985</v>
      </c>
      <c r="I44" t="s">
        <v>312</v>
      </c>
      <c r="J44" t="s">
        <v>313</v>
      </c>
      <c r="K44" t="s">
        <v>974</v>
      </c>
      <c r="L44" t="s">
        <v>975</v>
      </c>
      <c r="M44"/>
      <c r="N44"/>
      <c r="O44" s="199" t="s">
        <v>313</v>
      </c>
      <c r="P44" t="s">
        <v>59</v>
      </c>
      <c r="Q44" t="s">
        <v>468</v>
      </c>
      <c r="R44" s="185">
        <v>45878.560576923002</v>
      </c>
      <c r="S44" s="185">
        <v>183514.24230769201</v>
      </c>
      <c r="T44" s="186">
        <v>1</v>
      </c>
      <c r="Z44" s="78" t="s">
        <v>518</v>
      </c>
      <c r="AA44" s="78">
        <v>1680265.4111038474</v>
      </c>
      <c r="AB44" s="78">
        <v>21650964.387307696</v>
      </c>
      <c r="AC44" s="78">
        <v>222</v>
      </c>
    </row>
    <row r="45" spans="1:29" x14ac:dyDescent="0.25">
      <c r="A45" s="198"/>
      <c r="B45">
        <v>0</v>
      </c>
      <c r="C45">
        <v>21201</v>
      </c>
      <c r="D45">
        <v>21203</v>
      </c>
      <c r="E45">
        <v>21223</v>
      </c>
      <c r="F45">
        <v>21223</v>
      </c>
      <c r="G45" t="s">
        <v>984</v>
      </c>
      <c r="H45" t="s">
        <v>985</v>
      </c>
      <c r="I45" t="s">
        <v>312</v>
      </c>
      <c r="J45" t="s">
        <v>313</v>
      </c>
      <c r="K45" t="s">
        <v>974</v>
      </c>
      <c r="L45" t="s">
        <v>975</v>
      </c>
      <c r="M45"/>
      <c r="N45"/>
      <c r="O45" s="199" t="s">
        <v>313</v>
      </c>
      <c r="P45" t="s">
        <v>689</v>
      </c>
      <c r="Q45" t="s">
        <v>481</v>
      </c>
      <c r="R45" s="185">
        <v>30829.153103846202</v>
      </c>
      <c r="S45" s="185">
        <v>616583.06207692297</v>
      </c>
      <c r="T45" s="186">
        <v>24</v>
      </c>
      <c r="Z45" s="78" t="s">
        <v>519</v>
      </c>
      <c r="AA45" s="78">
        <v>3939170.1237692307</v>
      </c>
      <c r="AB45" s="78">
        <v>56115829.733076937</v>
      </c>
      <c r="AC45" s="78">
        <v>554</v>
      </c>
    </row>
    <row r="46" spans="1:29" x14ac:dyDescent="0.25">
      <c r="A46" s="198"/>
      <c r="B46">
        <v>0</v>
      </c>
      <c r="C46">
        <v>21201</v>
      </c>
      <c r="D46">
        <v>21203</v>
      </c>
      <c r="E46">
        <v>21223</v>
      </c>
      <c r="F46">
        <v>21223</v>
      </c>
      <c r="G46" t="s">
        <v>984</v>
      </c>
      <c r="H46" t="s">
        <v>985</v>
      </c>
      <c r="I46" t="s">
        <v>312</v>
      </c>
      <c r="J46" t="s">
        <v>313</v>
      </c>
      <c r="K46" t="s">
        <v>974</v>
      </c>
      <c r="L46" t="s">
        <v>975</v>
      </c>
      <c r="M46"/>
      <c r="N46"/>
      <c r="O46" s="199" t="s">
        <v>313</v>
      </c>
      <c r="P46" t="s">
        <v>689</v>
      </c>
      <c r="Q46" t="s">
        <v>477</v>
      </c>
      <c r="R46" s="185">
        <v>20210.2239923077</v>
      </c>
      <c r="S46" s="185">
        <v>404204.47984615399</v>
      </c>
      <c r="T46" s="186">
        <v>12</v>
      </c>
      <c r="Z46" s="78" t="s">
        <v>949</v>
      </c>
      <c r="AA46" s="78">
        <v>4500582.3536538482</v>
      </c>
      <c r="AB46" s="78">
        <v>66108982.831346132</v>
      </c>
      <c r="AC46" s="78">
        <v>629</v>
      </c>
    </row>
    <row r="47" spans="1:29" x14ac:dyDescent="0.25">
      <c r="A47" s="198"/>
      <c r="B47">
        <v>0</v>
      </c>
      <c r="C47">
        <v>21201</v>
      </c>
      <c r="D47">
        <v>21203</v>
      </c>
      <c r="E47">
        <v>21223</v>
      </c>
      <c r="F47">
        <v>21223</v>
      </c>
      <c r="G47" t="s">
        <v>984</v>
      </c>
      <c r="H47" t="s">
        <v>985</v>
      </c>
      <c r="I47" t="s">
        <v>312</v>
      </c>
      <c r="J47" t="s">
        <v>313</v>
      </c>
      <c r="K47" t="s">
        <v>974</v>
      </c>
      <c r="L47" t="s">
        <v>975</v>
      </c>
      <c r="M47"/>
      <c r="N47"/>
      <c r="O47" s="199" t="s">
        <v>313</v>
      </c>
      <c r="P47" t="s">
        <v>689</v>
      </c>
      <c r="Q47" t="s">
        <v>473</v>
      </c>
      <c r="R47" s="185">
        <v>81474.639546153805</v>
      </c>
      <c r="S47" s="185">
        <v>1629492.7909230799</v>
      </c>
      <c r="T47" s="186">
        <v>34</v>
      </c>
      <c r="Z47" s="78" t="s">
        <v>57</v>
      </c>
      <c r="AA47" s="78">
        <v>23417747.20246923</v>
      </c>
      <c r="AB47" s="78">
        <v>277971765.41538465</v>
      </c>
      <c r="AC47" s="78">
        <v>2513</v>
      </c>
    </row>
    <row r="48" spans="1:29" x14ac:dyDescent="0.25">
      <c r="A48" s="198"/>
      <c r="B48">
        <v>0</v>
      </c>
      <c r="C48">
        <v>21201</v>
      </c>
      <c r="D48">
        <v>21203</v>
      </c>
      <c r="E48">
        <v>21223</v>
      </c>
      <c r="F48">
        <v>21223</v>
      </c>
      <c r="G48" t="s">
        <v>984</v>
      </c>
      <c r="H48" t="s">
        <v>985</v>
      </c>
      <c r="I48" t="s">
        <v>312</v>
      </c>
      <c r="J48" t="s">
        <v>313</v>
      </c>
      <c r="K48" t="s">
        <v>974</v>
      </c>
      <c r="L48" t="s">
        <v>975</v>
      </c>
      <c r="M48"/>
      <c r="N48"/>
      <c r="O48" s="199" t="s">
        <v>313</v>
      </c>
      <c r="P48" t="s">
        <v>689</v>
      </c>
      <c r="Q48" t="s">
        <v>474</v>
      </c>
      <c r="R48" s="185">
        <v>48443.790323076901</v>
      </c>
      <c r="S48" s="185">
        <v>807396.50538461597</v>
      </c>
      <c r="T48" s="186">
        <v>16</v>
      </c>
      <c r="Z48" s="78" t="s">
        <v>139</v>
      </c>
      <c r="AA48" s="78">
        <v>37702979.134930782</v>
      </c>
      <c r="AB48" s="78">
        <v>349876632.77250022</v>
      </c>
      <c r="AC48" s="78">
        <v>3472</v>
      </c>
    </row>
    <row r="49" spans="1:29" x14ac:dyDescent="0.25">
      <c r="A49" s="198"/>
      <c r="B49">
        <v>0</v>
      </c>
      <c r="C49">
        <v>21201</v>
      </c>
      <c r="D49">
        <v>21203</v>
      </c>
      <c r="E49">
        <v>21223</v>
      </c>
      <c r="F49">
        <v>21223</v>
      </c>
      <c r="G49" t="s">
        <v>984</v>
      </c>
      <c r="H49" t="s">
        <v>985</v>
      </c>
      <c r="I49" t="s">
        <v>312</v>
      </c>
      <c r="J49" t="s">
        <v>313</v>
      </c>
      <c r="K49" t="s">
        <v>974</v>
      </c>
      <c r="L49" t="s">
        <v>975</v>
      </c>
      <c r="M49"/>
      <c r="N49"/>
      <c r="O49" s="199" t="s">
        <v>313</v>
      </c>
      <c r="P49" t="s">
        <v>689</v>
      </c>
      <c r="Q49" t="s">
        <v>471</v>
      </c>
      <c r="R49" s="185">
        <v>117774.716676923</v>
      </c>
      <c r="S49" s="185">
        <v>1472183.9584615401</v>
      </c>
      <c r="T49" s="186">
        <v>27</v>
      </c>
      <c r="Z49" s="78" t="s">
        <v>520</v>
      </c>
      <c r="AA49" s="78">
        <v>54648994.571655728</v>
      </c>
      <c r="AB49" s="78">
        <v>397727850.73961419</v>
      </c>
      <c r="AC49" s="78">
        <v>3999</v>
      </c>
    </row>
    <row r="50" spans="1:29" x14ac:dyDescent="0.25">
      <c r="A50" s="198"/>
      <c r="B50">
        <v>0</v>
      </c>
      <c r="C50">
        <v>21201</v>
      </c>
      <c r="D50">
        <v>21203</v>
      </c>
      <c r="E50">
        <v>21223</v>
      </c>
      <c r="F50">
        <v>21223</v>
      </c>
      <c r="G50" t="s">
        <v>984</v>
      </c>
      <c r="H50" t="s">
        <v>985</v>
      </c>
      <c r="I50" t="s">
        <v>312</v>
      </c>
      <c r="J50" t="s">
        <v>313</v>
      </c>
      <c r="K50" t="s">
        <v>974</v>
      </c>
      <c r="L50" t="s">
        <v>975</v>
      </c>
      <c r="M50"/>
      <c r="N50"/>
      <c r="O50" s="199" t="s">
        <v>313</v>
      </c>
      <c r="P50" t="s">
        <v>689</v>
      </c>
      <c r="Q50" t="s">
        <v>475</v>
      </c>
      <c r="R50" s="185">
        <v>121214.24148461501</v>
      </c>
      <c r="S50" s="185">
        <v>1346824.90538462</v>
      </c>
      <c r="T50" s="186">
        <v>19</v>
      </c>
      <c r="Z50" s="78" t="s">
        <v>286</v>
      </c>
      <c r="AA50" s="78">
        <v>9435034.7041153926</v>
      </c>
      <c r="AB50" s="78">
        <v>11616610.00538462</v>
      </c>
      <c r="AC50" s="78">
        <v>22</v>
      </c>
    </row>
    <row r="51" spans="1:29" x14ac:dyDescent="0.25">
      <c r="A51" s="198"/>
      <c r="B51">
        <v>0</v>
      </c>
      <c r="C51">
        <v>21201</v>
      </c>
      <c r="D51">
        <v>21203</v>
      </c>
      <c r="E51">
        <v>21223</v>
      </c>
      <c r="F51">
        <v>21223</v>
      </c>
      <c r="G51" t="s">
        <v>984</v>
      </c>
      <c r="H51" t="s">
        <v>985</v>
      </c>
      <c r="I51" t="s">
        <v>312</v>
      </c>
      <c r="J51" t="s">
        <v>313</v>
      </c>
      <c r="K51" t="s">
        <v>974</v>
      </c>
      <c r="L51" t="s">
        <v>975</v>
      </c>
      <c r="M51"/>
      <c r="N51"/>
      <c r="O51" s="199" t="s">
        <v>313</v>
      </c>
      <c r="P51" t="s">
        <v>689</v>
      </c>
      <c r="Q51" t="s">
        <v>465</v>
      </c>
      <c r="R51" s="185">
        <v>188555.48199999999</v>
      </c>
      <c r="S51" s="185">
        <v>1885554.82</v>
      </c>
      <c r="T51" s="186">
        <v>23</v>
      </c>
      <c r="Z51" s="78" t="s">
        <v>4</v>
      </c>
      <c r="AA51" s="78">
        <v>11466421.024324998</v>
      </c>
      <c r="AB51" s="78">
        <v>116505179.86115384</v>
      </c>
      <c r="AC51" s="78">
        <v>968</v>
      </c>
    </row>
    <row r="52" spans="1:29" x14ac:dyDescent="0.25">
      <c r="A52" s="198"/>
      <c r="B52">
        <v>0</v>
      </c>
      <c r="C52">
        <v>21201</v>
      </c>
      <c r="D52">
        <v>21203</v>
      </c>
      <c r="E52">
        <v>21223</v>
      </c>
      <c r="F52">
        <v>21223</v>
      </c>
      <c r="G52" t="s">
        <v>984</v>
      </c>
      <c r="H52" t="s">
        <v>985</v>
      </c>
      <c r="I52" t="s">
        <v>312</v>
      </c>
      <c r="J52" t="s">
        <v>313</v>
      </c>
      <c r="K52" t="s">
        <v>974</v>
      </c>
      <c r="L52" t="s">
        <v>975</v>
      </c>
      <c r="M52"/>
      <c r="N52"/>
      <c r="O52" s="199" t="s">
        <v>313</v>
      </c>
      <c r="P52" t="s">
        <v>689</v>
      </c>
      <c r="Q52" t="s">
        <v>476</v>
      </c>
      <c r="R52" s="185">
        <v>191138.28330769201</v>
      </c>
      <c r="S52" s="185">
        <v>1911382.8330769199</v>
      </c>
      <c r="T52" s="186">
        <v>17</v>
      </c>
      <c r="Z52" s="78" t="s">
        <v>573</v>
      </c>
      <c r="AA52" s="78">
        <v>8027821.1026000027</v>
      </c>
      <c r="AB52" s="78">
        <v>105489920.00903843</v>
      </c>
      <c r="AC52" s="78">
        <v>1072</v>
      </c>
    </row>
    <row r="53" spans="1:29" x14ac:dyDescent="0.25">
      <c r="A53" s="198"/>
      <c r="B53">
        <v>0</v>
      </c>
      <c r="C53">
        <v>21201</v>
      </c>
      <c r="D53">
        <v>21203</v>
      </c>
      <c r="E53">
        <v>21223</v>
      </c>
      <c r="F53">
        <v>21223</v>
      </c>
      <c r="G53" t="s">
        <v>984</v>
      </c>
      <c r="H53" t="s">
        <v>985</v>
      </c>
      <c r="I53" t="s">
        <v>312</v>
      </c>
      <c r="J53" t="s">
        <v>313</v>
      </c>
      <c r="K53" t="s">
        <v>974</v>
      </c>
      <c r="L53" t="s">
        <v>975</v>
      </c>
      <c r="M53"/>
      <c r="N53"/>
      <c r="O53" s="199" t="s">
        <v>313</v>
      </c>
      <c r="P53" t="s">
        <v>689</v>
      </c>
      <c r="Q53" t="s">
        <v>466</v>
      </c>
      <c r="R53" s="185">
        <v>221624.85992307699</v>
      </c>
      <c r="S53" s="185">
        <v>1477499.0661538499</v>
      </c>
      <c r="T53" s="186">
        <v>13</v>
      </c>
      <c r="Z53" s="78" t="s">
        <v>313</v>
      </c>
      <c r="AA53" s="78">
        <v>5946047.3130134651</v>
      </c>
      <c r="AB53" s="78">
        <v>30810926.852499999</v>
      </c>
      <c r="AC53" s="78">
        <v>302</v>
      </c>
    </row>
    <row r="54" spans="1:29" x14ac:dyDescent="0.25">
      <c r="A54" s="198"/>
      <c r="B54">
        <v>0</v>
      </c>
      <c r="C54">
        <v>21201</v>
      </c>
      <c r="D54">
        <v>21203</v>
      </c>
      <c r="E54">
        <v>21223</v>
      </c>
      <c r="F54">
        <v>21223</v>
      </c>
      <c r="G54" t="s">
        <v>984</v>
      </c>
      <c r="H54" t="s">
        <v>985</v>
      </c>
      <c r="I54" t="s">
        <v>312</v>
      </c>
      <c r="J54" t="s">
        <v>313</v>
      </c>
      <c r="K54" t="s">
        <v>974</v>
      </c>
      <c r="L54" t="s">
        <v>975</v>
      </c>
      <c r="M54"/>
      <c r="N54"/>
      <c r="O54" s="199" t="s">
        <v>313</v>
      </c>
      <c r="P54" t="s">
        <v>689</v>
      </c>
      <c r="Q54" t="s">
        <v>467</v>
      </c>
      <c r="R54" s="185">
        <v>196779.208307692</v>
      </c>
      <c r="S54" s="185">
        <v>983896.04153846204</v>
      </c>
      <c r="T54" s="186">
        <v>7</v>
      </c>
      <c r="Z54" s="78" t="s">
        <v>523</v>
      </c>
      <c r="AA54" s="78">
        <v>182884133.15895575</v>
      </c>
      <c r="AB54" s="78">
        <v>1728524681.1884608</v>
      </c>
      <c r="AC54" s="78">
        <v>16797</v>
      </c>
    </row>
    <row r="55" spans="1:29" x14ac:dyDescent="0.25">
      <c r="A55" s="198"/>
      <c r="B55">
        <v>0</v>
      </c>
      <c r="C55">
        <v>21201</v>
      </c>
      <c r="D55">
        <v>21203</v>
      </c>
      <c r="E55">
        <v>21223</v>
      </c>
      <c r="F55">
        <v>21223</v>
      </c>
      <c r="G55" t="s">
        <v>984</v>
      </c>
      <c r="H55" t="s">
        <v>985</v>
      </c>
      <c r="I55" t="s">
        <v>312</v>
      </c>
      <c r="J55" t="s">
        <v>313</v>
      </c>
      <c r="K55" t="s">
        <v>974</v>
      </c>
      <c r="L55" t="s">
        <v>975</v>
      </c>
      <c r="M55"/>
      <c r="N55"/>
      <c r="O55" s="199" t="s">
        <v>313</v>
      </c>
      <c r="P55" t="s">
        <v>689</v>
      </c>
      <c r="Q55" t="s">
        <v>468</v>
      </c>
      <c r="R55" s="185">
        <v>322838.09134615399</v>
      </c>
      <c r="S55" s="185">
        <v>1108046.6223076901</v>
      </c>
      <c r="T55" s="186">
        <v>6</v>
      </c>
    </row>
    <row r="56" spans="1:29" x14ac:dyDescent="0.25">
      <c r="A56" s="198"/>
      <c r="B56">
        <v>0</v>
      </c>
      <c r="C56">
        <v>21201</v>
      </c>
      <c r="D56">
        <v>21203</v>
      </c>
      <c r="E56">
        <v>21223</v>
      </c>
      <c r="F56">
        <v>21223</v>
      </c>
      <c r="G56" t="s">
        <v>984</v>
      </c>
      <c r="H56" t="s">
        <v>985</v>
      </c>
      <c r="I56" t="s">
        <v>312</v>
      </c>
      <c r="J56" t="s">
        <v>313</v>
      </c>
      <c r="K56" t="s">
        <v>974</v>
      </c>
      <c r="L56" t="s">
        <v>975</v>
      </c>
      <c r="M56"/>
      <c r="N56"/>
      <c r="O56" s="199" t="s">
        <v>313</v>
      </c>
      <c r="P56" t="s">
        <v>689</v>
      </c>
      <c r="Q56" t="s">
        <v>478</v>
      </c>
      <c r="R56" s="185">
        <v>201710.21353846201</v>
      </c>
      <c r="S56" s="185">
        <v>672367.378461538</v>
      </c>
      <c r="T56" s="186">
        <v>3</v>
      </c>
    </row>
    <row r="57" spans="1:29" x14ac:dyDescent="0.25">
      <c r="A57" s="198"/>
      <c r="B57">
        <v>0</v>
      </c>
      <c r="C57">
        <v>21201</v>
      </c>
      <c r="D57">
        <v>21203</v>
      </c>
      <c r="E57">
        <v>21223</v>
      </c>
      <c r="F57">
        <v>21223</v>
      </c>
      <c r="G57" t="s">
        <v>984</v>
      </c>
      <c r="H57" t="s">
        <v>985</v>
      </c>
      <c r="I57" t="s">
        <v>312</v>
      </c>
      <c r="J57" t="s">
        <v>313</v>
      </c>
      <c r="K57" t="s">
        <v>974</v>
      </c>
      <c r="L57" t="s">
        <v>975</v>
      </c>
      <c r="M57"/>
      <c r="N57"/>
      <c r="O57" s="199" t="s">
        <v>313</v>
      </c>
      <c r="P57" t="s">
        <v>689</v>
      </c>
      <c r="Q57" t="s">
        <v>469</v>
      </c>
      <c r="R57" s="185">
        <v>98240.743192307797</v>
      </c>
      <c r="S57" s="185">
        <v>280687.83769230801</v>
      </c>
      <c r="T57" s="186">
        <v>1</v>
      </c>
    </row>
    <row r="58" spans="1:29" x14ac:dyDescent="0.25">
      <c r="A58" s="198"/>
      <c r="B58">
        <v>0</v>
      </c>
      <c r="C58">
        <v>21201</v>
      </c>
      <c r="D58">
        <v>21203</v>
      </c>
      <c r="E58">
        <v>21223</v>
      </c>
      <c r="F58">
        <v>21223</v>
      </c>
      <c r="G58" t="s">
        <v>984</v>
      </c>
      <c r="H58" t="s">
        <v>985</v>
      </c>
      <c r="I58" t="s">
        <v>312</v>
      </c>
      <c r="J58" t="s">
        <v>313</v>
      </c>
      <c r="K58" t="s">
        <v>974</v>
      </c>
      <c r="L58" t="s">
        <v>975</v>
      </c>
      <c r="M58"/>
      <c r="N58"/>
      <c r="O58" s="199" t="s">
        <v>313</v>
      </c>
      <c r="P58" t="s">
        <v>689</v>
      </c>
      <c r="Q58" t="s">
        <v>470</v>
      </c>
      <c r="R58" s="185">
        <v>186173.090769231</v>
      </c>
      <c r="S58" s="185">
        <v>372346.181538462</v>
      </c>
      <c r="T58" s="186">
        <v>1</v>
      </c>
    </row>
    <row r="59" spans="1:29" x14ac:dyDescent="0.25">
      <c r="A59" s="198"/>
      <c r="B59">
        <v>0</v>
      </c>
      <c r="C59">
        <v>21201</v>
      </c>
      <c r="D59">
        <v>21321</v>
      </c>
      <c r="E59">
        <v>21321</v>
      </c>
      <c r="F59">
        <v>21321</v>
      </c>
      <c r="G59" t="s">
        <v>984</v>
      </c>
      <c r="H59" t="s">
        <v>985</v>
      </c>
      <c r="I59" t="s">
        <v>580</v>
      </c>
      <c r="J59" t="s">
        <v>865</v>
      </c>
      <c r="K59"/>
      <c r="L59"/>
      <c r="M59"/>
      <c r="N59"/>
      <c r="O59" s="187" t="s">
        <v>520</v>
      </c>
      <c r="P59" t="s">
        <v>59</v>
      </c>
      <c r="Q59" t="s">
        <v>471</v>
      </c>
      <c r="R59" s="185">
        <v>5823.0717538461504</v>
      </c>
      <c r="S59" s="185">
        <v>72788.3969230769</v>
      </c>
      <c r="T59" s="186">
        <v>1</v>
      </c>
    </row>
    <row r="60" spans="1:29" x14ac:dyDescent="0.25">
      <c r="A60" s="198"/>
      <c r="B60">
        <v>0</v>
      </c>
      <c r="C60">
        <v>21201</v>
      </c>
      <c r="D60">
        <v>21321</v>
      </c>
      <c r="E60">
        <v>21321</v>
      </c>
      <c r="F60">
        <v>21321</v>
      </c>
      <c r="G60" t="s">
        <v>984</v>
      </c>
      <c r="H60" t="s">
        <v>985</v>
      </c>
      <c r="I60" t="s">
        <v>580</v>
      </c>
      <c r="J60" t="s">
        <v>865</v>
      </c>
      <c r="K60"/>
      <c r="L60"/>
      <c r="M60"/>
      <c r="N60"/>
      <c r="O60" s="187" t="s">
        <v>520</v>
      </c>
      <c r="P60" t="s">
        <v>59</v>
      </c>
      <c r="Q60" t="s">
        <v>467</v>
      </c>
      <c r="R60" s="185">
        <v>54918.906000000003</v>
      </c>
      <c r="S60" s="185">
        <v>274594.53000000003</v>
      </c>
      <c r="T60" s="186">
        <v>2</v>
      </c>
    </row>
    <row r="61" spans="1:29" x14ac:dyDescent="0.25">
      <c r="A61" s="198"/>
      <c r="B61">
        <v>0</v>
      </c>
      <c r="C61">
        <v>21201</v>
      </c>
      <c r="D61">
        <v>21321</v>
      </c>
      <c r="E61">
        <v>21321</v>
      </c>
      <c r="F61">
        <v>21321</v>
      </c>
      <c r="G61" t="s">
        <v>984</v>
      </c>
      <c r="H61" t="s">
        <v>985</v>
      </c>
      <c r="I61" t="s">
        <v>580</v>
      </c>
      <c r="J61" t="s">
        <v>865</v>
      </c>
      <c r="K61"/>
      <c r="L61"/>
      <c r="M61"/>
      <c r="N61"/>
      <c r="O61" s="187" t="s">
        <v>520</v>
      </c>
      <c r="P61" t="s">
        <v>59</v>
      </c>
      <c r="Q61" t="s">
        <v>468</v>
      </c>
      <c r="R61" s="185">
        <v>49631.2865384615</v>
      </c>
      <c r="S61" s="185">
        <v>198525.146153846</v>
      </c>
      <c r="T61" s="186">
        <v>1</v>
      </c>
    </row>
    <row r="62" spans="1:29" x14ac:dyDescent="0.25">
      <c r="A62" s="198"/>
      <c r="B62">
        <v>0</v>
      </c>
      <c r="C62">
        <v>21201</v>
      </c>
      <c r="D62">
        <v>21321</v>
      </c>
      <c r="E62">
        <v>21321</v>
      </c>
      <c r="F62">
        <v>21321</v>
      </c>
      <c r="G62" t="s">
        <v>984</v>
      </c>
      <c r="H62" t="s">
        <v>985</v>
      </c>
      <c r="I62" t="s">
        <v>580</v>
      </c>
      <c r="J62" t="s">
        <v>865</v>
      </c>
      <c r="K62"/>
      <c r="L62"/>
      <c r="M62"/>
      <c r="N62"/>
      <c r="O62" s="187" t="s">
        <v>520</v>
      </c>
      <c r="P62" t="s">
        <v>59</v>
      </c>
      <c r="Q62" t="s">
        <v>480</v>
      </c>
      <c r="R62" s="185">
        <v>249959.15009615399</v>
      </c>
      <c r="S62" s="185">
        <v>434711.56538461498</v>
      </c>
      <c r="T62" s="186">
        <v>1</v>
      </c>
    </row>
    <row r="63" spans="1:29" x14ac:dyDescent="0.25">
      <c r="A63" s="198"/>
      <c r="B63">
        <v>0</v>
      </c>
      <c r="C63">
        <v>21201</v>
      </c>
      <c r="D63">
        <v>21321</v>
      </c>
      <c r="E63">
        <v>21561</v>
      </c>
      <c r="F63">
        <v>21561</v>
      </c>
      <c r="G63" t="s">
        <v>984</v>
      </c>
      <c r="H63" t="s">
        <v>985</v>
      </c>
      <c r="I63" t="s">
        <v>580</v>
      </c>
      <c r="J63" t="s">
        <v>865</v>
      </c>
      <c r="K63" t="s">
        <v>613</v>
      </c>
      <c r="L63" t="s">
        <v>866</v>
      </c>
      <c r="M63"/>
      <c r="N63"/>
      <c r="O63" s="187" t="s">
        <v>520</v>
      </c>
      <c r="P63" t="s">
        <v>59</v>
      </c>
      <c r="Q63" t="s">
        <v>474</v>
      </c>
      <c r="R63" s="185">
        <v>3378.78526153846</v>
      </c>
      <c r="S63" s="185">
        <v>56313.087692307701</v>
      </c>
      <c r="T63" s="186">
        <v>1</v>
      </c>
    </row>
    <row r="64" spans="1:29" x14ac:dyDescent="0.25">
      <c r="A64" s="198"/>
      <c r="B64">
        <v>0</v>
      </c>
      <c r="C64">
        <v>21201</v>
      </c>
      <c r="D64">
        <v>21321</v>
      </c>
      <c r="E64">
        <v>21561</v>
      </c>
      <c r="F64">
        <v>21561</v>
      </c>
      <c r="G64" t="s">
        <v>984</v>
      </c>
      <c r="H64" t="s">
        <v>985</v>
      </c>
      <c r="I64" t="s">
        <v>580</v>
      </c>
      <c r="J64" t="s">
        <v>865</v>
      </c>
      <c r="K64" t="s">
        <v>613</v>
      </c>
      <c r="L64" t="s">
        <v>866</v>
      </c>
      <c r="M64"/>
      <c r="N64"/>
      <c r="O64" s="187" t="s">
        <v>520</v>
      </c>
      <c r="P64" t="s">
        <v>59</v>
      </c>
      <c r="Q64" t="s">
        <v>476</v>
      </c>
      <c r="R64" s="185">
        <v>22359.445692307701</v>
      </c>
      <c r="S64" s="185">
        <v>223594.456923077</v>
      </c>
      <c r="T64" s="186">
        <v>2</v>
      </c>
    </row>
    <row r="65" spans="1:20" x14ac:dyDescent="0.25">
      <c r="A65" s="198"/>
      <c r="B65">
        <v>0</v>
      </c>
      <c r="C65">
        <v>21201</v>
      </c>
      <c r="D65">
        <v>21321</v>
      </c>
      <c r="E65">
        <v>21561</v>
      </c>
      <c r="F65">
        <v>21561</v>
      </c>
      <c r="G65" t="s">
        <v>984</v>
      </c>
      <c r="H65" t="s">
        <v>985</v>
      </c>
      <c r="I65" t="s">
        <v>580</v>
      </c>
      <c r="J65" t="s">
        <v>865</v>
      </c>
      <c r="K65" t="s">
        <v>613</v>
      </c>
      <c r="L65" t="s">
        <v>866</v>
      </c>
      <c r="M65"/>
      <c r="N65"/>
      <c r="O65" s="187" t="s">
        <v>520</v>
      </c>
      <c r="P65" t="s">
        <v>59</v>
      </c>
      <c r="Q65" t="s">
        <v>467</v>
      </c>
      <c r="R65" s="185">
        <v>289703.327692308</v>
      </c>
      <c r="S65" s="185">
        <v>1448516.63846154</v>
      </c>
      <c r="T65" s="186">
        <v>9</v>
      </c>
    </row>
    <row r="66" spans="1:20" x14ac:dyDescent="0.25">
      <c r="A66" s="198"/>
      <c r="B66">
        <v>0</v>
      </c>
      <c r="C66">
        <v>21201</v>
      </c>
      <c r="D66">
        <v>21321</v>
      </c>
      <c r="E66">
        <v>21561</v>
      </c>
      <c r="F66">
        <v>21561</v>
      </c>
      <c r="G66" t="s">
        <v>984</v>
      </c>
      <c r="H66" t="s">
        <v>985</v>
      </c>
      <c r="I66" t="s">
        <v>580</v>
      </c>
      <c r="J66" t="s">
        <v>865</v>
      </c>
      <c r="K66" t="s">
        <v>613</v>
      </c>
      <c r="L66" t="s">
        <v>866</v>
      </c>
      <c r="M66"/>
      <c r="N66"/>
      <c r="O66" s="187" t="s">
        <v>520</v>
      </c>
      <c r="P66" t="s">
        <v>59</v>
      </c>
      <c r="Q66" t="s">
        <v>468</v>
      </c>
      <c r="R66" s="185">
        <v>285309.28230769199</v>
      </c>
      <c r="S66" s="185">
        <v>1141237.12923077</v>
      </c>
      <c r="T66" s="186">
        <v>6</v>
      </c>
    </row>
    <row r="67" spans="1:20" x14ac:dyDescent="0.25">
      <c r="A67" s="198"/>
      <c r="B67">
        <v>0</v>
      </c>
      <c r="C67">
        <v>21201</v>
      </c>
      <c r="D67">
        <v>21321</v>
      </c>
      <c r="E67">
        <v>21561</v>
      </c>
      <c r="F67">
        <v>21561</v>
      </c>
      <c r="G67" t="s">
        <v>984</v>
      </c>
      <c r="H67" t="s">
        <v>985</v>
      </c>
      <c r="I67" t="s">
        <v>580</v>
      </c>
      <c r="J67" t="s">
        <v>865</v>
      </c>
      <c r="K67" t="s">
        <v>613</v>
      </c>
      <c r="L67" t="s">
        <v>866</v>
      </c>
      <c r="M67"/>
      <c r="N67"/>
      <c r="O67" s="187" t="s">
        <v>520</v>
      </c>
      <c r="P67" t="s">
        <v>59</v>
      </c>
      <c r="Q67" t="s">
        <v>479</v>
      </c>
      <c r="R67" s="185">
        <v>113011.897230769</v>
      </c>
      <c r="S67" s="185">
        <v>282529.74307692301</v>
      </c>
      <c r="T67" s="186">
        <v>1</v>
      </c>
    </row>
    <row r="68" spans="1:20" x14ac:dyDescent="0.25">
      <c r="A68" s="198"/>
      <c r="B68">
        <v>0</v>
      </c>
      <c r="C68">
        <v>21201</v>
      </c>
      <c r="D68">
        <v>21321</v>
      </c>
      <c r="E68">
        <v>21681</v>
      </c>
      <c r="F68">
        <v>21681</v>
      </c>
      <c r="G68" t="s">
        <v>984</v>
      </c>
      <c r="H68" t="s">
        <v>985</v>
      </c>
      <c r="I68" t="s">
        <v>580</v>
      </c>
      <c r="J68" t="s">
        <v>865</v>
      </c>
      <c r="K68" t="s">
        <v>867</v>
      </c>
      <c r="L68" t="s">
        <v>868</v>
      </c>
      <c r="M68"/>
      <c r="N68"/>
      <c r="O68" s="187" t="s">
        <v>520</v>
      </c>
      <c r="P68" t="s">
        <v>59</v>
      </c>
      <c r="Q68" t="s">
        <v>474</v>
      </c>
      <c r="R68" s="185">
        <v>3387.7924153846102</v>
      </c>
      <c r="S68" s="185">
        <v>56463.206923076898</v>
      </c>
      <c r="T68" s="186">
        <v>1</v>
      </c>
    </row>
    <row r="69" spans="1:20" x14ac:dyDescent="0.25">
      <c r="A69" s="198"/>
      <c r="B69">
        <v>0</v>
      </c>
      <c r="C69">
        <v>21201</v>
      </c>
      <c r="D69">
        <v>21321</v>
      </c>
      <c r="E69">
        <v>21681</v>
      </c>
      <c r="F69">
        <v>21681</v>
      </c>
      <c r="G69" t="s">
        <v>984</v>
      </c>
      <c r="H69" t="s">
        <v>985</v>
      </c>
      <c r="I69" t="s">
        <v>580</v>
      </c>
      <c r="J69" t="s">
        <v>865</v>
      </c>
      <c r="K69" t="s">
        <v>867</v>
      </c>
      <c r="L69" t="s">
        <v>868</v>
      </c>
      <c r="M69"/>
      <c r="N69"/>
      <c r="O69" s="81" t="s">
        <v>520</v>
      </c>
      <c r="P69" t="s">
        <v>59</v>
      </c>
      <c r="Q69" t="s">
        <v>467</v>
      </c>
      <c r="R69" s="185">
        <v>28407.3155384616</v>
      </c>
      <c r="S69" s="185">
        <v>142036.577692308</v>
      </c>
      <c r="T69" s="186">
        <v>1</v>
      </c>
    </row>
    <row r="70" spans="1:20" x14ac:dyDescent="0.25">
      <c r="A70" s="198"/>
      <c r="B70">
        <v>0</v>
      </c>
      <c r="C70">
        <v>21201</v>
      </c>
      <c r="D70">
        <v>21321</v>
      </c>
      <c r="E70">
        <v>21681</v>
      </c>
      <c r="F70">
        <v>21681</v>
      </c>
      <c r="G70" t="s">
        <v>984</v>
      </c>
      <c r="H70" t="s">
        <v>985</v>
      </c>
      <c r="I70" t="s">
        <v>580</v>
      </c>
      <c r="J70" t="s">
        <v>865</v>
      </c>
      <c r="K70" t="s">
        <v>867</v>
      </c>
      <c r="L70" t="s">
        <v>868</v>
      </c>
      <c r="M70"/>
      <c r="N70"/>
      <c r="O70" s="81" t="s">
        <v>520</v>
      </c>
      <c r="P70" t="s">
        <v>59</v>
      </c>
      <c r="Q70" t="s">
        <v>478</v>
      </c>
      <c r="R70" s="185">
        <v>69401.361923076896</v>
      </c>
      <c r="S70" s="185">
        <v>231337.87307692299</v>
      </c>
      <c r="T70" s="186">
        <v>1</v>
      </c>
    </row>
    <row r="71" spans="1:20" x14ac:dyDescent="0.25">
      <c r="A71" s="198"/>
      <c r="B71">
        <v>0</v>
      </c>
      <c r="C71">
        <v>21201</v>
      </c>
      <c r="D71">
        <v>21321</v>
      </c>
      <c r="E71">
        <v>21681</v>
      </c>
      <c r="F71">
        <v>21681</v>
      </c>
      <c r="G71" t="s">
        <v>984</v>
      </c>
      <c r="H71" t="s">
        <v>985</v>
      </c>
      <c r="I71" t="s">
        <v>580</v>
      </c>
      <c r="J71" t="s">
        <v>865</v>
      </c>
      <c r="K71" t="s">
        <v>867</v>
      </c>
      <c r="L71" t="s">
        <v>868</v>
      </c>
      <c r="M71"/>
      <c r="N71"/>
      <c r="O71" s="81" t="s">
        <v>520</v>
      </c>
      <c r="P71" t="s">
        <v>59</v>
      </c>
      <c r="Q71" t="s">
        <v>470</v>
      </c>
      <c r="R71" s="185">
        <v>155452.04999999999</v>
      </c>
      <c r="S71" s="185">
        <v>345449</v>
      </c>
      <c r="T71" s="186">
        <v>1</v>
      </c>
    </row>
    <row r="72" spans="1:20" x14ac:dyDescent="0.25">
      <c r="A72" s="198"/>
      <c r="B72">
        <v>0</v>
      </c>
      <c r="C72">
        <v>21201</v>
      </c>
      <c r="D72">
        <v>21321</v>
      </c>
      <c r="E72">
        <v>21681</v>
      </c>
      <c r="F72">
        <v>21801</v>
      </c>
      <c r="G72" t="s">
        <v>984</v>
      </c>
      <c r="H72" t="s">
        <v>985</v>
      </c>
      <c r="I72" t="s">
        <v>580</v>
      </c>
      <c r="J72" t="s">
        <v>865</v>
      </c>
      <c r="K72" t="s">
        <v>867</v>
      </c>
      <c r="L72" t="s">
        <v>868</v>
      </c>
      <c r="M72" t="s">
        <v>449</v>
      </c>
      <c r="N72" t="s">
        <v>869</v>
      </c>
      <c r="O72" s="81" t="s">
        <v>520</v>
      </c>
      <c r="P72" t="s">
        <v>59</v>
      </c>
      <c r="Q72" t="s">
        <v>471</v>
      </c>
      <c r="R72" s="185">
        <v>16830.167446153799</v>
      </c>
      <c r="S72" s="185">
        <v>210377.09307692299</v>
      </c>
      <c r="T72" s="186">
        <v>3</v>
      </c>
    </row>
    <row r="73" spans="1:20" x14ac:dyDescent="0.25">
      <c r="A73" s="198"/>
      <c r="B73">
        <v>0</v>
      </c>
      <c r="C73">
        <v>21201</v>
      </c>
      <c r="D73">
        <v>21321</v>
      </c>
      <c r="E73">
        <v>21681</v>
      </c>
      <c r="F73">
        <v>21801</v>
      </c>
      <c r="G73" t="s">
        <v>984</v>
      </c>
      <c r="H73" t="s">
        <v>985</v>
      </c>
      <c r="I73" t="s">
        <v>580</v>
      </c>
      <c r="J73" t="s">
        <v>865</v>
      </c>
      <c r="K73" t="s">
        <v>867</v>
      </c>
      <c r="L73" t="s">
        <v>868</v>
      </c>
      <c r="M73" t="s">
        <v>449</v>
      </c>
      <c r="N73" t="s">
        <v>869</v>
      </c>
      <c r="O73" s="81" t="s">
        <v>520</v>
      </c>
      <c r="P73" t="s">
        <v>59</v>
      </c>
      <c r="Q73" t="s">
        <v>475</v>
      </c>
      <c r="R73" s="185">
        <v>36056.430692307702</v>
      </c>
      <c r="S73" s="185">
        <v>400627.00769230799</v>
      </c>
      <c r="T73" s="186">
        <v>5</v>
      </c>
    </row>
    <row r="74" spans="1:20" x14ac:dyDescent="0.25">
      <c r="A74" s="198"/>
      <c r="B74">
        <v>0</v>
      </c>
      <c r="C74">
        <v>21201</v>
      </c>
      <c r="D74">
        <v>21321</v>
      </c>
      <c r="E74">
        <v>21681</v>
      </c>
      <c r="F74">
        <v>21801</v>
      </c>
      <c r="G74" t="s">
        <v>984</v>
      </c>
      <c r="H74" t="s">
        <v>985</v>
      </c>
      <c r="I74" t="s">
        <v>580</v>
      </c>
      <c r="J74" t="s">
        <v>865</v>
      </c>
      <c r="K74" t="s">
        <v>867</v>
      </c>
      <c r="L74" t="s">
        <v>868</v>
      </c>
      <c r="M74" t="s">
        <v>449</v>
      </c>
      <c r="N74" t="s">
        <v>869</v>
      </c>
      <c r="O74" s="81" t="s">
        <v>520</v>
      </c>
      <c r="P74" t="s">
        <v>59</v>
      </c>
      <c r="Q74" t="s">
        <v>465</v>
      </c>
      <c r="R74" s="185">
        <v>25142.027384615401</v>
      </c>
      <c r="S74" s="185">
        <v>251420.27384615401</v>
      </c>
      <c r="T74" s="186">
        <v>3</v>
      </c>
    </row>
    <row r="75" spans="1:20" x14ac:dyDescent="0.25">
      <c r="A75" s="198"/>
      <c r="B75">
        <v>0</v>
      </c>
      <c r="C75">
        <v>21201</v>
      </c>
      <c r="D75">
        <v>21321</v>
      </c>
      <c r="E75">
        <v>21681</v>
      </c>
      <c r="F75">
        <v>21801</v>
      </c>
      <c r="G75" t="s">
        <v>984</v>
      </c>
      <c r="H75" t="s">
        <v>985</v>
      </c>
      <c r="I75" t="s">
        <v>580</v>
      </c>
      <c r="J75" t="s">
        <v>865</v>
      </c>
      <c r="K75" t="s">
        <v>867</v>
      </c>
      <c r="L75" t="s">
        <v>868</v>
      </c>
      <c r="M75" t="s">
        <v>449</v>
      </c>
      <c r="N75" t="s">
        <v>869</v>
      </c>
      <c r="O75" s="81" t="s">
        <v>520</v>
      </c>
      <c r="P75" t="s">
        <v>59</v>
      </c>
      <c r="Q75" t="s">
        <v>476</v>
      </c>
      <c r="R75" s="185">
        <v>114594.87861538499</v>
      </c>
      <c r="S75" s="185">
        <v>1145948.7861538499</v>
      </c>
      <c r="T75" s="186">
        <v>11</v>
      </c>
    </row>
    <row r="76" spans="1:20" x14ac:dyDescent="0.25">
      <c r="A76" s="198"/>
      <c r="B76">
        <v>0</v>
      </c>
      <c r="C76">
        <v>21201</v>
      </c>
      <c r="D76">
        <v>21321</v>
      </c>
      <c r="E76">
        <v>21681</v>
      </c>
      <c r="F76">
        <v>21801</v>
      </c>
      <c r="G76" t="s">
        <v>984</v>
      </c>
      <c r="H76" t="s">
        <v>985</v>
      </c>
      <c r="I76" t="s">
        <v>580</v>
      </c>
      <c r="J76" t="s">
        <v>865</v>
      </c>
      <c r="K76" t="s">
        <v>867</v>
      </c>
      <c r="L76" t="s">
        <v>868</v>
      </c>
      <c r="M76" t="s">
        <v>449</v>
      </c>
      <c r="N76" t="s">
        <v>869</v>
      </c>
      <c r="O76" s="81" t="s">
        <v>520</v>
      </c>
      <c r="P76" t="s">
        <v>59</v>
      </c>
      <c r="Q76" t="s">
        <v>466</v>
      </c>
      <c r="R76" s="185">
        <v>237838.46976923099</v>
      </c>
      <c r="S76" s="185">
        <v>1585589.7984615399</v>
      </c>
      <c r="T76" s="186">
        <v>12</v>
      </c>
    </row>
    <row r="77" spans="1:20" x14ac:dyDescent="0.25">
      <c r="A77" s="198"/>
      <c r="B77">
        <v>0</v>
      </c>
      <c r="C77">
        <v>21201</v>
      </c>
      <c r="D77">
        <v>21321</v>
      </c>
      <c r="E77">
        <v>21681</v>
      </c>
      <c r="F77">
        <v>21801</v>
      </c>
      <c r="G77" t="s">
        <v>984</v>
      </c>
      <c r="H77" t="s">
        <v>985</v>
      </c>
      <c r="I77" t="s">
        <v>580</v>
      </c>
      <c r="J77" t="s">
        <v>865</v>
      </c>
      <c r="K77" t="s">
        <v>867</v>
      </c>
      <c r="L77" t="s">
        <v>868</v>
      </c>
      <c r="M77" t="s">
        <v>449</v>
      </c>
      <c r="N77" t="s">
        <v>869</v>
      </c>
      <c r="O77" s="81" t="s">
        <v>520</v>
      </c>
      <c r="P77" t="s">
        <v>59</v>
      </c>
      <c r="Q77" t="s">
        <v>467</v>
      </c>
      <c r="R77" s="185">
        <v>148504.03153846099</v>
      </c>
      <c r="S77" s="185">
        <v>742520.15769230796</v>
      </c>
      <c r="T77" s="186">
        <v>5</v>
      </c>
    </row>
    <row r="78" spans="1:20" x14ac:dyDescent="0.25">
      <c r="A78" s="198"/>
      <c r="B78">
        <v>0</v>
      </c>
      <c r="C78">
        <v>21201</v>
      </c>
      <c r="D78">
        <v>21321</v>
      </c>
      <c r="E78">
        <v>21681</v>
      </c>
      <c r="F78">
        <v>21801</v>
      </c>
      <c r="G78" t="s">
        <v>984</v>
      </c>
      <c r="H78" t="s">
        <v>985</v>
      </c>
      <c r="I78" t="s">
        <v>580</v>
      </c>
      <c r="J78" t="s">
        <v>865</v>
      </c>
      <c r="K78" t="s">
        <v>867</v>
      </c>
      <c r="L78" t="s">
        <v>868</v>
      </c>
      <c r="M78" t="s">
        <v>449</v>
      </c>
      <c r="N78" t="s">
        <v>869</v>
      </c>
      <c r="O78" s="81" t="s">
        <v>520</v>
      </c>
      <c r="P78" t="s">
        <v>59</v>
      </c>
      <c r="Q78" t="s">
        <v>468</v>
      </c>
      <c r="R78" s="185">
        <v>44249.988461538502</v>
      </c>
      <c r="S78" s="185">
        <v>176999.95384615401</v>
      </c>
      <c r="T78" s="186">
        <v>1</v>
      </c>
    </row>
    <row r="79" spans="1:20" x14ac:dyDescent="0.25">
      <c r="A79" s="198"/>
      <c r="B79">
        <v>0</v>
      </c>
      <c r="C79">
        <v>21201</v>
      </c>
      <c r="D79">
        <v>21321</v>
      </c>
      <c r="E79">
        <v>21681</v>
      </c>
      <c r="F79">
        <v>21801</v>
      </c>
      <c r="G79" t="s">
        <v>984</v>
      </c>
      <c r="H79" t="s">
        <v>985</v>
      </c>
      <c r="I79" t="s">
        <v>580</v>
      </c>
      <c r="J79" t="s">
        <v>865</v>
      </c>
      <c r="K79" t="s">
        <v>867</v>
      </c>
      <c r="L79" t="s">
        <v>868</v>
      </c>
      <c r="M79" t="s">
        <v>449</v>
      </c>
      <c r="N79" t="s">
        <v>869</v>
      </c>
      <c r="O79" s="81" t="s">
        <v>520</v>
      </c>
      <c r="P79" t="s">
        <v>59</v>
      </c>
      <c r="Q79" t="s">
        <v>478</v>
      </c>
      <c r="R79" s="185">
        <v>65247.913384615502</v>
      </c>
      <c r="S79" s="185">
        <v>217493.04461538501</v>
      </c>
      <c r="T79" s="186">
        <v>1</v>
      </c>
    </row>
    <row r="80" spans="1:20" x14ac:dyDescent="0.25">
      <c r="A80" s="198"/>
      <c r="B80">
        <v>0</v>
      </c>
      <c r="C80">
        <v>21201</v>
      </c>
      <c r="D80">
        <v>21321</v>
      </c>
      <c r="E80">
        <v>21681</v>
      </c>
      <c r="F80">
        <v>21801</v>
      </c>
      <c r="G80" t="s">
        <v>984</v>
      </c>
      <c r="H80" t="s">
        <v>985</v>
      </c>
      <c r="I80" t="s">
        <v>580</v>
      </c>
      <c r="J80" t="s">
        <v>865</v>
      </c>
      <c r="K80" t="s">
        <v>867</v>
      </c>
      <c r="L80" t="s">
        <v>868</v>
      </c>
      <c r="M80" t="s">
        <v>449</v>
      </c>
      <c r="N80" t="s">
        <v>869</v>
      </c>
      <c r="O80" s="81" t="s">
        <v>520</v>
      </c>
      <c r="P80" t="s">
        <v>60</v>
      </c>
      <c r="Q80" t="s">
        <v>465</v>
      </c>
      <c r="R80" s="185">
        <v>8003.8013076923098</v>
      </c>
      <c r="S80" s="185">
        <v>80038.013076923104</v>
      </c>
      <c r="T80" s="186">
        <v>1</v>
      </c>
    </row>
    <row r="81" spans="1:20" x14ac:dyDescent="0.25">
      <c r="A81" s="198"/>
      <c r="B81">
        <v>0</v>
      </c>
      <c r="C81">
        <v>21201</v>
      </c>
      <c r="D81">
        <v>21321</v>
      </c>
      <c r="E81">
        <v>21681</v>
      </c>
      <c r="F81">
        <v>21801</v>
      </c>
      <c r="G81" t="s">
        <v>984</v>
      </c>
      <c r="H81" t="s">
        <v>985</v>
      </c>
      <c r="I81" t="s">
        <v>580</v>
      </c>
      <c r="J81" t="s">
        <v>865</v>
      </c>
      <c r="K81" t="s">
        <v>867</v>
      </c>
      <c r="L81" t="s">
        <v>868</v>
      </c>
      <c r="M81" t="s">
        <v>449</v>
      </c>
      <c r="N81" t="s">
        <v>869</v>
      </c>
      <c r="O81" s="81" t="s">
        <v>520</v>
      </c>
      <c r="P81" t="s">
        <v>61</v>
      </c>
      <c r="Q81" t="s">
        <v>476</v>
      </c>
      <c r="R81" s="185">
        <v>25221.959384615398</v>
      </c>
      <c r="S81" s="185">
        <v>252219.59384615399</v>
      </c>
      <c r="T81" s="186">
        <v>2</v>
      </c>
    </row>
    <row r="82" spans="1:20" x14ac:dyDescent="0.25">
      <c r="A82" s="198"/>
      <c r="B82">
        <v>0</v>
      </c>
      <c r="C82">
        <v>21201</v>
      </c>
      <c r="D82">
        <v>21321</v>
      </c>
      <c r="E82">
        <v>21681</v>
      </c>
      <c r="F82">
        <v>21801</v>
      </c>
      <c r="G82" t="s">
        <v>984</v>
      </c>
      <c r="H82" t="s">
        <v>985</v>
      </c>
      <c r="I82" t="s">
        <v>580</v>
      </c>
      <c r="J82" t="s">
        <v>865</v>
      </c>
      <c r="K82" t="s">
        <v>867</v>
      </c>
      <c r="L82" t="s">
        <v>868</v>
      </c>
      <c r="M82" t="s">
        <v>449</v>
      </c>
      <c r="N82" t="s">
        <v>869</v>
      </c>
      <c r="O82" s="81" t="s">
        <v>520</v>
      </c>
      <c r="P82" t="s">
        <v>61</v>
      </c>
      <c r="Q82" t="s">
        <v>466</v>
      </c>
      <c r="R82" s="185">
        <v>22783.566115384601</v>
      </c>
      <c r="S82" s="185">
        <v>151890.44076923101</v>
      </c>
      <c r="T82" s="186">
        <v>1</v>
      </c>
    </row>
    <row r="83" spans="1:20" x14ac:dyDescent="0.25">
      <c r="A83" s="198"/>
      <c r="B83">
        <v>0</v>
      </c>
      <c r="C83">
        <v>21201</v>
      </c>
      <c r="D83">
        <v>21321</v>
      </c>
      <c r="E83">
        <v>21681</v>
      </c>
      <c r="F83">
        <v>21801</v>
      </c>
      <c r="G83" t="s">
        <v>984</v>
      </c>
      <c r="H83" t="s">
        <v>985</v>
      </c>
      <c r="I83" t="s">
        <v>580</v>
      </c>
      <c r="J83" t="s">
        <v>865</v>
      </c>
      <c r="K83" t="s">
        <v>867</v>
      </c>
      <c r="L83" t="s">
        <v>868</v>
      </c>
      <c r="M83" t="s">
        <v>449</v>
      </c>
      <c r="N83" t="s">
        <v>869</v>
      </c>
      <c r="O83" s="81" t="s">
        <v>520</v>
      </c>
      <c r="P83" t="s">
        <v>62</v>
      </c>
      <c r="Q83" t="s">
        <v>471</v>
      </c>
      <c r="R83" s="185">
        <v>5130.7671384615396</v>
      </c>
      <c r="S83" s="185">
        <v>64134.589230769197</v>
      </c>
      <c r="T83" s="186">
        <v>1</v>
      </c>
    </row>
    <row r="84" spans="1:20" x14ac:dyDescent="0.25">
      <c r="A84" s="198"/>
      <c r="B84">
        <v>0</v>
      </c>
      <c r="C84">
        <v>21201</v>
      </c>
      <c r="D84">
        <v>21321</v>
      </c>
      <c r="E84">
        <v>21681</v>
      </c>
      <c r="F84">
        <v>21801</v>
      </c>
      <c r="G84" t="s">
        <v>984</v>
      </c>
      <c r="H84" t="s">
        <v>985</v>
      </c>
      <c r="I84" t="s">
        <v>580</v>
      </c>
      <c r="J84" t="s">
        <v>865</v>
      </c>
      <c r="K84" t="s">
        <v>867</v>
      </c>
      <c r="L84" t="s">
        <v>868</v>
      </c>
      <c r="M84" t="s">
        <v>449</v>
      </c>
      <c r="N84" t="s">
        <v>869</v>
      </c>
      <c r="O84" s="81" t="s">
        <v>520</v>
      </c>
      <c r="P84" t="s">
        <v>63</v>
      </c>
      <c r="Q84" t="s">
        <v>476</v>
      </c>
      <c r="R84" s="185">
        <v>21453.691307692301</v>
      </c>
      <c r="S84" s="185">
        <v>214536.913076923</v>
      </c>
      <c r="T84" s="186">
        <v>2</v>
      </c>
    </row>
    <row r="85" spans="1:20" x14ac:dyDescent="0.25">
      <c r="A85" s="198"/>
      <c r="B85">
        <v>0</v>
      </c>
      <c r="C85">
        <v>21201</v>
      </c>
      <c r="D85">
        <v>21321</v>
      </c>
      <c r="E85">
        <v>21681</v>
      </c>
      <c r="F85">
        <v>21801</v>
      </c>
      <c r="G85" t="s">
        <v>984</v>
      </c>
      <c r="H85" t="s">
        <v>985</v>
      </c>
      <c r="I85" t="s">
        <v>580</v>
      </c>
      <c r="J85" t="s">
        <v>865</v>
      </c>
      <c r="K85" t="s">
        <v>867</v>
      </c>
      <c r="L85" t="s">
        <v>868</v>
      </c>
      <c r="M85" t="s">
        <v>449</v>
      </c>
      <c r="N85" t="s">
        <v>869</v>
      </c>
      <c r="O85" s="81" t="s">
        <v>520</v>
      </c>
      <c r="P85" t="s">
        <v>64</v>
      </c>
      <c r="Q85" t="s">
        <v>471</v>
      </c>
      <c r="R85" s="185">
        <v>2177.6902153846199</v>
      </c>
      <c r="S85" s="185">
        <v>27221.127692307698</v>
      </c>
      <c r="T85" s="186">
        <v>1</v>
      </c>
    </row>
    <row r="86" spans="1:20" x14ac:dyDescent="0.25">
      <c r="A86" s="198"/>
      <c r="B86">
        <v>0</v>
      </c>
      <c r="C86">
        <v>21201</v>
      </c>
      <c r="D86">
        <v>21321</v>
      </c>
      <c r="E86">
        <v>21681</v>
      </c>
      <c r="F86">
        <v>21801</v>
      </c>
      <c r="G86" t="s">
        <v>984</v>
      </c>
      <c r="H86" t="s">
        <v>985</v>
      </c>
      <c r="I86" t="s">
        <v>580</v>
      </c>
      <c r="J86" t="s">
        <v>865</v>
      </c>
      <c r="K86" t="s">
        <v>867</v>
      </c>
      <c r="L86" t="s">
        <v>868</v>
      </c>
      <c r="M86" t="s">
        <v>449</v>
      </c>
      <c r="N86" t="s">
        <v>869</v>
      </c>
      <c r="O86" s="81" t="s">
        <v>520</v>
      </c>
      <c r="P86" t="s">
        <v>64</v>
      </c>
      <c r="Q86" t="s">
        <v>465</v>
      </c>
      <c r="R86" s="185">
        <v>8515.3746923076906</v>
      </c>
      <c r="S86" s="185">
        <v>85153.746923076906</v>
      </c>
      <c r="T86" s="186">
        <v>1</v>
      </c>
    </row>
    <row r="87" spans="1:20" x14ac:dyDescent="0.25">
      <c r="A87" s="198"/>
      <c r="B87">
        <v>0</v>
      </c>
      <c r="C87">
        <v>21201</v>
      </c>
      <c r="D87">
        <v>21321</v>
      </c>
      <c r="E87">
        <v>21681</v>
      </c>
      <c r="F87">
        <v>21801</v>
      </c>
      <c r="G87" t="s">
        <v>984</v>
      </c>
      <c r="H87" t="s">
        <v>985</v>
      </c>
      <c r="I87" t="s">
        <v>580</v>
      </c>
      <c r="J87" t="s">
        <v>865</v>
      </c>
      <c r="K87" t="s">
        <v>867</v>
      </c>
      <c r="L87" t="s">
        <v>868</v>
      </c>
      <c r="M87" t="s">
        <v>449</v>
      </c>
      <c r="N87" t="s">
        <v>869</v>
      </c>
      <c r="O87" s="81" t="s">
        <v>520</v>
      </c>
      <c r="P87" t="s">
        <v>64</v>
      </c>
      <c r="Q87" t="s">
        <v>476</v>
      </c>
      <c r="R87" s="185">
        <v>9652.6361538461497</v>
      </c>
      <c r="S87" s="185">
        <v>96526.361538461497</v>
      </c>
      <c r="T87" s="186">
        <v>1</v>
      </c>
    </row>
    <row r="88" spans="1:20" x14ac:dyDescent="0.25">
      <c r="A88" s="198"/>
      <c r="B88">
        <v>0</v>
      </c>
      <c r="C88">
        <v>21201</v>
      </c>
      <c r="D88">
        <v>21321</v>
      </c>
      <c r="E88">
        <v>21681</v>
      </c>
      <c r="F88">
        <v>21801</v>
      </c>
      <c r="G88" t="s">
        <v>984</v>
      </c>
      <c r="H88" t="s">
        <v>985</v>
      </c>
      <c r="I88" t="s">
        <v>580</v>
      </c>
      <c r="J88" t="s">
        <v>865</v>
      </c>
      <c r="K88" t="s">
        <v>867</v>
      </c>
      <c r="L88" t="s">
        <v>868</v>
      </c>
      <c r="M88" t="s">
        <v>449</v>
      </c>
      <c r="N88" t="s">
        <v>869</v>
      </c>
      <c r="O88" s="81" t="s">
        <v>520</v>
      </c>
      <c r="P88" t="s">
        <v>64</v>
      </c>
      <c r="Q88" t="s">
        <v>466</v>
      </c>
      <c r="R88" s="185">
        <v>19189.351615384599</v>
      </c>
      <c r="S88" s="185">
        <v>127929.010769231</v>
      </c>
      <c r="T88" s="186">
        <v>1</v>
      </c>
    </row>
    <row r="89" spans="1:20" x14ac:dyDescent="0.25">
      <c r="A89" s="198"/>
      <c r="B89">
        <v>0</v>
      </c>
      <c r="C89">
        <v>21201</v>
      </c>
      <c r="D89">
        <v>21321</v>
      </c>
      <c r="E89">
        <v>21681</v>
      </c>
      <c r="F89">
        <v>21801</v>
      </c>
      <c r="G89" t="s">
        <v>984</v>
      </c>
      <c r="H89" t="s">
        <v>985</v>
      </c>
      <c r="I89" t="s">
        <v>580</v>
      </c>
      <c r="J89" t="s">
        <v>865</v>
      </c>
      <c r="K89" t="s">
        <v>867</v>
      </c>
      <c r="L89" t="s">
        <v>868</v>
      </c>
      <c r="M89" t="s">
        <v>449</v>
      </c>
      <c r="N89" t="s">
        <v>869</v>
      </c>
      <c r="O89" s="81" t="s">
        <v>520</v>
      </c>
      <c r="P89" t="s">
        <v>66</v>
      </c>
      <c r="Q89" t="s">
        <v>475</v>
      </c>
      <c r="R89" s="185">
        <v>13924.861061538501</v>
      </c>
      <c r="S89" s="185">
        <v>154720.67846153799</v>
      </c>
      <c r="T89" s="186">
        <v>2</v>
      </c>
    </row>
    <row r="90" spans="1:20" x14ac:dyDescent="0.25">
      <c r="A90" s="198"/>
      <c r="B90">
        <v>0</v>
      </c>
      <c r="C90">
        <v>21201</v>
      </c>
      <c r="D90">
        <v>21321</v>
      </c>
      <c r="E90">
        <v>21681</v>
      </c>
      <c r="F90">
        <v>21801</v>
      </c>
      <c r="G90" t="s">
        <v>984</v>
      </c>
      <c r="H90" t="s">
        <v>985</v>
      </c>
      <c r="I90" t="s">
        <v>580</v>
      </c>
      <c r="J90" t="s">
        <v>865</v>
      </c>
      <c r="K90" t="s">
        <v>867</v>
      </c>
      <c r="L90" t="s">
        <v>868</v>
      </c>
      <c r="M90" t="s">
        <v>449</v>
      </c>
      <c r="N90" t="s">
        <v>869</v>
      </c>
      <c r="O90" s="81" t="s">
        <v>520</v>
      </c>
      <c r="P90" t="s">
        <v>66</v>
      </c>
      <c r="Q90" t="s">
        <v>465</v>
      </c>
      <c r="R90" s="185">
        <v>16612.3249230769</v>
      </c>
      <c r="S90" s="185">
        <v>166123.249230769</v>
      </c>
      <c r="T90" s="186">
        <v>2</v>
      </c>
    </row>
    <row r="91" spans="1:20" x14ac:dyDescent="0.25">
      <c r="A91" s="198"/>
      <c r="B91">
        <v>0</v>
      </c>
      <c r="C91">
        <v>21201</v>
      </c>
      <c r="D91">
        <v>21321</v>
      </c>
      <c r="E91">
        <v>21681</v>
      </c>
      <c r="F91">
        <v>21801</v>
      </c>
      <c r="G91" t="s">
        <v>984</v>
      </c>
      <c r="H91" t="s">
        <v>985</v>
      </c>
      <c r="I91" t="s">
        <v>580</v>
      </c>
      <c r="J91" t="s">
        <v>865</v>
      </c>
      <c r="K91" t="s">
        <v>867</v>
      </c>
      <c r="L91" t="s">
        <v>868</v>
      </c>
      <c r="M91" t="s">
        <v>449</v>
      </c>
      <c r="N91" t="s">
        <v>869</v>
      </c>
      <c r="O91" s="81" t="s">
        <v>520</v>
      </c>
      <c r="P91" t="s">
        <v>66</v>
      </c>
      <c r="Q91" t="s">
        <v>476</v>
      </c>
      <c r="R91" s="185">
        <v>8942.56946153846</v>
      </c>
      <c r="S91" s="185">
        <v>89425.694615384593</v>
      </c>
      <c r="T91" s="186">
        <v>1</v>
      </c>
    </row>
    <row r="92" spans="1:20" x14ac:dyDescent="0.25">
      <c r="A92" s="198"/>
      <c r="B92">
        <v>0</v>
      </c>
      <c r="C92">
        <v>21201</v>
      </c>
      <c r="D92">
        <v>21321</v>
      </c>
      <c r="E92">
        <v>21681</v>
      </c>
      <c r="F92">
        <v>21801</v>
      </c>
      <c r="G92" t="s">
        <v>984</v>
      </c>
      <c r="H92" t="s">
        <v>985</v>
      </c>
      <c r="I92" t="s">
        <v>580</v>
      </c>
      <c r="J92" t="s">
        <v>865</v>
      </c>
      <c r="K92" t="s">
        <v>867</v>
      </c>
      <c r="L92" t="s">
        <v>868</v>
      </c>
      <c r="M92" t="s">
        <v>449</v>
      </c>
      <c r="N92" t="s">
        <v>869</v>
      </c>
      <c r="O92" s="81" t="s">
        <v>520</v>
      </c>
      <c r="P92" t="s">
        <v>66</v>
      </c>
      <c r="Q92" t="s">
        <v>466</v>
      </c>
      <c r="R92" s="185">
        <v>17899.3125</v>
      </c>
      <c r="S92" s="185">
        <v>119328.75</v>
      </c>
      <c r="T92" s="186">
        <v>1</v>
      </c>
    </row>
    <row r="93" spans="1:20" x14ac:dyDescent="0.25">
      <c r="A93" s="198"/>
      <c r="B93">
        <v>0</v>
      </c>
      <c r="C93">
        <v>21201</v>
      </c>
      <c r="D93">
        <v>21321</v>
      </c>
      <c r="E93">
        <v>21681</v>
      </c>
      <c r="F93">
        <v>21801</v>
      </c>
      <c r="G93" t="s">
        <v>984</v>
      </c>
      <c r="H93" t="s">
        <v>985</v>
      </c>
      <c r="I93" t="s">
        <v>580</v>
      </c>
      <c r="J93" t="s">
        <v>865</v>
      </c>
      <c r="K93" t="s">
        <v>867</v>
      </c>
      <c r="L93" t="s">
        <v>868</v>
      </c>
      <c r="M93" t="s">
        <v>449</v>
      </c>
      <c r="N93" t="s">
        <v>869</v>
      </c>
      <c r="O93" s="81" t="s">
        <v>520</v>
      </c>
      <c r="P93" t="s">
        <v>84</v>
      </c>
      <c r="Q93" t="s">
        <v>476</v>
      </c>
      <c r="R93" s="185">
        <v>12575.170923076899</v>
      </c>
      <c r="S93" s="185">
        <v>125751.709230769</v>
      </c>
      <c r="T93" s="186">
        <v>1</v>
      </c>
    </row>
    <row r="94" spans="1:20" x14ac:dyDescent="0.25">
      <c r="A94" s="198"/>
      <c r="B94">
        <v>0</v>
      </c>
      <c r="C94">
        <v>21201</v>
      </c>
      <c r="D94">
        <v>21321</v>
      </c>
      <c r="E94">
        <v>21681</v>
      </c>
      <c r="F94">
        <v>22281</v>
      </c>
      <c r="G94" t="s">
        <v>984</v>
      </c>
      <c r="H94" t="s">
        <v>985</v>
      </c>
      <c r="I94" t="s">
        <v>580</v>
      </c>
      <c r="J94" t="s">
        <v>865</v>
      </c>
      <c r="K94" t="s">
        <v>867</v>
      </c>
      <c r="L94" t="s">
        <v>868</v>
      </c>
      <c r="M94" t="s">
        <v>566</v>
      </c>
      <c r="N94" t="s">
        <v>870</v>
      </c>
      <c r="O94" s="81" t="s">
        <v>520</v>
      </c>
      <c r="P94" t="s">
        <v>59</v>
      </c>
      <c r="Q94" t="s">
        <v>471</v>
      </c>
      <c r="R94" s="185">
        <v>8221.2062769230706</v>
      </c>
      <c r="S94" s="185">
        <v>102765.078461538</v>
      </c>
      <c r="T94" s="186">
        <v>2</v>
      </c>
    </row>
    <row r="95" spans="1:20" x14ac:dyDescent="0.25">
      <c r="A95" s="198"/>
      <c r="B95">
        <v>0</v>
      </c>
      <c r="C95">
        <v>21201</v>
      </c>
      <c r="D95">
        <v>21321</v>
      </c>
      <c r="E95">
        <v>21681</v>
      </c>
      <c r="F95">
        <v>22281</v>
      </c>
      <c r="G95" t="s">
        <v>984</v>
      </c>
      <c r="H95" t="s">
        <v>985</v>
      </c>
      <c r="I95" t="s">
        <v>580</v>
      </c>
      <c r="J95" t="s">
        <v>865</v>
      </c>
      <c r="K95" t="s">
        <v>867</v>
      </c>
      <c r="L95" t="s">
        <v>868</v>
      </c>
      <c r="M95" t="s">
        <v>566</v>
      </c>
      <c r="N95" t="s">
        <v>870</v>
      </c>
      <c r="O95" s="81" t="s">
        <v>520</v>
      </c>
      <c r="P95" t="s">
        <v>59</v>
      </c>
      <c r="Q95" t="s">
        <v>475</v>
      </c>
      <c r="R95" s="185">
        <v>29071.375546153798</v>
      </c>
      <c r="S95" s="185">
        <v>323015.28384615399</v>
      </c>
      <c r="T95" s="186">
        <v>4</v>
      </c>
    </row>
    <row r="96" spans="1:20" x14ac:dyDescent="0.25">
      <c r="A96" s="198"/>
      <c r="B96">
        <v>0</v>
      </c>
      <c r="C96">
        <v>21201</v>
      </c>
      <c r="D96">
        <v>21321</v>
      </c>
      <c r="E96">
        <v>21681</v>
      </c>
      <c r="F96">
        <v>22281</v>
      </c>
      <c r="G96" t="s">
        <v>984</v>
      </c>
      <c r="H96" t="s">
        <v>985</v>
      </c>
      <c r="I96" t="s">
        <v>580</v>
      </c>
      <c r="J96" t="s">
        <v>865</v>
      </c>
      <c r="K96" t="s">
        <v>867</v>
      </c>
      <c r="L96" t="s">
        <v>868</v>
      </c>
      <c r="M96" t="s">
        <v>566</v>
      </c>
      <c r="N96" t="s">
        <v>870</v>
      </c>
      <c r="O96" s="81" t="s">
        <v>520</v>
      </c>
      <c r="P96" t="s">
        <v>59</v>
      </c>
      <c r="Q96" t="s">
        <v>465</v>
      </c>
      <c r="R96" s="185">
        <v>17275.706769230801</v>
      </c>
      <c r="S96" s="185">
        <v>172757.06769230799</v>
      </c>
      <c r="T96" s="186">
        <v>2</v>
      </c>
    </row>
    <row r="97" spans="1:20" x14ac:dyDescent="0.25">
      <c r="A97" s="198"/>
      <c r="B97">
        <v>0</v>
      </c>
      <c r="C97">
        <v>21201</v>
      </c>
      <c r="D97">
        <v>21321</v>
      </c>
      <c r="E97">
        <v>21681</v>
      </c>
      <c r="F97">
        <v>22281</v>
      </c>
      <c r="G97" t="s">
        <v>984</v>
      </c>
      <c r="H97" t="s">
        <v>985</v>
      </c>
      <c r="I97" t="s">
        <v>580</v>
      </c>
      <c r="J97" t="s">
        <v>865</v>
      </c>
      <c r="K97" t="s">
        <v>867</v>
      </c>
      <c r="L97" t="s">
        <v>868</v>
      </c>
      <c r="M97" t="s">
        <v>566</v>
      </c>
      <c r="N97" t="s">
        <v>870</v>
      </c>
      <c r="O97" s="81" t="s">
        <v>520</v>
      </c>
      <c r="P97" t="s">
        <v>59</v>
      </c>
      <c r="Q97" t="s">
        <v>476</v>
      </c>
      <c r="R97" s="185">
        <v>42779.999230769201</v>
      </c>
      <c r="S97" s="185">
        <v>427799.99230769201</v>
      </c>
      <c r="T97" s="186">
        <v>4</v>
      </c>
    </row>
    <row r="98" spans="1:20" x14ac:dyDescent="0.25">
      <c r="A98" s="198"/>
      <c r="B98">
        <v>0</v>
      </c>
      <c r="C98">
        <v>21201</v>
      </c>
      <c r="D98">
        <v>21321</v>
      </c>
      <c r="E98">
        <v>21681</v>
      </c>
      <c r="F98">
        <v>22281</v>
      </c>
      <c r="G98" t="s">
        <v>984</v>
      </c>
      <c r="H98" t="s">
        <v>985</v>
      </c>
      <c r="I98" t="s">
        <v>580</v>
      </c>
      <c r="J98" t="s">
        <v>865</v>
      </c>
      <c r="K98" t="s">
        <v>867</v>
      </c>
      <c r="L98" t="s">
        <v>868</v>
      </c>
      <c r="M98" t="s">
        <v>566</v>
      </c>
      <c r="N98" t="s">
        <v>870</v>
      </c>
      <c r="O98" s="81" t="s">
        <v>520</v>
      </c>
      <c r="P98" t="s">
        <v>59</v>
      </c>
      <c r="Q98" t="s">
        <v>466</v>
      </c>
      <c r="R98" s="185">
        <v>217081.57476923001</v>
      </c>
      <c r="S98" s="185">
        <v>1447210.4984615401</v>
      </c>
      <c r="T98" s="186">
        <v>11</v>
      </c>
    </row>
    <row r="99" spans="1:20" x14ac:dyDescent="0.25">
      <c r="A99" s="198"/>
      <c r="B99">
        <v>0</v>
      </c>
      <c r="C99">
        <v>21201</v>
      </c>
      <c r="D99">
        <v>21321</v>
      </c>
      <c r="E99">
        <v>21681</v>
      </c>
      <c r="F99">
        <v>22281</v>
      </c>
      <c r="G99" t="s">
        <v>984</v>
      </c>
      <c r="H99" t="s">
        <v>985</v>
      </c>
      <c r="I99" t="s">
        <v>580</v>
      </c>
      <c r="J99" t="s">
        <v>865</v>
      </c>
      <c r="K99" t="s">
        <v>867</v>
      </c>
      <c r="L99" t="s">
        <v>868</v>
      </c>
      <c r="M99" t="s">
        <v>566</v>
      </c>
      <c r="N99" t="s">
        <v>870</v>
      </c>
      <c r="O99" s="81" t="s">
        <v>520</v>
      </c>
      <c r="P99" t="s">
        <v>59</v>
      </c>
      <c r="Q99" t="s">
        <v>467</v>
      </c>
      <c r="R99" s="185">
        <v>119509.94046153899</v>
      </c>
      <c r="S99" s="185">
        <v>597549.70230769203</v>
      </c>
      <c r="T99" s="186">
        <v>4</v>
      </c>
    </row>
    <row r="100" spans="1:20" x14ac:dyDescent="0.25">
      <c r="A100" s="198"/>
      <c r="B100">
        <v>0</v>
      </c>
      <c r="C100">
        <v>21201</v>
      </c>
      <c r="D100">
        <v>21321</v>
      </c>
      <c r="E100">
        <v>21681</v>
      </c>
      <c r="F100">
        <v>22281</v>
      </c>
      <c r="G100" t="s">
        <v>984</v>
      </c>
      <c r="H100" t="s">
        <v>985</v>
      </c>
      <c r="I100" t="s">
        <v>580</v>
      </c>
      <c r="J100" t="s">
        <v>865</v>
      </c>
      <c r="K100" t="s">
        <v>867</v>
      </c>
      <c r="L100" t="s">
        <v>868</v>
      </c>
      <c r="M100" t="s">
        <v>566</v>
      </c>
      <c r="N100" t="s">
        <v>870</v>
      </c>
      <c r="O100" s="81" t="s">
        <v>520</v>
      </c>
      <c r="P100" t="s">
        <v>59</v>
      </c>
      <c r="Q100" t="s">
        <v>468</v>
      </c>
      <c r="R100" s="185">
        <v>45478.2090384615</v>
      </c>
      <c r="S100" s="185">
        <v>181912.836153846</v>
      </c>
      <c r="T100" s="186">
        <v>1</v>
      </c>
    </row>
    <row r="101" spans="1:20" x14ac:dyDescent="0.25">
      <c r="A101" s="198"/>
      <c r="B101">
        <v>0</v>
      </c>
      <c r="C101">
        <v>21201</v>
      </c>
      <c r="D101">
        <v>21321</v>
      </c>
      <c r="E101">
        <v>21681</v>
      </c>
      <c r="F101">
        <v>22281</v>
      </c>
      <c r="G101" t="s">
        <v>984</v>
      </c>
      <c r="H101" t="s">
        <v>985</v>
      </c>
      <c r="I101" t="s">
        <v>580</v>
      </c>
      <c r="J101" t="s">
        <v>865</v>
      </c>
      <c r="K101" t="s">
        <v>867</v>
      </c>
      <c r="L101" t="s">
        <v>868</v>
      </c>
      <c r="M101" t="s">
        <v>566</v>
      </c>
      <c r="N101" t="s">
        <v>870</v>
      </c>
      <c r="O101" s="81" t="s">
        <v>520</v>
      </c>
      <c r="P101" t="s">
        <v>59</v>
      </c>
      <c r="Q101" t="s">
        <v>478</v>
      </c>
      <c r="R101" s="185">
        <v>72097.081615384493</v>
      </c>
      <c r="S101" s="185">
        <v>240323.60538461499</v>
      </c>
      <c r="T101" s="186">
        <v>1</v>
      </c>
    </row>
    <row r="102" spans="1:20" x14ac:dyDescent="0.25">
      <c r="A102" s="198"/>
      <c r="B102">
        <v>0</v>
      </c>
      <c r="C102">
        <v>21201</v>
      </c>
      <c r="D102">
        <v>21321</v>
      </c>
      <c r="E102">
        <v>21681</v>
      </c>
      <c r="F102">
        <v>22401</v>
      </c>
      <c r="G102" t="s">
        <v>984</v>
      </c>
      <c r="H102" t="s">
        <v>985</v>
      </c>
      <c r="I102" t="s">
        <v>580</v>
      </c>
      <c r="J102" t="s">
        <v>865</v>
      </c>
      <c r="K102" t="s">
        <v>867</v>
      </c>
      <c r="L102" t="s">
        <v>868</v>
      </c>
      <c r="M102" t="s">
        <v>871</v>
      </c>
      <c r="N102" t="s">
        <v>872</v>
      </c>
      <c r="O102" s="81" t="s">
        <v>520</v>
      </c>
      <c r="P102" t="s">
        <v>59</v>
      </c>
      <c r="Q102" t="s">
        <v>474</v>
      </c>
      <c r="R102" s="185">
        <v>3389.4009230769202</v>
      </c>
      <c r="S102" s="185">
        <v>56490.015384615399</v>
      </c>
      <c r="T102" s="186">
        <v>1</v>
      </c>
    </row>
    <row r="103" spans="1:20" x14ac:dyDescent="0.25">
      <c r="A103" s="198"/>
      <c r="B103">
        <v>0</v>
      </c>
      <c r="C103">
        <v>21201</v>
      </c>
      <c r="D103">
        <v>21321</v>
      </c>
      <c r="E103">
        <v>21681</v>
      </c>
      <c r="F103">
        <v>22401</v>
      </c>
      <c r="G103" t="s">
        <v>984</v>
      </c>
      <c r="H103" t="s">
        <v>985</v>
      </c>
      <c r="I103" t="s">
        <v>580</v>
      </c>
      <c r="J103" t="s">
        <v>865</v>
      </c>
      <c r="K103" t="s">
        <v>867</v>
      </c>
      <c r="L103" t="s">
        <v>868</v>
      </c>
      <c r="M103" t="s">
        <v>871</v>
      </c>
      <c r="N103" t="s">
        <v>872</v>
      </c>
      <c r="O103" s="81" t="s">
        <v>520</v>
      </c>
      <c r="P103" t="s">
        <v>59</v>
      </c>
      <c r="Q103" t="s">
        <v>471</v>
      </c>
      <c r="R103" s="185">
        <v>42788.5378461539</v>
      </c>
      <c r="S103" s="185">
        <v>534856.72307692305</v>
      </c>
      <c r="T103" s="186">
        <v>9</v>
      </c>
    </row>
    <row r="104" spans="1:20" x14ac:dyDescent="0.25">
      <c r="A104" s="198"/>
      <c r="B104">
        <v>0</v>
      </c>
      <c r="C104">
        <v>21201</v>
      </c>
      <c r="D104">
        <v>21321</v>
      </c>
      <c r="E104">
        <v>21681</v>
      </c>
      <c r="F104">
        <v>22401</v>
      </c>
      <c r="G104" t="s">
        <v>984</v>
      </c>
      <c r="H104" t="s">
        <v>985</v>
      </c>
      <c r="I104" t="s">
        <v>580</v>
      </c>
      <c r="J104" t="s">
        <v>865</v>
      </c>
      <c r="K104" t="s">
        <v>867</v>
      </c>
      <c r="L104" t="s">
        <v>868</v>
      </c>
      <c r="M104" t="s">
        <v>871</v>
      </c>
      <c r="N104" t="s">
        <v>872</v>
      </c>
      <c r="O104" s="81" t="s">
        <v>520</v>
      </c>
      <c r="P104" t="s">
        <v>59</v>
      </c>
      <c r="Q104" t="s">
        <v>475</v>
      </c>
      <c r="R104" s="185">
        <v>154691.87266384601</v>
      </c>
      <c r="S104" s="185">
        <v>1718798.58515385</v>
      </c>
      <c r="T104" s="186">
        <v>25</v>
      </c>
    </row>
    <row r="105" spans="1:20" x14ac:dyDescent="0.25">
      <c r="A105" s="198"/>
      <c r="B105">
        <v>0</v>
      </c>
      <c r="C105">
        <v>21201</v>
      </c>
      <c r="D105">
        <v>21321</v>
      </c>
      <c r="E105">
        <v>21681</v>
      </c>
      <c r="F105">
        <v>22401</v>
      </c>
      <c r="G105" t="s">
        <v>984</v>
      </c>
      <c r="H105" t="s">
        <v>985</v>
      </c>
      <c r="I105" t="s">
        <v>580</v>
      </c>
      <c r="J105" t="s">
        <v>865</v>
      </c>
      <c r="K105" t="s">
        <v>867</v>
      </c>
      <c r="L105" t="s">
        <v>868</v>
      </c>
      <c r="M105" t="s">
        <v>871</v>
      </c>
      <c r="N105" t="s">
        <v>872</v>
      </c>
      <c r="O105" s="81" t="s">
        <v>520</v>
      </c>
      <c r="P105" t="s">
        <v>59</v>
      </c>
      <c r="Q105" t="s">
        <v>465</v>
      </c>
      <c r="R105" s="185">
        <v>214355.561761538</v>
      </c>
      <c r="S105" s="185">
        <v>2143555.6176153799</v>
      </c>
      <c r="T105" s="186">
        <v>25</v>
      </c>
    </row>
    <row r="106" spans="1:20" x14ac:dyDescent="0.25">
      <c r="A106" s="198"/>
      <c r="B106">
        <v>0</v>
      </c>
      <c r="C106">
        <v>21201</v>
      </c>
      <c r="D106">
        <v>21321</v>
      </c>
      <c r="E106">
        <v>21681</v>
      </c>
      <c r="F106">
        <v>22401</v>
      </c>
      <c r="G106" t="s">
        <v>984</v>
      </c>
      <c r="H106" t="s">
        <v>985</v>
      </c>
      <c r="I106" t="s">
        <v>580</v>
      </c>
      <c r="J106" t="s">
        <v>865</v>
      </c>
      <c r="K106" t="s">
        <v>867</v>
      </c>
      <c r="L106" t="s">
        <v>868</v>
      </c>
      <c r="M106" t="s">
        <v>871</v>
      </c>
      <c r="N106" t="s">
        <v>872</v>
      </c>
      <c r="O106" s="81" t="s">
        <v>520</v>
      </c>
      <c r="P106" t="s">
        <v>59</v>
      </c>
      <c r="Q106" t="s">
        <v>476</v>
      </c>
      <c r="R106" s="185">
        <v>184545.99566153801</v>
      </c>
      <c r="S106" s="185">
        <v>1845459.95661538</v>
      </c>
      <c r="T106" s="186">
        <v>18</v>
      </c>
    </row>
    <row r="107" spans="1:20" x14ac:dyDescent="0.25">
      <c r="A107" s="198"/>
      <c r="B107">
        <v>0</v>
      </c>
      <c r="C107">
        <v>21201</v>
      </c>
      <c r="D107">
        <v>21321</v>
      </c>
      <c r="E107">
        <v>21681</v>
      </c>
      <c r="F107">
        <v>22401</v>
      </c>
      <c r="G107" t="s">
        <v>984</v>
      </c>
      <c r="H107" t="s">
        <v>985</v>
      </c>
      <c r="I107" t="s">
        <v>580</v>
      </c>
      <c r="J107" t="s">
        <v>865</v>
      </c>
      <c r="K107" t="s">
        <v>867</v>
      </c>
      <c r="L107" t="s">
        <v>868</v>
      </c>
      <c r="M107" t="s">
        <v>871</v>
      </c>
      <c r="N107" t="s">
        <v>872</v>
      </c>
      <c r="O107" s="81" t="s">
        <v>520</v>
      </c>
      <c r="P107" t="s">
        <v>59</v>
      </c>
      <c r="Q107" t="s">
        <v>466</v>
      </c>
      <c r="R107" s="185">
        <v>613663.88007692294</v>
      </c>
      <c r="S107" s="185">
        <v>4091092.5338461502</v>
      </c>
      <c r="T107" s="186">
        <v>33</v>
      </c>
    </row>
    <row r="108" spans="1:20" x14ac:dyDescent="0.25">
      <c r="A108" s="198"/>
      <c r="B108">
        <v>0</v>
      </c>
      <c r="C108">
        <v>21201</v>
      </c>
      <c r="D108">
        <v>21321</v>
      </c>
      <c r="E108">
        <v>21681</v>
      </c>
      <c r="F108">
        <v>22401</v>
      </c>
      <c r="G108" t="s">
        <v>984</v>
      </c>
      <c r="H108" t="s">
        <v>985</v>
      </c>
      <c r="I108" t="s">
        <v>580</v>
      </c>
      <c r="J108" t="s">
        <v>865</v>
      </c>
      <c r="K108" t="s">
        <v>867</v>
      </c>
      <c r="L108" t="s">
        <v>868</v>
      </c>
      <c r="M108" t="s">
        <v>871</v>
      </c>
      <c r="N108" t="s">
        <v>872</v>
      </c>
      <c r="O108" s="81" t="s">
        <v>520</v>
      </c>
      <c r="P108" t="s">
        <v>59</v>
      </c>
      <c r="Q108" t="s">
        <v>467</v>
      </c>
      <c r="R108" s="185">
        <v>350601.36686153902</v>
      </c>
      <c r="S108" s="185">
        <v>1753006.8343076899</v>
      </c>
      <c r="T108" s="186">
        <v>12</v>
      </c>
    </row>
    <row r="109" spans="1:20" x14ac:dyDescent="0.25">
      <c r="A109" s="198"/>
      <c r="B109">
        <v>0</v>
      </c>
      <c r="C109">
        <v>21201</v>
      </c>
      <c r="D109">
        <v>21321</v>
      </c>
      <c r="E109">
        <v>21681</v>
      </c>
      <c r="F109">
        <v>22401</v>
      </c>
      <c r="G109" t="s">
        <v>984</v>
      </c>
      <c r="H109" t="s">
        <v>985</v>
      </c>
      <c r="I109" t="s">
        <v>580</v>
      </c>
      <c r="J109" t="s">
        <v>865</v>
      </c>
      <c r="K109" t="s">
        <v>867</v>
      </c>
      <c r="L109" t="s">
        <v>868</v>
      </c>
      <c r="M109" t="s">
        <v>871</v>
      </c>
      <c r="N109" t="s">
        <v>872</v>
      </c>
      <c r="O109" s="81" t="s">
        <v>520</v>
      </c>
      <c r="P109" t="s">
        <v>59</v>
      </c>
      <c r="Q109" t="s">
        <v>468</v>
      </c>
      <c r="R109" s="185">
        <v>370034.34076923103</v>
      </c>
      <c r="S109" s="185">
        <v>1480137.3630769199</v>
      </c>
      <c r="T109" s="186">
        <v>9</v>
      </c>
    </row>
    <row r="110" spans="1:20" x14ac:dyDescent="0.25">
      <c r="A110" s="198"/>
      <c r="B110">
        <v>0</v>
      </c>
      <c r="C110">
        <v>21201</v>
      </c>
      <c r="D110">
        <v>21321</v>
      </c>
      <c r="E110">
        <v>21681</v>
      </c>
      <c r="F110">
        <v>22401</v>
      </c>
      <c r="G110" t="s">
        <v>984</v>
      </c>
      <c r="H110" t="s">
        <v>985</v>
      </c>
      <c r="I110" t="s">
        <v>580</v>
      </c>
      <c r="J110" t="s">
        <v>865</v>
      </c>
      <c r="K110" t="s">
        <v>867</v>
      </c>
      <c r="L110" t="s">
        <v>868</v>
      </c>
      <c r="M110" t="s">
        <v>871</v>
      </c>
      <c r="N110" t="s">
        <v>872</v>
      </c>
      <c r="O110" s="81" t="s">
        <v>520</v>
      </c>
      <c r="P110" t="s">
        <v>59</v>
      </c>
      <c r="Q110" t="s">
        <v>478</v>
      </c>
      <c r="R110" s="185">
        <v>186768.313384615</v>
      </c>
      <c r="S110" s="185">
        <v>622561.04461538501</v>
      </c>
      <c r="T110" s="186">
        <v>3</v>
      </c>
    </row>
    <row r="111" spans="1:20" x14ac:dyDescent="0.25">
      <c r="A111" s="198"/>
      <c r="B111">
        <v>0</v>
      </c>
      <c r="C111">
        <v>21201</v>
      </c>
      <c r="D111">
        <v>21321</v>
      </c>
      <c r="E111">
        <v>21681</v>
      </c>
      <c r="F111">
        <v>22401</v>
      </c>
      <c r="G111" t="s">
        <v>984</v>
      </c>
      <c r="H111" t="s">
        <v>985</v>
      </c>
      <c r="I111" t="s">
        <v>580</v>
      </c>
      <c r="J111" t="s">
        <v>865</v>
      </c>
      <c r="K111" t="s">
        <v>867</v>
      </c>
      <c r="L111" t="s">
        <v>868</v>
      </c>
      <c r="M111" t="s">
        <v>871</v>
      </c>
      <c r="N111" t="s">
        <v>872</v>
      </c>
      <c r="O111" s="81" t="s">
        <v>520</v>
      </c>
      <c r="P111" t="s">
        <v>59</v>
      </c>
      <c r="Q111" t="s">
        <v>479</v>
      </c>
      <c r="R111" s="185">
        <v>116512.37107692299</v>
      </c>
      <c r="S111" s="185">
        <v>291280.92769230797</v>
      </c>
      <c r="T111" s="186">
        <v>1</v>
      </c>
    </row>
    <row r="112" spans="1:20" x14ac:dyDescent="0.25">
      <c r="A112" s="198"/>
      <c r="B112">
        <v>0</v>
      </c>
      <c r="C112">
        <v>21201</v>
      </c>
      <c r="D112">
        <v>21321</v>
      </c>
      <c r="E112">
        <v>21681</v>
      </c>
      <c r="F112">
        <v>22761</v>
      </c>
      <c r="G112" t="s">
        <v>984</v>
      </c>
      <c r="H112" t="s">
        <v>985</v>
      </c>
      <c r="I112" t="s">
        <v>580</v>
      </c>
      <c r="J112" t="s">
        <v>865</v>
      </c>
      <c r="K112" t="s">
        <v>867</v>
      </c>
      <c r="L112" t="s">
        <v>868</v>
      </c>
      <c r="M112" t="s">
        <v>873</v>
      </c>
      <c r="N112" t="s">
        <v>874</v>
      </c>
      <c r="O112" s="81" t="s">
        <v>520</v>
      </c>
      <c r="P112" t="s">
        <v>59</v>
      </c>
      <c r="Q112" t="s">
        <v>466</v>
      </c>
      <c r="R112" s="185">
        <v>36951.705692307703</v>
      </c>
      <c r="S112" s="185">
        <v>246344.70461538501</v>
      </c>
      <c r="T112" s="186">
        <v>2</v>
      </c>
    </row>
    <row r="113" spans="1:20" x14ac:dyDescent="0.25">
      <c r="A113" s="198"/>
      <c r="B113">
        <v>0</v>
      </c>
      <c r="C113">
        <v>21201</v>
      </c>
      <c r="D113">
        <v>21321</v>
      </c>
      <c r="E113">
        <v>21681</v>
      </c>
      <c r="F113">
        <v>22761</v>
      </c>
      <c r="G113" t="s">
        <v>984</v>
      </c>
      <c r="H113" t="s">
        <v>985</v>
      </c>
      <c r="I113" t="s">
        <v>580</v>
      </c>
      <c r="J113" t="s">
        <v>865</v>
      </c>
      <c r="K113" t="s">
        <v>867</v>
      </c>
      <c r="L113" t="s">
        <v>868</v>
      </c>
      <c r="M113" t="s">
        <v>873</v>
      </c>
      <c r="N113" t="s">
        <v>874</v>
      </c>
      <c r="O113" s="81" t="s">
        <v>520</v>
      </c>
      <c r="P113" t="s">
        <v>59</v>
      </c>
      <c r="Q113" t="s">
        <v>467</v>
      </c>
      <c r="R113" s="185">
        <v>153079.32953846201</v>
      </c>
      <c r="S113" s="185">
        <v>765396.64769230795</v>
      </c>
      <c r="T113" s="186">
        <v>5</v>
      </c>
    </row>
    <row r="114" spans="1:20" x14ac:dyDescent="0.25">
      <c r="A114" s="198"/>
      <c r="B114">
        <v>0</v>
      </c>
      <c r="C114">
        <v>21201</v>
      </c>
      <c r="D114">
        <v>21321</v>
      </c>
      <c r="E114">
        <v>21681</v>
      </c>
      <c r="F114">
        <v>22761</v>
      </c>
      <c r="G114" t="s">
        <v>984</v>
      </c>
      <c r="H114" t="s">
        <v>985</v>
      </c>
      <c r="I114" t="s">
        <v>580</v>
      </c>
      <c r="J114" t="s">
        <v>865</v>
      </c>
      <c r="K114" t="s">
        <v>867</v>
      </c>
      <c r="L114" t="s">
        <v>868</v>
      </c>
      <c r="M114" t="s">
        <v>873</v>
      </c>
      <c r="N114" t="s">
        <v>874</v>
      </c>
      <c r="O114" s="81" t="s">
        <v>520</v>
      </c>
      <c r="P114" t="s">
        <v>59</v>
      </c>
      <c r="Q114" t="s">
        <v>468</v>
      </c>
      <c r="R114" s="185">
        <v>88106.913461538497</v>
      </c>
      <c r="S114" s="185">
        <v>352427.65384615399</v>
      </c>
      <c r="T114" s="186">
        <v>2</v>
      </c>
    </row>
    <row r="115" spans="1:20" x14ac:dyDescent="0.25">
      <c r="A115" s="198"/>
      <c r="B115">
        <v>0</v>
      </c>
      <c r="C115">
        <v>21201</v>
      </c>
      <c r="D115">
        <v>21321</v>
      </c>
      <c r="E115">
        <v>21681</v>
      </c>
      <c r="F115">
        <v>22761</v>
      </c>
      <c r="G115" t="s">
        <v>984</v>
      </c>
      <c r="H115" t="s">
        <v>985</v>
      </c>
      <c r="I115" t="s">
        <v>580</v>
      </c>
      <c r="J115" t="s">
        <v>865</v>
      </c>
      <c r="K115" t="s">
        <v>867</v>
      </c>
      <c r="L115" t="s">
        <v>868</v>
      </c>
      <c r="M115" t="s">
        <v>873</v>
      </c>
      <c r="N115" t="s">
        <v>874</v>
      </c>
      <c r="O115" s="81" t="s">
        <v>520</v>
      </c>
      <c r="P115" t="s">
        <v>59</v>
      </c>
      <c r="Q115" t="s">
        <v>478</v>
      </c>
      <c r="R115" s="185">
        <v>59101.128230769304</v>
      </c>
      <c r="S115" s="185">
        <v>197003.76076923101</v>
      </c>
      <c r="T115" s="186">
        <v>1</v>
      </c>
    </row>
    <row r="116" spans="1:20" x14ac:dyDescent="0.25">
      <c r="A116" s="198"/>
      <c r="B116">
        <v>0</v>
      </c>
      <c r="C116">
        <v>21201</v>
      </c>
      <c r="D116">
        <v>21321</v>
      </c>
      <c r="E116">
        <v>21681</v>
      </c>
      <c r="F116">
        <v>22761</v>
      </c>
      <c r="G116" t="s">
        <v>984</v>
      </c>
      <c r="H116" t="s">
        <v>985</v>
      </c>
      <c r="I116" t="s">
        <v>580</v>
      </c>
      <c r="J116" t="s">
        <v>865</v>
      </c>
      <c r="K116" t="s">
        <v>867</v>
      </c>
      <c r="L116" t="s">
        <v>868</v>
      </c>
      <c r="M116" t="s">
        <v>873</v>
      </c>
      <c r="N116" t="s">
        <v>874</v>
      </c>
      <c r="O116" s="81" t="s">
        <v>520</v>
      </c>
      <c r="P116" t="s">
        <v>59</v>
      </c>
      <c r="Q116" t="s">
        <v>469</v>
      </c>
      <c r="R116" s="185">
        <v>87856.721346153907</v>
      </c>
      <c r="S116" s="185">
        <v>251019.20384615401</v>
      </c>
      <c r="T116" s="186">
        <v>1</v>
      </c>
    </row>
    <row r="117" spans="1:20" x14ac:dyDescent="0.25">
      <c r="A117" s="198"/>
      <c r="B117">
        <v>0</v>
      </c>
      <c r="C117">
        <v>21201</v>
      </c>
      <c r="D117">
        <v>21321</v>
      </c>
      <c r="E117">
        <v>22881</v>
      </c>
      <c r="F117">
        <v>22881</v>
      </c>
      <c r="G117" t="s">
        <v>984</v>
      </c>
      <c r="H117" t="s">
        <v>985</v>
      </c>
      <c r="I117" t="s">
        <v>580</v>
      </c>
      <c r="J117" t="s">
        <v>865</v>
      </c>
      <c r="K117" t="s">
        <v>445</v>
      </c>
      <c r="L117" t="s">
        <v>875</v>
      </c>
      <c r="M117"/>
      <c r="N117"/>
      <c r="O117" s="81" t="s">
        <v>520</v>
      </c>
      <c r="P117" t="s">
        <v>59</v>
      </c>
      <c r="Q117" t="s">
        <v>474</v>
      </c>
      <c r="R117" s="185">
        <v>3488.48483076923</v>
      </c>
      <c r="S117" s="185">
        <v>58141.413846153802</v>
      </c>
      <c r="T117" s="186">
        <v>1</v>
      </c>
    </row>
    <row r="118" spans="1:20" x14ac:dyDescent="0.25">
      <c r="A118" s="198"/>
      <c r="B118">
        <v>0</v>
      </c>
      <c r="C118">
        <v>21201</v>
      </c>
      <c r="D118">
        <v>21321</v>
      </c>
      <c r="E118">
        <v>22881</v>
      </c>
      <c r="F118">
        <v>22881</v>
      </c>
      <c r="G118" t="s">
        <v>984</v>
      </c>
      <c r="H118" t="s">
        <v>985</v>
      </c>
      <c r="I118" t="s">
        <v>580</v>
      </c>
      <c r="J118" t="s">
        <v>865</v>
      </c>
      <c r="K118" t="s">
        <v>445</v>
      </c>
      <c r="L118" t="s">
        <v>875</v>
      </c>
      <c r="M118"/>
      <c r="N118"/>
      <c r="O118" s="81" t="s">
        <v>520</v>
      </c>
      <c r="P118" t="s">
        <v>59</v>
      </c>
      <c r="Q118" t="s">
        <v>475</v>
      </c>
      <c r="R118" s="185">
        <v>7634.6326384615304</v>
      </c>
      <c r="S118" s="185">
        <v>84829.251538461496</v>
      </c>
      <c r="T118" s="186">
        <v>1</v>
      </c>
    </row>
    <row r="119" spans="1:20" x14ac:dyDescent="0.25">
      <c r="A119" s="198"/>
      <c r="B119">
        <v>0</v>
      </c>
      <c r="C119">
        <v>21201</v>
      </c>
      <c r="D119">
        <v>21321</v>
      </c>
      <c r="E119">
        <v>22881</v>
      </c>
      <c r="F119">
        <v>22881</v>
      </c>
      <c r="G119" t="s">
        <v>984</v>
      </c>
      <c r="H119" t="s">
        <v>985</v>
      </c>
      <c r="I119" t="s">
        <v>580</v>
      </c>
      <c r="J119" t="s">
        <v>865</v>
      </c>
      <c r="K119" t="s">
        <v>445</v>
      </c>
      <c r="L119" t="s">
        <v>875</v>
      </c>
      <c r="M119"/>
      <c r="N119"/>
      <c r="O119" s="81" t="s">
        <v>520</v>
      </c>
      <c r="P119" t="s">
        <v>59</v>
      </c>
      <c r="Q119" t="s">
        <v>465</v>
      </c>
      <c r="R119" s="185">
        <v>17029.893307692299</v>
      </c>
      <c r="S119" s="185">
        <v>170298.93307692299</v>
      </c>
      <c r="T119" s="186">
        <v>2</v>
      </c>
    </row>
    <row r="120" spans="1:20" x14ac:dyDescent="0.25">
      <c r="A120" s="198"/>
      <c r="B120">
        <v>0</v>
      </c>
      <c r="C120">
        <v>21201</v>
      </c>
      <c r="D120">
        <v>21321</v>
      </c>
      <c r="E120">
        <v>22881</v>
      </c>
      <c r="F120">
        <v>22881</v>
      </c>
      <c r="G120" t="s">
        <v>984</v>
      </c>
      <c r="H120" t="s">
        <v>985</v>
      </c>
      <c r="I120" t="s">
        <v>580</v>
      </c>
      <c r="J120" t="s">
        <v>865</v>
      </c>
      <c r="K120" t="s">
        <v>445</v>
      </c>
      <c r="L120" t="s">
        <v>875</v>
      </c>
      <c r="M120"/>
      <c r="N120"/>
      <c r="O120" s="81" t="s">
        <v>520</v>
      </c>
      <c r="P120" t="s">
        <v>59</v>
      </c>
      <c r="Q120" t="s">
        <v>476</v>
      </c>
      <c r="R120" s="185">
        <v>34352.2136153846</v>
      </c>
      <c r="S120" s="185">
        <v>343522.13615384599</v>
      </c>
      <c r="T120" s="186">
        <v>4</v>
      </c>
    </row>
    <row r="121" spans="1:20" x14ac:dyDescent="0.25">
      <c r="A121" s="198"/>
      <c r="B121">
        <v>0</v>
      </c>
      <c r="C121">
        <v>21201</v>
      </c>
      <c r="D121">
        <v>21321</v>
      </c>
      <c r="E121">
        <v>22881</v>
      </c>
      <c r="F121">
        <v>22881</v>
      </c>
      <c r="G121" t="s">
        <v>984</v>
      </c>
      <c r="H121" t="s">
        <v>985</v>
      </c>
      <c r="I121" t="s">
        <v>580</v>
      </c>
      <c r="J121" t="s">
        <v>865</v>
      </c>
      <c r="K121" t="s">
        <v>445</v>
      </c>
      <c r="L121" t="s">
        <v>875</v>
      </c>
      <c r="M121"/>
      <c r="N121"/>
      <c r="O121" s="81" t="s">
        <v>520</v>
      </c>
      <c r="P121" t="s">
        <v>59</v>
      </c>
      <c r="Q121" t="s">
        <v>466</v>
      </c>
      <c r="R121" s="185">
        <v>37589.998846153903</v>
      </c>
      <c r="S121" s="185">
        <v>250599.99230769201</v>
      </c>
      <c r="T121" s="186">
        <v>2</v>
      </c>
    </row>
    <row r="122" spans="1:20" x14ac:dyDescent="0.25">
      <c r="A122" s="198"/>
      <c r="B122">
        <v>0</v>
      </c>
      <c r="C122">
        <v>21201</v>
      </c>
      <c r="D122">
        <v>21321</v>
      </c>
      <c r="E122">
        <v>22881</v>
      </c>
      <c r="F122">
        <v>22881</v>
      </c>
      <c r="G122" t="s">
        <v>984</v>
      </c>
      <c r="H122" t="s">
        <v>985</v>
      </c>
      <c r="I122" t="s">
        <v>580</v>
      </c>
      <c r="J122" t="s">
        <v>865</v>
      </c>
      <c r="K122" t="s">
        <v>445</v>
      </c>
      <c r="L122" t="s">
        <v>875</v>
      </c>
      <c r="M122"/>
      <c r="N122"/>
      <c r="O122" s="81" t="s">
        <v>520</v>
      </c>
      <c r="P122" t="s">
        <v>59</v>
      </c>
      <c r="Q122" t="s">
        <v>467</v>
      </c>
      <c r="R122" s="185">
        <v>262263.883538461</v>
      </c>
      <c r="S122" s="185">
        <v>1311319.4176923099</v>
      </c>
      <c r="T122" s="186">
        <v>10</v>
      </c>
    </row>
    <row r="123" spans="1:20" x14ac:dyDescent="0.25">
      <c r="A123" s="198"/>
      <c r="B123">
        <v>0</v>
      </c>
      <c r="C123">
        <v>21201</v>
      </c>
      <c r="D123">
        <v>21321</v>
      </c>
      <c r="E123">
        <v>22881</v>
      </c>
      <c r="F123">
        <v>22881</v>
      </c>
      <c r="G123" t="s">
        <v>984</v>
      </c>
      <c r="H123" t="s">
        <v>985</v>
      </c>
      <c r="I123" t="s">
        <v>580</v>
      </c>
      <c r="J123" t="s">
        <v>865</v>
      </c>
      <c r="K123" t="s">
        <v>445</v>
      </c>
      <c r="L123" t="s">
        <v>875</v>
      </c>
      <c r="M123"/>
      <c r="N123"/>
      <c r="O123" s="81" t="s">
        <v>520</v>
      </c>
      <c r="P123" t="s">
        <v>59</v>
      </c>
      <c r="Q123" t="s">
        <v>468</v>
      </c>
      <c r="R123" s="185">
        <v>502842.390192308</v>
      </c>
      <c r="S123" s="185">
        <v>2011369.5607692299</v>
      </c>
      <c r="T123" s="186">
        <v>11</v>
      </c>
    </row>
    <row r="124" spans="1:20" x14ac:dyDescent="0.25">
      <c r="A124" s="198"/>
      <c r="B124">
        <v>0</v>
      </c>
      <c r="C124">
        <v>21201</v>
      </c>
      <c r="D124">
        <v>21321</v>
      </c>
      <c r="E124">
        <v>22881</v>
      </c>
      <c r="F124">
        <v>22881</v>
      </c>
      <c r="G124" t="s">
        <v>984</v>
      </c>
      <c r="H124" t="s">
        <v>985</v>
      </c>
      <c r="I124" t="s">
        <v>580</v>
      </c>
      <c r="J124" t="s">
        <v>865</v>
      </c>
      <c r="K124" t="s">
        <v>445</v>
      </c>
      <c r="L124" t="s">
        <v>875</v>
      </c>
      <c r="M124"/>
      <c r="N124"/>
      <c r="O124" s="81" t="s">
        <v>520</v>
      </c>
      <c r="P124" t="s">
        <v>59</v>
      </c>
      <c r="Q124" t="s">
        <v>478</v>
      </c>
      <c r="R124" s="185">
        <v>211337.94530769199</v>
      </c>
      <c r="S124" s="185">
        <v>704459.81769230799</v>
      </c>
      <c r="T124" s="186">
        <v>3</v>
      </c>
    </row>
    <row r="125" spans="1:20" x14ac:dyDescent="0.25">
      <c r="A125" s="198"/>
      <c r="B125">
        <v>0</v>
      </c>
      <c r="C125">
        <v>21201</v>
      </c>
      <c r="D125">
        <v>21321</v>
      </c>
      <c r="E125">
        <v>22881</v>
      </c>
      <c r="F125">
        <v>22881</v>
      </c>
      <c r="G125" t="s">
        <v>984</v>
      </c>
      <c r="H125" t="s">
        <v>985</v>
      </c>
      <c r="I125" t="s">
        <v>580</v>
      </c>
      <c r="J125" t="s">
        <v>865</v>
      </c>
      <c r="K125" t="s">
        <v>445</v>
      </c>
      <c r="L125" t="s">
        <v>875</v>
      </c>
      <c r="M125"/>
      <c r="N125"/>
      <c r="O125" s="81" t="s">
        <v>520</v>
      </c>
      <c r="P125" t="s">
        <v>59</v>
      </c>
      <c r="Q125" t="s">
        <v>479</v>
      </c>
      <c r="R125" s="185">
        <v>298935.857230769</v>
      </c>
      <c r="S125" s="185">
        <v>747339.64307692298</v>
      </c>
      <c r="T125" s="186">
        <v>3</v>
      </c>
    </row>
    <row r="126" spans="1:20" x14ac:dyDescent="0.25">
      <c r="A126" s="198"/>
      <c r="B126">
        <v>0</v>
      </c>
      <c r="C126">
        <v>21201</v>
      </c>
      <c r="D126">
        <v>21321</v>
      </c>
      <c r="E126">
        <v>22881</v>
      </c>
      <c r="F126">
        <v>22881</v>
      </c>
      <c r="G126" t="s">
        <v>984</v>
      </c>
      <c r="H126" t="s">
        <v>985</v>
      </c>
      <c r="I126" t="s">
        <v>580</v>
      </c>
      <c r="J126" t="s">
        <v>865</v>
      </c>
      <c r="K126" t="s">
        <v>445</v>
      </c>
      <c r="L126" t="s">
        <v>875</v>
      </c>
      <c r="M126"/>
      <c r="N126"/>
      <c r="O126" s="81" t="s">
        <v>520</v>
      </c>
      <c r="P126" t="s">
        <v>59</v>
      </c>
      <c r="Q126" t="s">
        <v>470</v>
      </c>
      <c r="R126" s="185">
        <v>148165.283769231</v>
      </c>
      <c r="S126" s="185">
        <v>329256.18615384598</v>
      </c>
      <c r="T126" s="186">
        <v>1</v>
      </c>
    </row>
    <row r="127" spans="1:20" x14ac:dyDescent="0.25">
      <c r="A127" s="198"/>
      <c r="B127">
        <v>0</v>
      </c>
      <c r="C127">
        <v>21201</v>
      </c>
      <c r="D127">
        <v>23128</v>
      </c>
      <c r="E127">
        <v>23128</v>
      </c>
      <c r="F127">
        <v>23128</v>
      </c>
      <c r="G127" t="s">
        <v>984</v>
      </c>
      <c r="H127" t="s">
        <v>985</v>
      </c>
      <c r="I127" t="s">
        <v>114</v>
      </c>
      <c r="J127" t="s">
        <v>394</v>
      </c>
      <c r="K127"/>
      <c r="L127"/>
      <c r="M127"/>
      <c r="N127"/>
      <c r="O127" s="199" t="s">
        <v>57</v>
      </c>
      <c r="P127" t="s">
        <v>59</v>
      </c>
      <c r="Q127" t="s">
        <v>474</v>
      </c>
      <c r="R127" s="185">
        <v>4012.17503076923</v>
      </c>
      <c r="S127" s="185">
        <v>66869.583846153895</v>
      </c>
      <c r="T127" s="186">
        <v>1</v>
      </c>
    </row>
    <row r="128" spans="1:20" x14ac:dyDescent="0.25">
      <c r="A128" s="198"/>
      <c r="B128">
        <v>0</v>
      </c>
      <c r="C128">
        <v>21201</v>
      </c>
      <c r="D128">
        <v>23128</v>
      </c>
      <c r="E128">
        <v>23128</v>
      </c>
      <c r="F128">
        <v>23128</v>
      </c>
      <c r="G128" t="s">
        <v>984</v>
      </c>
      <c r="H128" t="s">
        <v>985</v>
      </c>
      <c r="I128" t="s">
        <v>114</v>
      </c>
      <c r="J128" t="s">
        <v>394</v>
      </c>
      <c r="K128"/>
      <c r="L128"/>
      <c r="M128"/>
      <c r="N128"/>
      <c r="O128" s="199" t="s">
        <v>57</v>
      </c>
      <c r="P128" t="s">
        <v>59</v>
      </c>
      <c r="Q128" t="s">
        <v>475</v>
      </c>
      <c r="R128" s="185">
        <v>3513.4628538461602</v>
      </c>
      <c r="S128" s="185">
        <v>39038.476153846197</v>
      </c>
      <c r="T128" s="186">
        <v>1</v>
      </c>
    </row>
    <row r="129" spans="1:20" x14ac:dyDescent="0.25">
      <c r="A129" s="198"/>
      <c r="B129">
        <v>0</v>
      </c>
      <c r="C129">
        <v>21201</v>
      </c>
      <c r="D129">
        <v>23128</v>
      </c>
      <c r="E129">
        <v>23128</v>
      </c>
      <c r="F129">
        <v>23128</v>
      </c>
      <c r="G129" t="s">
        <v>984</v>
      </c>
      <c r="H129" t="s">
        <v>985</v>
      </c>
      <c r="I129" t="s">
        <v>114</v>
      </c>
      <c r="J129" t="s">
        <v>394</v>
      </c>
      <c r="K129"/>
      <c r="L129"/>
      <c r="M129"/>
      <c r="N129"/>
      <c r="O129" s="199" t="s">
        <v>57</v>
      </c>
      <c r="P129" t="s">
        <v>59</v>
      </c>
      <c r="Q129" t="s">
        <v>465</v>
      </c>
      <c r="R129" s="185">
        <v>9286.7242307692304</v>
      </c>
      <c r="S129" s="185">
        <v>92867.242307692301</v>
      </c>
      <c r="T129" s="186">
        <v>1</v>
      </c>
    </row>
    <row r="130" spans="1:20" x14ac:dyDescent="0.25">
      <c r="A130" s="198"/>
      <c r="B130">
        <v>0</v>
      </c>
      <c r="C130">
        <v>21201</v>
      </c>
      <c r="D130">
        <v>23128</v>
      </c>
      <c r="E130">
        <v>23128</v>
      </c>
      <c r="F130">
        <v>23128</v>
      </c>
      <c r="G130" t="s">
        <v>984</v>
      </c>
      <c r="H130" t="s">
        <v>985</v>
      </c>
      <c r="I130" t="s">
        <v>114</v>
      </c>
      <c r="J130" t="s">
        <v>394</v>
      </c>
      <c r="K130"/>
      <c r="L130"/>
      <c r="M130"/>
      <c r="N130"/>
      <c r="O130" s="199" t="s">
        <v>57</v>
      </c>
      <c r="P130" t="s">
        <v>59</v>
      </c>
      <c r="Q130" t="s">
        <v>476</v>
      </c>
      <c r="R130" s="185">
        <v>22430.8170769231</v>
      </c>
      <c r="S130" s="185">
        <v>224308.17076923099</v>
      </c>
      <c r="T130" s="186">
        <v>2</v>
      </c>
    </row>
    <row r="131" spans="1:20" x14ac:dyDescent="0.25">
      <c r="A131" s="198"/>
      <c r="B131">
        <v>0</v>
      </c>
      <c r="C131">
        <v>21201</v>
      </c>
      <c r="D131">
        <v>23128</v>
      </c>
      <c r="E131">
        <v>23128</v>
      </c>
      <c r="F131">
        <v>23128</v>
      </c>
      <c r="G131" t="s">
        <v>984</v>
      </c>
      <c r="H131" t="s">
        <v>985</v>
      </c>
      <c r="I131" t="s">
        <v>114</v>
      </c>
      <c r="J131" t="s">
        <v>394</v>
      </c>
      <c r="K131"/>
      <c r="L131"/>
      <c r="M131"/>
      <c r="N131"/>
      <c r="O131" s="199" t="s">
        <v>57</v>
      </c>
      <c r="P131" t="s">
        <v>59</v>
      </c>
      <c r="Q131" t="s">
        <v>467</v>
      </c>
      <c r="R131" s="185">
        <v>33061.167384615401</v>
      </c>
      <c r="S131" s="185">
        <v>165305.836923077</v>
      </c>
      <c r="T131" s="186">
        <v>1</v>
      </c>
    </row>
    <row r="132" spans="1:20" x14ac:dyDescent="0.25">
      <c r="A132" s="198"/>
      <c r="B132">
        <v>0</v>
      </c>
      <c r="C132">
        <v>21201</v>
      </c>
      <c r="D132">
        <v>23128</v>
      </c>
      <c r="E132">
        <v>23128</v>
      </c>
      <c r="F132">
        <v>23128</v>
      </c>
      <c r="G132" t="s">
        <v>984</v>
      </c>
      <c r="H132" t="s">
        <v>985</v>
      </c>
      <c r="I132" t="s">
        <v>114</v>
      </c>
      <c r="J132" t="s">
        <v>394</v>
      </c>
      <c r="K132"/>
      <c r="L132"/>
      <c r="M132"/>
      <c r="N132"/>
      <c r="O132" s="199" t="s">
        <v>57</v>
      </c>
      <c r="P132" t="s">
        <v>59</v>
      </c>
      <c r="Q132" t="s">
        <v>469</v>
      </c>
      <c r="R132" s="185">
        <v>276021.24765384698</v>
      </c>
      <c r="S132" s="185">
        <v>788632.13615384605</v>
      </c>
      <c r="T132" s="186">
        <v>3</v>
      </c>
    </row>
    <row r="133" spans="1:20" x14ac:dyDescent="0.25">
      <c r="A133" s="198"/>
      <c r="B133">
        <v>0</v>
      </c>
      <c r="C133">
        <v>21201</v>
      </c>
      <c r="D133">
        <v>23128</v>
      </c>
      <c r="E133">
        <v>23128</v>
      </c>
      <c r="F133">
        <v>23128</v>
      </c>
      <c r="G133" t="s">
        <v>984</v>
      </c>
      <c r="H133" t="s">
        <v>985</v>
      </c>
      <c r="I133" t="s">
        <v>114</v>
      </c>
      <c r="J133" t="s">
        <v>394</v>
      </c>
      <c r="K133"/>
      <c r="L133"/>
      <c r="M133"/>
      <c r="N133"/>
      <c r="O133" s="199" t="s">
        <v>57</v>
      </c>
      <c r="P133" t="s">
        <v>59</v>
      </c>
      <c r="Q133" t="s">
        <v>470</v>
      </c>
      <c r="R133" s="185">
        <v>135394.610192308</v>
      </c>
      <c r="S133" s="185">
        <v>300876.91153846198</v>
      </c>
      <c r="T133" s="186">
        <v>1</v>
      </c>
    </row>
    <row r="134" spans="1:20" x14ac:dyDescent="0.25">
      <c r="A134" s="198"/>
      <c r="B134">
        <v>0</v>
      </c>
      <c r="C134">
        <v>21201</v>
      </c>
      <c r="D134">
        <v>23128</v>
      </c>
      <c r="E134">
        <v>25055</v>
      </c>
      <c r="F134">
        <v>25055</v>
      </c>
      <c r="G134" t="s">
        <v>984</v>
      </c>
      <c r="H134" t="s">
        <v>985</v>
      </c>
      <c r="I134" t="s">
        <v>114</v>
      </c>
      <c r="J134" t="s">
        <v>394</v>
      </c>
      <c r="K134" t="s">
        <v>314</v>
      </c>
      <c r="L134" t="s">
        <v>315</v>
      </c>
      <c r="M134"/>
      <c r="N134"/>
      <c r="O134" s="199" t="s">
        <v>57</v>
      </c>
      <c r="P134" t="s">
        <v>85</v>
      </c>
      <c r="Q134" t="s">
        <v>472</v>
      </c>
      <c r="R134" s="185">
        <v>116347.262492309</v>
      </c>
      <c r="S134" s="185">
        <v>3878242.0830769199</v>
      </c>
      <c r="T134" s="186">
        <v>71</v>
      </c>
    </row>
    <row r="135" spans="1:20" x14ac:dyDescent="0.25">
      <c r="A135" s="198"/>
      <c r="B135">
        <v>0</v>
      </c>
      <c r="C135">
        <v>21201</v>
      </c>
      <c r="D135">
        <v>23128</v>
      </c>
      <c r="E135">
        <v>25055</v>
      </c>
      <c r="F135">
        <v>25055</v>
      </c>
      <c r="G135" t="s">
        <v>984</v>
      </c>
      <c r="H135" t="s">
        <v>985</v>
      </c>
      <c r="I135" t="s">
        <v>114</v>
      </c>
      <c r="J135" t="s">
        <v>394</v>
      </c>
      <c r="K135" t="s">
        <v>314</v>
      </c>
      <c r="L135" t="s">
        <v>315</v>
      </c>
      <c r="M135"/>
      <c r="N135"/>
      <c r="O135" s="199" t="s">
        <v>57</v>
      </c>
      <c r="P135" t="s">
        <v>85</v>
      </c>
      <c r="Q135" t="s">
        <v>473</v>
      </c>
      <c r="R135" s="185">
        <v>2706.8425384615398</v>
      </c>
      <c r="S135" s="185">
        <v>54136.850769230798</v>
      </c>
      <c r="T135" s="186">
        <v>1</v>
      </c>
    </row>
    <row r="136" spans="1:20" x14ac:dyDescent="0.25">
      <c r="A136" s="198"/>
      <c r="B136">
        <v>0</v>
      </c>
      <c r="C136">
        <v>21201</v>
      </c>
      <c r="D136">
        <v>23128</v>
      </c>
      <c r="E136">
        <v>25055</v>
      </c>
      <c r="F136">
        <v>25055</v>
      </c>
      <c r="G136" t="s">
        <v>984</v>
      </c>
      <c r="H136" t="s">
        <v>985</v>
      </c>
      <c r="I136" t="s">
        <v>114</v>
      </c>
      <c r="J136" t="s">
        <v>394</v>
      </c>
      <c r="K136" t="s">
        <v>314</v>
      </c>
      <c r="L136" t="s">
        <v>315</v>
      </c>
      <c r="M136"/>
      <c r="N136"/>
      <c r="O136" s="199" t="s">
        <v>57</v>
      </c>
      <c r="P136" t="s">
        <v>85</v>
      </c>
      <c r="Q136" t="s">
        <v>474</v>
      </c>
      <c r="R136" s="185">
        <v>3443.06709230769</v>
      </c>
      <c r="S136" s="185">
        <v>57384.451538461501</v>
      </c>
      <c r="T136" s="186">
        <v>1</v>
      </c>
    </row>
    <row r="137" spans="1:20" x14ac:dyDescent="0.25">
      <c r="A137" s="198"/>
      <c r="B137">
        <v>0</v>
      </c>
      <c r="C137">
        <v>21201</v>
      </c>
      <c r="D137">
        <v>23128</v>
      </c>
      <c r="E137">
        <v>25055</v>
      </c>
      <c r="F137">
        <v>25055</v>
      </c>
      <c r="G137" t="s">
        <v>984</v>
      </c>
      <c r="H137" t="s">
        <v>985</v>
      </c>
      <c r="I137" t="s">
        <v>114</v>
      </c>
      <c r="J137" t="s">
        <v>394</v>
      </c>
      <c r="K137" t="s">
        <v>314</v>
      </c>
      <c r="L137" t="s">
        <v>315</v>
      </c>
      <c r="M137"/>
      <c r="N137"/>
      <c r="O137" s="199" t="s">
        <v>57</v>
      </c>
      <c r="P137" t="s">
        <v>85</v>
      </c>
      <c r="Q137" t="s">
        <v>471</v>
      </c>
      <c r="R137" s="185">
        <v>7740.1527384615401</v>
      </c>
      <c r="S137" s="185">
        <v>96751.909230769204</v>
      </c>
      <c r="T137" s="186">
        <v>1</v>
      </c>
    </row>
    <row r="138" spans="1:20" x14ac:dyDescent="0.25">
      <c r="A138" s="198"/>
      <c r="B138">
        <v>0</v>
      </c>
      <c r="C138">
        <v>21201</v>
      </c>
      <c r="D138">
        <v>23128</v>
      </c>
      <c r="E138">
        <v>25055</v>
      </c>
      <c r="F138">
        <v>25055</v>
      </c>
      <c r="G138" t="s">
        <v>984</v>
      </c>
      <c r="H138" t="s">
        <v>985</v>
      </c>
      <c r="I138" t="s">
        <v>114</v>
      </c>
      <c r="J138" t="s">
        <v>394</v>
      </c>
      <c r="K138" t="s">
        <v>314</v>
      </c>
      <c r="L138" t="s">
        <v>315</v>
      </c>
      <c r="M138"/>
      <c r="N138"/>
      <c r="O138" s="199" t="s">
        <v>57</v>
      </c>
      <c r="P138" t="s">
        <v>85</v>
      </c>
      <c r="Q138" t="s">
        <v>475</v>
      </c>
      <c r="R138" s="185">
        <v>20882.9351353846</v>
      </c>
      <c r="S138" s="185">
        <v>232032.61261538501</v>
      </c>
      <c r="T138" s="186">
        <v>3</v>
      </c>
    </row>
    <row r="139" spans="1:20" x14ac:dyDescent="0.25">
      <c r="A139" s="198"/>
      <c r="B139">
        <v>0</v>
      </c>
      <c r="C139">
        <v>21201</v>
      </c>
      <c r="D139">
        <v>23128</v>
      </c>
      <c r="E139">
        <v>25055</v>
      </c>
      <c r="F139">
        <v>25055</v>
      </c>
      <c r="G139" t="s">
        <v>984</v>
      </c>
      <c r="H139" t="s">
        <v>985</v>
      </c>
      <c r="I139" t="s">
        <v>114</v>
      </c>
      <c r="J139" t="s">
        <v>394</v>
      </c>
      <c r="K139" t="s">
        <v>314</v>
      </c>
      <c r="L139" t="s">
        <v>315</v>
      </c>
      <c r="M139"/>
      <c r="N139"/>
      <c r="O139" s="199" t="s">
        <v>57</v>
      </c>
      <c r="P139" t="s">
        <v>85</v>
      </c>
      <c r="Q139" t="s">
        <v>465</v>
      </c>
      <c r="R139" s="185">
        <v>30135.482</v>
      </c>
      <c r="S139" s="185">
        <v>301354.82</v>
      </c>
      <c r="T139" s="186">
        <v>3</v>
      </c>
    </row>
    <row r="140" spans="1:20" x14ac:dyDescent="0.25">
      <c r="A140" s="198"/>
      <c r="B140">
        <v>0</v>
      </c>
      <c r="C140">
        <v>21201</v>
      </c>
      <c r="D140">
        <v>23128</v>
      </c>
      <c r="E140">
        <v>25055</v>
      </c>
      <c r="F140">
        <v>25055</v>
      </c>
      <c r="G140" t="s">
        <v>984</v>
      </c>
      <c r="H140" t="s">
        <v>985</v>
      </c>
      <c r="I140" t="s">
        <v>114</v>
      </c>
      <c r="J140" t="s">
        <v>394</v>
      </c>
      <c r="K140" t="s">
        <v>314</v>
      </c>
      <c r="L140" t="s">
        <v>315</v>
      </c>
      <c r="M140"/>
      <c r="N140"/>
      <c r="O140" s="199" t="s">
        <v>57</v>
      </c>
      <c r="P140" t="s">
        <v>85</v>
      </c>
      <c r="Q140" t="s">
        <v>476</v>
      </c>
      <c r="R140" s="185">
        <v>256525.01715384601</v>
      </c>
      <c r="S140" s="185">
        <v>2565250.1715384601</v>
      </c>
      <c r="T140" s="186">
        <v>22</v>
      </c>
    </row>
    <row r="141" spans="1:20" x14ac:dyDescent="0.25">
      <c r="A141" s="198"/>
      <c r="B141">
        <v>0</v>
      </c>
      <c r="C141">
        <v>21201</v>
      </c>
      <c r="D141">
        <v>23128</v>
      </c>
      <c r="E141">
        <v>25055</v>
      </c>
      <c r="F141">
        <v>25055</v>
      </c>
      <c r="G141" t="s">
        <v>984</v>
      </c>
      <c r="H141" t="s">
        <v>985</v>
      </c>
      <c r="I141" t="s">
        <v>114</v>
      </c>
      <c r="J141" t="s">
        <v>394</v>
      </c>
      <c r="K141" t="s">
        <v>314</v>
      </c>
      <c r="L141" t="s">
        <v>315</v>
      </c>
      <c r="M141"/>
      <c r="N141"/>
      <c r="O141" s="199" t="s">
        <v>57</v>
      </c>
      <c r="P141" t="s">
        <v>85</v>
      </c>
      <c r="Q141" t="s">
        <v>466</v>
      </c>
      <c r="R141" s="185">
        <v>42570.4031538462</v>
      </c>
      <c r="S141" s="185">
        <v>283802.68769230798</v>
      </c>
      <c r="T141" s="186">
        <v>2</v>
      </c>
    </row>
    <row r="142" spans="1:20" x14ac:dyDescent="0.25">
      <c r="A142" s="198"/>
      <c r="B142">
        <v>0</v>
      </c>
      <c r="C142">
        <v>21201</v>
      </c>
      <c r="D142">
        <v>23128</v>
      </c>
      <c r="E142">
        <v>25055</v>
      </c>
      <c r="F142">
        <v>25055</v>
      </c>
      <c r="G142" t="s">
        <v>984</v>
      </c>
      <c r="H142" t="s">
        <v>985</v>
      </c>
      <c r="I142" t="s">
        <v>114</v>
      </c>
      <c r="J142" t="s">
        <v>394</v>
      </c>
      <c r="K142" t="s">
        <v>314</v>
      </c>
      <c r="L142" t="s">
        <v>315</v>
      </c>
      <c r="M142"/>
      <c r="N142"/>
      <c r="O142" s="199" t="s">
        <v>57</v>
      </c>
      <c r="P142" t="s">
        <v>85</v>
      </c>
      <c r="Q142" t="s">
        <v>467</v>
      </c>
      <c r="R142" s="185">
        <v>33516.614615384598</v>
      </c>
      <c r="S142" s="185">
        <v>167583.073076923</v>
      </c>
      <c r="T142" s="186">
        <v>1</v>
      </c>
    </row>
    <row r="143" spans="1:20" x14ac:dyDescent="0.25">
      <c r="A143" s="198"/>
      <c r="B143">
        <v>0</v>
      </c>
      <c r="C143">
        <v>21201</v>
      </c>
      <c r="D143">
        <v>23128</v>
      </c>
      <c r="E143">
        <v>26982</v>
      </c>
      <c r="F143">
        <v>26982</v>
      </c>
      <c r="G143" t="s">
        <v>984</v>
      </c>
      <c r="H143" t="s">
        <v>985</v>
      </c>
      <c r="I143" t="s">
        <v>114</v>
      </c>
      <c r="J143" t="s">
        <v>394</v>
      </c>
      <c r="K143" t="s">
        <v>408</v>
      </c>
      <c r="L143" t="s">
        <v>409</v>
      </c>
      <c r="M143"/>
      <c r="N143"/>
      <c r="O143" s="199" t="s">
        <v>57</v>
      </c>
      <c r="P143" t="s">
        <v>59</v>
      </c>
      <c r="Q143" t="s">
        <v>475</v>
      </c>
      <c r="R143" s="185">
        <v>13185.177923077001</v>
      </c>
      <c r="S143" s="185">
        <v>146501.97692307699</v>
      </c>
      <c r="T143" s="186">
        <v>3</v>
      </c>
    </row>
    <row r="144" spans="1:20" x14ac:dyDescent="0.25">
      <c r="A144" s="198"/>
      <c r="B144">
        <v>0</v>
      </c>
      <c r="C144">
        <v>21201</v>
      </c>
      <c r="D144">
        <v>23128</v>
      </c>
      <c r="E144">
        <v>26982</v>
      </c>
      <c r="F144">
        <v>26982</v>
      </c>
      <c r="G144" t="s">
        <v>984</v>
      </c>
      <c r="H144" t="s">
        <v>985</v>
      </c>
      <c r="I144" t="s">
        <v>114</v>
      </c>
      <c r="J144" t="s">
        <v>394</v>
      </c>
      <c r="K144" t="s">
        <v>408</v>
      </c>
      <c r="L144" t="s">
        <v>409</v>
      </c>
      <c r="M144"/>
      <c r="N144"/>
      <c r="O144" s="199" t="s">
        <v>57</v>
      </c>
      <c r="P144" t="s">
        <v>59</v>
      </c>
      <c r="Q144" t="s">
        <v>465</v>
      </c>
      <c r="R144" s="185">
        <v>62075.795230769298</v>
      </c>
      <c r="S144" s="185">
        <v>620757.95230769203</v>
      </c>
      <c r="T144" s="186">
        <v>6</v>
      </c>
    </row>
    <row r="145" spans="1:20" x14ac:dyDescent="0.25">
      <c r="A145" s="198"/>
      <c r="B145">
        <v>0</v>
      </c>
      <c r="C145">
        <v>21201</v>
      </c>
      <c r="D145">
        <v>23128</v>
      </c>
      <c r="E145">
        <v>26982</v>
      </c>
      <c r="F145">
        <v>26982</v>
      </c>
      <c r="G145" t="s">
        <v>984</v>
      </c>
      <c r="H145" t="s">
        <v>985</v>
      </c>
      <c r="I145" t="s">
        <v>114</v>
      </c>
      <c r="J145" t="s">
        <v>394</v>
      </c>
      <c r="K145" t="s">
        <v>408</v>
      </c>
      <c r="L145" t="s">
        <v>409</v>
      </c>
      <c r="M145"/>
      <c r="N145"/>
      <c r="O145" s="199" t="s">
        <v>57</v>
      </c>
      <c r="P145" t="s">
        <v>59</v>
      </c>
      <c r="Q145" t="s">
        <v>476</v>
      </c>
      <c r="R145" s="185">
        <v>163619.360000001</v>
      </c>
      <c r="S145" s="185">
        <v>1636193.6</v>
      </c>
      <c r="T145" s="186">
        <v>15</v>
      </c>
    </row>
    <row r="146" spans="1:20" x14ac:dyDescent="0.25">
      <c r="A146" s="198"/>
      <c r="B146">
        <v>0</v>
      </c>
      <c r="C146">
        <v>21201</v>
      </c>
      <c r="D146">
        <v>23128</v>
      </c>
      <c r="E146">
        <v>26982</v>
      </c>
      <c r="F146">
        <v>26982</v>
      </c>
      <c r="G146" t="s">
        <v>984</v>
      </c>
      <c r="H146" t="s">
        <v>985</v>
      </c>
      <c r="I146" t="s">
        <v>114</v>
      </c>
      <c r="J146" t="s">
        <v>394</v>
      </c>
      <c r="K146" t="s">
        <v>408</v>
      </c>
      <c r="L146" t="s">
        <v>409</v>
      </c>
      <c r="M146"/>
      <c r="N146"/>
      <c r="O146" s="199" t="s">
        <v>57</v>
      </c>
      <c r="P146" t="s">
        <v>59</v>
      </c>
      <c r="Q146" t="s">
        <v>466</v>
      </c>
      <c r="R146" s="185">
        <v>77848.706884615502</v>
      </c>
      <c r="S146" s="185">
        <v>518991.379230769</v>
      </c>
      <c r="T146" s="186">
        <v>4</v>
      </c>
    </row>
    <row r="147" spans="1:20" x14ac:dyDescent="0.25">
      <c r="A147" s="198"/>
      <c r="B147">
        <v>0</v>
      </c>
      <c r="C147">
        <v>21201</v>
      </c>
      <c r="D147">
        <v>23128</v>
      </c>
      <c r="E147">
        <v>26982</v>
      </c>
      <c r="F147">
        <v>26982</v>
      </c>
      <c r="G147" t="s">
        <v>984</v>
      </c>
      <c r="H147" t="s">
        <v>985</v>
      </c>
      <c r="I147" t="s">
        <v>114</v>
      </c>
      <c r="J147" t="s">
        <v>394</v>
      </c>
      <c r="K147" t="s">
        <v>408</v>
      </c>
      <c r="L147" t="s">
        <v>409</v>
      </c>
      <c r="M147"/>
      <c r="N147"/>
      <c r="O147" s="199" t="s">
        <v>57</v>
      </c>
      <c r="P147" t="s">
        <v>59</v>
      </c>
      <c r="Q147" t="s">
        <v>467</v>
      </c>
      <c r="R147" s="185">
        <v>296136.89153846202</v>
      </c>
      <c r="S147" s="185">
        <v>1480684.45769231</v>
      </c>
      <c r="T147" s="186">
        <v>10</v>
      </c>
    </row>
    <row r="148" spans="1:20" x14ac:dyDescent="0.25">
      <c r="A148" s="198"/>
      <c r="B148">
        <v>0</v>
      </c>
      <c r="C148">
        <v>21201</v>
      </c>
      <c r="D148">
        <v>23128</v>
      </c>
      <c r="E148">
        <v>26982</v>
      </c>
      <c r="F148">
        <v>26982</v>
      </c>
      <c r="G148" t="s">
        <v>984</v>
      </c>
      <c r="H148" t="s">
        <v>985</v>
      </c>
      <c r="I148" t="s">
        <v>114</v>
      </c>
      <c r="J148" t="s">
        <v>394</v>
      </c>
      <c r="K148" t="s">
        <v>408</v>
      </c>
      <c r="L148" t="s">
        <v>409</v>
      </c>
      <c r="M148"/>
      <c r="N148"/>
      <c r="O148" s="199" t="s">
        <v>57</v>
      </c>
      <c r="P148" t="s">
        <v>59</v>
      </c>
      <c r="Q148" t="s">
        <v>468</v>
      </c>
      <c r="R148" s="185">
        <v>135099.74423077001</v>
      </c>
      <c r="S148" s="185">
        <v>540398.97692307702</v>
      </c>
      <c r="T148" s="186">
        <v>3</v>
      </c>
    </row>
    <row r="149" spans="1:20" x14ac:dyDescent="0.25">
      <c r="A149" s="198"/>
      <c r="B149">
        <v>0</v>
      </c>
      <c r="C149">
        <v>21201</v>
      </c>
      <c r="D149">
        <v>23128</v>
      </c>
      <c r="E149">
        <v>26982</v>
      </c>
      <c r="F149">
        <v>26982</v>
      </c>
      <c r="G149" t="s">
        <v>984</v>
      </c>
      <c r="H149" t="s">
        <v>985</v>
      </c>
      <c r="I149" t="s">
        <v>114</v>
      </c>
      <c r="J149" t="s">
        <v>394</v>
      </c>
      <c r="K149" t="s">
        <v>408</v>
      </c>
      <c r="L149" t="s">
        <v>409</v>
      </c>
      <c r="M149"/>
      <c r="N149"/>
      <c r="O149" s="199" t="s">
        <v>57</v>
      </c>
      <c r="P149" t="s">
        <v>59</v>
      </c>
      <c r="Q149" t="s">
        <v>478</v>
      </c>
      <c r="R149" s="185">
        <v>64726.842461538603</v>
      </c>
      <c r="S149" s="185">
        <v>215756.14153846199</v>
      </c>
      <c r="T149" s="186">
        <v>1</v>
      </c>
    </row>
    <row r="150" spans="1:20" x14ac:dyDescent="0.25">
      <c r="A150" s="198"/>
      <c r="B150">
        <v>0</v>
      </c>
      <c r="C150">
        <v>21201</v>
      </c>
      <c r="D150">
        <v>23128</v>
      </c>
      <c r="E150">
        <v>28909</v>
      </c>
      <c r="F150">
        <v>28909</v>
      </c>
      <c r="G150" t="s">
        <v>984</v>
      </c>
      <c r="H150" t="s">
        <v>985</v>
      </c>
      <c r="I150" t="s">
        <v>114</v>
      </c>
      <c r="J150" t="s">
        <v>394</v>
      </c>
      <c r="K150" t="s">
        <v>395</v>
      </c>
      <c r="L150" t="s">
        <v>396</v>
      </c>
      <c r="M150"/>
      <c r="N150"/>
      <c r="O150" s="199" t="s">
        <v>57</v>
      </c>
      <c r="P150" t="s">
        <v>59</v>
      </c>
      <c r="Q150" t="s">
        <v>465</v>
      </c>
      <c r="R150" s="185">
        <v>105969.598615385</v>
      </c>
      <c r="S150" s="185">
        <v>1059695.9861538501</v>
      </c>
      <c r="T150" s="186">
        <v>11</v>
      </c>
    </row>
    <row r="151" spans="1:20" x14ac:dyDescent="0.25">
      <c r="A151" s="198"/>
      <c r="B151">
        <v>0</v>
      </c>
      <c r="C151">
        <v>21201</v>
      </c>
      <c r="D151">
        <v>23128</v>
      </c>
      <c r="E151">
        <v>28909</v>
      </c>
      <c r="F151">
        <v>28909</v>
      </c>
      <c r="G151" t="s">
        <v>984</v>
      </c>
      <c r="H151" t="s">
        <v>985</v>
      </c>
      <c r="I151" t="s">
        <v>114</v>
      </c>
      <c r="J151" t="s">
        <v>394</v>
      </c>
      <c r="K151" t="s">
        <v>395</v>
      </c>
      <c r="L151" t="s">
        <v>396</v>
      </c>
      <c r="M151"/>
      <c r="N151"/>
      <c r="O151" s="199" t="s">
        <v>57</v>
      </c>
      <c r="P151" t="s">
        <v>59</v>
      </c>
      <c r="Q151" t="s">
        <v>476</v>
      </c>
      <c r="R151" s="185">
        <v>45496.887153846197</v>
      </c>
      <c r="S151" s="185">
        <v>454968.871538462</v>
      </c>
      <c r="T151" s="186">
        <v>4</v>
      </c>
    </row>
    <row r="152" spans="1:20" x14ac:dyDescent="0.25">
      <c r="A152" s="198"/>
      <c r="B152">
        <v>0</v>
      </c>
      <c r="C152">
        <v>21201</v>
      </c>
      <c r="D152">
        <v>23128</v>
      </c>
      <c r="E152">
        <v>28909</v>
      </c>
      <c r="F152">
        <v>28909</v>
      </c>
      <c r="G152" t="s">
        <v>984</v>
      </c>
      <c r="H152" t="s">
        <v>985</v>
      </c>
      <c r="I152" t="s">
        <v>114</v>
      </c>
      <c r="J152" t="s">
        <v>394</v>
      </c>
      <c r="K152" t="s">
        <v>395</v>
      </c>
      <c r="L152" t="s">
        <v>396</v>
      </c>
      <c r="M152"/>
      <c r="N152"/>
      <c r="O152" s="199" t="s">
        <v>57</v>
      </c>
      <c r="P152" t="s">
        <v>59</v>
      </c>
      <c r="Q152" t="s">
        <v>466</v>
      </c>
      <c r="R152" s="185">
        <v>94899.017653846095</v>
      </c>
      <c r="S152" s="185">
        <v>632660.11769230803</v>
      </c>
      <c r="T152" s="186">
        <v>5</v>
      </c>
    </row>
    <row r="153" spans="1:20" x14ac:dyDescent="0.25">
      <c r="A153" s="198"/>
      <c r="B153">
        <v>0</v>
      </c>
      <c r="C153">
        <v>21201</v>
      </c>
      <c r="D153">
        <v>23128</v>
      </c>
      <c r="E153">
        <v>28909</v>
      </c>
      <c r="F153">
        <v>28909</v>
      </c>
      <c r="G153" t="s">
        <v>984</v>
      </c>
      <c r="H153" t="s">
        <v>985</v>
      </c>
      <c r="I153" t="s">
        <v>114</v>
      </c>
      <c r="J153" t="s">
        <v>394</v>
      </c>
      <c r="K153" t="s">
        <v>395</v>
      </c>
      <c r="L153" t="s">
        <v>396</v>
      </c>
      <c r="M153"/>
      <c r="N153"/>
      <c r="O153" s="199" t="s">
        <v>57</v>
      </c>
      <c r="P153" t="s">
        <v>59</v>
      </c>
      <c r="Q153" t="s">
        <v>467</v>
      </c>
      <c r="R153" s="185">
        <v>202585.45123076899</v>
      </c>
      <c r="S153" s="185">
        <v>1012927.25615385</v>
      </c>
      <c r="T153" s="186">
        <v>6</v>
      </c>
    </row>
    <row r="154" spans="1:20" x14ac:dyDescent="0.25">
      <c r="A154" s="198"/>
      <c r="B154">
        <v>0</v>
      </c>
      <c r="C154">
        <v>21201</v>
      </c>
      <c r="D154">
        <v>23128</v>
      </c>
      <c r="E154">
        <v>28909</v>
      </c>
      <c r="F154">
        <v>28909</v>
      </c>
      <c r="G154" t="s">
        <v>984</v>
      </c>
      <c r="H154" t="s">
        <v>985</v>
      </c>
      <c r="I154" t="s">
        <v>114</v>
      </c>
      <c r="J154" t="s">
        <v>394</v>
      </c>
      <c r="K154" t="s">
        <v>395</v>
      </c>
      <c r="L154" t="s">
        <v>396</v>
      </c>
      <c r="M154"/>
      <c r="N154"/>
      <c r="O154" s="199" t="s">
        <v>57</v>
      </c>
      <c r="P154" t="s">
        <v>59</v>
      </c>
      <c r="Q154" t="s">
        <v>468</v>
      </c>
      <c r="R154" s="185">
        <v>132576.437115384</v>
      </c>
      <c r="S154" s="185">
        <v>530305.74846153799</v>
      </c>
      <c r="T154" s="186">
        <v>3</v>
      </c>
    </row>
    <row r="155" spans="1:20" x14ac:dyDescent="0.25">
      <c r="A155" s="198"/>
      <c r="B155">
        <v>0</v>
      </c>
      <c r="C155">
        <v>21201</v>
      </c>
      <c r="D155">
        <v>23128</v>
      </c>
      <c r="E155">
        <v>28909</v>
      </c>
      <c r="F155">
        <v>28909</v>
      </c>
      <c r="G155" t="s">
        <v>984</v>
      </c>
      <c r="H155" t="s">
        <v>985</v>
      </c>
      <c r="I155" t="s">
        <v>114</v>
      </c>
      <c r="J155" t="s">
        <v>394</v>
      </c>
      <c r="K155" t="s">
        <v>395</v>
      </c>
      <c r="L155" t="s">
        <v>396</v>
      </c>
      <c r="M155"/>
      <c r="N155"/>
      <c r="O155" s="199" t="s">
        <v>57</v>
      </c>
      <c r="P155" t="s">
        <v>59</v>
      </c>
      <c r="Q155" t="s">
        <v>478</v>
      </c>
      <c r="R155" s="185">
        <v>66652.159846153794</v>
      </c>
      <c r="S155" s="185">
        <v>222173.866153846</v>
      </c>
      <c r="T155" s="186">
        <v>1</v>
      </c>
    </row>
    <row r="156" spans="1:20" x14ac:dyDescent="0.25">
      <c r="A156" s="198"/>
      <c r="B156">
        <v>0</v>
      </c>
      <c r="C156">
        <v>21201</v>
      </c>
      <c r="D156">
        <v>23128</v>
      </c>
      <c r="E156">
        <v>32763</v>
      </c>
      <c r="F156">
        <v>32763</v>
      </c>
      <c r="G156" t="s">
        <v>984</v>
      </c>
      <c r="H156" t="s">
        <v>985</v>
      </c>
      <c r="I156" t="s">
        <v>114</v>
      </c>
      <c r="J156" t="s">
        <v>394</v>
      </c>
      <c r="K156" t="s">
        <v>54</v>
      </c>
      <c r="L156" t="s">
        <v>383</v>
      </c>
      <c r="M156"/>
      <c r="N156"/>
      <c r="O156" s="199" t="s">
        <v>57</v>
      </c>
      <c r="P156" t="s">
        <v>59</v>
      </c>
      <c r="Q156" t="s">
        <v>465</v>
      </c>
      <c r="R156" s="185">
        <v>28771.8906153846</v>
      </c>
      <c r="S156" s="185">
        <v>287718.90615384601</v>
      </c>
      <c r="T156" s="186">
        <v>3</v>
      </c>
    </row>
    <row r="157" spans="1:20" x14ac:dyDescent="0.25">
      <c r="A157" s="198"/>
      <c r="B157">
        <v>0</v>
      </c>
      <c r="C157">
        <v>21201</v>
      </c>
      <c r="D157">
        <v>23128</v>
      </c>
      <c r="E157">
        <v>32763</v>
      </c>
      <c r="F157">
        <v>32763</v>
      </c>
      <c r="G157" t="s">
        <v>984</v>
      </c>
      <c r="H157" t="s">
        <v>985</v>
      </c>
      <c r="I157" t="s">
        <v>114</v>
      </c>
      <c r="J157" t="s">
        <v>394</v>
      </c>
      <c r="K157" t="s">
        <v>54</v>
      </c>
      <c r="L157" t="s">
        <v>383</v>
      </c>
      <c r="M157"/>
      <c r="N157"/>
      <c r="O157" s="199" t="s">
        <v>57</v>
      </c>
      <c r="P157" t="s">
        <v>59</v>
      </c>
      <c r="Q157" t="s">
        <v>476</v>
      </c>
      <c r="R157" s="185">
        <v>66991.980230769303</v>
      </c>
      <c r="S157" s="185">
        <v>669919.80230769201</v>
      </c>
      <c r="T157" s="186">
        <v>6</v>
      </c>
    </row>
    <row r="158" spans="1:20" x14ac:dyDescent="0.25">
      <c r="A158" s="198"/>
      <c r="B158">
        <v>0</v>
      </c>
      <c r="C158">
        <v>21201</v>
      </c>
      <c r="D158">
        <v>23128</v>
      </c>
      <c r="E158">
        <v>32763</v>
      </c>
      <c r="F158">
        <v>32763</v>
      </c>
      <c r="G158" t="s">
        <v>984</v>
      </c>
      <c r="H158" t="s">
        <v>985</v>
      </c>
      <c r="I158" t="s">
        <v>114</v>
      </c>
      <c r="J158" t="s">
        <v>394</v>
      </c>
      <c r="K158" t="s">
        <v>54</v>
      </c>
      <c r="L158" t="s">
        <v>383</v>
      </c>
      <c r="M158"/>
      <c r="N158"/>
      <c r="O158" s="199" t="s">
        <v>57</v>
      </c>
      <c r="P158" t="s">
        <v>59</v>
      </c>
      <c r="Q158" t="s">
        <v>466</v>
      </c>
      <c r="R158" s="185">
        <v>36609.053769230697</v>
      </c>
      <c r="S158" s="185">
        <v>244060.35846153801</v>
      </c>
      <c r="T158" s="186">
        <v>2</v>
      </c>
    </row>
    <row r="159" spans="1:20" x14ac:dyDescent="0.25">
      <c r="A159" s="198"/>
      <c r="B159">
        <v>0</v>
      </c>
      <c r="C159">
        <v>21201</v>
      </c>
      <c r="D159">
        <v>23128</v>
      </c>
      <c r="E159">
        <v>32763</v>
      </c>
      <c r="F159">
        <v>32763</v>
      </c>
      <c r="G159" t="s">
        <v>984</v>
      </c>
      <c r="H159" t="s">
        <v>985</v>
      </c>
      <c r="I159" t="s">
        <v>114</v>
      </c>
      <c r="J159" t="s">
        <v>394</v>
      </c>
      <c r="K159" t="s">
        <v>54</v>
      </c>
      <c r="L159" t="s">
        <v>383</v>
      </c>
      <c r="M159"/>
      <c r="N159"/>
      <c r="O159" s="199" t="s">
        <v>57</v>
      </c>
      <c r="P159" t="s">
        <v>59</v>
      </c>
      <c r="Q159" t="s">
        <v>467</v>
      </c>
      <c r="R159" s="185">
        <v>127369.625076923</v>
      </c>
      <c r="S159" s="185">
        <v>636848.12538461504</v>
      </c>
      <c r="T159" s="186">
        <v>4</v>
      </c>
    </row>
    <row r="160" spans="1:20" x14ac:dyDescent="0.25">
      <c r="A160" s="198"/>
      <c r="B160">
        <v>0</v>
      </c>
      <c r="C160">
        <v>21201</v>
      </c>
      <c r="D160">
        <v>23128</v>
      </c>
      <c r="E160">
        <v>32763</v>
      </c>
      <c r="F160">
        <v>32763</v>
      </c>
      <c r="G160" t="s">
        <v>984</v>
      </c>
      <c r="H160" t="s">
        <v>985</v>
      </c>
      <c r="I160" t="s">
        <v>114</v>
      </c>
      <c r="J160" t="s">
        <v>394</v>
      </c>
      <c r="K160" t="s">
        <v>54</v>
      </c>
      <c r="L160" t="s">
        <v>383</v>
      </c>
      <c r="M160"/>
      <c r="N160"/>
      <c r="O160" s="199" t="s">
        <v>57</v>
      </c>
      <c r="P160" t="s">
        <v>59</v>
      </c>
      <c r="Q160" t="s">
        <v>468</v>
      </c>
      <c r="R160" s="185">
        <v>49375.134615384501</v>
      </c>
      <c r="S160" s="185">
        <v>197500.538461538</v>
      </c>
      <c r="T160" s="186">
        <v>1</v>
      </c>
    </row>
    <row r="161" spans="1:20" x14ac:dyDescent="0.25">
      <c r="A161" s="198"/>
      <c r="B161">
        <v>0</v>
      </c>
      <c r="C161">
        <v>21201</v>
      </c>
      <c r="D161">
        <v>23128</v>
      </c>
      <c r="E161">
        <v>32763</v>
      </c>
      <c r="F161">
        <v>32763</v>
      </c>
      <c r="G161" t="s">
        <v>984</v>
      </c>
      <c r="H161" t="s">
        <v>985</v>
      </c>
      <c r="I161" t="s">
        <v>114</v>
      </c>
      <c r="J161" t="s">
        <v>394</v>
      </c>
      <c r="K161" t="s">
        <v>54</v>
      </c>
      <c r="L161" t="s">
        <v>383</v>
      </c>
      <c r="M161"/>
      <c r="N161"/>
      <c r="O161" s="199" t="s">
        <v>57</v>
      </c>
      <c r="P161" t="s">
        <v>59</v>
      </c>
      <c r="Q161" t="s">
        <v>478</v>
      </c>
      <c r="R161" s="185">
        <v>89904.281384615198</v>
      </c>
      <c r="S161" s="185">
        <v>256869.37538461501</v>
      </c>
      <c r="T161" s="186">
        <v>1</v>
      </c>
    </row>
    <row r="162" spans="1:20" x14ac:dyDescent="0.25">
      <c r="A162" s="198"/>
      <c r="B162">
        <v>0</v>
      </c>
      <c r="C162">
        <v>21201</v>
      </c>
      <c r="D162">
        <v>23128</v>
      </c>
      <c r="E162">
        <v>32763</v>
      </c>
      <c r="F162">
        <v>34690</v>
      </c>
      <c r="G162" t="s">
        <v>984</v>
      </c>
      <c r="H162" t="s">
        <v>985</v>
      </c>
      <c r="I162" t="s">
        <v>114</v>
      </c>
      <c r="J162" t="s">
        <v>394</v>
      </c>
      <c r="K162" t="s">
        <v>54</v>
      </c>
      <c r="L162" t="s">
        <v>383</v>
      </c>
      <c r="M162" t="s">
        <v>427</v>
      </c>
      <c r="N162" t="s">
        <v>428</v>
      </c>
      <c r="O162" s="199" t="s">
        <v>57</v>
      </c>
      <c r="P162" t="s">
        <v>59</v>
      </c>
      <c r="Q162" t="s">
        <v>466</v>
      </c>
      <c r="R162" s="185">
        <v>25215.333807692201</v>
      </c>
      <c r="S162" s="185">
        <v>168102.22538461501</v>
      </c>
      <c r="T162" s="186">
        <v>1</v>
      </c>
    </row>
    <row r="163" spans="1:20" x14ac:dyDescent="0.25">
      <c r="A163" s="198"/>
      <c r="B163">
        <v>0</v>
      </c>
      <c r="C163">
        <v>21201</v>
      </c>
      <c r="D163">
        <v>23128</v>
      </c>
      <c r="E163">
        <v>32763</v>
      </c>
      <c r="F163">
        <v>34690</v>
      </c>
      <c r="G163" t="s">
        <v>984</v>
      </c>
      <c r="H163" t="s">
        <v>985</v>
      </c>
      <c r="I163" t="s">
        <v>114</v>
      </c>
      <c r="J163" t="s">
        <v>394</v>
      </c>
      <c r="K163" t="s">
        <v>54</v>
      </c>
      <c r="L163" t="s">
        <v>383</v>
      </c>
      <c r="M163" t="s">
        <v>427</v>
      </c>
      <c r="N163" t="s">
        <v>428</v>
      </c>
      <c r="O163" s="199" t="s">
        <v>57</v>
      </c>
      <c r="P163" t="s">
        <v>59</v>
      </c>
      <c r="Q163" t="s">
        <v>468</v>
      </c>
      <c r="R163" s="185">
        <v>57107.304807692301</v>
      </c>
      <c r="S163" s="185">
        <v>228429.219230769</v>
      </c>
      <c r="T163" s="186">
        <v>1</v>
      </c>
    </row>
    <row r="164" spans="1:20" x14ac:dyDescent="0.25">
      <c r="A164" s="198"/>
      <c r="B164">
        <v>0</v>
      </c>
      <c r="C164">
        <v>21201</v>
      </c>
      <c r="D164">
        <v>23128</v>
      </c>
      <c r="E164">
        <v>32763</v>
      </c>
      <c r="F164">
        <v>34690</v>
      </c>
      <c r="G164" t="s">
        <v>984</v>
      </c>
      <c r="H164" t="s">
        <v>985</v>
      </c>
      <c r="I164" t="s">
        <v>114</v>
      </c>
      <c r="J164" t="s">
        <v>394</v>
      </c>
      <c r="K164" t="s">
        <v>54</v>
      </c>
      <c r="L164" t="s">
        <v>383</v>
      </c>
      <c r="M164" t="s">
        <v>427</v>
      </c>
      <c r="N164" t="s">
        <v>428</v>
      </c>
      <c r="O164" s="199" t="s">
        <v>57</v>
      </c>
      <c r="P164" t="s">
        <v>78</v>
      </c>
      <c r="Q164" t="s">
        <v>465</v>
      </c>
      <c r="R164" s="185">
        <v>43006.046461538601</v>
      </c>
      <c r="S164" s="185">
        <v>430060.46461538499</v>
      </c>
      <c r="T164" s="186">
        <v>4</v>
      </c>
    </row>
    <row r="165" spans="1:20" x14ac:dyDescent="0.25">
      <c r="A165" s="198"/>
      <c r="B165">
        <v>0</v>
      </c>
      <c r="C165">
        <v>21201</v>
      </c>
      <c r="D165">
        <v>23128</v>
      </c>
      <c r="E165">
        <v>32763</v>
      </c>
      <c r="F165">
        <v>34690</v>
      </c>
      <c r="G165" t="s">
        <v>984</v>
      </c>
      <c r="H165" t="s">
        <v>985</v>
      </c>
      <c r="I165" t="s">
        <v>114</v>
      </c>
      <c r="J165" t="s">
        <v>394</v>
      </c>
      <c r="K165" t="s">
        <v>54</v>
      </c>
      <c r="L165" t="s">
        <v>383</v>
      </c>
      <c r="M165" t="s">
        <v>427</v>
      </c>
      <c r="N165" t="s">
        <v>428</v>
      </c>
      <c r="O165" s="199" t="s">
        <v>57</v>
      </c>
      <c r="P165" t="s">
        <v>78</v>
      </c>
      <c r="Q165" t="s">
        <v>466</v>
      </c>
      <c r="R165" s="185">
        <v>21914.752499999999</v>
      </c>
      <c r="S165" s="185">
        <v>146098.35</v>
      </c>
      <c r="T165" s="186">
        <v>1</v>
      </c>
    </row>
    <row r="166" spans="1:20" x14ac:dyDescent="0.25">
      <c r="A166" s="198"/>
      <c r="B166">
        <v>0</v>
      </c>
      <c r="C166">
        <v>42402</v>
      </c>
      <c r="D166">
        <v>42402</v>
      </c>
      <c r="E166">
        <v>42402</v>
      </c>
      <c r="F166">
        <v>42402</v>
      </c>
      <c r="G166" t="s">
        <v>799</v>
      </c>
      <c r="H166" t="s">
        <v>800</v>
      </c>
      <c r="I166"/>
      <c r="J166"/>
      <c r="K166"/>
      <c r="L166"/>
      <c r="M166"/>
      <c r="N166"/>
      <c r="O166" s="187" t="s">
        <v>520</v>
      </c>
      <c r="P166" t="s">
        <v>59</v>
      </c>
      <c r="Q166" t="s">
        <v>471</v>
      </c>
      <c r="R166" s="185">
        <v>6384.6196923076996</v>
      </c>
      <c r="S166" s="185">
        <v>79807.746153846194</v>
      </c>
      <c r="T166" s="186">
        <v>1</v>
      </c>
    </row>
    <row r="167" spans="1:20" x14ac:dyDescent="0.25">
      <c r="A167" s="198"/>
      <c r="B167">
        <v>0</v>
      </c>
      <c r="C167">
        <v>42402</v>
      </c>
      <c r="D167">
        <v>42402</v>
      </c>
      <c r="E167">
        <v>42402</v>
      </c>
      <c r="F167">
        <v>42402</v>
      </c>
      <c r="G167" t="s">
        <v>799</v>
      </c>
      <c r="H167" t="s">
        <v>800</v>
      </c>
      <c r="I167"/>
      <c r="J167"/>
      <c r="K167"/>
      <c r="L167"/>
      <c r="M167"/>
      <c r="N167"/>
      <c r="O167" s="187" t="s">
        <v>520</v>
      </c>
      <c r="P167" t="s">
        <v>59</v>
      </c>
      <c r="Q167" t="s">
        <v>467</v>
      </c>
      <c r="R167" s="185">
        <v>317320.72759999998</v>
      </c>
      <c r="S167" s="185">
        <v>1586603.638</v>
      </c>
      <c r="T167" s="186">
        <v>11</v>
      </c>
    </row>
    <row r="168" spans="1:20" x14ac:dyDescent="0.25">
      <c r="A168" s="198"/>
      <c r="B168">
        <v>0</v>
      </c>
      <c r="C168">
        <v>42402</v>
      </c>
      <c r="D168">
        <v>42402</v>
      </c>
      <c r="E168">
        <v>42402</v>
      </c>
      <c r="F168">
        <v>42402</v>
      </c>
      <c r="G168" t="s">
        <v>799</v>
      </c>
      <c r="H168" t="s">
        <v>800</v>
      </c>
      <c r="I168"/>
      <c r="J168"/>
      <c r="K168"/>
      <c r="L168"/>
      <c r="M168"/>
      <c r="N168"/>
      <c r="O168" s="81" t="s">
        <v>520</v>
      </c>
      <c r="P168" t="s">
        <v>59</v>
      </c>
      <c r="Q168" t="s">
        <v>478</v>
      </c>
      <c r="R168" s="185">
        <v>189374.65615384601</v>
      </c>
      <c r="S168" s="185">
        <v>631248.85384615394</v>
      </c>
      <c r="T168" s="186">
        <v>3</v>
      </c>
    </row>
    <row r="169" spans="1:20" x14ac:dyDescent="0.25">
      <c r="A169" s="198"/>
      <c r="B169">
        <v>0</v>
      </c>
      <c r="C169">
        <v>42402</v>
      </c>
      <c r="D169">
        <v>42402</v>
      </c>
      <c r="E169">
        <v>42402</v>
      </c>
      <c r="F169">
        <v>42402</v>
      </c>
      <c r="G169" t="s">
        <v>799</v>
      </c>
      <c r="H169" t="s">
        <v>800</v>
      </c>
      <c r="I169"/>
      <c r="J169"/>
      <c r="K169"/>
      <c r="L169"/>
      <c r="M169"/>
      <c r="N169"/>
      <c r="O169" s="81" t="s">
        <v>520</v>
      </c>
      <c r="P169" t="s">
        <v>59</v>
      </c>
      <c r="Q169" t="s">
        <v>469</v>
      </c>
      <c r="R169" s="185">
        <v>91670.353115384802</v>
      </c>
      <c r="S169" s="185">
        <v>261915.29461538501</v>
      </c>
      <c r="T169" s="186">
        <v>1</v>
      </c>
    </row>
    <row r="170" spans="1:20" x14ac:dyDescent="0.25">
      <c r="A170" s="198"/>
      <c r="B170">
        <v>0</v>
      </c>
      <c r="C170">
        <v>42402</v>
      </c>
      <c r="D170">
        <v>42428</v>
      </c>
      <c r="E170">
        <v>42428</v>
      </c>
      <c r="F170">
        <v>42428</v>
      </c>
      <c r="G170" t="s">
        <v>799</v>
      </c>
      <c r="H170" t="s">
        <v>800</v>
      </c>
      <c r="I170" t="s">
        <v>545</v>
      </c>
      <c r="J170" t="s">
        <v>862</v>
      </c>
      <c r="K170"/>
      <c r="L170"/>
      <c r="M170"/>
      <c r="N170"/>
      <c r="O170" s="81" t="s">
        <v>520</v>
      </c>
      <c r="P170" t="s">
        <v>59</v>
      </c>
      <c r="Q170" t="s">
        <v>471</v>
      </c>
      <c r="R170" s="185">
        <v>4673.12301538462</v>
      </c>
      <c r="S170" s="185">
        <v>58414.037692307698</v>
      </c>
      <c r="T170" s="186">
        <v>1</v>
      </c>
    </row>
    <row r="171" spans="1:20" x14ac:dyDescent="0.25">
      <c r="A171" s="198"/>
      <c r="B171">
        <v>0</v>
      </c>
      <c r="C171">
        <v>42402</v>
      </c>
      <c r="D171">
        <v>42428</v>
      </c>
      <c r="E171">
        <v>42428</v>
      </c>
      <c r="F171">
        <v>42428</v>
      </c>
      <c r="G171" t="s">
        <v>799</v>
      </c>
      <c r="H171" t="s">
        <v>800</v>
      </c>
      <c r="I171" t="s">
        <v>545</v>
      </c>
      <c r="J171" t="s">
        <v>862</v>
      </c>
      <c r="K171"/>
      <c r="L171"/>
      <c r="M171"/>
      <c r="N171"/>
      <c r="O171" s="81" t="s">
        <v>520</v>
      </c>
      <c r="P171" t="s">
        <v>59</v>
      </c>
      <c r="Q171" t="s">
        <v>465</v>
      </c>
      <c r="R171" s="185">
        <v>25078.021076923102</v>
      </c>
      <c r="S171" s="185">
        <v>250780.21076923099</v>
      </c>
      <c r="T171" s="186">
        <v>3</v>
      </c>
    </row>
    <row r="172" spans="1:20" x14ac:dyDescent="0.25">
      <c r="A172" s="198"/>
      <c r="B172">
        <v>0</v>
      </c>
      <c r="C172">
        <v>42402</v>
      </c>
      <c r="D172">
        <v>42428</v>
      </c>
      <c r="E172">
        <v>42428</v>
      </c>
      <c r="F172">
        <v>42428</v>
      </c>
      <c r="G172" t="s">
        <v>799</v>
      </c>
      <c r="H172" t="s">
        <v>800</v>
      </c>
      <c r="I172" t="s">
        <v>545</v>
      </c>
      <c r="J172" t="s">
        <v>862</v>
      </c>
      <c r="K172"/>
      <c r="L172"/>
      <c r="M172"/>
      <c r="N172"/>
      <c r="O172" s="81" t="s">
        <v>520</v>
      </c>
      <c r="P172" t="s">
        <v>59</v>
      </c>
      <c r="Q172" t="s">
        <v>476</v>
      </c>
      <c r="R172" s="185">
        <v>58167.438692307602</v>
      </c>
      <c r="S172" s="185">
        <v>581674.38692307705</v>
      </c>
      <c r="T172" s="186">
        <v>6</v>
      </c>
    </row>
    <row r="173" spans="1:20" x14ac:dyDescent="0.25">
      <c r="A173" s="198"/>
      <c r="B173">
        <v>0</v>
      </c>
      <c r="C173">
        <v>42402</v>
      </c>
      <c r="D173">
        <v>42428</v>
      </c>
      <c r="E173">
        <v>42428</v>
      </c>
      <c r="F173">
        <v>42428</v>
      </c>
      <c r="G173" t="s">
        <v>799</v>
      </c>
      <c r="H173" t="s">
        <v>800</v>
      </c>
      <c r="I173" t="s">
        <v>545</v>
      </c>
      <c r="J173" t="s">
        <v>862</v>
      </c>
      <c r="K173"/>
      <c r="L173"/>
      <c r="M173"/>
      <c r="N173"/>
      <c r="O173" s="81" t="s">
        <v>520</v>
      </c>
      <c r="P173" t="s">
        <v>59</v>
      </c>
      <c r="Q173" t="s">
        <v>466</v>
      </c>
      <c r="R173" s="185">
        <v>54006.858923077103</v>
      </c>
      <c r="S173" s="185">
        <v>360045.72615384602</v>
      </c>
      <c r="T173" s="186">
        <v>3</v>
      </c>
    </row>
    <row r="174" spans="1:20" x14ac:dyDescent="0.25">
      <c r="A174" s="198"/>
      <c r="B174">
        <v>0</v>
      </c>
      <c r="C174">
        <v>42402</v>
      </c>
      <c r="D174">
        <v>42428</v>
      </c>
      <c r="E174">
        <v>42428</v>
      </c>
      <c r="F174">
        <v>42428</v>
      </c>
      <c r="G174" t="s">
        <v>799</v>
      </c>
      <c r="H174" t="s">
        <v>800</v>
      </c>
      <c r="I174" t="s">
        <v>545</v>
      </c>
      <c r="J174" t="s">
        <v>862</v>
      </c>
      <c r="K174"/>
      <c r="L174"/>
      <c r="M174"/>
      <c r="N174"/>
      <c r="O174" s="81" t="s">
        <v>520</v>
      </c>
      <c r="P174" t="s">
        <v>59</v>
      </c>
      <c r="Q174" t="s">
        <v>467</v>
      </c>
      <c r="R174" s="185">
        <v>104337.463076923</v>
      </c>
      <c r="S174" s="185">
        <v>521687.31538461498</v>
      </c>
      <c r="T174" s="186">
        <v>4</v>
      </c>
    </row>
    <row r="175" spans="1:20" x14ac:dyDescent="0.25">
      <c r="A175" s="198"/>
      <c r="B175">
        <v>0</v>
      </c>
      <c r="C175">
        <v>42402</v>
      </c>
      <c r="D175">
        <v>42428</v>
      </c>
      <c r="E175">
        <v>42428</v>
      </c>
      <c r="F175">
        <v>42428</v>
      </c>
      <c r="G175" t="s">
        <v>799</v>
      </c>
      <c r="H175" t="s">
        <v>800</v>
      </c>
      <c r="I175" t="s">
        <v>545</v>
      </c>
      <c r="J175" t="s">
        <v>862</v>
      </c>
      <c r="K175"/>
      <c r="L175"/>
      <c r="M175"/>
      <c r="N175"/>
      <c r="O175" s="81" t="s">
        <v>520</v>
      </c>
      <c r="P175" t="s">
        <v>59</v>
      </c>
      <c r="Q175" t="s">
        <v>468</v>
      </c>
      <c r="R175" s="185">
        <v>93877.7105769232</v>
      </c>
      <c r="S175" s="185">
        <v>375510.84230769199</v>
      </c>
      <c r="T175" s="186">
        <v>2</v>
      </c>
    </row>
    <row r="176" spans="1:20" x14ac:dyDescent="0.25">
      <c r="A176" s="198"/>
      <c r="B176">
        <v>0</v>
      </c>
      <c r="C176">
        <v>42402</v>
      </c>
      <c r="D176">
        <v>42428</v>
      </c>
      <c r="E176">
        <v>42428</v>
      </c>
      <c r="F176">
        <v>42428</v>
      </c>
      <c r="G176" t="s">
        <v>799</v>
      </c>
      <c r="H176" t="s">
        <v>800</v>
      </c>
      <c r="I176" t="s">
        <v>545</v>
      </c>
      <c r="J176" t="s">
        <v>862</v>
      </c>
      <c r="K176"/>
      <c r="L176"/>
      <c r="M176"/>
      <c r="N176"/>
      <c r="O176" s="81" t="s">
        <v>520</v>
      </c>
      <c r="P176" t="s">
        <v>59</v>
      </c>
      <c r="Q176" t="s">
        <v>478</v>
      </c>
      <c r="R176" s="185">
        <v>124605.953769231</v>
      </c>
      <c r="S176" s="185">
        <v>415353.17923076899</v>
      </c>
      <c r="T176" s="186">
        <v>2</v>
      </c>
    </row>
    <row r="177" spans="1:20" x14ac:dyDescent="0.25">
      <c r="A177" s="198"/>
      <c r="B177">
        <v>0</v>
      </c>
      <c r="C177">
        <v>42402</v>
      </c>
      <c r="D177">
        <v>42428</v>
      </c>
      <c r="E177">
        <v>42428</v>
      </c>
      <c r="F177">
        <v>42428</v>
      </c>
      <c r="G177" t="s">
        <v>799</v>
      </c>
      <c r="H177" t="s">
        <v>800</v>
      </c>
      <c r="I177" t="s">
        <v>545</v>
      </c>
      <c r="J177" t="s">
        <v>862</v>
      </c>
      <c r="K177"/>
      <c r="L177"/>
      <c r="M177"/>
      <c r="N177"/>
      <c r="O177" s="81" t="s">
        <v>520</v>
      </c>
      <c r="P177" t="s">
        <v>59</v>
      </c>
      <c r="Q177" t="s">
        <v>479</v>
      </c>
      <c r="R177" s="185">
        <v>115734.652923077</v>
      </c>
      <c r="S177" s="185">
        <v>289336.63230769202</v>
      </c>
      <c r="T177" s="186">
        <v>1</v>
      </c>
    </row>
    <row r="178" spans="1:20" x14ac:dyDescent="0.25">
      <c r="A178" s="198"/>
      <c r="B178">
        <v>0</v>
      </c>
      <c r="C178">
        <v>42402</v>
      </c>
      <c r="D178">
        <v>42428</v>
      </c>
      <c r="E178">
        <v>42454</v>
      </c>
      <c r="F178">
        <v>42454</v>
      </c>
      <c r="G178" t="s">
        <v>799</v>
      </c>
      <c r="H178" t="s">
        <v>800</v>
      </c>
      <c r="I178" t="s">
        <v>545</v>
      </c>
      <c r="J178" t="s">
        <v>862</v>
      </c>
      <c r="K178" t="s">
        <v>130</v>
      </c>
      <c r="L178" t="s">
        <v>118</v>
      </c>
      <c r="M178"/>
      <c r="N178"/>
      <c r="O178" s="81" t="s">
        <v>520</v>
      </c>
      <c r="P178" t="s">
        <v>59</v>
      </c>
      <c r="Q178" t="s">
        <v>477</v>
      </c>
      <c r="R178" s="185">
        <v>11261.463076923101</v>
      </c>
      <c r="S178" s="185">
        <v>225229.26153846199</v>
      </c>
      <c r="T178" s="186">
        <v>6</v>
      </c>
    </row>
    <row r="179" spans="1:20" x14ac:dyDescent="0.25">
      <c r="A179" s="198"/>
      <c r="B179">
        <v>0</v>
      </c>
      <c r="C179">
        <v>42402</v>
      </c>
      <c r="D179">
        <v>42428</v>
      </c>
      <c r="E179">
        <v>42454</v>
      </c>
      <c r="F179">
        <v>42454</v>
      </c>
      <c r="G179" t="s">
        <v>799</v>
      </c>
      <c r="H179" t="s">
        <v>800</v>
      </c>
      <c r="I179" t="s">
        <v>545</v>
      </c>
      <c r="J179" t="s">
        <v>862</v>
      </c>
      <c r="K179" t="s">
        <v>130</v>
      </c>
      <c r="L179" t="s">
        <v>118</v>
      </c>
      <c r="M179"/>
      <c r="N179"/>
      <c r="O179" s="81" t="s">
        <v>520</v>
      </c>
      <c r="P179" t="s">
        <v>59</v>
      </c>
      <c r="Q179" t="s">
        <v>473</v>
      </c>
      <c r="R179" s="185">
        <v>2241.5255769230798</v>
      </c>
      <c r="S179" s="185">
        <v>44830.511538461498</v>
      </c>
      <c r="T179" s="186">
        <v>1</v>
      </c>
    </row>
    <row r="180" spans="1:20" x14ac:dyDescent="0.25">
      <c r="A180" s="198"/>
      <c r="B180">
        <v>0</v>
      </c>
      <c r="C180">
        <v>42402</v>
      </c>
      <c r="D180">
        <v>42428</v>
      </c>
      <c r="E180">
        <v>42454</v>
      </c>
      <c r="F180">
        <v>42454</v>
      </c>
      <c r="G180" t="s">
        <v>799</v>
      </c>
      <c r="H180" t="s">
        <v>800</v>
      </c>
      <c r="I180" t="s">
        <v>545</v>
      </c>
      <c r="J180" t="s">
        <v>862</v>
      </c>
      <c r="K180" t="s">
        <v>130</v>
      </c>
      <c r="L180" t="s">
        <v>118</v>
      </c>
      <c r="M180"/>
      <c r="N180"/>
      <c r="O180" s="81" t="s">
        <v>520</v>
      </c>
      <c r="P180" t="s">
        <v>59</v>
      </c>
      <c r="Q180" t="s">
        <v>474</v>
      </c>
      <c r="R180" s="185">
        <v>17190.334523076901</v>
      </c>
      <c r="S180" s="185">
        <v>286505.57538461499</v>
      </c>
      <c r="T180" s="186">
        <v>5</v>
      </c>
    </row>
    <row r="181" spans="1:20" x14ac:dyDescent="0.25">
      <c r="A181" s="198"/>
      <c r="B181">
        <v>0</v>
      </c>
      <c r="C181">
        <v>42402</v>
      </c>
      <c r="D181">
        <v>42428</v>
      </c>
      <c r="E181">
        <v>42454</v>
      </c>
      <c r="F181">
        <v>42454</v>
      </c>
      <c r="G181" t="s">
        <v>799</v>
      </c>
      <c r="H181" t="s">
        <v>800</v>
      </c>
      <c r="I181" t="s">
        <v>545</v>
      </c>
      <c r="J181" t="s">
        <v>862</v>
      </c>
      <c r="K181" t="s">
        <v>130</v>
      </c>
      <c r="L181" t="s">
        <v>118</v>
      </c>
      <c r="M181"/>
      <c r="N181"/>
      <c r="O181" s="81" t="s">
        <v>520</v>
      </c>
      <c r="P181" t="s">
        <v>59</v>
      </c>
      <c r="Q181" t="s">
        <v>471</v>
      </c>
      <c r="R181" s="185">
        <v>32797.758707692301</v>
      </c>
      <c r="S181" s="185">
        <v>409971.98384615401</v>
      </c>
      <c r="T181" s="186">
        <v>6</v>
      </c>
    </row>
    <row r="182" spans="1:20" x14ac:dyDescent="0.25">
      <c r="A182" s="198"/>
      <c r="B182">
        <v>0</v>
      </c>
      <c r="C182">
        <v>42402</v>
      </c>
      <c r="D182">
        <v>42428</v>
      </c>
      <c r="E182">
        <v>42454</v>
      </c>
      <c r="F182">
        <v>42454</v>
      </c>
      <c r="G182" t="s">
        <v>799</v>
      </c>
      <c r="H182" t="s">
        <v>800</v>
      </c>
      <c r="I182" t="s">
        <v>545</v>
      </c>
      <c r="J182" t="s">
        <v>862</v>
      </c>
      <c r="K182" t="s">
        <v>130</v>
      </c>
      <c r="L182" t="s">
        <v>118</v>
      </c>
      <c r="M182"/>
      <c r="N182"/>
      <c r="O182" s="81" t="s">
        <v>520</v>
      </c>
      <c r="P182" t="s">
        <v>59</v>
      </c>
      <c r="Q182" t="s">
        <v>475</v>
      </c>
      <c r="R182" s="185">
        <v>13463.906953846101</v>
      </c>
      <c r="S182" s="185">
        <v>149598.96615384601</v>
      </c>
      <c r="T182" s="186">
        <v>2</v>
      </c>
    </row>
    <row r="183" spans="1:20" x14ac:dyDescent="0.25">
      <c r="A183" s="198"/>
      <c r="B183">
        <v>0</v>
      </c>
      <c r="C183">
        <v>42402</v>
      </c>
      <c r="D183">
        <v>42428</v>
      </c>
      <c r="E183">
        <v>42454</v>
      </c>
      <c r="F183">
        <v>42454</v>
      </c>
      <c r="G183" t="s">
        <v>799</v>
      </c>
      <c r="H183" t="s">
        <v>800</v>
      </c>
      <c r="I183" t="s">
        <v>545</v>
      </c>
      <c r="J183" t="s">
        <v>862</v>
      </c>
      <c r="K183" t="s">
        <v>130</v>
      </c>
      <c r="L183" t="s">
        <v>118</v>
      </c>
      <c r="M183"/>
      <c r="N183"/>
      <c r="O183" s="81" t="s">
        <v>520</v>
      </c>
      <c r="P183" t="s">
        <v>59</v>
      </c>
      <c r="Q183" t="s">
        <v>465</v>
      </c>
      <c r="R183" s="185">
        <v>23712.381538461599</v>
      </c>
      <c r="S183" s="185">
        <v>237123.81538461501</v>
      </c>
      <c r="T183" s="186">
        <v>3</v>
      </c>
    </row>
    <row r="184" spans="1:20" x14ac:dyDescent="0.25">
      <c r="A184" s="198"/>
      <c r="B184">
        <v>0</v>
      </c>
      <c r="C184">
        <v>42402</v>
      </c>
      <c r="D184">
        <v>42428</v>
      </c>
      <c r="E184">
        <v>42454</v>
      </c>
      <c r="F184">
        <v>42454</v>
      </c>
      <c r="G184" t="s">
        <v>799</v>
      </c>
      <c r="H184" t="s">
        <v>800</v>
      </c>
      <c r="I184" t="s">
        <v>545</v>
      </c>
      <c r="J184" t="s">
        <v>862</v>
      </c>
      <c r="K184" t="s">
        <v>130</v>
      </c>
      <c r="L184" t="s">
        <v>118</v>
      </c>
      <c r="M184"/>
      <c r="N184"/>
      <c r="O184" s="81" t="s">
        <v>520</v>
      </c>
      <c r="P184" t="s">
        <v>59</v>
      </c>
      <c r="Q184" t="s">
        <v>476</v>
      </c>
      <c r="R184" s="185">
        <v>28500.972769230699</v>
      </c>
      <c r="S184" s="185">
        <v>285009.72769230802</v>
      </c>
      <c r="T184" s="186">
        <v>3</v>
      </c>
    </row>
    <row r="185" spans="1:20" x14ac:dyDescent="0.25">
      <c r="A185" s="198"/>
      <c r="B185">
        <v>0</v>
      </c>
      <c r="C185">
        <v>42402</v>
      </c>
      <c r="D185">
        <v>42428</v>
      </c>
      <c r="E185">
        <v>42454</v>
      </c>
      <c r="F185">
        <v>42454</v>
      </c>
      <c r="G185" t="s">
        <v>799</v>
      </c>
      <c r="H185" t="s">
        <v>800</v>
      </c>
      <c r="I185" t="s">
        <v>545</v>
      </c>
      <c r="J185" t="s">
        <v>862</v>
      </c>
      <c r="K185" t="s">
        <v>130</v>
      </c>
      <c r="L185" t="s">
        <v>118</v>
      </c>
      <c r="M185"/>
      <c r="N185"/>
      <c r="O185" s="81" t="s">
        <v>520</v>
      </c>
      <c r="P185" t="s">
        <v>59</v>
      </c>
      <c r="Q185" t="s">
        <v>466</v>
      </c>
      <c r="R185" s="185">
        <v>36837.792115384596</v>
      </c>
      <c r="S185" s="185">
        <v>245585.280769231</v>
      </c>
      <c r="T185" s="186">
        <v>2</v>
      </c>
    </row>
    <row r="186" spans="1:20" x14ac:dyDescent="0.25">
      <c r="A186" s="198"/>
      <c r="B186">
        <v>0</v>
      </c>
      <c r="C186">
        <v>42402</v>
      </c>
      <c r="D186">
        <v>42428</v>
      </c>
      <c r="E186">
        <v>42454</v>
      </c>
      <c r="F186">
        <v>42454</v>
      </c>
      <c r="G186" t="s">
        <v>799</v>
      </c>
      <c r="H186" t="s">
        <v>800</v>
      </c>
      <c r="I186" t="s">
        <v>545</v>
      </c>
      <c r="J186" t="s">
        <v>862</v>
      </c>
      <c r="K186" t="s">
        <v>130</v>
      </c>
      <c r="L186" t="s">
        <v>118</v>
      </c>
      <c r="M186"/>
      <c r="N186"/>
      <c r="O186" s="81" t="s">
        <v>520</v>
      </c>
      <c r="P186" t="s">
        <v>59</v>
      </c>
      <c r="Q186" t="s">
        <v>467</v>
      </c>
      <c r="R186" s="185">
        <v>60612.588153846002</v>
      </c>
      <c r="S186" s="185">
        <v>303062.94076923101</v>
      </c>
      <c r="T186" s="186">
        <v>2</v>
      </c>
    </row>
    <row r="187" spans="1:20" x14ac:dyDescent="0.25">
      <c r="A187" s="198"/>
      <c r="B187">
        <v>0</v>
      </c>
      <c r="C187">
        <v>42402</v>
      </c>
      <c r="D187">
        <v>42428</v>
      </c>
      <c r="E187">
        <v>42454</v>
      </c>
      <c r="F187">
        <v>42454</v>
      </c>
      <c r="G187" t="s">
        <v>799</v>
      </c>
      <c r="H187" t="s">
        <v>800</v>
      </c>
      <c r="I187" t="s">
        <v>545</v>
      </c>
      <c r="J187" t="s">
        <v>862</v>
      </c>
      <c r="K187" t="s">
        <v>130</v>
      </c>
      <c r="L187" t="s">
        <v>118</v>
      </c>
      <c r="M187"/>
      <c r="N187"/>
      <c r="O187" s="81" t="s">
        <v>520</v>
      </c>
      <c r="P187" t="s">
        <v>59</v>
      </c>
      <c r="Q187" t="s">
        <v>468</v>
      </c>
      <c r="R187" s="185">
        <v>85356.536730769294</v>
      </c>
      <c r="S187" s="185">
        <v>341426.146923077</v>
      </c>
      <c r="T187" s="186">
        <v>2</v>
      </c>
    </row>
    <row r="188" spans="1:20" x14ac:dyDescent="0.25">
      <c r="A188" s="198"/>
      <c r="B188">
        <v>0</v>
      </c>
      <c r="C188">
        <v>42402</v>
      </c>
      <c r="D188">
        <v>42428</v>
      </c>
      <c r="E188">
        <v>42454</v>
      </c>
      <c r="F188">
        <v>42454</v>
      </c>
      <c r="G188" t="s">
        <v>799</v>
      </c>
      <c r="H188" t="s">
        <v>800</v>
      </c>
      <c r="I188" t="s">
        <v>545</v>
      </c>
      <c r="J188" t="s">
        <v>862</v>
      </c>
      <c r="K188" t="s">
        <v>130</v>
      </c>
      <c r="L188" t="s">
        <v>118</v>
      </c>
      <c r="M188"/>
      <c r="N188"/>
      <c r="O188" s="81" t="s">
        <v>520</v>
      </c>
      <c r="P188" t="s">
        <v>59</v>
      </c>
      <c r="Q188" t="s">
        <v>478</v>
      </c>
      <c r="R188" s="185">
        <v>58327.741153846197</v>
      </c>
      <c r="S188" s="185">
        <v>194425.80384615401</v>
      </c>
      <c r="T188" s="186">
        <v>2</v>
      </c>
    </row>
    <row r="189" spans="1:20" x14ac:dyDescent="0.25">
      <c r="A189" s="198"/>
      <c r="B189">
        <v>0</v>
      </c>
      <c r="C189">
        <v>42402</v>
      </c>
      <c r="D189">
        <v>42428</v>
      </c>
      <c r="E189">
        <v>42454</v>
      </c>
      <c r="F189">
        <v>42454</v>
      </c>
      <c r="G189" t="s">
        <v>799</v>
      </c>
      <c r="H189" t="s">
        <v>800</v>
      </c>
      <c r="I189" t="s">
        <v>545</v>
      </c>
      <c r="J189" t="s">
        <v>862</v>
      </c>
      <c r="K189" t="s">
        <v>130</v>
      </c>
      <c r="L189" t="s">
        <v>118</v>
      </c>
      <c r="M189"/>
      <c r="N189"/>
      <c r="O189" s="81" t="s">
        <v>520</v>
      </c>
      <c r="P189" t="s">
        <v>60</v>
      </c>
      <c r="Q189" t="s">
        <v>474</v>
      </c>
      <c r="R189" s="185">
        <v>3616.69398461539</v>
      </c>
      <c r="S189" s="185">
        <v>60278.233076923098</v>
      </c>
      <c r="T189" s="186">
        <v>1</v>
      </c>
    </row>
    <row r="190" spans="1:20" x14ac:dyDescent="0.25">
      <c r="A190" s="198"/>
      <c r="B190">
        <v>0</v>
      </c>
      <c r="C190">
        <v>42402</v>
      </c>
      <c r="D190">
        <v>42428</v>
      </c>
      <c r="E190">
        <v>42454</v>
      </c>
      <c r="F190">
        <v>42454</v>
      </c>
      <c r="G190" t="s">
        <v>799</v>
      </c>
      <c r="H190" t="s">
        <v>800</v>
      </c>
      <c r="I190" t="s">
        <v>545</v>
      </c>
      <c r="J190" t="s">
        <v>862</v>
      </c>
      <c r="K190" t="s">
        <v>130</v>
      </c>
      <c r="L190" t="s">
        <v>118</v>
      </c>
      <c r="M190"/>
      <c r="N190"/>
      <c r="O190" s="81" t="s">
        <v>520</v>
      </c>
      <c r="P190" t="s">
        <v>60</v>
      </c>
      <c r="Q190" t="s">
        <v>471</v>
      </c>
      <c r="R190" s="185">
        <v>7072.9344000000001</v>
      </c>
      <c r="S190" s="185">
        <v>88411.68</v>
      </c>
      <c r="T190" s="186">
        <v>2</v>
      </c>
    </row>
    <row r="191" spans="1:20" x14ac:dyDescent="0.25">
      <c r="A191" s="198"/>
      <c r="B191">
        <v>0</v>
      </c>
      <c r="C191">
        <v>42402</v>
      </c>
      <c r="D191">
        <v>42428</v>
      </c>
      <c r="E191">
        <v>42454</v>
      </c>
      <c r="F191">
        <v>42454</v>
      </c>
      <c r="G191" t="s">
        <v>799</v>
      </c>
      <c r="H191" t="s">
        <v>800</v>
      </c>
      <c r="I191" t="s">
        <v>545</v>
      </c>
      <c r="J191" t="s">
        <v>862</v>
      </c>
      <c r="K191" t="s">
        <v>130</v>
      </c>
      <c r="L191" t="s">
        <v>118</v>
      </c>
      <c r="M191"/>
      <c r="N191"/>
      <c r="O191" s="81" t="s">
        <v>520</v>
      </c>
      <c r="P191" t="s">
        <v>60</v>
      </c>
      <c r="Q191" t="s">
        <v>465</v>
      </c>
      <c r="R191" s="185">
        <v>9392.5761538461502</v>
      </c>
      <c r="S191" s="185">
        <v>93925.761538461506</v>
      </c>
      <c r="T191" s="186">
        <v>1</v>
      </c>
    </row>
    <row r="192" spans="1:20" x14ac:dyDescent="0.25">
      <c r="A192" s="198"/>
      <c r="B192">
        <v>0</v>
      </c>
      <c r="C192">
        <v>42402</v>
      </c>
      <c r="D192">
        <v>42428</v>
      </c>
      <c r="E192">
        <v>42454</v>
      </c>
      <c r="F192">
        <v>42454</v>
      </c>
      <c r="G192" t="s">
        <v>799</v>
      </c>
      <c r="H192" t="s">
        <v>800</v>
      </c>
      <c r="I192" t="s">
        <v>545</v>
      </c>
      <c r="J192" t="s">
        <v>862</v>
      </c>
      <c r="K192" t="s">
        <v>130</v>
      </c>
      <c r="L192" t="s">
        <v>118</v>
      </c>
      <c r="M192"/>
      <c r="N192"/>
      <c r="O192" s="81" t="s">
        <v>520</v>
      </c>
      <c r="P192" t="s">
        <v>60</v>
      </c>
      <c r="Q192" t="s">
        <v>476</v>
      </c>
      <c r="R192" s="185">
        <v>11858.1881538462</v>
      </c>
      <c r="S192" s="185">
        <v>118581.881538462</v>
      </c>
      <c r="T192" s="186">
        <v>1</v>
      </c>
    </row>
    <row r="193" spans="1:20" x14ac:dyDescent="0.25">
      <c r="A193" s="198"/>
      <c r="B193">
        <v>0</v>
      </c>
      <c r="C193">
        <v>42402</v>
      </c>
      <c r="D193">
        <v>42428</v>
      </c>
      <c r="E193">
        <v>42454</v>
      </c>
      <c r="F193">
        <v>42454</v>
      </c>
      <c r="G193" t="s">
        <v>799</v>
      </c>
      <c r="H193" t="s">
        <v>800</v>
      </c>
      <c r="I193" t="s">
        <v>545</v>
      </c>
      <c r="J193" t="s">
        <v>862</v>
      </c>
      <c r="K193" t="s">
        <v>130</v>
      </c>
      <c r="L193" t="s">
        <v>118</v>
      </c>
      <c r="M193"/>
      <c r="N193"/>
      <c r="O193" s="81" t="s">
        <v>520</v>
      </c>
      <c r="P193" t="s">
        <v>63</v>
      </c>
      <c r="Q193" t="s">
        <v>471</v>
      </c>
      <c r="R193" s="185">
        <v>5308.1887384615402</v>
      </c>
      <c r="S193" s="185">
        <v>66352.359230769202</v>
      </c>
      <c r="T193" s="186">
        <v>1</v>
      </c>
    </row>
    <row r="194" spans="1:20" x14ac:dyDescent="0.25">
      <c r="A194" s="198"/>
      <c r="B194">
        <v>0</v>
      </c>
      <c r="C194">
        <v>42402</v>
      </c>
      <c r="D194">
        <v>42428</v>
      </c>
      <c r="E194">
        <v>42454</v>
      </c>
      <c r="F194">
        <v>42454</v>
      </c>
      <c r="G194" t="s">
        <v>799</v>
      </c>
      <c r="H194" t="s">
        <v>800</v>
      </c>
      <c r="I194" t="s">
        <v>545</v>
      </c>
      <c r="J194" t="s">
        <v>862</v>
      </c>
      <c r="K194" t="s">
        <v>130</v>
      </c>
      <c r="L194" t="s">
        <v>118</v>
      </c>
      <c r="M194"/>
      <c r="N194"/>
      <c r="O194" s="81" t="s">
        <v>520</v>
      </c>
      <c r="P194" t="s">
        <v>66</v>
      </c>
      <c r="Q194" t="s">
        <v>473</v>
      </c>
      <c r="R194" s="185">
        <v>2462.7338461538402</v>
      </c>
      <c r="S194" s="185">
        <v>49254.676923076899</v>
      </c>
      <c r="T194" s="186">
        <v>1</v>
      </c>
    </row>
    <row r="195" spans="1:20" x14ac:dyDescent="0.25">
      <c r="A195" s="198"/>
      <c r="B195">
        <v>0</v>
      </c>
      <c r="C195">
        <v>42402</v>
      </c>
      <c r="D195">
        <v>42428</v>
      </c>
      <c r="E195">
        <v>42454</v>
      </c>
      <c r="F195">
        <v>42454</v>
      </c>
      <c r="G195" t="s">
        <v>799</v>
      </c>
      <c r="H195" t="s">
        <v>800</v>
      </c>
      <c r="I195" t="s">
        <v>545</v>
      </c>
      <c r="J195" t="s">
        <v>862</v>
      </c>
      <c r="K195" t="s">
        <v>130</v>
      </c>
      <c r="L195" t="s">
        <v>118</v>
      </c>
      <c r="M195"/>
      <c r="N195"/>
      <c r="O195" s="81" t="s">
        <v>520</v>
      </c>
      <c r="P195" t="s">
        <v>66</v>
      </c>
      <c r="Q195" t="s">
        <v>474</v>
      </c>
      <c r="R195" s="185">
        <v>26998.319492307699</v>
      </c>
      <c r="S195" s="185">
        <v>449971.991538462</v>
      </c>
      <c r="T195" s="186">
        <v>8</v>
      </c>
    </row>
    <row r="196" spans="1:20" x14ac:dyDescent="0.25">
      <c r="A196" s="198"/>
      <c r="B196">
        <v>0</v>
      </c>
      <c r="C196">
        <v>42402</v>
      </c>
      <c r="D196">
        <v>42428</v>
      </c>
      <c r="E196">
        <v>42454</v>
      </c>
      <c r="F196">
        <v>42454</v>
      </c>
      <c r="G196" t="s">
        <v>799</v>
      </c>
      <c r="H196" t="s">
        <v>800</v>
      </c>
      <c r="I196" t="s">
        <v>545</v>
      </c>
      <c r="J196" t="s">
        <v>862</v>
      </c>
      <c r="K196" t="s">
        <v>130</v>
      </c>
      <c r="L196" t="s">
        <v>118</v>
      </c>
      <c r="M196"/>
      <c r="N196"/>
      <c r="O196" s="81" t="s">
        <v>520</v>
      </c>
      <c r="P196" t="s">
        <v>66</v>
      </c>
      <c r="Q196" t="s">
        <v>471</v>
      </c>
      <c r="R196" s="185">
        <v>6168.0345230769199</v>
      </c>
      <c r="S196" s="185">
        <v>77100.431538461504</v>
      </c>
      <c r="T196" s="186">
        <v>1</v>
      </c>
    </row>
    <row r="197" spans="1:20" x14ac:dyDescent="0.25">
      <c r="A197" s="198"/>
      <c r="B197">
        <v>0</v>
      </c>
      <c r="C197">
        <v>42402</v>
      </c>
      <c r="D197">
        <v>42428</v>
      </c>
      <c r="E197">
        <v>42454</v>
      </c>
      <c r="F197">
        <v>42454</v>
      </c>
      <c r="G197" t="s">
        <v>799</v>
      </c>
      <c r="H197" t="s">
        <v>800</v>
      </c>
      <c r="I197" t="s">
        <v>545</v>
      </c>
      <c r="J197" t="s">
        <v>862</v>
      </c>
      <c r="K197" t="s">
        <v>130</v>
      </c>
      <c r="L197" t="s">
        <v>118</v>
      </c>
      <c r="M197"/>
      <c r="N197"/>
      <c r="O197" s="81" t="s">
        <v>520</v>
      </c>
      <c r="P197" t="s">
        <v>66</v>
      </c>
      <c r="Q197" t="s">
        <v>465</v>
      </c>
      <c r="R197" s="185">
        <v>8694.5589230769201</v>
      </c>
      <c r="S197" s="185">
        <v>86945.589230769197</v>
      </c>
      <c r="T197" s="186">
        <v>1</v>
      </c>
    </row>
    <row r="198" spans="1:20" x14ac:dyDescent="0.25">
      <c r="A198" s="198"/>
      <c r="B198">
        <v>0</v>
      </c>
      <c r="C198">
        <v>42402</v>
      </c>
      <c r="D198">
        <v>42428</v>
      </c>
      <c r="E198">
        <v>42454</v>
      </c>
      <c r="F198">
        <v>42454</v>
      </c>
      <c r="G198" t="s">
        <v>799</v>
      </c>
      <c r="H198" t="s">
        <v>800</v>
      </c>
      <c r="I198" t="s">
        <v>545</v>
      </c>
      <c r="J198" t="s">
        <v>862</v>
      </c>
      <c r="K198" t="s">
        <v>130</v>
      </c>
      <c r="L198" t="s">
        <v>118</v>
      </c>
      <c r="M198"/>
      <c r="N198"/>
      <c r="O198" s="81" t="s">
        <v>520</v>
      </c>
      <c r="P198" t="s">
        <v>66</v>
      </c>
      <c r="Q198" t="s">
        <v>476</v>
      </c>
      <c r="R198" s="185">
        <v>14120.027461538401</v>
      </c>
      <c r="S198" s="185">
        <v>141200.27461538499</v>
      </c>
      <c r="T198" s="186">
        <v>2</v>
      </c>
    </row>
    <row r="199" spans="1:20" x14ac:dyDescent="0.25">
      <c r="A199" s="198"/>
      <c r="B199">
        <v>0</v>
      </c>
      <c r="C199">
        <v>42402</v>
      </c>
      <c r="D199">
        <v>42428</v>
      </c>
      <c r="E199">
        <v>42454</v>
      </c>
      <c r="F199">
        <v>42454</v>
      </c>
      <c r="G199" t="s">
        <v>799</v>
      </c>
      <c r="H199" t="s">
        <v>800</v>
      </c>
      <c r="I199" t="s">
        <v>545</v>
      </c>
      <c r="J199" t="s">
        <v>862</v>
      </c>
      <c r="K199" t="s">
        <v>130</v>
      </c>
      <c r="L199" t="s">
        <v>118</v>
      </c>
      <c r="M199"/>
      <c r="N199"/>
      <c r="O199" s="81" t="s">
        <v>520</v>
      </c>
      <c r="P199" t="s">
        <v>66</v>
      </c>
      <c r="Q199" t="s">
        <v>467</v>
      </c>
      <c r="R199" s="185">
        <v>33507.890461538402</v>
      </c>
      <c r="S199" s="185">
        <v>167539.452307692</v>
      </c>
      <c r="T199" s="186">
        <v>1</v>
      </c>
    </row>
    <row r="200" spans="1:20" x14ac:dyDescent="0.25">
      <c r="A200" s="198"/>
      <c r="B200">
        <v>0</v>
      </c>
      <c r="C200">
        <v>42402</v>
      </c>
      <c r="D200">
        <v>42428</v>
      </c>
      <c r="E200">
        <v>42454</v>
      </c>
      <c r="F200">
        <v>42532</v>
      </c>
      <c r="G200" t="s">
        <v>799</v>
      </c>
      <c r="H200" t="s">
        <v>800</v>
      </c>
      <c r="I200" t="s">
        <v>545</v>
      </c>
      <c r="J200" t="s">
        <v>862</v>
      </c>
      <c r="K200" t="s">
        <v>130</v>
      </c>
      <c r="L200" t="s">
        <v>118</v>
      </c>
      <c r="M200" t="s">
        <v>167</v>
      </c>
      <c r="N200" t="s">
        <v>168</v>
      </c>
      <c r="O200" s="81" t="s">
        <v>520</v>
      </c>
      <c r="P200" t="s">
        <v>59</v>
      </c>
      <c r="Q200" t="s">
        <v>467</v>
      </c>
      <c r="R200" s="185">
        <v>27530.121076922998</v>
      </c>
      <c r="S200" s="185">
        <v>137650.60538461499</v>
      </c>
      <c r="T200" s="186">
        <v>1</v>
      </c>
    </row>
    <row r="201" spans="1:20" x14ac:dyDescent="0.25">
      <c r="A201" s="198"/>
      <c r="B201">
        <v>0</v>
      </c>
      <c r="C201">
        <v>42402</v>
      </c>
      <c r="D201">
        <v>42428</v>
      </c>
      <c r="E201">
        <v>42454</v>
      </c>
      <c r="F201">
        <v>42532</v>
      </c>
      <c r="G201" t="s">
        <v>799</v>
      </c>
      <c r="H201" t="s">
        <v>800</v>
      </c>
      <c r="I201" t="s">
        <v>545</v>
      </c>
      <c r="J201" t="s">
        <v>862</v>
      </c>
      <c r="K201" t="s">
        <v>130</v>
      </c>
      <c r="L201" t="s">
        <v>118</v>
      </c>
      <c r="M201" t="s">
        <v>167</v>
      </c>
      <c r="N201" t="s">
        <v>168</v>
      </c>
      <c r="O201" s="81" t="s">
        <v>520</v>
      </c>
      <c r="P201" t="s">
        <v>64</v>
      </c>
      <c r="Q201" t="s">
        <v>472</v>
      </c>
      <c r="R201" s="185">
        <v>14089.6644</v>
      </c>
      <c r="S201" s="185">
        <v>469655.48</v>
      </c>
      <c r="T201" s="186">
        <v>6</v>
      </c>
    </row>
    <row r="202" spans="1:20" x14ac:dyDescent="0.25">
      <c r="A202" s="198"/>
      <c r="B202">
        <v>0</v>
      </c>
      <c r="C202">
        <v>42402</v>
      </c>
      <c r="D202">
        <v>42428</v>
      </c>
      <c r="E202">
        <v>42454</v>
      </c>
      <c r="F202">
        <v>42532</v>
      </c>
      <c r="G202" t="s">
        <v>799</v>
      </c>
      <c r="H202" t="s">
        <v>800</v>
      </c>
      <c r="I202" t="s">
        <v>545</v>
      </c>
      <c r="J202" t="s">
        <v>862</v>
      </c>
      <c r="K202" t="s">
        <v>130</v>
      </c>
      <c r="L202" t="s">
        <v>118</v>
      </c>
      <c r="M202" t="s">
        <v>167</v>
      </c>
      <c r="N202" t="s">
        <v>168</v>
      </c>
      <c r="O202" s="81" t="s">
        <v>520</v>
      </c>
      <c r="P202" t="s">
        <v>64</v>
      </c>
      <c r="Q202" t="s">
        <v>473</v>
      </c>
      <c r="R202" s="185">
        <v>2051.0773076923101</v>
      </c>
      <c r="S202" s="185">
        <v>41021.546153846197</v>
      </c>
      <c r="T202" s="186">
        <v>1</v>
      </c>
    </row>
    <row r="203" spans="1:20" x14ac:dyDescent="0.25">
      <c r="A203" s="198"/>
      <c r="B203">
        <v>0</v>
      </c>
      <c r="C203">
        <v>42402</v>
      </c>
      <c r="D203">
        <v>42428</v>
      </c>
      <c r="E203">
        <v>42454</v>
      </c>
      <c r="F203">
        <v>42532</v>
      </c>
      <c r="G203" t="s">
        <v>799</v>
      </c>
      <c r="H203" t="s">
        <v>800</v>
      </c>
      <c r="I203" t="s">
        <v>545</v>
      </c>
      <c r="J203" t="s">
        <v>862</v>
      </c>
      <c r="K203" t="s">
        <v>130</v>
      </c>
      <c r="L203" t="s">
        <v>118</v>
      </c>
      <c r="M203" t="s">
        <v>167</v>
      </c>
      <c r="N203" t="s">
        <v>168</v>
      </c>
      <c r="O203" s="81" t="s">
        <v>520</v>
      </c>
      <c r="P203" t="s">
        <v>64</v>
      </c>
      <c r="Q203" t="s">
        <v>475</v>
      </c>
      <c r="R203" s="185">
        <v>8798.0044153846102</v>
      </c>
      <c r="S203" s="185">
        <v>97755.604615384596</v>
      </c>
      <c r="T203" s="186">
        <v>2</v>
      </c>
    </row>
    <row r="204" spans="1:20" x14ac:dyDescent="0.25">
      <c r="A204" s="198"/>
      <c r="B204">
        <v>0</v>
      </c>
      <c r="C204">
        <v>42402</v>
      </c>
      <c r="D204">
        <v>42428</v>
      </c>
      <c r="E204">
        <v>42454</v>
      </c>
      <c r="F204">
        <v>42532</v>
      </c>
      <c r="G204" t="s">
        <v>799</v>
      </c>
      <c r="H204" t="s">
        <v>800</v>
      </c>
      <c r="I204" t="s">
        <v>545</v>
      </c>
      <c r="J204" t="s">
        <v>862</v>
      </c>
      <c r="K204" t="s">
        <v>130</v>
      </c>
      <c r="L204" t="s">
        <v>118</v>
      </c>
      <c r="M204" t="s">
        <v>167</v>
      </c>
      <c r="N204" t="s">
        <v>168</v>
      </c>
      <c r="O204" s="81" t="s">
        <v>520</v>
      </c>
      <c r="P204" t="s">
        <v>64</v>
      </c>
      <c r="Q204" t="s">
        <v>465</v>
      </c>
      <c r="R204" s="185">
        <v>8779.8554615384601</v>
      </c>
      <c r="S204" s="185">
        <v>87798.554615384593</v>
      </c>
      <c r="T204" s="186">
        <v>1</v>
      </c>
    </row>
    <row r="205" spans="1:20" x14ac:dyDescent="0.25">
      <c r="A205" s="198"/>
      <c r="B205">
        <v>0</v>
      </c>
      <c r="C205">
        <v>42402</v>
      </c>
      <c r="D205">
        <v>42428</v>
      </c>
      <c r="E205">
        <v>42454</v>
      </c>
      <c r="F205">
        <v>42532</v>
      </c>
      <c r="G205" t="s">
        <v>799</v>
      </c>
      <c r="H205" t="s">
        <v>800</v>
      </c>
      <c r="I205" t="s">
        <v>545</v>
      </c>
      <c r="J205" t="s">
        <v>862</v>
      </c>
      <c r="K205" t="s">
        <v>130</v>
      </c>
      <c r="L205" t="s">
        <v>118</v>
      </c>
      <c r="M205" t="s">
        <v>167</v>
      </c>
      <c r="N205" t="s">
        <v>168</v>
      </c>
      <c r="O205" s="81" t="s">
        <v>520</v>
      </c>
      <c r="P205" t="s">
        <v>64</v>
      </c>
      <c r="Q205" t="s">
        <v>476</v>
      </c>
      <c r="R205" s="185">
        <v>11056.958000000001</v>
      </c>
      <c r="S205" s="185">
        <v>110569.58</v>
      </c>
      <c r="T205" s="186">
        <v>1</v>
      </c>
    </row>
    <row r="206" spans="1:20" x14ac:dyDescent="0.25">
      <c r="A206" s="198"/>
      <c r="B206">
        <v>0</v>
      </c>
      <c r="C206">
        <v>42402</v>
      </c>
      <c r="D206">
        <v>42428</v>
      </c>
      <c r="E206">
        <v>42454</v>
      </c>
      <c r="F206">
        <v>42558</v>
      </c>
      <c r="G206" t="s">
        <v>799</v>
      </c>
      <c r="H206" t="s">
        <v>800</v>
      </c>
      <c r="I206" t="s">
        <v>545</v>
      </c>
      <c r="J206" t="s">
        <v>862</v>
      </c>
      <c r="K206" t="s">
        <v>130</v>
      </c>
      <c r="L206" t="s">
        <v>118</v>
      </c>
      <c r="M206" t="s">
        <v>169</v>
      </c>
      <c r="N206" t="s">
        <v>170</v>
      </c>
      <c r="O206" s="81" t="s">
        <v>520</v>
      </c>
      <c r="P206" t="s">
        <v>59</v>
      </c>
      <c r="Q206" t="s">
        <v>472</v>
      </c>
      <c r="R206" s="185">
        <v>9607.4375999999993</v>
      </c>
      <c r="S206" s="185">
        <v>320247.92</v>
      </c>
      <c r="T206" s="186">
        <v>4</v>
      </c>
    </row>
    <row r="207" spans="1:20" x14ac:dyDescent="0.25">
      <c r="A207" s="198"/>
      <c r="B207">
        <v>0</v>
      </c>
      <c r="C207">
        <v>42402</v>
      </c>
      <c r="D207">
        <v>42428</v>
      </c>
      <c r="E207">
        <v>42454</v>
      </c>
      <c r="F207">
        <v>42558</v>
      </c>
      <c r="G207" t="s">
        <v>799</v>
      </c>
      <c r="H207" t="s">
        <v>800</v>
      </c>
      <c r="I207" t="s">
        <v>545</v>
      </c>
      <c r="J207" t="s">
        <v>862</v>
      </c>
      <c r="K207" t="s">
        <v>130</v>
      </c>
      <c r="L207" t="s">
        <v>118</v>
      </c>
      <c r="M207" t="s">
        <v>169</v>
      </c>
      <c r="N207" t="s">
        <v>170</v>
      </c>
      <c r="O207" s="81" t="s">
        <v>520</v>
      </c>
      <c r="P207" t="s">
        <v>59</v>
      </c>
      <c r="Q207" t="s">
        <v>473</v>
      </c>
      <c r="R207" s="185">
        <v>4609.9276153846104</v>
      </c>
      <c r="S207" s="185">
        <v>92198.552307692298</v>
      </c>
      <c r="T207" s="186">
        <v>2</v>
      </c>
    </row>
    <row r="208" spans="1:20" x14ac:dyDescent="0.25">
      <c r="A208" s="198"/>
      <c r="B208">
        <v>0</v>
      </c>
      <c r="C208">
        <v>42402</v>
      </c>
      <c r="D208">
        <v>42428</v>
      </c>
      <c r="E208">
        <v>42454</v>
      </c>
      <c r="F208">
        <v>42558</v>
      </c>
      <c r="G208" t="s">
        <v>799</v>
      </c>
      <c r="H208" t="s">
        <v>800</v>
      </c>
      <c r="I208" t="s">
        <v>545</v>
      </c>
      <c r="J208" t="s">
        <v>862</v>
      </c>
      <c r="K208" t="s">
        <v>130</v>
      </c>
      <c r="L208" t="s">
        <v>118</v>
      </c>
      <c r="M208" t="s">
        <v>169</v>
      </c>
      <c r="N208" t="s">
        <v>170</v>
      </c>
      <c r="O208" s="81" t="s">
        <v>520</v>
      </c>
      <c r="P208" t="s">
        <v>59</v>
      </c>
      <c r="Q208" t="s">
        <v>471</v>
      </c>
      <c r="R208" s="185">
        <v>5331.5068923076897</v>
      </c>
      <c r="S208" s="185">
        <v>66643.836153846103</v>
      </c>
      <c r="T208" s="186">
        <v>1</v>
      </c>
    </row>
    <row r="209" spans="1:20" x14ac:dyDescent="0.25">
      <c r="A209" s="198"/>
      <c r="B209">
        <v>0</v>
      </c>
      <c r="C209">
        <v>42402</v>
      </c>
      <c r="D209">
        <v>42428</v>
      </c>
      <c r="E209">
        <v>42454</v>
      </c>
      <c r="F209">
        <v>42558</v>
      </c>
      <c r="G209" t="s">
        <v>799</v>
      </c>
      <c r="H209" t="s">
        <v>800</v>
      </c>
      <c r="I209" t="s">
        <v>545</v>
      </c>
      <c r="J209" t="s">
        <v>862</v>
      </c>
      <c r="K209" t="s">
        <v>130</v>
      </c>
      <c r="L209" t="s">
        <v>118</v>
      </c>
      <c r="M209" t="s">
        <v>169</v>
      </c>
      <c r="N209" t="s">
        <v>170</v>
      </c>
      <c r="O209" s="81" t="s">
        <v>520</v>
      </c>
      <c r="P209" t="s">
        <v>59</v>
      </c>
      <c r="Q209" t="s">
        <v>475</v>
      </c>
      <c r="R209" s="185">
        <v>9035.6707384615802</v>
      </c>
      <c r="S209" s="185">
        <v>100396.341538462</v>
      </c>
      <c r="T209" s="186">
        <v>1</v>
      </c>
    </row>
    <row r="210" spans="1:20" x14ac:dyDescent="0.25">
      <c r="A210" s="198"/>
      <c r="B210">
        <v>0</v>
      </c>
      <c r="C210">
        <v>42402</v>
      </c>
      <c r="D210">
        <v>42428</v>
      </c>
      <c r="E210">
        <v>42454</v>
      </c>
      <c r="F210">
        <v>42558</v>
      </c>
      <c r="G210" t="s">
        <v>799</v>
      </c>
      <c r="H210" t="s">
        <v>800</v>
      </c>
      <c r="I210" t="s">
        <v>545</v>
      </c>
      <c r="J210" t="s">
        <v>862</v>
      </c>
      <c r="K210" t="s">
        <v>130</v>
      </c>
      <c r="L210" t="s">
        <v>118</v>
      </c>
      <c r="M210" t="s">
        <v>169</v>
      </c>
      <c r="N210" t="s">
        <v>170</v>
      </c>
      <c r="O210" s="81" t="s">
        <v>520</v>
      </c>
      <c r="P210" t="s">
        <v>59</v>
      </c>
      <c r="Q210" t="s">
        <v>476</v>
      </c>
      <c r="R210" s="185">
        <v>22519.4928461538</v>
      </c>
      <c r="S210" s="185">
        <v>225194.92846153799</v>
      </c>
      <c r="T210" s="186">
        <v>2</v>
      </c>
    </row>
    <row r="211" spans="1:20" x14ac:dyDescent="0.25">
      <c r="A211" s="198"/>
      <c r="B211">
        <v>0</v>
      </c>
      <c r="C211">
        <v>42402</v>
      </c>
      <c r="D211">
        <v>42428</v>
      </c>
      <c r="E211">
        <v>42454</v>
      </c>
      <c r="F211">
        <v>42558</v>
      </c>
      <c r="G211" t="s">
        <v>799</v>
      </c>
      <c r="H211" t="s">
        <v>800</v>
      </c>
      <c r="I211" t="s">
        <v>545</v>
      </c>
      <c r="J211" t="s">
        <v>862</v>
      </c>
      <c r="K211" t="s">
        <v>130</v>
      </c>
      <c r="L211" t="s">
        <v>118</v>
      </c>
      <c r="M211" t="s">
        <v>169</v>
      </c>
      <c r="N211" t="s">
        <v>170</v>
      </c>
      <c r="O211" s="81" t="s">
        <v>520</v>
      </c>
      <c r="P211" t="s">
        <v>59</v>
      </c>
      <c r="Q211" t="s">
        <v>467</v>
      </c>
      <c r="R211" s="185">
        <v>26789.295076923001</v>
      </c>
      <c r="S211" s="185">
        <v>133946.47538461501</v>
      </c>
      <c r="T211" s="186">
        <v>1</v>
      </c>
    </row>
    <row r="212" spans="1:20" x14ac:dyDescent="0.25">
      <c r="A212" s="198"/>
      <c r="B212">
        <v>0</v>
      </c>
      <c r="C212">
        <v>42402</v>
      </c>
      <c r="D212">
        <v>42428</v>
      </c>
      <c r="E212">
        <v>42454</v>
      </c>
      <c r="F212">
        <v>42558</v>
      </c>
      <c r="G212" t="s">
        <v>799</v>
      </c>
      <c r="H212" t="s">
        <v>800</v>
      </c>
      <c r="I212" t="s">
        <v>545</v>
      </c>
      <c r="J212" t="s">
        <v>862</v>
      </c>
      <c r="K212" t="s">
        <v>130</v>
      </c>
      <c r="L212" t="s">
        <v>118</v>
      </c>
      <c r="M212" t="s">
        <v>169</v>
      </c>
      <c r="N212" t="s">
        <v>170</v>
      </c>
      <c r="O212" s="81" t="s">
        <v>520</v>
      </c>
      <c r="P212" t="s">
        <v>61</v>
      </c>
      <c r="Q212" t="s">
        <v>472</v>
      </c>
      <c r="R212" s="185">
        <v>13794.5664</v>
      </c>
      <c r="S212" s="185">
        <v>459818.88</v>
      </c>
      <c r="T212" s="186">
        <v>6</v>
      </c>
    </row>
    <row r="213" spans="1:20" x14ac:dyDescent="0.25">
      <c r="A213" s="198"/>
      <c r="B213">
        <v>0</v>
      </c>
      <c r="C213">
        <v>42402</v>
      </c>
      <c r="D213">
        <v>42428</v>
      </c>
      <c r="E213">
        <v>42454</v>
      </c>
      <c r="F213">
        <v>42558</v>
      </c>
      <c r="G213" t="s">
        <v>799</v>
      </c>
      <c r="H213" t="s">
        <v>800</v>
      </c>
      <c r="I213" t="s">
        <v>545</v>
      </c>
      <c r="J213" t="s">
        <v>862</v>
      </c>
      <c r="K213" t="s">
        <v>130</v>
      </c>
      <c r="L213" t="s">
        <v>118</v>
      </c>
      <c r="M213" t="s">
        <v>169</v>
      </c>
      <c r="N213" t="s">
        <v>170</v>
      </c>
      <c r="O213" s="81" t="s">
        <v>520</v>
      </c>
      <c r="P213" t="s">
        <v>61</v>
      </c>
      <c r="Q213" t="s">
        <v>476</v>
      </c>
      <c r="R213" s="185">
        <v>9795.1359230769194</v>
      </c>
      <c r="S213" s="185">
        <v>97951.359230769202</v>
      </c>
      <c r="T213" s="186">
        <v>1</v>
      </c>
    </row>
    <row r="214" spans="1:20" x14ac:dyDescent="0.25">
      <c r="A214" s="198"/>
      <c r="B214">
        <v>0</v>
      </c>
      <c r="C214">
        <v>42402</v>
      </c>
      <c r="D214">
        <v>42428</v>
      </c>
      <c r="E214">
        <v>42454</v>
      </c>
      <c r="F214">
        <v>42558</v>
      </c>
      <c r="G214" t="s">
        <v>799</v>
      </c>
      <c r="H214" t="s">
        <v>800</v>
      </c>
      <c r="I214" t="s">
        <v>545</v>
      </c>
      <c r="J214" t="s">
        <v>862</v>
      </c>
      <c r="K214" t="s">
        <v>130</v>
      </c>
      <c r="L214" t="s">
        <v>118</v>
      </c>
      <c r="M214" t="s">
        <v>169</v>
      </c>
      <c r="N214" t="s">
        <v>170</v>
      </c>
      <c r="O214" s="81" t="s">
        <v>520</v>
      </c>
      <c r="P214" t="s">
        <v>946</v>
      </c>
      <c r="Q214" t="s">
        <v>472</v>
      </c>
      <c r="R214" s="185">
        <v>1337.6279999999999</v>
      </c>
      <c r="S214" s="185">
        <v>44587.6</v>
      </c>
      <c r="T214" s="186">
        <v>1</v>
      </c>
    </row>
    <row r="215" spans="1:20" x14ac:dyDescent="0.25">
      <c r="A215" s="198"/>
      <c r="B215">
        <v>0</v>
      </c>
      <c r="C215">
        <v>42402</v>
      </c>
      <c r="D215">
        <v>42428</v>
      </c>
      <c r="E215">
        <v>42454</v>
      </c>
      <c r="F215">
        <v>42584</v>
      </c>
      <c r="G215" t="s">
        <v>799</v>
      </c>
      <c r="H215" t="s">
        <v>800</v>
      </c>
      <c r="I215" t="s">
        <v>545</v>
      </c>
      <c r="J215" t="s">
        <v>862</v>
      </c>
      <c r="K215" t="s">
        <v>130</v>
      </c>
      <c r="L215" t="s">
        <v>118</v>
      </c>
      <c r="M215" t="s">
        <v>171</v>
      </c>
      <c r="N215" t="s">
        <v>172</v>
      </c>
      <c r="O215" s="81" t="s">
        <v>520</v>
      </c>
      <c r="P215" t="s">
        <v>59</v>
      </c>
      <c r="Q215" t="s">
        <v>474</v>
      </c>
      <c r="R215" s="185">
        <v>3565.0509230769198</v>
      </c>
      <c r="S215" s="185">
        <v>59417.515384615399</v>
      </c>
      <c r="T215" s="186">
        <v>1</v>
      </c>
    </row>
    <row r="216" spans="1:20" x14ac:dyDescent="0.25">
      <c r="A216" s="198"/>
      <c r="B216">
        <v>0</v>
      </c>
      <c r="C216">
        <v>42402</v>
      </c>
      <c r="D216">
        <v>42428</v>
      </c>
      <c r="E216">
        <v>42454</v>
      </c>
      <c r="F216">
        <v>42584</v>
      </c>
      <c r="G216" t="s">
        <v>799</v>
      </c>
      <c r="H216" t="s">
        <v>800</v>
      </c>
      <c r="I216" t="s">
        <v>545</v>
      </c>
      <c r="J216" t="s">
        <v>862</v>
      </c>
      <c r="K216" t="s">
        <v>130</v>
      </c>
      <c r="L216" t="s">
        <v>118</v>
      </c>
      <c r="M216" t="s">
        <v>171</v>
      </c>
      <c r="N216" t="s">
        <v>172</v>
      </c>
      <c r="O216" s="81" t="s">
        <v>520</v>
      </c>
      <c r="P216" t="s">
        <v>59</v>
      </c>
      <c r="Q216" t="s">
        <v>465</v>
      </c>
      <c r="R216" s="185">
        <v>8953.4753846153799</v>
      </c>
      <c r="S216" s="185">
        <v>89534.753846153893</v>
      </c>
      <c r="T216" s="186">
        <v>1</v>
      </c>
    </row>
    <row r="217" spans="1:20" x14ac:dyDescent="0.25">
      <c r="A217" s="198"/>
      <c r="B217">
        <v>0</v>
      </c>
      <c r="C217">
        <v>42402</v>
      </c>
      <c r="D217">
        <v>42428</v>
      </c>
      <c r="E217">
        <v>42454</v>
      </c>
      <c r="F217">
        <v>42584</v>
      </c>
      <c r="G217" t="s">
        <v>799</v>
      </c>
      <c r="H217" t="s">
        <v>800</v>
      </c>
      <c r="I217" t="s">
        <v>545</v>
      </c>
      <c r="J217" t="s">
        <v>862</v>
      </c>
      <c r="K217" t="s">
        <v>130</v>
      </c>
      <c r="L217" t="s">
        <v>118</v>
      </c>
      <c r="M217" t="s">
        <v>171</v>
      </c>
      <c r="N217" t="s">
        <v>172</v>
      </c>
      <c r="O217" s="81" t="s">
        <v>520</v>
      </c>
      <c r="P217" t="s">
        <v>59</v>
      </c>
      <c r="Q217" t="s">
        <v>476</v>
      </c>
      <c r="R217" s="185">
        <v>10118.8446153846</v>
      </c>
      <c r="S217" s="185">
        <v>101188.446153846</v>
      </c>
      <c r="T217" s="186">
        <v>1</v>
      </c>
    </row>
    <row r="218" spans="1:20" x14ac:dyDescent="0.25">
      <c r="A218" s="198"/>
      <c r="B218">
        <v>0</v>
      </c>
      <c r="C218">
        <v>42402</v>
      </c>
      <c r="D218">
        <v>42428</v>
      </c>
      <c r="E218">
        <v>42454</v>
      </c>
      <c r="F218">
        <v>42584</v>
      </c>
      <c r="G218" t="s">
        <v>799</v>
      </c>
      <c r="H218" t="s">
        <v>800</v>
      </c>
      <c r="I218" t="s">
        <v>545</v>
      </c>
      <c r="J218" t="s">
        <v>862</v>
      </c>
      <c r="K218" t="s">
        <v>130</v>
      </c>
      <c r="L218" t="s">
        <v>118</v>
      </c>
      <c r="M218" t="s">
        <v>171</v>
      </c>
      <c r="N218" t="s">
        <v>172</v>
      </c>
      <c r="O218" s="81" t="s">
        <v>520</v>
      </c>
      <c r="P218" t="s">
        <v>59</v>
      </c>
      <c r="Q218" t="s">
        <v>467</v>
      </c>
      <c r="R218" s="185">
        <v>32354.595384615401</v>
      </c>
      <c r="S218" s="185">
        <v>161772.97692307699</v>
      </c>
      <c r="T218" s="186">
        <v>1</v>
      </c>
    </row>
    <row r="219" spans="1:20" x14ac:dyDescent="0.25">
      <c r="A219" s="198"/>
      <c r="B219">
        <v>0</v>
      </c>
      <c r="C219">
        <v>42402</v>
      </c>
      <c r="D219">
        <v>42428</v>
      </c>
      <c r="E219">
        <v>42454</v>
      </c>
      <c r="F219">
        <v>42584</v>
      </c>
      <c r="G219" t="s">
        <v>799</v>
      </c>
      <c r="H219" t="s">
        <v>800</v>
      </c>
      <c r="I219" t="s">
        <v>545</v>
      </c>
      <c r="J219" t="s">
        <v>862</v>
      </c>
      <c r="K219" t="s">
        <v>130</v>
      </c>
      <c r="L219" t="s">
        <v>118</v>
      </c>
      <c r="M219" t="s">
        <v>171</v>
      </c>
      <c r="N219" t="s">
        <v>172</v>
      </c>
      <c r="O219" s="81" t="s">
        <v>520</v>
      </c>
      <c r="P219" t="s">
        <v>62</v>
      </c>
      <c r="Q219" t="s">
        <v>473</v>
      </c>
      <c r="R219" s="185">
        <v>2448.0127692307701</v>
      </c>
      <c r="S219" s="185">
        <v>48960.255384615397</v>
      </c>
      <c r="T219" s="186">
        <v>1</v>
      </c>
    </row>
    <row r="220" spans="1:20" x14ac:dyDescent="0.25">
      <c r="A220" s="198"/>
      <c r="B220">
        <v>0</v>
      </c>
      <c r="C220">
        <v>42402</v>
      </c>
      <c r="D220">
        <v>42428</v>
      </c>
      <c r="E220">
        <v>42454</v>
      </c>
      <c r="F220">
        <v>42584</v>
      </c>
      <c r="G220" t="s">
        <v>799</v>
      </c>
      <c r="H220" t="s">
        <v>800</v>
      </c>
      <c r="I220" t="s">
        <v>545</v>
      </c>
      <c r="J220" t="s">
        <v>862</v>
      </c>
      <c r="K220" t="s">
        <v>130</v>
      </c>
      <c r="L220" t="s">
        <v>118</v>
      </c>
      <c r="M220" t="s">
        <v>171</v>
      </c>
      <c r="N220" t="s">
        <v>172</v>
      </c>
      <c r="O220" s="81" t="s">
        <v>520</v>
      </c>
      <c r="P220" t="s">
        <v>62</v>
      </c>
      <c r="Q220" t="s">
        <v>471</v>
      </c>
      <c r="R220" s="185">
        <v>15622.1744615385</v>
      </c>
      <c r="S220" s="185">
        <v>195277.180769231</v>
      </c>
      <c r="T220" s="186">
        <v>3</v>
      </c>
    </row>
    <row r="221" spans="1:20" x14ac:dyDescent="0.25">
      <c r="A221" s="198"/>
      <c r="B221">
        <v>0</v>
      </c>
      <c r="C221">
        <v>42402</v>
      </c>
      <c r="D221">
        <v>42428</v>
      </c>
      <c r="E221">
        <v>42454</v>
      </c>
      <c r="F221">
        <v>42584</v>
      </c>
      <c r="G221" t="s">
        <v>799</v>
      </c>
      <c r="H221" t="s">
        <v>800</v>
      </c>
      <c r="I221" t="s">
        <v>545</v>
      </c>
      <c r="J221" t="s">
        <v>862</v>
      </c>
      <c r="K221" t="s">
        <v>130</v>
      </c>
      <c r="L221" t="s">
        <v>118</v>
      </c>
      <c r="M221" t="s">
        <v>171</v>
      </c>
      <c r="N221" t="s">
        <v>172</v>
      </c>
      <c r="O221" s="81" t="s">
        <v>520</v>
      </c>
      <c r="P221" t="s">
        <v>62</v>
      </c>
      <c r="Q221" t="s">
        <v>476</v>
      </c>
      <c r="R221" s="185">
        <v>10474.5001538462</v>
      </c>
      <c r="S221" s="185">
        <v>104745.00153846201</v>
      </c>
      <c r="T221" s="186">
        <v>1</v>
      </c>
    </row>
    <row r="222" spans="1:20" x14ac:dyDescent="0.25">
      <c r="A222" s="198"/>
      <c r="B222">
        <v>0</v>
      </c>
      <c r="C222">
        <v>42402</v>
      </c>
      <c r="D222">
        <v>42428</v>
      </c>
      <c r="E222">
        <v>42454</v>
      </c>
      <c r="F222">
        <v>42584</v>
      </c>
      <c r="G222" t="s">
        <v>799</v>
      </c>
      <c r="H222" t="s">
        <v>800</v>
      </c>
      <c r="I222" t="s">
        <v>545</v>
      </c>
      <c r="J222" t="s">
        <v>862</v>
      </c>
      <c r="K222" t="s">
        <v>130</v>
      </c>
      <c r="L222" t="s">
        <v>118</v>
      </c>
      <c r="M222" t="s">
        <v>171</v>
      </c>
      <c r="N222" t="s">
        <v>172</v>
      </c>
      <c r="O222" s="81" t="s">
        <v>520</v>
      </c>
      <c r="P222" t="s">
        <v>63</v>
      </c>
      <c r="Q222" t="s">
        <v>472</v>
      </c>
      <c r="R222" s="185">
        <v>4963.3379999999997</v>
      </c>
      <c r="S222" s="185">
        <v>165444.6</v>
      </c>
      <c r="T222" s="186">
        <v>2</v>
      </c>
    </row>
    <row r="223" spans="1:20" x14ac:dyDescent="0.25">
      <c r="A223" s="198"/>
      <c r="B223">
        <v>0</v>
      </c>
      <c r="C223">
        <v>42402</v>
      </c>
      <c r="D223">
        <v>42428</v>
      </c>
      <c r="E223">
        <v>42454</v>
      </c>
      <c r="F223">
        <v>42584</v>
      </c>
      <c r="G223" t="s">
        <v>799</v>
      </c>
      <c r="H223" t="s">
        <v>800</v>
      </c>
      <c r="I223" t="s">
        <v>545</v>
      </c>
      <c r="J223" t="s">
        <v>862</v>
      </c>
      <c r="K223" t="s">
        <v>130</v>
      </c>
      <c r="L223" t="s">
        <v>118</v>
      </c>
      <c r="M223" t="s">
        <v>171</v>
      </c>
      <c r="N223" t="s">
        <v>172</v>
      </c>
      <c r="O223" s="81" t="s">
        <v>520</v>
      </c>
      <c r="P223" t="s">
        <v>63</v>
      </c>
      <c r="Q223" t="s">
        <v>477</v>
      </c>
      <c r="R223" s="185">
        <v>2183.1458961538401</v>
      </c>
      <c r="S223" s="185">
        <v>43662.9179230769</v>
      </c>
      <c r="T223" s="186">
        <v>1</v>
      </c>
    </row>
    <row r="224" spans="1:20" x14ac:dyDescent="0.25">
      <c r="A224" s="198"/>
      <c r="B224">
        <v>0</v>
      </c>
      <c r="C224">
        <v>42402</v>
      </c>
      <c r="D224">
        <v>42428</v>
      </c>
      <c r="E224">
        <v>42454</v>
      </c>
      <c r="F224">
        <v>42584</v>
      </c>
      <c r="G224" t="s">
        <v>799</v>
      </c>
      <c r="H224" t="s">
        <v>800</v>
      </c>
      <c r="I224" t="s">
        <v>545</v>
      </c>
      <c r="J224" t="s">
        <v>862</v>
      </c>
      <c r="K224" t="s">
        <v>130</v>
      </c>
      <c r="L224" t="s">
        <v>118</v>
      </c>
      <c r="M224" t="s">
        <v>171</v>
      </c>
      <c r="N224" t="s">
        <v>172</v>
      </c>
      <c r="O224" s="81" t="s">
        <v>520</v>
      </c>
      <c r="P224" t="s">
        <v>63</v>
      </c>
      <c r="Q224" t="s">
        <v>474</v>
      </c>
      <c r="R224" s="185">
        <v>3799.5023999999999</v>
      </c>
      <c r="S224" s="185">
        <v>63325.04</v>
      </c>
      <c r="T224" s="186">
        <v>1</v>
      </c>
    </row>
    <row r="225" spans="1:20" x14ac:dyDescent="0.25">
      <c r="A225" s="198"/>
      <c r="B225">
        <v>0</v>
      </c>
      <c r="C225">
        <v>42402</v>
      </c>
      <c r="D225">
        <v>42428</v>
      </c>
      <c r="E225">
        <v>42454</v>
      </c>
      <c r="F225">
        <v>42584</v>
      </c>
      <c r="G225" t="s">
        <v>799</v>
      </c>
      <c r="H225" t="s">
        <v>800</v>
      </c>
      <c r="I225" t="s">
        <v>545</v>
      </c>
      <c r="J225" t="s">
        <v>862</v>
      </c>
      <c r="K225" t="s">
        <v>130</v>
      </c>
      <c r="L225" t="s">
        <v>118</v>
      </c>
      <c r="M225" t="s">
        <v>171</v>
      </c>
      <c r="N225" t="s">
        <v>172</v>
      </c>
      <c r="O225" s="187" t="s">
        <v>520</v>
      </c>
      <c r="P225" t="s">
        <v>63</v>
      </c>
      <c r="Q225" t="s">
        <v>471</v>
      </c>
      <c r="R225" s="185">
        <v>11159.745907692301</v>
      </c>
      <c r="S225" s="185">
        <v>139496.823846154</v>
      </c>
      <c r="T225" s="186">
        <v>2</v>
      </c>
    </row>
    <row r="226" spans="1:20" x14ac:dyDescent="0.25">
      <c r="A226" s="198"/>
      <c r="B226">
        <v>0</v>
      </c>
      <c r="C226">
        <v>42402</v>
      </c>
      <c r="D226">
        <v>42428</v>
      </c>
      <c r="E226">
        <v>42454</v>
      </c>
      <c r="F226">
        <v>42584</v>
      </c>
      <c r="G226" t="s">
        <v>799</v>
      </c>
      <c r="H226" t="s">
        <v>800</v>
      </c>
      <c r="I226" t="s">
        <v>545</v>
      </c>
      <c r="J226" t="s">
        <v>862</v>
      </c>
      <c r="K226" t="s">
        <v>130</v>
      </c>
      <c r="L226" t="s">
        <v>118</v>
      </c>
      <c r="M226" t="s">
        <v>171</v>
      </c>
      <c r="N226" t="s">
        <v>172</v>
      </c>
      <c r="O226" s="187" t="s">
        <v>520</v>
      </c>
      <c r="P226" t="s">
        <v>63</v>
      </c>
      <c r="Q226" t="s">
        <v>476</v>
      </c>
      <c r="R226" s="185">
        <v>11102.8690769231</v>
      </c>
      <c r="S226" s="185">
        <v>111028.69076923101</v>
      </c>
      <c r="T226" s="186">
        <v>1</v>
      </c>
    </row>
    <row r="227" spans="1:20" x14ac:dyDescent="0.25">
      <c r="A227" s="198"/>
      <c r="B227">
        <v>0</v>
      </c>
      <c r="C227">
        <v>42402</v>
      </c>
      <c r="D227">
        <v>42428</v>
      </c>
      <c r="E227">
        <v>42454</v>
      </c>
      <c r="F227">
        <v>42610</v>
      </c>
      <c r="G227" t="s">
        <v>799</v>
      </c>
      <c r="H227" t="s">
        <v>800</v>
      </c>
      <c r="I227" t="s">
        <v>545</v>
      </c>
      <c r="J227" t="s">
        <v>862</v>
      </c>
      <c r="K227" t="s">
        <v>130</v>
      </c>
      <c r="L227" t="s">
        <v>118</v>
      </c>
      <c r="M227" t="s">
        <v>173</v>
      </c>
      <c r="N227" t="s">
        <v>174</v>
      </c>
      <c r="O227" s="187" t="s">
        <v>520</v>
      </c>
      <c r="P227" t="s">
        <v>59</v>
      </c>
      <c r="Q227" t="s">
        <v>474</v>
      </c>
      <c r="R227" s="185">
        <v>2030.77246153846</v>
      </c>
      <c r="S227" s="185">
        <v>33846.207692307697</v>
      </c>
      <c r="T227" s="186">
        <v>1</v>
      </c>
    </row>
    <row r="228" spans="1:20" x14ac:dyDescent="0.25">
      <c r="A228" s="198"/>
      <c r="B228">
        <v>0</v>
      </c>
      <c r="C228">
        <v>42402</v>
      </c>
      <c r="D228">
        <v>42428</v>
      </c>
      <c r="E228">
        <v>42454</v>
      </c>
      <c r="F228">
        <v>42610</v>
      </c>
      <c r="G228" t="s">
        <v>799</v>
      </c>
      <c r="H228" t="s">
        <v>800</v>
      </c>
      <c r="I228" t="s">
        <v>545</v>
      </c>
      <c r="J228" t="s">
        <v>862</v>
      </c>
      <c r="K228" t="s">
        <v>130</v>
      </c>
      <c r="L228" t="s">
        <v>118</v>
      </c>
      <c r="M228" t="s">
        <v>173</v>
      </c>
      <c r="N228" t="s">
        <v>174</v>
      </c>
      <c r="O228" s="187" t="s">
        <v>520</v>
      </c>
      <c r="P228" t="s">
        <v>59</v>
      </c>
      <c r="Q228" t="s">
        <v>475</v>
      </c>
      <c r="R228" s="185">
        <v>77784.232569230706</v>
      </c>
      <c r="S228" s="185">
        <v>864269.250769231</v>
      </c>
      <c r="T228" s="186">
        <v>8</v>
      </c>
    </row>
    <row r="229" spans="1:20" x14ac:dyDescent="0.25">
      <c r="A229" s="198"/>
      <c r="B229">
        <v>0</v>
      </c>
      <c r="C229">
        <v>42402</v>
      </c>
      <c r="D229">
        <v>42428</v>
      </c>
      <c r="E229">
        <v>42454</v>
      </c>
      <c r="F229">
        <v>42610</v>
      </c>
      <c r="G229" t="s">
        <v>799</v>
      </c>
      <c r="H229" t="s">
        <v>800</v>
      </c>
      <c r="I229" t="s">
        <v>545</v>
      </c>
      <c r="J229" t="s">
        <v>862</v>
      </c>
      <c r="K229" t="s">
        <v>130</v>
      </c>
      <c r="L229" t="s">
        <v>118</v>
      </c>
      <c r="M229" t="s">
        <v>173</v>
      </c>
      <c r="N229" t="s">
        <v>174</v>
      </c>
      <c r="O229" s="187" t="s">
        <v>520</v>
      </c>
      <c r="P229" t="s">
        <v>59</v>
      </c>
      <c r="Q229" t="s">
        <v>465</v>
      </c>
      <c r="R229" s="185">
        <v>33224.734769230701</v>
      </c>
      <c r="S229" s="185">
        <v>332247.34769230802</v>
      </c>
      <c r="T229" s="186">
        <v>3</v>
      </c>
    </row>
    <row r="230" spans="1:20" x14ac:dyDescent="0.25">
      <c r="A230" s="198"/>
      <c r="B230">
        <v>0</v>
      </c>
      <c r="C230">
        <v>42402</v>
      </c>
      <c r="D230">
        <v>42428</v>
      </c>
      <c r="E230">
        <v>42454</v>
      </c>
      <c r="F230">
        <v>42610</v>
      </c>
      <c r="G230" t="s">
        <v>799</v>
      </c>
      <c r="H230" t="s">
        <v>800</v>
      </c>
      <c r="I230" t="s">
        <v>545</v>
      </c>
      <c r="J230" t="s">
        <v>862</v>
      </c>
      <c r="K230" t="s">
        <v>130</v>
      </c>
      <c r="L230" t="s">
        <v>118</v>
      </c>
      <c r="M230" t="s">
        <v>173</v>
      </c>
      <c r="N230" t="s">
        <v>174</v>
      </c>
      <c r="O230" s="187" t="s">
        <v>520</v>
      </c>
      <c r="P230" t="s">
        <v>59</v>
      </c>
      <c r="Q230" t="s">
        <v>476</v>
      </c>
      <c r="R230" s="185">
        <v>32366.034230769201</v>
      </c>
      <c r="S230" s="185">
        <v>323660.34230769199</v>
      </c>
      <c r="T230" s="186">
        <v>3</v>
      </c>
    </row>
    <row r="231" spans="1:20" x14ac:dyDescent="0.25">
      <c r="A231" s="198"/>
      <c r="B231">
        <v>0</v>
      </c>
      <c r="C231">
        <v>42402</v>
      </c>
      <c r="D231">
        <v>42428</v>
      </c>
      <c r="E231">
        <v>42454</v>
      </c>
      <c r="F231">
        <v>42610</v>
      </c>
      <c r="G231" t="s">
        <v>799</v>
      </c>
      <c r="H231" t="s">
        <v>800</v>
      </c>
      <c r="I231" t="s">
        <v>545</v>
      </c>
      <c r="J231" t="s">
        <v>862</v>
      </c>
      <c r="K231" t="s">
        <v>130</v>
      </c>
      <c r="L231" t="s">
        <v>118</v>
      </c>
      <c r="M231" t="s">
        <v>173</v>
      </c>
      <c r="N231" t="s">
        <v>174</v>
      </c>
      <c r="O231" s="187" t="s">
        <v>520</v>
      </c>
      <c r="P231" t="s">
        <v>59</v>
      </c>
      <c r="Q231" t="s">
        <v>466</v>
      </c>
      <c r="R231" s="185">
        <v>19335.396807692199</v>
      </c>
      <c r="S231" s="185">
        <v>128902.645384615</v>
      </c>
      <c r="T231" s="186">
        <v>1</v>
      </c>
    </row>
    <row r="232" spans="1:20" x14ac:dyDescent="0.25">
      <c r="A232" s="198"/>
      <c r="B232">
        <v>0</v>
      </c>
      <c r="C232">
        <v>42402</v>
      </c>
      <c r="D232">
        <v>42428</v>
      </c>
      <c r="E232">
        <v>42454</v>
      </c>
      <c r="F232">
        <v>42610</v>
      </c>
      <c r="G232" t="s">
        <v>799</v>
      </c>
      <c r="H232" t="s">
        <v>800</v>
      </c>
      <c r="I232" t="s">
        <v>545</v>
      </c>
      <c r="J232" t="s">
        <v>862</v>
      </c>
      <c r="K232" t="s">
        <v>130</v>
      </c>
      <c r="L232" t="s">
        <v>118</v>
      </c>
      <c r="M232" t="s">
        <v>173</v>
      </c>
      <c r="N232" t="s">
        <v>174</v>
      </c>
      <c r="O232" s="187" t="s">
        <v>520</v>
      </c>
      <c r="P232" t="s">
        <v>59</v>
      </c>
      <c r="Q232" t="s">
        <v>467</v>
      </c>
      <c r="R232" s="185">
        <v>35639.683384615397</v>
      </c>
      <c r="S232" s="185">
        <v>178198.41692307699</v>
      </c>
      <c r="T232" s="186">
        <v>1</v>
      </c>
    </row>
    <row r="233" spans="1:20" x14ac:dyDescent="0.25">
      <c r="A233" s="198"/>
      <c r="B233">
        <v>0</v>
      </c>
      <c r="C233">
        <v>42402</v>
      </c>
      <c r="D233">
        <v>42428</v>
      </c>
      <c r="E233">
        <v>42454</v>
      </c>
      <c r="F233">
        <v>42610</v>
      </c>
      <c r="G233" t="s">
        <v>799</v>
      </c>
      <c r="H233" t="s">
        <v>800</v>
      </c>
      <c r="I233" t="s">
        <v>545</v>
      </c>
      <c r="J233" t="s">
        <v>862</v>
      </c>
      <c r="K233" t="s">
        <v>130</v>
      </c>
      <c r="L233" t="s">
        <v>118</v>
      </c>
      <c r="M233" t="s">
        <v>173</v>
      </c>
      <c r="N233" t="s">
        <v>174</v>
      </c>
      <c r="O233" s="187" t="s">
        <v>520</v>
      </c>
      <c r="P233" t="s">
        <v>84</v>
      </c>
      <c r="Q233" t="s">
        <v>472</v>
      </c>
      <c r="R233" s="185">
        <v>46695.952499999999</v>
      </c>
      <c r="S233" s="185">
        <v>1556531.75</v>
      </c>
      <c r="T233" s="186">
        <v>22</v>
      </c>
    </row>
    <row r="234" spans="1:20" x14ac:dyDescent="0.25">
      <c r="A234" s="198"/>
      <c r="B234">
        <v>0</v>
      </c>
      <c r="C234">
        <v>42402</v>
      </c>
      <c r="D234">
        <v>42428</v>
      </c>
      <c r="E234">
        <v>42454</v>
      </c>
      <c r="F234">
        <v>42610</v>
      </c>
      <c r="G234" t="s">
        <v>799</v>
      </c>
      <c r="H234" t="s">
        <v>800</v>
      </c>
      <c r="I234" t="s">
        <v>545</v>
      </c>
      <c r="J234" t="s">
        <v>862</v>
      </c>
      <c r="K234" t="s">
        <v>130</v>
      </c>
      <c r="L234" t="s">
        <v>118</v>
      </c>
      <c r="M234" t="s">
        <v>173</v>
      </c>
      <c r="N234" t="s">
        <v>174</v>
      </c>
      <c r="O234" s="187" t="s">
        <v>520</v>
      </c>
      <c r="P234" t="s">
        <v>84</v>
      </c>
      <c r="Q234" t="s">
        <v>473</v>
      </c>
      <c r="R234" s="185">
        <v>1344.3663076923101</v>
      </c>
      <c r="S234" s="185">
        <v>26887.326153846199</v>
      </c>
      <c r="T234" s="186">
        <v>1</v>
      </c>
    </row>
    <row r="235" spans="1:20" x14ac:dyDescent="0.25">
      <c r="A235" s="198"/>
      <c r="B235">
        <v>0</v>
      </c>
      <c r="C235">
        <v>42402</v>
      </c>
      <c r="D235">
        <v>42428</v>
      </c>
      <c r="E235">
        <v>42454</v>
      </c>
      <c r="F235">
        <v>42610</v>
      </c>
      <c r="G235" t="s">
        <v>799</v>
      </c>
      <c r="H235" t="s">
        <v>800</v>
      </c>
      <c r="I235" t="s">
        <v>545</v>
      </c>
      <c r="J235" t="s">
        <v>862</v>
      </c>
      <c r="K235" t="s">
        <v>130</v>
      </c>
      <c r="L235" t="s">
        <v>118</v>
      </c>
      <c r="M235" t="s">
        <v>173</v>
      </c>
      <c r="N235" t="s">
        <v>174</v>
      </c>
      <c r="O235" s="187" t="s">
        <v>520</v>
      </c>
      <c r="P235" t="s">
        <v>84</v>
      </c>
      <c r="Q235" t="s">
        <v>474</v>
      </c>
      <c r="R235" s="185">
        <v>652.65840000000003</v>
      </c>
      <c r="S235" s="185">
        <v>10877.64</v>
      </c>
      <c r="T235" s="186">
        <v>1</v>
      </c>
    </row>
    <row r="236" spans="1:20" x14ac:dyDescent="0.25">
      <c r="A236" s="198"/>
      <c r="B236">
        <v>0</v>
      </c>
      <c r="C236">
        <v>42402</v>
      </c>
      <c r="D236">
        <v>42428</v>
      </c>
      <c r="E236">
        <v>42454</v>
      </c>
      <c r="F236">
        <v>42610</v>
      </c>
      <c r="G236" t="s">
        <v>799</v>
      </c>
      <c r="H236" t="s">
        <v>800</v>
      </c>
      <c r="I236" t="s">
        <v>545</v>
      </c>
      <c r="J236" t="s">
        <v>862</v>
      </c>
      <c r="K236" t="s">
        <v>130</v>
      </c>
      <c r="L236" t="s">
        <v>118</v>
      </c>
      <c r="M236" t="s">
        <v>173</v>
      </c>
      <c r="N236" t="s">
        <v>174</v>
      </c>
      <c r="O236" s="187" t="s">
        <v>520</v>
      </c>
      <c r="P236" t="s">
        <v>84</v>
      </c>
      <c r="Q236" t="s">
        <v>476</v>
      </c>
      <c r="R236" s="185">
        <v>23782.5205384615</v>
      </c>
      <c r="S236" s="185">
        <v>237825.20538461499</v>
      </c>
      <c r="T236" s="186">
        <v>2</v>
      </c>
    </row>
    <row r="237" spans="1:20" x14ac:dyDescent="0.25">
      <c r="A237" s="198"/>
      <c r="B237">
        <v>0</v>
      </c>
      <c r="C237">
        <v>42402</v>
      </c>
      <c r="D237">
        <v>42428</v>
      </c>
      <c r="E237">
        <v>42454</v>
      </c>
      <c r="F237">
        <v>42636</v>
      </c>
      <c r="G237" t="s">
        <v>799</v>
      </c>
      <c r="H237" t="s">
        <v>800</v>
      </c>
      <c r="I237" t="s">
        <v>545</v>
      </c>
      <c r="J237" t="s">
        <v>862</v>
      </c>
      <c r="K237" t="s">
        <v>130</v>
      </c>
      <c r="L237" t="s">
        <v>118</v>
      </c>
      <c r="M237" t="s">
        <v>175</v>
      </c>
      <c r="N237" t="s">
        <v>176</v>
      </c>
      <c r="O237" s="187" t="s">
        <v>520</v>
      </c>
      <c r="P237" t="s">
        <v>59</v>
      </c>
      <c r="Q237" t="s">
        <v>474</v>
      </c>
      <c r="R237" s="185">
        <v>5374.1916000000001</v>
      </c>
      <c r="S237" s="185">
        <v>89569.86</v>
      </c>
      <c r="T237" s="186">
        <v>2</v>
      </c>
    </row>
    <row r="238" spans="1:20" x14ac:dyDescent="0.25">
      <c r="A238" s="198"/>
      <c r="B238">
        <v>0</v>
      </c>
      <c r="C238">
        <v>42402</v>
      </c>
      <c r="D238">
        <v>42428</v>
      </c>
      <c r="E238">
        <v>42454</v>
      </c>
      <c r="F238">
        <v>42636</v>
      </c>
      <c r="G238" t="s">
        <v>799</v>
      </c>
      <c r="H238" t="s">
        <v>800</v>
      </c>
      <c r="I238" t="s">
        <v>545</v>
      </c>
      <c r="J238" t="s">
        <v>862</v>
      </c>
      <c r="K238" t="s">
        <v>130</v>
      </c>
      <c r="L238" t="s">
        <v>118</v>
      </c>
      <c r="M238" t="s">
        <v>175</v>
      </c>
      <c r="N238" t="s">
        <v>176</v>
      </c>
      <c r="O238" s="187" t="s">
        <v>520</v>
      </c>
      <c r="P238" t="s">
        <v>59</v>
      </c>
      <c r="Q238" t="s">
        <v>471</v>
      </c>
      <c r="R238" s="185">
        <v>38566.951323076901</v>
      </c>
      <c r="S238" s="185">
        <v>482086.89153846202</v>
      </c>
      <c r="T238" s="186">
        <v>8</v>
      </c>
    </row>
    <row r="239" spans="1:20" x14ac:dyDescent="0.25">
      <c r="A239" s="198"/>
      <c r="B239">
        <v>0</v>
      </c>
      <c r="C239">
        <v>42402</v>
      </c>
      <c r="D239">
        <v>42428</v>
      </c>
      <c r="E239">
        <v>42454</v>
      </c>
      <c r="F239">
        <v>42636</v>
      </c>
      <c r="G239" t="s">
        <v>799</v>
      </c>
      <c r="H239" t="s">
        <v>800</v>
      </c>
      <c r="I239" t="s">
        <v>545</v>
      </c>
      <c r="J239" t="s">
        <v>862</v>
      </c>
      <c r="K239" t="s">
        <v>130</v>
      </c>
      <c r="L239" t="s">
        <v>118</v>
      </c>
      <c r="M239" t="s">
        <v>175</v>
      </c>
      <c r="N239" t="s">
        <v>176</v>
      </c>
      <c r="O239" s="187" t="s">
        <v>520</v>
      </c>
      <c r="P239" t="s">
        <v>59</v>
      </c>
      <c r="Q239" t="s">
        <v>475</v>
      </c>
      <c r="R239" s="185">
        <v>64695.6636923076</v>
      </c>
      <c r="S239" s="185">
        <v>718840.707692308</v>
      </c>
      <c r="T239" s="186">
        <v>10</v>
      </c>
    </row>
    <row r="240" spans="1:20" x14ac:dyDescent="0.25">
      <c r="A240" s="198"/>
      <c r="B240">
        <v>0</v>
      </c>
      <c r="C240">
        <v>42402</v>
      </c>
      <c r="D240">
        <v>42428</v>
      </c>
      <c r="E240">
        <v>42454</v>
      </c>
      <c r="F240">
        <v>42636</v>
      </c>
      <c r="G240" t="s">
        <v>799</v>
      </c>
      <c r="H240" t="s">
        <v>800</v>
      </c>
      <c r="I240" t="s">
        <v>545</v>
      </c>
      <c r="J240" t="s">
        <v>862</v>
      </c>
      <c r="K240" t="s">
        <v>130</v>
      </c>
      <c r="L240" t="s">
        <v>118</v>
      </c>
      <c r="M240" t="s">
        <v>175</v>
      </c>
      <c r="N240" t="s">
        <v>176</v>
      </c>
      <c r="O240" s="187" t="s">
        <v>520</v>
      </c>
      <c r="P240" t="s">
        <v>59</v>
      </c>
      <c r="Q240" t="s">
        <v>465</v>
      </c>
      <c r="R240" s="185">
        <v>77640.766230769106</v>
      </c>
      <c r="S240" s="185">
        <v>776407.66230769199</v>
      </c>
      <c r="T240" s="186">
        <v>9</v>
      </c>
    </row>
    <row r="241" spans="1:20" x14ac:dyDescent="0.25">
      <c r="A241" s="198"/>
      <c r="B241">
        <v>0</v>
      </c>
      <c r="C241">
        <v>42402</v>
      </c>
      <c r="D241">
        <v>42428</v>
      </c>
      <c r="E241">
        <v>42454</v>
      </c>
      <c r="F241">
        <v>42636</v>
      </c>
      <c r="G241" t="s">
        <v>799</v>
      </c>
      <c r="H241" t="s">
        <v>800</v>
      </c>
      <c r="I241" t="s">
        <v>545</v>
      </c>
      <c r="J241" t="s">
        <v>862</v>
      </c>
      <c r="K241" t="s">
        <v>130</v>
      </c>
      <c r="L241" t="s">
        <v>118</v>
      </c>
      <c r="M241" t="s">
        <v>175</v>
      </c>
      <c r="N241" t="s">
        <v>176</v>
      </c>
      <c r="O241" s="187" t="s">
        <v>520</v>
      </c>
      <c r="P241" t="s">
        <v>59</v>
      </c>
      <c r="Q241" t="s">
        <v>476</v>
      </c>
      <c r="R241" s="185">
        <v>10717.8264615385</v>
      </c>
      <c r="S241" s="185">
        <v>107178.26461538499</v>
      </c>
      <c r="T241" s="186">
        <v>1</v>
      </c>
    </row>
    <row r="242" spans="1:20" x14ac:dyDescent="0.25">
      <c r="A242" s="198"/>
      <c r="B242">
        <v>0</v>
      </c>
      <c r="C242">
        <v>42402</v>
      </c>
      <c r="D242">
        <v>42428</v>
      </c>
      <c r="E242">
        <v>42454</v>
      </c>
      <c r="F242">
        <v>42636</v>
      </c>
      <c r="G242" t="s">
        <v>799</v>
      </c>
      <c r="H242" t="s">
        <v>800</v>
      </c>
      <c r="I242" t="s">
        <v>545</v>
      </c>
      <c r="J242" t="s">
        <v>862</v>
      </c>
      <c r="K242" t="s">
        <v>130</v>
      </c>
      <c r="L242" t="s">
        <v>118</v>
      </c>
      <c r="M242" t="s">
        <v>175</v>
      </c>
      <c r="N242" t="s">
        <v>176</v>
      </c>
      <c r="O242" s="187" t="s">
        <v>520</v>
      </c>
      <c r="P242" t="s">
        <v>59</v>
      </c>
      <c r="Q242" t="s">
        <v>466</v>
      </c>
      <c r="R242" s="185">
        <v>89035.813038461405</v>
      </c>
      <c r="S242" s="185">
        <v>593572.086923077</v>
      </c>
      <c r="T242" s="186">
        <v>5</v>
      </c>
    </row>
    <row r="243" spans="1:20" x14ac:dyDescent="0.25">
      <c r="A243" s="198"/>
      <c r="B243">
        <v>0</v>
      </c>
      <c r="C243">
        <v>42402</v>
      </c>
      <c r="D243">
        <v>42428</v>
      </c>
      <c r="E243">
        <v>42454</v>
      </c>
      <c r="F243">
        <v>42662</v>
      </c>
      <c r="G243" t="s">
        <v>799</v>
      </c>
      <c r="H243" t="s">
        <v>800</v>
      </c>
      <c r="I243" t="s">
        <v>545</v>
      </c>
      <c r="J243" t="s">
        <v>862</v>
      </c>
      <c r="K243" t="s">
        <v>130</v>
      </c>
      <c r="L243" t="s">
        <v>118</v>
      </c>
      <c r="M243" t="s">
        <v>177</v>
      </c>
      <c r="N243" t="s">
        <v>986</v>
      </c>
      <c r="O243" s="187" t="s">
        <v>520</v>
      </c>
      <c r="P243" t="s">
        <v>59</v>
      </c>
      <c r="Q243" t="s">
        <v>465</v>
      </c>
      <c r="R243" s="185">
        <v>4150.00161538462</v>
      </c>
      <c r="S243" s="185">
        <v>41500.016153846198</v>
      </c>
      <c r="T243" s="186">
        <v>1</v>
      </c>
    </row>
    <row r="244" spans="1:20" x14ac:dyDescent="0.25">
      <c r="A244" s="198"/>
      <c r="B244">
        <v>0</v>
      </c>
      <c r="C244">
        <v>42402</v>
      </c>
      <c r="D244">
        <v>42428</v>
      </c>
      <c r="E244">
        <v>42454</v>
      </c>
      <c r="F244">
        <v>42662</v>
      </c>
      <c r="G244" t="s">
        <v>799</v>
      </c>
      <c r="H244" t="s">
        <v>800</v>
      </c>
      <c r="I244" t="s">
        <v>545</v>
      </c>
      <c r="J244" t="s">
        <v>862</v>
      </c>
      <c r="K244" t="s">
        <v>130</v>
      </c>
      <c r="L244" t="s">
        <v>118</v>
      </c>
      <c r="M244" t="s">
        <v>177</v>
      </c>
      <c r="N244" t="s">
        <v>986</v>
      </c>
      <c r="O244" s="187" t="s">
        <v>520</v>
      </c>
      <c r="P244" t="s">
        <v>59</v>
      </c>
      <c r="Q244" t="s">
        <v>476</v>
      </c>
      <c r="R244" s="185">
        <v>39742.195538461499</v>
      </c>
      <c r="S244" s="185">
        <v>397421.95538461499</v>
      </c>
      <c r="T244" s="186">
        <v>4</v>
      </c>
    </row>
    <row r="245" spans="1:20" x14ac:dyDescent="0.25">
      <c r="A245" s="198"/>
      <c r="B245">
        <v>0</v>
      </c>
      <c r="C245">
        <v>42402</v>
      </c>
      <c r="D245">
        <v>42428</v>
      </c>
      <c r="E245">
        <v>42454</v>
      </c>
      <c r="F245">
        <v>42662</v>
      </c>
      <c r="G245" t="s">
        <v>799</v>
      </c>
      <c r="H245" t="s">
        <v>800</v>
      </c>
      <c r="I245" t="s">
        <v>545</v>
      </c>
      <c r="J245" t="s">
        <v>862</v>
      </c>
      <c r="K245" t="s">
        <v>130</v>
      </c>
      <c r="L245" t="s">
        <v>118</v>
      </c>
      <c r="M245" t="s">
        <v>177</v>
      </c>
      <c r="N245" t="s">
        <v>986</v>
      </c>
      <c r="O245" s="187" t="s">
        <v>520</v>
      </c>
      <c r="P245" t="s">
        <v>59</v>
      </c>
      <c r="Q245" t="s">
        <v>466</v>
      </c>
      <c r="R245" s="185">
        <v>17943.6273461538</v>
      </c>
      <c r="S245" s="185">
        <v>119624.182307692</v>
      </c>
      <c r="T245" s="186">
        <v>1</v>
      </c>
    </row>
    <row r="246" spans="1:20" x14ac:dyDescent="0.25">
      <c r="A246" s="198"/>
      <c r="B246">
        <v>0</v>
      </c>
      <c r="C246">
        <v>42402</v>
      </c>
      <c r="D246">
        <v>42428</v>
      </c>
      <c r="E246">
        <v>42454</v>
      </c>
      <c r="F246">
        <v>42662</v>
      </c>
      <c r="G246" t="s">
        <v>799</v>
      </c>
      <c r="H246" t="s">
        <v>800</v>
      </c>
      <c r="I246" t="s">
        <v>545</v>
      </c>
      <c r="J246" t="s">
        <v>862</v>
      </c>
      <c r="K246" t="s">
        <v>130</v>
      </c>
      <c r="L246" t="s">
        <v>118</v>
      </c>
      <c r="M246" t="s">
        <v>177</v>
      </c>
      <c r="N246" t="s">
        <v>986</v>
      </c>
      <c r="O246" s="187" t="s">
        <v>520</v>
      </c>
      <c r="P246" t="s">
        <v>59</v>
      </c>
      <c r="Q246" t="s">
        <v>467</v>
      </c>
      <c r="R246" s="185">
        <v>78325.987399999998</v>
      </c>
      <c r="S246" s="185">
        <v>391629.93699999998</v>
      </c>
      <c r="T246" s="186">
        <v>3</v>
      </c>
    </row>
    <row r="247" spans="1:20" x14ac:dyDescent="0.25">
      <c r="A247" s="198"/>
      <c r="B247">
        <v>0</v>
      </c>
      <c r="C247">
        <v>42402</v>
      </c>
      <c r="D247">
        <v>42428</v>
      </c>
      <c r="E247">
        <v>42454</v>
      </c>
      <c r="F247">
        <v>42688</v>
      </c>
      <c r="G247" t="s">
        <v>799</v>
      </c>
      <c r="H247" t="s">
        <v>800</v>
      </c>
      <c r="I247" t="s">
        <v>545</v>
      </c>
      <c r="J247" t="s">
        <v>862</v>
      </c>
      <c r="K247" t="s">
        <v>130</v>
      </c>
      <c r="L247" t="s">
        <v>118</v>
      </c>
      <c r="M247" t="s">
        <v>179</v>
      </c>
      <c r="N247" t="s">
        <v>180</v>
      </c>
      <c r="O247" s="187" t="s">
        <v>520</v>
      </c>
      <c r="P247" t="s">
        <v>59</v>
      </c>
      <c r="Q247" t="s">
        <v>473</v>
      </c>
      <c r="R247" s="185">
        <v>5182.2084615384601</v>
      </c>
      <c r="S247" s="185">
        <v>103644.169230769</v>
      </c>
      <c r="T247" s="186">
        <v>2</v>
      </c>
    </row>
    <row r="248" spans="1:20" x14ac:dyDescent="0.25">
      <c r="A248" s="198"/>
      <c r="B248">
        <v>0</v>
      </c>
      <c r="C248">
        <v>42402</v>
      </c>
      <c r="D248">
        <v>42428</v>
      </c>
      <c r="E248">
        <v>42454</v>
      </c>
      <c r="F248">
        <v>42688</v>
      </c>
      <c r="G248" t="s">
        <v>799</v>
      </c>
      <c r="H248" t="s">
        <v>800</v>
      </c>
      <c r="I248" t="s">
        <v>545</v>
      </c>
      <c r="J248" t="s">
        <v>862</v>
      </c>
      <c r="K248" t="s">
        <v>130</v>
      </c>
      <c r="L248" t="s">
        <v>118</v>
      </c>
      <c r="M248" t="s">
        <v>179</v>
      </c>
      <c r="N248" t="s">
        <v>180</v>
      </c>
      <c r="O248" s="187" t="s">
        <v>520</v>
      </c>
      <c r="P248" t="s">
        <v>59</v>
      </c>
      <c r="Q248" t="s">
        <v>474</v>
      </c>
      <c r="R248" s="185">
        <v>3254.2843384615398</v>
      </c>
      <c r="S248" s="185">
        <v>54238.072307692302</v>
      </c>
      <c r="T248" s="186">
        <v>1</v>
      </c>
    </row>
    <row r="249" spans="1:20" x14ac:dyDescent="0.25">
      <c r="A249" s="198"/>
      <c r="B249">
        <v>0</v>
      </c>
      <c r="C249">
        <v>42402</v>
      </c>
      <c r="D249">
        <v>42428</v>
      </c>
      <c r="E249">
        <v>42454</v>
      </c>
      <c r="F249">
        <v>42688</v>
      </c>
      <c r="G249" t="s">
        <v>799</v>
      </c>
      <c r="H249" t="s">
        <v>800</v>
      </c>
      <c r="I249" t="s">
        <v>545</v>
      </c>
      <c r="J249" t="s">
        <v>862</v>
      </c>
      <c r="K249" t="s">
        <v>130</v>
      </c>
      <c r="L249" t="s">
        <v>118</v>
      </c>
      <c r="M249" t="s">
        <v>179</v>
      </c>
      <c r="N249" t="s">
        <v>180</v>
      </c>
      <c r="O249" s="187" t="s">
        <v>520</v>
      </c>
      <c r="P249" t="s">
        <v>59</v>
      </c>
      <c r="Q249" t="s">
        <v>471</v>
      </c>
      <c r="R249" s="185">
        <v>5569.9221538461497</v>
      </c>
      <c r="S249" s="185">
        <v>69624.026923076904</v>
      </c>
      <c r="T249" s="186">
        <v>1</v>
      </c>
    </row>
    <row r="250" spans="1:20" x14ac:dyDescent="0.25">
      <c r="A250" s="198"/>
      <c r="B250">
        <v>0</v>
      </c>
      <c r="C250">
        <v>42402</v>
      </c>
      <c r="D250">
        <v>42428</v>
      </c>
      <c r="E250">
        <v>42454</v>
      </c>
      <c r="F250">
        <v>42688</v>
      </c>
      <c r="G250" t="s">
        <v>799</v>
      </c>
      <c r="H250" t="s">
        <v>800</v>
      </c>
      <c r="I250" t="s">
        <v>545</v>
      </c>
      <c r="J250" t="s">
        <v>862</v>
      </c>
      <c r="K250" t="s">
        <v>130</v>
      </c>
      <c r="L250" t="s">
        <v>118</v>
      </c>
      <c r="M250" t="s">
        <v>179</v>
      </c>
      <c r="N250" t="s">
        <v>180</v>
      </c>
      <c r="O250" s="187" t="s">
        <v>520</v>
      </c>
      <c r="P250" t="s">
        <v>59</v>
      </c>
      <c r="Q250" t="s">
        <v>465</v>
      </c>
      <c r="R250" s="185">
        <v>20392.262153846099</v>
      </c>
      <c r="S250" s="185">
        <v>203922.621538462</v>
      </c>
      <c r="T250" s="186">
        <v>2</v>
      </c>
    </row>
    <row r="251" spans="1:20" x14ac:dyDescent="0.25">
      <c r="A251" s="198"/>
      <c r="B251">
        <v>0</v>
      </c>
      <c r="C251">
        <v>42402</v>
      </c>
      <c r="D251">
        <v>42428</v>
      </c>
      <c r="E251">
        <v>42454</v>
      </c>
      <c r="F251">
        <v>42688</v>
      </c>
      <c r="G251" t="s">
        <v>799</v>
      </c>
      <c r="H251" t="s">
        <v>800</v>
      </c>
      <c r="I251" t="s">
        <v>545</v>
      </c>
      <c r="J251" t="s">
        <v>862</v>
      </c>
      <c r="K251" t="s">
        <v>130</v>
      </c>
      <c r="L251" t="s">
        <v>118</v>
      </c>
      <c r="M251" t="s">
        <v>179</v>
      </c>
      <c r="N251" t="s">
        <v>180</v>
      </c>
      <c r="O251" s="187" t="s">
        <v>520</v>
      </c>
      <c r="P251" t="s">
        <v>59</v>
      </c>
      <c r="Q251" t="s">
        <v>476</v>
      </c>
      <c r="R251" s="185">
        <v>12286.739384615399</v>
      </c>
      <c r="S251" s="185">
        <v>122867.39384615399</v>
      </c>
      <c r="T251" s="186">
        <v>1</v>
      </c>
    </row>
    <row r="252" spans="1:20" x14ac:dyDescent="0.25">
      <c r="A252" s="198"/>
      <c r="B252">
        <v>0</v>
      </c>
      <c r="C252">
        <v>42402</v>
      </c>
      <c r="D252">
        <v>42428</v>
      </c>
      <c r="E252">
        <v>42454</v>
      </c>
      <c r="F252">
        <v>42688</v>
      </c>
      <c r="G252" t="s">
        <v>799</v>
      </c>
      <c r="H252" t="s">
        <v>800</v>
      </c>
      <c r="I252" t="s">
        <v>545</v>
      </c>
      <c r="J252" t="s">
        <v>862</v>
      </c>
      <c r="K252" t="s">
        <v>130</v>
      </c>
      <c r="L252" t="s">
        <v>118</v>
      </c>
      <c r="M252" t="s">
        <v>179</v>
      </c>
      <c r="N252" t="s">
        <v>180</v>
      </c>
      <c r="O252" s="187" t="s">
        <v>520</v>
      </c>
      <c r="P252" t="s">
        <v>59</v>
      </c>
      <c r="Q252" t="s">
        <v>467</v>
      </c>
      <c r="R252" s="185">
        <v>32076.283846153801</v>
      </c>
      <c r="S252" s="185">
        <v>160381.41923076901</v>
      </c>
      <c r="T252" s="186">
        <v>1</v>
      </c>
    </row>
    <row r="253" spans="1:20" x14ac:dyDescent="0.25">
      <c r="A253" s="198"/>
      <c r="B253">
        <v>0</v>
      </c>
      <c r="C253">
        <v>42402</v>
      </c>
      <c r="D253">
        <v>42428</v>
      </c>
      <c r="E253">
        <v>42714</v>
      </c>
      <c r="F253">
        <v>42714</v>
      </c>
      <c r="G253" t="s">
        <v>799</v>
      </c>
      <c r="H253" t="s">
        <v>800</v>
      </c>
      <c r="I253" t="s">
        <v>545</v>
      </c>
      <c r="J253" t="s">
        <v>862</v>
      </c>
      <c r="K253" t="s">
        <v>801</v>
      </c>
      <c r="L253" t="s">
        <v>802</v>
      </c>
      <c r="M253"/>
      <c r="N253"/>
      <c r="O253" s="187" t="s">
        <v>520</v>
      </c>
      <c r="P253" t="s">
        <v>59</v>
      </c>
      <c r="Q253" t="s">
        <v>477</v>
      </c>
      <c r="R253" s="185">
        <v>10078.2287692308</v>
      </c>
      <c r="S253" s="185">
        <v>201564.57538461499</v>
      </c>
      <c r="T253" s="186">
        <v>5</v>
      </c>
    </row>
    <row r="254" spans="1:20" x14ac:dyDescent="0.25">
      <c r="A254" s="198"/>
      <c r="B254">
        <v>0</v>
      </c>
      <c r="C254">
        <v>42402</v>
      </c>
      <c r="D254">
        <v>42428</v>
      </c>
      <c r="E254">
        <v>42714</v>
      </c>
      <c r="F254">
        <v>42714</v>
      </c>
      <c r="G254" t="s">
        <v>799</v>
      </c>
      <c r="H254" t="s">
        <v>800</v>
      </c>
      <c r="I254" t="s">
        <v>545</v>
      </c>
      <c r="J254" t="s">
        <v>862</v>
      </c>
      <c r="K254" t="s">
        <v>801</v>
      </c>
      <c r="L254" t="s">
        <v>802</v>
      </c>
      <c r="M254"/>
      <c r="N254"/>
      <c r="O254" s="187" t="s">
        <v>520</v>
      </c>
      <c r="P254" t="s">
        <v>59</v>
      </c>
      <c r="Q254" t="s">
        <v>473</v>
      </c>
      <c r="R254" s="185">
        <v>11162.8804230769</v>
      </c>
      <c r="S254" s="185">
        <v>223257.60846153801</v>
      </c>
      <c r="T254" s="186">
        <v>5</v>
      </c>
    </row>
    <row r="255" spans="1:20" x14ac:dyDescent="0.25">
      <c r="A255" s="198"/>
      <c r="B255">
        <v>0</v>
      </c>
      <c r="C255">
        <v>42402</v>
      </c>
      <c r="D255">
        <v>42428</v>
      </c>
      <c r="E255">
        <v>42714</v>
      </c>
      <c r="F255">
        <v>42714</v>
      </c>
      <c r="G255" t="s">
        <v>799</v>
      </c>
      <c r="H255" t="s">
        <v>800</v>
      </c>
      <c r="I255" t="s">
        <v>545</v>
      </c>
      <c r="J255" t="s">
        <v>862</v>
      </c>
      <c r="K255" t="s">
        <v>801</v>
      </c>
      <c r="L255" t="s">
        <v>802</v>
      </c>
      <c r="M255"/>
      <c r="N255"/>
      <c r="O255" s="187" t="s">
        <v>520</v>
      </c>
      <c r="P255" t="s">
        <v>59</v>
      </c>
      <c r="Q255" t="s">
        <v>474</v>
      </c>
      <c r="R255" s="185">
        <v>12636.477092307699</v>
      </c>
      <c r="S255" s="185">
        <v>210607.95153846199</v>
      </c>
      <c r="T255" s="186">
        <v>4</v>
      </c>
    </row>
    <row r="256" spans="1:20" x14ac:dyDescent="0.25">
      <c r="A256" s="198"/>
      <c r="B256">
        <v>0</v>
      </c>
      <c r="C256">
        <v>42402</v>
      </c>
      <c r="D256">
        <v>42428</v>
      </c>
      <c r="E256">
        <v>42714</v>
      </c>
      <c r="F256">
        <v>42714</v>
      </c>
      <c r="G256" t="s">
        <v>799</v>
      </c>
      <c r="H256" t="s">
        <v>800</v>
      </c>
      <c r="I256" t="s">
        <v>545</v>
      </c>
      <c r="J256" t="s">
        <v>862</v>
      </c>
      <c r="K256" t="s">
        <v>801</v>
      </c>
      <c r="L256" t="s">
        <v>802</v>
      </c>
      <c r="M256"/>
      <c r="N256"/>
      <c r="O256" s="187" t="s">
        <v>520</v>
      </c>
      <c r="P256" t="s">
        <v>59</v>
      </c>
      <c r="Q256" t="s">
        <v>471</v>
      </c>
      <c r="R256" s="185">
        <v>77287.225415384804</v>
      </c>
      <c r="S256" s="185">
        <v>966090.31769230799</v>
      </c>
      <c r="T256" s="186">
        <v>16</v>
      </c>
    </row>
    <row r="257" spans="1:20" x14ac:dyDescent="0.25">
      <c r="A257" s="198"/>
      <c r="B257">
        <v>0</v>
      </c>
      <c r="C257">
        <v>42402</v>
      </c>
      <c r="D257">
        <v>42428</v>
      </c>
      <c r="E257">
        <v>42714</v>
      </c>
      <c r="F257">
        <v>42714</v>
      </c>
      <c r="G257" t="s">
        <v>799</v>
      </c>
      <c r="H257" t="s">
        <v>800</v>
      </c>
      <c r="I257" t="s">
        <v>545</v>
      </c>
      <c r="J257" t="s">
        <v>862</v>
      </c>
      <c r="K257" t="s">
        <v>801</v>
      </c>
      <c r="L257" t="s">
        <v>802</v>
      </c>
      <c r="M257"/>
      <c r="N257"/>
      <c r="O257" s="187" t="s">
        <v>520</v>
      </c>
      <c r="P257" t="s">
        <v>59</v>
      </c>
      <c r="Q257" t="s">
        <v>475</v>
      </c>
      <c r="R257" s="185">
        <v>25013.503523076899</v>
      </c>
      <c r="S257" s="185">
        <v>277927.81692307699</v>
      </c>
      <c r="T257" s="186">
        <v>4</v>
      </c>
    </row>
    <row r="258" spans="1:20" x14ac:dyDescent="0.25">
      <c r="A258" s="198"/>
      <c r="B258">
        <v>0</v>
      </c>
      <c r="C258">
        <v>42402</v>
      </c>
      <c r="D258">
        <v>42428</v>
      </c>
      <c r="E258">
        <v>42714</v>
      </c>
      <c r="F258">
        <v>42714</v>
      </c>
      <c r="G258" t="s">
        <v>799</v>
      </c>
      <c r="H258" t="s">
        <v>800</v>
      </c>
      <c r="I258" t="s">
        <v>545</v>
      </c>
      <c r="J258" t="s">
        <v>862</v>
      </c>
      <c r="K258" t="s">
        <v>801</v>
      </c>
      <c r="L258" t="s">
        <v>802</v>
      </c>
      <c r="M258"/>
      <c r="N258"/>
      <c r="O258" s="187" t="s">
        <v>520</v>
      </c>
      <c r="P258" t="s">
        <v>59</v>
      </c>
      <c r="Q258" t="s">
        <v>465</v>
      </c>
      <c r="R258" s="185">
        <v>58968.359461538399</v>
      </c>
      <c r="S258" s="185">
        <v>589683.59461538505</v>
      </c>
      <c r="T258" s="186">
        <v>6</v>
      </c>
    </row>
    <row r="259" spans="1:20" x14ac:dyDescent="0.25">
      <c r="A259" s="198"/>
      <c r="B259">
        <v>0</v>
      </c>
      <c r="C259">
        <v>42402</v>
      </c>
      <c r="D259">
        <v>42428</v>
      </c>
      <c r="E259">
        <v>42714</v>
      </c>
      <c r="F259">
        <v>42714</v>
      </c>
      <c r="G259" t="s">
        <v>799</v>
      </c>
      <c r="H259" t="s">
        <v>800</v>
      </c>
      <c r="I259" t="s">
        <v>545</v>
      </c>
      <c r="J259" t="s">
        <v>862</v>
      </c>
      <c r="K259" t="s">
        <v>801</v>
      </c>
      <c r="L259" t="s">
        <v>802</v>
      </c>
      <c r="M259"/>
      <c r="N259"/>
      <c r="O259" s="187" t="s">
        <v>520</v>
      </c>
      <c r="P259" t="s">
        <v>59</v>
      </c>
      <c r="Q259" t="s">
        <v>476</v>
      </c>
      <c r="R259" s="185">
        <v>50583.0774615384</v>
      </c>
      <c r="S259" s="185">
        <v>505830.77461538499</v>
      </c>
      <c r="T259" s="186">
        <v>6</v>
      </c>
    </row>
    <row r="260" spans="1:20" x14ac:dyDescent="0.25">
      <c r="A260" s="198"/>
      <c r="B260">
        <v>0</v>
      </c>
      <c r="C260">
        <v>42402</v>
      </c>
      <c r="D260">
        <v>42428</v>
      </c>
      <c r="E260">
        <v>42714</v>
      </c>
      <c r="F260">
        <v>42714</v>
      </c>
      <c r="G260" t="s">
        <v>799</v>
      </c>
      <c r="H260" t="s">
        <v>800</v>
      </c>
      <c r="I260" t="s">
        <v>545</v>
      </c>
      <c r="J260" t="s">
        <v>862</v>
      </c>
      <c r="K260" t="s">
        <v>801</v>
      </c>
      <c r="L260" t="s">
        <v>802</v>
      </c>
      <c r="M260"/>
      <c r="N260"/>
      <c r="O260" s="187" t="s">
        <v>520</v>
      </c>
      <c r="P260" t="s">
        <v>59</v>
      </c>
      <c r="Q260" t="s">
        <v>466</v>
      </c>
      <c r="R260" s="185">
        <v>33624.369807692397</v>
      </c>
      <c r="S260" s="185">
        <v>224162.465384615</v>
      </c>
      <c r="T260" s="186">
        <v>2</v>
      </c>
    </row>
    <row r="261" spans="1:20" x14ac:dyDescent="0.25">
      <c r="A261" s="198"/>
      <c r="B261">
        <v>0</v>
      </c>
      <c r="C261">
        <v>42402</v>
      </c>
      <c r="D261">
        <v>42428</v>
      </c>
      <c r="E261">
        <v>42714</v>
      </c>
      <c r="F261">
        <v>42714</v>
      </c>
      <c r="G261" t="s">
        <v>799</v>
      </c>
      <c r="H261" t="s">
        <v>800</v>
      </c>
      <c r="I261" t="s">
        <v>545</v>
      </c>
      <c r="J261" t="s">
        <v>862</v>
      </c>
      <c r="K261" t="s">
        <v>801</v>
      </c>
      <c r="L261" t="s">
        <v>802</v>
      </c>
      <c r="M261"/>
      <c r="N261"/>
      <c r="O261" s="187" t="s">
        <v>520</v>
      </c>
      <c r="P261" t="s">
        <v>59</v>
      </c>
      <c r="Q261" t="s">
        <v>467</v>
      </c>
      <c r="R261" s="185">
        <v>60152.833230769204</v>
      </c>
      <c r="S261" s="185">
        <v>300764.16615384602</v>
      </c>
      <c r="T261" s="186">
        <v>2</v>
      </c>
    </row>
    <row r="262" spans="1:20" x14ac:dyDescent="0.25">
      <c r="A262" s="198"/>
      <c r="B262">
        <v>0</v>
      </c>
      <c r="C262">
        <v>42402</v>
      </c>
      <c r="D262">
        <v>42428</v>
      </c>
      <c r="E262">
        <v>42740</v>
      </c>
      <c r="F262">
        <v>42740</v>
      </c>
      <c r="G262" t="s">
        <v>799</v>
      </c>
      <c r="H262" t="s">
        <v>800</v>
      </c>
      <c r="I262" t="s">
        <v>545</v>
      </c>
      <c r="J262" t="s">
        <v>862</v>
      </c>
      <c r="K262" t="s">
        <v>803</v>
      </c>
      <c r="L262" t="s">
        <v>804</v>
      </c>
      <c r="M262"/>
      <c r="N262"/>
      <c r="O262" s="187" t="s">
        <v>520</v>
      </c>
      <c r="P262" t="s">
        <v>59</v>
      </c>
      <c r="Q262" t="s">
        <v>474</v>
      </c>
      <c r="R262" s="185">
        <v>17354.473015384599</v>
      </c>
      <c r="S262" s="185">
        <v>289241.21692307701</v>
      </c>
      <c r="T262" s="186">
        <v>5</v>
      </c>
    </row>
    <row r="263" spans="1:20" x14ac:dyDescent="0.25">
      <c r="A263" s="198"/>
      <c r="B263">
        <v>0</v>
      </c>
      <c r="C263">
        <v>42402</v>
      </c>
      <c r="D263">
        <v>42428</v>
      </c>
      <c r="E263">
        <v>42740</v>
      </c>
      <c r="F263">
        <v>42740</v>
      </c>
      <c r="G263" t="s">
        <v>799</v>
      </c>
      <c r="H263" t="s">
        <v>800</v>
      </c>
      <c r="I263" t="s">
        <v>545</v>
      </c>
      <c r="J263" t="s">
        <v>862</v>
      </c>
      <c r="K263" t="s">
        <v>803</v>
      </c>
      <c r="L263" t="s">
        <v>804</v>
      </c>
      <c r="M263"/>
      <c r="N263"/>
      <c r="O263" s="187" t="s">
        <v>520</v>
      </c>
      <c r="P263" t="s">
        <v>59</v>
      </c>
      <c r="Q263" t="s">
        <v>471</v>
      </c>
      <c r="R263" s="185">
        <v>4972.9574153846197</v>
      </c>
      <c r="S263" s="185">
        <v>62161.967692307699</v>
      </c>
      <c r="T263" s="186">
        <v>1</v>
      </c>
    </row>
    <row r="264" spans="1:20" x14ac:dyDescent="0.25">
      <c r="A264" s="198"/>
      <c r="B264">
        <v>0</v>
      </c>
      <c r="C264">
        <v>42402</v>
      </c>
      <c r="D264">
        <v>42428</v>
      </c>
      <c r="E264">
        <v>42740</v>
      </c>
      <c r="F264">
        <v>42740</v>
      </c>
      <c r="G264" t="s">
        <v>799</v>
      </c>
      <c r="H264" t="s">
        <v>800</v>
      </c>
      <c r="I264" t="s">
        <v>545</v>
      </c>
      <c r="J264" t="s">
        <v>862</v>
      </c>
      <c r="K264" t="s">
        <v>803</v>
      </c>
      <c r="L264" t="s">
        <v>804</v>
      </c>
      <c r="M264"/>
      <c r="N264"/>
      <c r="O264" s="187" t="s">
        <v>520</v>
      </c>
      <c r="P264" t="s">
        <v>59</v>
      </c>
      <c r="Q264" t="s">
        <v>475</v>
      </c>
      <c r="R264" s="185">
        <v>13461.3524076923</v>
      </c>
      <c r="S264" s="185">
        <v>149570.58230769201</v>
      </c>
      <c r="T264" s="186">
        <v>2</v>
      </c>
    </row>
    <row r="265" spans="1:20" x14ac:dyDescent="0.25">
      <c r="A265" s="198"/>
      <c r="B265">
        <v>0</v>
      </c>
      <c r="C265">
        <v>42402</v>
      </c>
      <c r="D265">
        <v>42428</v>
      </c>
      <c r="E265">
        <v>42740</v>
      </c>
      <c r="F265">
        <v>42740</v>
      </c>
      <c r="G265" t="s">
        <v>799</v>
      </c>
      <c r="H265" t="s">
        <v>800</v>
      </c>
      <c r="I265" t="s">
        <v>545</v>
      </c>
      <c r="J265" t="s">
        <v>862</v>
      </c>
      <c r="K265" t="s">
        <v>803</v>
      </c>
      <c r="L265" t="s">
        <v>804</v>
      </c>
      <c r="M265"/>
      <c r="N265"/>
      <c r="O265" s="187" t="s">
        <v>520</v>
      </c>
      <c r="P265" t="s">
        <v>59</v>
      </c>
      <c r="Q265" t="s">
        <v>465</v>
      </c>
      <c r="R265" s="185">
        <v>87532.822307692302</v>
      </c>
      <c r="S265" s="185">
        <v>875328.22307692305</v>
      </c>
      <c r="T265" s="186">
        <v>10</v>
      </c>
    </row>
    <row r="266" spans="1:20" x14ac:dyDescent="0.25">
      <c r="A266" s="198"/>
      <c r="B266">
        <v>0</v>
      </c>
      <c r="C266">
        <v>42402</v>
      </c>
      <c r="D266">
        <v>42428</v>
      </c>
      <c r="E266">
        <v>42740</v>
      </c>
      <c r="F266">
        <v>42740</v>
      </c>
      <c r="G266" t="s">
        <v>799</v>
      </c>
      <c r="H266" t="s">
        <v>800</v>
      </c>
      <c r="I266" t="s">
        <v>545</v>
      </c>
      <c r="J266" t="s">
        <v>862</v>
      </c>
      <c r="K266" t="s">
        <v>803</v>
      </c>
      <c r="L266" t="s">
        <v>804</v>
      </c>
      <c r="M266"/>
      <c r="N266"/>
      <c r="O266" s="187" t="s">
        <v>520</v>
      </c>
      <c r="P266" t="s">
        <v>59</v>
      </c>
      <c r="Q266" t="s">
        <v>476</v>
      </c>
      <c r="R266" s="185">
        <v>48033.483076923098</v>
      </c>
      <c r="S266" s="185">
        <v>480334.83076923102</v>
      </c>
      <c r="T266" s="186">
        <v>5</v>
      </c>
    </row>
    <row r="267" spans="1:20" x14ac:dyDescent="0.25">
      <c r="A267" s="198"/>
      <c r="B267">
        <v>0</v>
      </c>
      <c r="C267">
        <v>42402</v>
      </c>
      <c r="D267">
        <v>42428</v>
      </c>
      <c r="E267">
        <v>42740</v>
      </c>
      <c r="F267">
        <v>42740</v>
      </c>
      <c r="G267" t="s">
        <v>799</v>
      </c>
      <c r="H267" t="s">
        <v>800</v>
      </c>
      <c r="I267" t="s">
        <v>545</v>
      </c>
      <c r="J267" t="s">
        <v>862</v>
      </c>
      <c r="K267" t="s">
        <v>803</v>
      </c>
      <c r="L267" t="s">
        <v>804</v>
      </c>
      <c r="M267"/>
      <c r="N267"/>
      <c r="O267" s="187" t="s">
        <v>520</v>
      </c>
      <c r="P267" t="s">
        <v>59</v>
      </c>
      <c r="Q267" t="s">
        <v>466</v>
      </c>
      <c r="R267" s="185">
        <v>14458.8770769231</v>
      </c>
      <c r="S267" s="185">
        <v>96392.513846153801</v>
      </c>
      <c r="T267" s="186">
        <v>1</v>
      </c>
    </row>
    <row r="268" spans="1:20" x14ac:dyDescent="0.25">
      <c r="A268" s="198"/>
      <c r="B268">
        <v>0</v>
      </c>
      <c r="C268">
        <v>42402</v>
      </c>
      <c r="D268">
        <v>42428</v>
      </c>
      <c r="E268">
        <v>42740</v>
      </c>
      <c r="F268">
        <v>42740</v>
      </c>
      <c r="G268" t="s">
        <v>799</v>
      </c>
      <c r="H268" t="s">
        <v>800</v>
      </c>
      <c r="I268" t="s">
        <v>545</v>
      </c>
      <c r="J268" t="s">
        <v>862</v>
      </c>
      <c r="K268" t="s">
        <v>803</v>
      </c>
      <c r="L268" t="s">
        <v>804</v>
      </c>
      <c r="M268"/>
      <c r="N268"/>
      <c r="O268" s="187" t="s">
        <v>520</v>
      </c>
      <c r="P268" t="s">
        <v>59</v>
      </c>
      <c r="Q268" t="s">
        <v>467</v>
      </c>
      <c r="R268" s="185">
        <v>75909.028615384595</v>
      </c>
      <c r="S268" s="185">
        <v>379545.14307692298</v>
      </c>
      <c r="T268" s="186">
        <v>3</v>
      </c>
    </row>
    <row r="269" spans="1:20" x14ac:dyDescent="0.25">
      <c r="A269" s="198"/>
      <c r="B269">
        <v>0</v>
      </c>
      <c r="C269">
        <v>42402</v>
      </c>
      <c r="D269">
        <v>42428</v>
      </c>
      <c r="E269">
        <v>42740</v>
      </c>
      <c r="F269">
        <v>42740</v>
      </c>
      <c r="G269" t="s">
        <v>799</v>
      </c>
      <c r="H269" t="s">
        <v>800</v>
      </c>
      <c r="I269" t="s">
        <v>545</v>
      </c>
      <c r="J269" t="s">
        <v>862</v>
      </c>
      <c r="K269" t="s">
        <v>803</v>
      </c>
      <c r="L269" t="s">
        <v>804</v>
      </c>
      <c r="M269"/>
      <c r="N269"/>
      <c r="O269" s="187" t="s">
        <v>520</v>
      </c>
      <c r="P269" t="s">
        <v>59</v>
      </c>
      <c r="Q269" t="s">
        <v>468</v>
      </c>
      <c r="R269" s="185">
        <v>79130.951538461493</v>
      </c>
      <c r="S269" s="185">
        <v>316523.80615384597</v>
      </c>
      <c r="T269" s="186">
        <v>2</v>
      </c>
    </row>
    <row r="270" spans="1:20" x14ac:dyDescent="0.25">
      <c r="A270" s="198"/>
      <c r="B270">
        <v>0</v>
      </c>
      <c r="C270">
        <v>42402</v>
      </c>
      <c r="D270">
        <v>42428</v>
      </c>
      <c r="E270">
        <v>42740</v>
      </c>
      <c r="F270">
        <v>42740</v>
      </c>
      <c r="G270" t="s">
        <v>799</v>
      </c>
      <c r="H270" t="s">
        <v>800</v>
      </c>
      <c r="I270" t="s">
        <v>545</v>
      </c>
      <c r="J270" t="s">
        <v>862</v>
      </c>
      <c r="K270" t="s">
        <v>803</v>
      </c>
      <c r="L270" t="s">
        <v>804</v>
      </c>
      <c r="M270"/>
      <c r="N270"/>
      <c r="O270" s="187" t="s">
        <v>520</v>
      </c>
      <c r="P270" t="s">
        <v>61</v>
      </c>
      <c r="Q270" t="s">
        <v>474</v>
      </c>
      <c r="R270" s="185">
        <v>4001.2013538461601</v>
      </c>
      <c r="S270" s="185">
        <v>66686.689230769203</v>
      </c>
      <c r="T270" s="186">
        <v>2</v>
      </c>
    </row>
    <row r="271" spans="1:20" x14ac:dyDescent="0.25">
      <c r="A271" s="198"/>
      <c r="B271">
        <v>0</v>
      </c>
      <c r="C271">
        <v>42402</v>
      </c>
      <c r="D271">
        <v>42428</v>
      </c>
      <c r="E271">
        <v>42740</v>
      </c>
      <c r="F271">
        <v>42740</v>
      </c>
      <c r="G271" t="s">
        <v>799</v>
      </c>
      <c r="H271" t="s">
        <v>800</v>
      </c>
      <c r="I271" t="s">
        <v>545</v>
      </c>
      <c r="J271" t="s">
        <v>862</v>
      </c>
      <c r="K271" t="s">
        <v>803</v>
      </c>
      <c r="L271" t="s">
        <v>804</v>
      </c>
      <c r="M271"/>
      <c r="N271"/>
      <c r="O271" s="187" t="s">
        <v>520</v>
      </c>
      <c r="P271" t="s">
        <v>61</v>
      </c>
      <c r="Q271" t="s">
        <v>466</v>
      </c>
      <c r="R271" s="185">
        <v>18378.820153846202</v>
      </c>
      <c r="S271" s="185">
        <v>122525.467692308</v>
      </c>
      <c r="T271" s="186">
        <v>1</v>
      </c>
    </row>
    <row r="272" spans="1:20" x14ac:dyDescent="0.25">
      <c r="A272" s="198"/>
      <c r="B272">
        <v>0</v>
      </c>
      <c r="C272">
        <v>42402</v>
      </c>
      <c r="D272">
        <v>42428</v>
      </c>
      <c r="E272">
        <v>42740</v>
      </c>
      <c r="F272">
        <v>42740</v>
      </c>
      <c r="G272" t="s">
        <v>799</v>
      </c>
      <c r="H272" t="s">
        <v>800</v>
      </c>
      <c r="I272" t="s">
        <v>545</v>
      </c>
      <c r="J272" t="s">
        <v>862</v>
      </c>
      <c r="K272" t="s">
        <v>803</v>
      </c>
      <c r="L272" t="s">
        <v>804</v>
      </c>
      <c r="M272"/>
      <c r="N272"/>
      <c r="O272" s="187" t="s">
        <v>520</v>
      </c>
      <c r="P272" t="s">
        <v>63</v>
      </c>
      <c r="Q272" t="s">
        <v>465</v>
      </c>
      <c r="R272" s="185">
        <v>8529.6923846153804</v>
      </c>
      <c r="S272" s="185">
        <v>85296.923846153804</v>
      </c>
      <c r="T272" s="186">
        <v>1</v>
      </c>
    </row>
    <row r="273" spans="1:20" x14ac:dyDescent="0.25">
      <c r="A273" s="198"/>
      <c r="B273">
        <v>0</v>
      </c>
      <c r="C273">
        <v>42402</v>
      </c>
      <c r="D273">
        <v>42428</v>
      </c>
      <c r="E273">
        <v>42740</v>
      </c>
      <c r="F273">
        <v>42740</v>
      </c>
      <c r="G273" t="s">
        <v>799</v>
      </c>
      <c r="H273" t="s">
        <v>800</v>
      </c>
      <c r="I273" t="s">
        <v>545</v>
      </c>
      <c r="J273" t="s">
        <v>862</v>
      </c>
      <c r="K273" t="s">
        <v>803</v>
      </c>
      <c r="L273" t="s">
        <v>804</v>
      </c>
      <c r="M273"/>
      <c r="N273"/>
      <c r="O273" s="187" t="s">
        <v>520</v>
      </c>
      <c r="P273" t="s">
        <v>66</v>
      </c>
      <c r="Q273" t="s">
        <v>465</v>
      </c>
      <c r="R273" s="185">
        <v>8275.8980769230802</v>
      </c>
      <c r="S273" s="185">
        <v>82758.980769230795</v>
      </c>
      <c r="T273" s="186">
        <v>1</v>
      </c>
    </row>
    <row r="274" spans="1:20" x14ac:dyDescent="0.25">
      <c r="A274" s="198"/>
      <c r="B274">
        <v>0</v>
      </c>
      <c r="C274">
        <v>42402</v>
      </c>
      <c r="D274">
        <v>42428</v>
      </c>
      <c r="E274">
        <v>42740</v>
      </c>
      <c r="F274">
        <v>42740</v>
      </c>
      <c r="G274" t="s">
        <v>799</v>
      </c>
      <c r="H274" t="s">
        <v>800</v>
      </c>
      <c r="I274" t="s">
        <v>545</v>
      </c>
      <c r="J274" t="s">
        <v>862</v>
      </c>
      <c r="K274" t="s">
        <v>803</v>
      </c>
      <c r="L274" t="s">
        <v>804</v>
      </c>
      <c r="M274"/>
      <c r="N274"/>
      <c r="O274" s="187" t="s">
        <v>520</v>
      </c>
      <c r="P274" t="s">
        <v>84</v>
      </c>
      <c r="Q274" t="s">
        <v>465</v>
      </c>
      <c r="R274" s="185">
        <v>2997.433</v>
      </c>
      <c r="S274" s="185">
        <v>29974.33</v>
      </c>
      <c r="T274" s="186">
        <v>1</v>
      </c>
    </row>
    <row r="275" spans="1:20" x14ac:dyDescent="0.25">
      <c r="A275" s="198"/>
      <c r="B275">
        <v>0</v>
      </c>
      <c r="C275">
        <v>42402</v>
      </c>
      <c r="D275">
        <v>42428</v>
      </c>
      <c r="E275">
        <v>42766</v>
      </c>
      <c r="F275">
        <v>42766</v>
      </c>
      <c r="G275" t="s">
        <v>799</v>
      </c>
      <c r="H275" t="s">
        <v>800</v>
      </c>
      <c r="I275" t="s">
        <v>545</v>
      </c>
      <c r="J275" t="s">
        <v>862</v>
      </c>
      <c r="K275" t="s">
        <v>686</v>
      </c>
      <c r="L275" t="s">
        <v>687</v>
      </c>
      <c r="M275"/>
      <c r="N275"/>
      <c r="O275" s="187" t="s">
        <v>520</v>
      </c>
      <c r="P275" t="s">
        <v>59</v>
      </c>
      <c r="Q275" t="s">
        <v>475</v>
      </c>
      <c r="R275" s="185">
        <v>18344.2352538462</v>
      </c>
      <c r="S275" s="185">
        <v>203824.836153846</v>
      </c>
      <c r="T275" s="186">
        <v>3</v>
      </c>
    </row>
    <row r="276" spans="1:20" x14ac:dyDescent="0.25">
      <c r="A276" s="198"/>
      <c r="B276">
        <v>0</v>
      </c>
      <c r="C276">
        <v>42402</v>
      </c>
      <c r="D276">
        <v>42428</v>
      </c>
      <c r="E276">
        <v>42766</v>
      </c>
      <c r="F276">
        <v>42766</v>
      </c>
      <c r="G276" t="s">
        <v>799</v>
      </c>
      <c r="H276" t="s">
        <v>800</v>
      </c>
      <c r="I276" t="s">
        <v>545</v>
      </c>
      <c r="J276" t="s">
        <v>862</v>
      </c>
      <c r="K276" t="s">
        <v>686</v>
      </c>
      <c r="L276" t="s">
        <v>687</v>
      </c>
      <c r="M276"/>
      <c r="N276"/>
      <c r="O276" s="187" t="s">
        <v>520</v>
      </c>
      <c r="P276" t="s">
        <v>59</v>
      </c>
      <c r="Q276" t="s">
        <v>465</v>
      </c>
      <c r="R276" s="185">
        <v>35183.101923076902</v>
      </c>
      <c r="S276" s="185">
        <v>351831.01923076902</v>
      </c>
      <c r="T276" s="186">
        <v>4</v>
      </c>
    </row>
    <row r="277" spans="1:20" x14ac:dyDescent="0.25">
      <c r="A277" s="198"/>
      <c r="B277">
        <v>0</v>
      </c>
      <c r="C277">
        <v>42402</v>
      </c>
      <c r="D277">
        <v>42428</v>
      </c>
      <c r="E277">
        <v>42766</v>
      </c>
      <c r="F277">
        <v>42766</v>
      </c>
      <c r="G277" t="s">
        <v>799</v>
      </c>
      <c r="H277" t="s">
        <v>800</v>
      </c>
      <c r="I277" t="s">
        <v>545</v>
      </c>
      <c r="J277" t="s">
        <v>862</v>
      </c>
      <c r="K277" t="s">
        <v>686</v>
      </c>
      <c r="L277" t="s">
        <v>687</v>
      </c>
      <c r="M277"/>
      <c r="N277"/>
      <c r="O277" s="187" t="s">
        <v>520</v>
      </c>
      <c r="P277" t="s">
        <v>59</v>
      </c>
      <c r="Q277" t="s">
        <v>476</v>
      </c>
      <c r="R277" s="185">
        <v>19198.7685384615</v>
      </c>
      <c r="S277" s="185">
        <v>191987.685384615</v>
      </c>
      <c r="T277" s="186">
        <v>2</v>
      </c>
    </row>
    <row r="278" spans="1:20" x14ac:dyDescent="0.25">
      <c r="A278" s="198"/>
      <c r="B278">
        <v>0</v>
      </c>
      <c r="C278">
        <v>42402</v>
      </c>
      <c r="D278">
        <v>42428</v>
      </c>
      <c r="E278">
        <v>42766</v>
      </c>
      <c r="F278">
        <v>42766</v>
      </c>
      <c r="G278" t="s">
        <v>799</v>
      </c>
      <c r="H278" t="s">
        <v>800</v>
      </c>
      <c r="I278" t="s">
        <v>545</v>
      </c>
      <c r="J278" t="s">
        <v>862</v>
      </c>
      <c r="K278" t="s">
        <v>686</v>
      </c>
      <c r="L278" t="s">
        <v>687</v>
      </c>
      <c r="M278"/>
      <c r="N278"/>
      <c r="O278" s="187" t="s">
        <v>520</v>
      </c>
      <c r="P278" t="s">
        <v>59</v>
      </c>
      <c r="Q278" t="s">
        <v>466</v>
      </c>
      <c r="R278" s="185">
        <v>13672.1843076923</v>
      </c>
      <c r="S278" s="185">
        <v>91147.895384615404</v>
      </c>
      <c r="T278" s="186">
        <v>1</v>
      </c>
    </row>
    <row r="279" spans="1:20" x14ac:dyDescent="0.25">
      <c r="A279" s="198"/>
      <c r="B279">
        <v>0</v>
      </c>
      <c r="C279">
        <v>42402</v>
      </c>
      <c r="D279">
        <v>42428</v>
      </c>
      <c r="E279">
        <v>42766</v>
      </c>
      <c r="F279">
        <v>42766</v>
      </c>
      <c r="G279" t="s">
        <v>799</v>
      </c>
      <c r="H279" t="s">
        <v>800</v>
      </c>
      <c r="I279" t="s">
        <v>545</v>
      </c>
      <c r="J279" t="s">
        <v>862</v>
      </c>
      <c r="K279" t="s">
        <v>686</v>
      </c>
      <c r="L279" t="s">
        <v>687</v>
      </c>
      <c r="M279"/>
      <c r="N279"/>
      <c r="O279" s="187" t="s">
        <v>520</v>
      </c>
      <c r="P279" t="s">
        <v>59</v>
      </c>
      <c r="Q279" t="s">
        <v>467</v>
      </c>
      <c r="R279" s="185">
        <v>49354.031384615402</v>
      </c>
      <c r="S279" s="185">
        <v>246770.15692307701</v>
      </c>
      <c r="T279" s="186">
        <v>2</v>
      </c>
    </row>
    <row r="280" spans="1:20" x14ac:dyDescent="0.25">
      <c r="A280" s="198"/>
      <c r="B280">
        <v>0</v>
      </c>
      <c r="C280">
        <v>42402</v>
      </c>
      <c r="D280">
        <v>42428</v>
      </c>
      <c r="E280">
        <v>42766</v>
      </c>
      <c r="F280">
        <v>42766</v>
      </c>
      <c r="G280" t="s">
        <v>799</v>
      </c>
      <c r="H280" t="s">
        <v>800</v>
      </c>
      <c r="I280" t="s">
        <v>545</v>
      </c>
      <c r="J280" t="s">
        <v>862</v>
      </c>
      <c r="K280" t="s">
        <v>686</v>
      </c>
      <c r="L280" t="s">
        <v>687</v>
      </c>
      <c r="M280"/>
      <c r="N280"/>
      <c r="O280" s="187" t="s">
        <v>520</v>
      </c>
      <c r="P280" t="s">
        <v>59</v>
      </c>
      <c r="Q280" t="s">
        <v>468</v>
      </c>
      <c r="R280" s="185">
        <v>40115.020576923001</v>
      </c>
      <c r="S280" s="185">
        <v>160460.08230769201</v>
      </c>
      <c r="T280" s="186">
        <v>1</v>
      </c>
    </row>
    <row r="281" spans="1:20" x14ac:dyDescent="0.25">
      <c r="A281" s="198"/>
      <c r="B281">
        <v>0</v>
      </c>
      <c r="C281">
        <v>42402</v>
      </c>
      <c r="D281">
        <v>42428</v>
      </c>
      <c r="E281">
        <v>42766</v>
      </c>
      <c r="F281">
        <v>42792</v>
      </c>
      <c r="G281" t="s">
        <v>799</v>
      </c>
      <c r="H281" t="s">
        <v>800</v>
      </c>
      <c r="I281" t="s">
        <v>545</v>
      </c>
      <c r="J281" t="s">
        <v>862</v>
      </c>
      <c r="K281" t="s">
        <v>686</v>
      </c>
      <c r="L281" t="s">
        <v>687</v>
      </c>
      <c r="M281" t="s">
        <v>863</v>
      </c>
      <c r="N281" t="s">
        <v>864</v>
      </c>
      <c r="O281" s="187" t="s">
        <v>520</v>
      </c>
      <c r="P281" t="s">
        <v>59</v>
      </c>
      <c r="Q281" t="s">
        <v>471</v>
      </c>
      <c r="R281" s="185">
        <v>4458.4657230769199</v>
      </c>
      <c r="S281" s="185">
        <v>55730.821538461503</v>
      </c>
      <c r="T281" s="186">
        <v>1</v>
      </c>
    </row>
    <row r="282" spans="1:20" x14ac:dyDescent="0.25">
      <c r="A282" s="198"/>
      <c r="B282">
        <v>0</v>
      </c>
      <c r="C282">
        <v>42402</v>
      </c>
      <c r="D282">
        <v>42428</v>
      </c>
      <c r="E282">
        <v>42766</v>
      </c>
      <c r="F282">
        <v>42792</v>
      </c>
      <c r="G282" t="s">
        <v>799</v>
      </c>
      <c r="H282" t="s">
        <v>800</v>
      </c>
      <c r="I282" t="s">
        <v>545</v>
      </c>
      <c r="J282" t="s">
        <v>862</v>
      </c>
      <c r="K282" t="s">
        <v>686</v>
      </c>
      <c r="L282" t="s">
        <v>687</v>
      </c>
      <c r="M282" t="s">
        <v>863</v>
      </c>
      <c r="N282" t="s">
        <v>864</v>
      </c>
      <c r="O282" s="187" t="s">
        <v>520</v>
      </c>
      <c r="P282" t="s">
        <v>59</v>
      </c>
      <c r="Q282" t="s">
        <v>475</v>
      </c>
      <c r="R282" s="185">
        <v>13798.6835538461</v>
      </c>
      <c r="S282" s="185">
        <v>153318.706153846</v>
      </c>
      <c r="T282" s="186">
        <v>2</v>
      </c>
    </row>
    <row r="283" spans="1:20" x14ac:dyDescent="0.25">
      <c r="A283" s="198"/>
      <c r="B283">
        <v>0</v>
      </c>
      <c r="C283">
        <v>42402</v>
      </c>
      <c r="D283">
        <v>42428</v>
      </c>
      <c r="E283">
        <v>42766</v>
      </c>
      <c r="F283">
        <v>42792</v>
      </c>
      <c r="G283" t="s">
        <v>799</v>
      </c>
      <c r="H283" t="s">
        <v>800</v>
      </c>
      <c r="I283" t="s">
        <v>545</v>
      </c>
      <c r="J283" t="s">
        <v>862</v>
      </c>
      <c r="K283" t="s">
        <v>686</v>
      </c>
      <c r="L283" t="s">
        <v>687</v>
      </c>
      <c r="M283" t="s">
        <v>863</v>
      </c>
      <c r="N283" t="s">
        <v>864</v>
      </c>
      <c r="O283" s="187" t="s">
        <v>520</v>
      </c>
      <c r="P283" t="s">
        <v>59</v>
      </c>
      <c r="Q283" t="s">
        <v>465</v>
      </c>
      <c r="R283" s="185">
        <v>47532.313461538397</v>
      </c>
      <c r="S283" s="185">
        <v>475323.13461538497</v>
      </c>
      <c r="T283" s="186">
        <v>5</v>
      </c>
    </row>
    <row r="284" spans="1:20" x14ac:dyDescent="0.25">
      <c r="A284" s="198"/>
      <c r="B284">
        <v>0</v>
      </c>
      <c r="C284">
        <v>42402</v>
      </c>
      <c r="D284">
        <v>42428</v>
      </c>
      <c r="E284">
        <v>42766</v>
      </c>
      <c r="F284">
        <v>42792</v>
      </c>
      <c r="G284" t="s">
        <v>799</v>
      </c>
      <c r="H284" t="s">
        <v>800</v>
      </c>
      <c r="I284" t="s">
        <v>545</v>
      </c>
      <c r="J284" t="s">
        <v>862</v>
      </c>
      <c r="K284" t="s">
        <v>686</v>
      </c>
      <c r="L284" t="s">
        <v>687</v>
      </c>
      <c r="M284" t="s">
        <v>863</v>
      </c>
      <c r="N284" t="s">
        <v>864</v>
      </c>
      <c r="O284" s="187" t="s">
        <v>520</v>
      </c>
      <c r="P284" t="s">
        <v>59</v>
      </c>
      <c r="Q284" t="s">
        <v>476</v>
      </c>
      <c r="R284" s="185">
        <v>97217.771769230807</v>
      </c>
      <c r="S284" s="185">
        <v>972177.71769230801</v>
      </c>
      <c r="T284" s="186">
        <v>9</v>
      </c>
    </row>
    <row r="285" spans="1:20" x14ac:dyDescent="0.25">
      <c r="A285" s="198"/>
      <c r="B285">
        <v>0</v>
      </c>
      <c r="C285">
        <v>42402</v>
      </c>
      <c r="D285">
        <v>42428</v>
      </c>
      <c r="E285">
        <v>42766</v>
      </c>
      <c r="F285">
        <v>42792</v>
      </c>
      <c r="G285" t="s">
        <v>799</v>
      </c>
      <c r="H285" t="s">
        <v>800</v>
      </c>
      <c r="I285" t="s">
        <v>545</v>
      </c>
      <c r="J285" t="s">
        <v>862</v>
      </c>
      <c r="K285" t="s">
        <v>686</v>
      </c>
      <c r="L285" t="s">
        <v>687</v>
      </c>
      <c r="M285" t="s">
        <v>863</v>
      </c>
      <c r="N285" t="s">
        <v>864</v>
      </c>
      <c r="O285" s="187" t="s">
        <v>520</v>
      </c>
      <c r="P285" t="s">
        <v>59</v>
      </c>
      <c r="Q285" t="s">
        <v>466</v>
      </c>
      <c r="R285" s="185">
        <v>65846.242384615398</v>
      </c>
      <c r="S285" s="185">
        <v>438974.94923076901</v>
      </c>
      <c r="T285" s="186">
        <v>4</v>
      </c>
    </row>
    <row r="286" spans="1:20" x14ac:dyDescent="0.25">
      <c r="A286" s="198"/>
      <c r="B286">
        <v>0</v>
      </c>
      <c r="C286">
        <v>42402</v>
      </c>
      <c r="D286">
        <v>42428</v>
      </c>
      <c r="E286">
        <v>42766</v>
      </c>
      <c r="F286">
        <v>42792</v>
      </c>
      <c r="G286" t="s">
        <v>799</v>
      </c>
      <c r="H286" t="s">
        <v>800</v>
      </c>
      <c r="I286" t="s">
        <v>545</v>
      </c>
      <c r="J286" t="s">
        <v>862</v>
      </c>
      <c r="K286" t="s">
        <v>686</v>
      </c>
      <c r="L286" t="s">
        <v>687</v>
      </c>
      <c r="M286" t="s">
        <v>863</v>
      </c>
      <c r="N286" t="s">
        <v>864</v>
      </c>
      <c r="O286" s="187" t="s">
        <v>520</v>
      </c>
      <c r="P286" t="s">
        <v>59</v>
      </c>
      <c r="Q286" t="s">
        <v>467</v>
      </c>
      <c r="R286" s="185">
        <v>116201.721384616</v>
      </c>
      <c r="S286" s="185">
        <v>581008.60692307702</v>
      </c>
      <c r="T286" s="186">
        <v>4</v>
      </c>
    </row>
    <row r="287" spans="1:20" x14ac:dyDescent="0.25">
      <c r="A287" s="198"/>
      <c r="B287">
        <v>0</v>
      </c>
      <c r="C287">
        <v>42402</v>
      </c>
      <c r="D287">
        <v>42428</v>
      </c>
      <c r="E287">
        <v>42766</v>
      </c>
      <c r="F287">
        <v>42792</v>
      </c>
      <c r="G287" t="s">
        <v>799</v>
      </c>
      <c r="H287" t="s">
        <v>800</v>
      </c>
      <c r="I287" t="s">
        <v>545</v>
      </c>
      <c r="J287" t="s">
        <v>862</v>
      </c>
      <c r="K287" t="s">
        <v>686</v>
      </c>
      <c r="L287" t="s">
        <v>687</v>
      </c>
      <c r="M287" t="s">
        <v>863</v>
      </c>
      <c r="N287" t="s">
        <v>864</v>
      </c>
      <c r="O287" s="187" t="s">
        <v>520</v>
      </c>
      <c r="P287" t="s">
        <v>59</v>
      </c>
      <c r="Q287" t="s">
        <v>468</v>
      </c>
      <c r="R287" s="185">
        <v>41517.331346153798</v>
      </c>
      <c r="S287" s="185">
        <v>166069.32538461499</v>
      </c>
      <c r="T287" s="186">
        <v>1</v>
      </c>
    </row>
    <row r="288" spans="1:20" x14ac:dyDescent="0.25">
      <c r="A288" s="198"/>
      <c r="B288">
        <v>0</v>
      </c>
      <c r="C288">
        <v>42402</v>
      </c>
      <c r="D288">
        <v>42990</v>
      </c>
      <c r="E288">
        <v>42990</v>
      </c>
      <c r="F288">
        <v>42990</v>
      </c>
      <c r="G288" t="s">
        <v>799</v>
      </c>
      <c r="H288" t="s">
        <v>800</v>
      </c>
      <c r="I288" t="s">
        <v>17</v>
      </c>
      <c r="J288" t="s">
        <v>441</v>
      </c>
      <c r="K288"/>
      <c r="L288"/>
      <c r="M288"/>
      <c r="N288"/>
      <c r="O288" s="187" t="s">
        <v>520</v>
      </c>
      <c r="P288" t="s">
        <v>59</v>
      </c>
      <c r="Q288" t="s">
        <v>475</v>
      </c>
      <c r="R288" s="185">
        <v>14753.134730769199</v>
      </c>
      <c r="S288" s="185">
        <v>163923.719230769</v>
      </c>
      <c r="T288" s="186">
        <v>2</v>
      </c>
    </row>
    <row r="289" spans="1:20" x14ac:dyDescent="0.25">
      <c r="A289" s="198"/>
      <c r="B289">
        <v>0</v>
      </c>
      <c r="C289">
        <v>42402</v>
      </c>
      <c r="D289">
        <v>42990</v>
      </c>
      <c r="E289">
        <v>42990</v>
      </c>
      <c r="F289">
        <v>42990</v>
      </c>
      <c r="G289" t="s">
        <v>799</v>
      </c>
      <c r="H289" t="s">
        <v>800</v>
      </c>
      <c r="I289" t="s">
        <v>17</v>
      </c>
      <c r="J289" t="s">
        <v>441</v>
      </c>
      <c r="K289"/>
      <c r="L289"/>
      <c r="M289"/>
      <c r="N289"/>
      <c r="O289" s="187" t="s">
        <v>520</v>
      </c>
      <c r="P289" t="s">
        <v>59</v>
      </c>
      <c r="Q289" t="s">
        <v>466</v>
      </c>
      <c r="R289" s="185">
        <v>59464.837384615297</v>
      </c>
      <c r="S289" s="185">
        <v>396432.249230769</v>
      </c>
      <c r="T289" s="186">
        <v>3</v>
      </c>
    </row>
    <row r="290" spans="1:20" x14ac:dyDescent="0.25">
      <c r="A290" s="198"/>
      <c r="B290">
        <v>0</v>
      </c>
      <c r="C290">
        <v>42402</v>
      </c>
      <c r="D290">
        <v>42990</v>
      </c>
      <c r="E290">
        <v>42990</v>
      </c>
      <c r="F290">
        <v>42990</v>
      </c>
      <c r="G290" t="s">
        <v>799</v>
      </c>
      <c r="H290" t="s">
        <v>800</v>
      </c>
      <c r="I290" t="s">
        <v>17</v>
      </c>
      <c r="J290" t="s">
        <v>441</v>
      </c>
      <c r="K290"/>
      <c r="L290"/>
      <c r="M290"/>
      <c r="N290"/>
      <c r="O290" s="187" t="s">
        <v>520</v>
      </c>
      <c r="P290" t="s">
        <v>59</v>
      </c>
      <c r="Q290" t="s">
        <v>467</v>
      </c>
      <c r="R290" s="185">
        <v>260093.17507692301</v>
      </c>
      <c r="S290" s="185">
        <v>1300465.8753846199</v>
      </c>
      <c r="T290" s="186">
        <v>8</v>
      </c>
    </row>
    <row r="291" spans="1:20" x14ac:dyDescent="0.25">
      <c r="A291" s="198"/>
      <c r="B291">
        <v>0</v>
      </c>
      <c r="C291">
        <v>42402</v>
      </c>
      <c r="D291">
        <v>42990</v>
      </c>
      <c r="E291">
        <v>42990</v>
      </c>
      <c r="F291">
        <v>42990</v>
      </c>
      <c r="G291" t="s">
        <v>799</v>
      </c>
      <c r="H291" t="s">
        <v>800</v>
      </c>
      <c r="I291" t="s">
        <v>17</v>
      </c>
      <c r="J291" t="s">
        <v>441</v>
      </c>
      <c r="K291"/>
      <c r="L291"/>
      <c r="M291"/>
      <c r="N291"/>
      <c r="O291" s="187" t="s">
        <v>520</v>
      </c>
      <c r="P291" t="s">
        <v>59</v>
      </c>
      <c r="Q291" t="s">
        <v>478</v>
      </c>
      <c r="R291" s="185">
        <v>44069.355000000003</v>
      </c>
      <c r="S291" s="185">
        <v>146897.85</v>
      </c>
      <c r="T291" s="186">
        <v>1</v>
      </c>
    </row>
    <row r="292" spans="1:20" x14ac:dyDescent="0.25">
      <c r="A292" s="198"/>
      <c r="B292">
        <v>0</v>
      </c>
      <c r="C292">
        <v>42402</v>
      </c>
      <c r="D292">
        <v>42990</v>
      </c>
      <c r="E292">
        <v>43578</v>
      </c>
      <c r="F292">
        <v>43578</v>
      </c>
      <c r="G292" t="s">
        <v>799</v>
      </c>
      <c r="H292" t="s">
        <v>800</v>
      </c>
      <c r="I292" t="s">
        <v>17</v>
      </c>
      <c r="J292" t="s">
        <v>441</v>
      </c>
      <c r="K292" t="s">
        <v>540</v>
      </c>
      <c r="L292" t="s">
        <v>819</v>
      </c>
      <c r="M292"/>
      <c r="N292"/>
      <c r="O292" s="187" t="s">
        <v>520</v>
      </c>
      <c r="P292" t="s">
        <v>59</v>
      </c>
      <c r="Q292" t="s">
        <v>475</v>
      </c>
      <c r="R292" s="185">
        <v>28561.933453846199</v>
      </c>
      <c r="S292" s="185">
        <v>317354.81615384598</v>
      </c>
      <c r="T292" s="186">
        <v>4</v>
      </c>
    </row>
    <row r="293" spans="1:20" x14ac:dyDescent="0.25">
      <c r="A293" s="198"/>
      <c r="B293">
        <v>0</v>
      </c>
      <c r="C293">
        <v>42402</v>
      </c>
      <c r="D293">
        <v>42990</v>
      </c>
      <c r="E293">
        <v>43578</v>
      </c>
      <c r="F293">
        <v>43578</v>
      </c>
      <c r="G293" t="s">
        <v>799</v>
      </c>
      <c r="H293" t="s">
        <v>800</v>
      </c>
      <c r="I293" t="s">
        <v>17</v>
      </c>
      <c r="J293" t="s">
        <v>441</v>
      </c>
      <c r="K293" t="s">
        <v>540</v>
      </c>
      <c r="L293" t="s">
        <v>819</v>
      </c>
      <c r="M293"/>
      <c r="N293"/>
      <c r="O293" s="187" t="s">
        <v>520</v>
      </c>
      <c r="P293" t="s">
        <v>59</v>
      </c>
      <c r="Q293" t="s">
        <v>465</v>
      </c>
      <c r="R293" s="185">
        <v>9197.9740000000002</v>
      </c>
      <c r="S293" s="185">
        <v>91979.74</v>
      </c>
      <c r="T293" s="186">
        <v>1</v>
      </c>
    </row>
    <row r="294" spans="1:20" x14ac:dyDescent="0.25">
      <c r="A294" s="198"/>
      <c r="B294">
        <v>0</v>
      </c>
      <c r="C294">
        <v>42402</v>
      </c>
      <c r="D294">
        <v>42990</v>
      </c>
      <c r="E294">
        <v>43578</v>
      </c>
      <c r="F294">
        <v>43578</v>
      </c>
      <c r="G294" t="s">
        <v>799</v>
      </c>
      <c r="H294" t="s">
        <v>800</v>
      </c>
      <c r="I294" t="s">
        <v>17</v>
      </c>
      <c r="J294" t="s">
        <v>441</v>
      </c>
      <c r="K294" t="s">
        <v>540</v>
      </c>
      <c r="L294" t="s">
        <v>819</v>
      </c>
      <c r="M294"/>
      <c r="N294"/>
      <c r="O294" s="187" t="s">
        <v>520</v>
      </c>
      <c r="P294" t="s">
        <v>59</v>
      </c>
      <c r="Q294" t="s">
        <v>476</v>
      </c>
      <c r="R294" s="185">
        <v>105129.616230769</v>
      </c>
      <c r="S294" s="185">
        <v>1051296.1623076899</v>
      </c>
      <c r="T294" s="186">
        <v>10</v>
      </c>
    </row>
    <row r="295" spans="1:20" x14ac:dyDescent="0.25">
      <c r="A295" s="198"/>
      <c r="B295">
        <v>0</v>
      </c>
      <c r="C295">
        <v>42402</v>
      </c>
      <c r="D295">
        <v>42990</v>
      </c>
      <c r="E295">
        <v>43578</v>
      </c>
      <c r="F295">
        <v>43578</v>
      </c>
      <c r="G295" t="s">
        <v>799</v>
      </c>
      <c r="H295" t="s">
        <v>800</v>
      </c>
      <c r="I295" t="s">
        <v>17</v>
      </c>
      <c r="J295" t="s">
        <v>441</v>
      </c>
      <c r="K295" t="s">
        <v>540</v>
      </c>
      <c r="L295" t="s">
        <v>819</v>
      </c>
      <c r="M295"/>
      <c r="N295"/>
      <c r="O295" s="187" t="s">
        <v>520</v>
      </c>
      <c r="P295" t="s">
        <v>59</v>
      </c>
      <c r="Q295" t="s">
        <v>466</v>
      </c>
      <c r="R295" s="185">
        <v>54577.467115384701</v>
      </c>
      <c r="S295" s="185">
        <v>363849.78076923097</v>
      </c>
      <c r="T295" s="186">
        <v>3</v>
      </c>
    </row>
    <row r="296" spans="1:20" x14ac:dyDescent="0.25">
      <c r="A296" s="198"/>
      <c r="B296">
        <v>0</v>
      </c>
      <c r="C296">
        <v>42402</v>
      </c>
      <c r="D296">
        <v>42990</v>
      </c>
      <c r="E296">
        <v>43578</v>
      </c>
      <c r="F296">
        <v>43578</v>
      </c>
      <c r="G296" t="s">
        <v>799</v>
      </c>
      <c r="H296" t="s">
        <v>800</v>
      </c>
      <c r="I296" t="s">
        <v>17</v>
      </c>
      <c r="J296" t="s">
        <v>441</v>
      </c>
      <c r="K296" t="s">
        <v>540</v>
      </c>
      <c r="L296" t="s">
        <v>819</v>
      </c>
      <c r="M296"/>
      <c r="N296"/>
      <c r="O296" s="187" t="s">
        <v>520</v>
      </c>
      <c r="P296" t="s">
        <v>59</v>
      </c>
      <c r="Q296" t="s">
        <v>467</v>
      </c>
      <c r="R296" s="185">
        <v>61944.071692307603</v>
      </c>
      <c r="S296" s="185">
        <v>309720.35846153798</v>
      </c>
      <c r="T296" s="186">
        <v>2</v>
      </c>
    </row>
    <row r="297" spans="1:20" x14ac:dyDescent="0.25">
      <c r="A297" s="198"/>
      <c r="B297">
        <v>0</v>
      </c>
      <c r="C297">
        <v>42402</v>
      </c>
      <c r="D297">
        <v>42990</v>
      </c>
      <c r="E297">
        <v>43578</v>
      </c>
      <c r="F297">
        <v>43578</v>
      </c>
      <c r="G297" t="s">
        <v>799</v>
      </c>
      <c r="H297" t="s">
        <v>800</v>
      </c>
      <c r="I297" t="s">
        <v>17</v>
      </c>
      <c r="J297" t="s">
        <v>441</v>
      </c>
      <c r="K297" t="s">
        <v>540</v>
      </c>
      <c r="L297" t="s">
        <v>819</v>
      </c>
      <c r="M297"/>
      <c r="N297"/>
      <c r="O297" s="187" t="s">
        <v>520</v>
      </c>
      <c r="P297" t="s">
        <v>59</v>
      </c>
      <c r="Q297" t="s">
        <v>468</v>
      </c>
      <c r="R297" s="185">
        <v>46932.822692307796</v>
      </c>
      <c r="S297" s="185">
        <v>187731.29076923101</v>
      </c>
      <c r="T297" s="186">
        <v>1</v>
      </c>
    </row>
    <row r="298" spans="1:20" x14ac:dyDescent="0.25">
      <c r="A298" s="198"/>
      <c r="B298">
        <v>0</v>
      </c>
      <c r="C298">
        <v>42402</v>
      </c>
      <c r="D298">
        <v>42990</v>
      </c>
      <c r="E298">
        <v>44166</v>
      </c>
      <c r="F298">
        <v>44166</v>
      </c>
      <c r="G298" t="s">
        <v>799</v>
      </c>
      <c r="H298" t="s">
        <v>800</v>
      </c>
      <c r="I298" t="s">
        <v>17</v>
      </c>
      <c r="J298" t="s">
        <v>441</v>
      </c>
      <c r="K298" t="s">
        <v>813</v>
      </c>
      <c r="L298" t="s">
        <v>814</v>
      </c>
      <c r="M298"/>
      <c r="N298"/>
      <c r="O298" s="187" t="s">
        <v>520</v>
      </c>
      <c r="P298" t="s">
        <v>59</v>
      </c>
      <c r="Q298" t="s">
        <v>475</v>
      </c>
      <c r="R298" s="185">
        <v>12897.546853846199</v>
      </c>
      <c r="S298" s="185">
        <v>143306.07615384599</v>
      </c>
      <c r="T298" s="186">
        <v>2</v>
      </c>
    </row>
    <row r="299" spans="1:20" x14ac:dyDescent="0.25">
      <c r="A299" s="198"/>
      <c r="B299">
        <v>0</v>
      </c>
      <c r="C299">
        <v>42402</v>
      </c>
      <c r="D299">
        <v>42990</v>
      </c>
      <c r="E299">
        <v>44166</v>
      </c>
      <c r="F299">
        <v>44166</v>
      </c>
      <c r="G299" t="s">
        <v>799</v>
      </c>
      <c r="H299" t="s">
        <v>800</v>
      </c>
      <c r="I299" t="s">
        <v>17</v>
      </c>
      <c r="J299" t="s">
        <v>441</v>
      </c>
      <c r="K299" t="s">
        <v>813</v>
      </c>
      <c r="L299" t="s">
        <v>814</v>
      </c>
      <c r="M299"/>
      <c r="N299"/>
      <c r="O299" s="187" t="s">
        <v>520</v>
      </c>
      <c r="P299" t="s">
        <v>59</v>
      </c>
      <c r="Q299" t="s">
        <v>465</v>
      </c>
      <c r="R299" s="185">
        <v>15972.6698461538</v>
      </c>
      <c r="S299" s="185">
        <v>159726.69846153801</v>
      </c>
      <c r="T299" s="186">
        <v>2</v>
      </c>
    </row>
    <row r="300" spans="1:20" x14ac:dyDescent="0.25">
      <c r="A300" s="198"/>
      <c r="B300">
        <v>0</v>
      </c>
      <c r="C300">
        <v>42402</v>
      </c>
      <c r="D300">
        <v>42990</v>
      </c>
      <c r="E300">
        <v>44166</v>
      </c>
      <c r="F300">
        <v>44166</v>
      </c>
      <c r="G300" t="s">
        <v>799</v>
      </c>
      <c r="H300" t="s">
        <v>800</v>
      </c>
      <c r="I300" t="s">
        <v>17</v>
      </c>
      <c r="J300" t="s">
        <v>441</v>
      </c>
      <c r="K300" t="s">
        <v>813</v>
      </c>
      <c r="L300" t="s">
        <v>814</v>
      </c>
      <c r="M300"/>
      <c r="N300"/>
      <c r="O300" s="187" t="s">
        <v>520</v>
      </c>
      <c r="P300" t="s">
        <v>59</v>
      </c>
      <c r="Q300" t="s">
        <v>476</v>
      </c>
      <c r="R300" s="185">
        <v>117767.603</v>
      </c>
      <c r="S300" s="185">
        <v>1177676.03</v>
      </c>
      <c r="T300" s="186">
        <v>11</v>
      </c>
    </row>
    <row r="301" spans="1:20" x14ac:dyDescent="0.25">
      <c r="A301" s="198"/>
      <c r="B301">
        <v>0</v>
      </c>
      <c r="C301">
        <v>42402</v>
      </c>
      <c r="D301">
        <v>42990</v>
      </c>
      <c r="E301">
        <v>44166</v>
      </c>
      <c r="F301">
        <v>44166</v>
      </c>
      <c r="G301" t="s">
        <v>799</v>
      </c>
      <c r="H301" t="s">
        <v>800</v>
      </c>
      <c r="I301" t="s">
        <v>17</v>
      </c>
      <c r="J301" t="s">
        <v>441</v>
      </c>
      <c r="K301" t="s">
        <v>813</v>
      </c>
      <c r="L301" t="s">
        <v>814</v>
      </c>
      <c r="M301"/>
      <c r="N301"/>
      <c r="O301" s="187" t="s">
        <v>520</v>
      </c>
      <c r="P301" t="s">
        <v>59</v>
      </c>
      <c r="Q301" t="s">
        <v>466</v>
      </c>
      <c r="R301" s="185">
        <v>185835.56226922999</v>
      </c>
      <c r="S301" s="185">
        <v>1238903.7484615401</v>
      </c>
      <c r="T301" s="186">
        <v>9</v>
      </c>
    </row>
    <row r="302" spans="1:20" x14ac:dyDescent="0.25">
      <c r="A302" s="198"/>
      <c r="B302">
        <v>0</v>
      </c>
      <c r="C302">
        <v>42402</v>
      </c>
      <c r="D302">
        <v>42990</v>
      </c>
      <c r="E302">
        <v>44166</v>
      </c>
      <c r="F302">
        <v>44166</v>
      </c>
      <c r="G302" t="s">
        <v>799</v>
      </c>
      <c r="H302" t="s">
        <v>800</v>
      </c>
      <c r="I302" t="s">
        <v>17</v>
      </c>
      <c r="J302" t="s">
        <v>441</v>
      </c>
      <c r="K302" t="s">
        <v>813</v>
      </c>
      <c r="L302" t="s">
        <v>814</v>
      </c>
      <c r="M302"/>
      <c r="N302"/>
      <c r="O302" s="187" t="s">
        <v>520</v>
      </c>
      <c r="P302" t="s">
        <v>59</v>
      </c>
      <c r="Q302" t="s">
        <v>467</v>
      </c>
      <c r="R302" s="185">
        <v>139621.13923076901</v>
      </c>
      <c r="S302" s="185">
        <v>698105.69615384599</v>
      </c>
      <c r="T302" s="186">
        <v>5</v>
      </c>
    </row>
    <row r="303" spans="1:20" x14ac:dyDescent="0.25">
      <c r="A303" s="198"/>
      <c r="B303">
        <v>0</v>
      </c>
      <c r="C303">
        <v>42402</v>
      </c>
      <c r="D303">
        <v>42990</v>
      </c>
      <c r="E303">
        <v>44166</v>
      </c>
      <c r="F303">
        <v>44166</v>
      </c>
      <c r="G303" t="s">
        <v>799</v>
      </c>
      <c r="H303" t="s">
        <v>800</v>
      </c>
      <c r="I303" t="s">
        <v>17</v>
      </c>
      <c r="J303" t="s">
        <v>441</v>
      </c>
      <c r="K303" t="s">
        <v>813</v>
      </c>
      <c r="L303" t="s">
        <v>814</v>
      </c>
      <c r="M303"/>
      <c r="N303"/>
      <c r="O303" s="187" t="s">
        <v>520</v>
      </c>
      <c r="P303" t="s">
        <v>59</v>
      </c>
      <c r="Q303" t="s">
        <v>468</v>
      </c>
      <c r="R303" s="185">
        <v>44914.7425</v>
      </c>
      <c r="S303" s="185">
        <v>179658.97</v>
      </c>
      <c r="T303" s="186">
        <v>1</v>
      </c>
    </row>
    <row r="304" spans="1:20" x14ac:dyDescent="0.25">
      <c r="A304" s="198"/>
      <c r="B304">
        <v>0</v>
      </c>
      <c r="C304">
        <v>42402</v>
      </c>
      <c r="D304">
        <v>42990</v>
      </c>
      <c r="E304">
        <v>44754</v>
      </c>
      <c r="F304">
        <v>44754</v>
      </c>
      <c r="G304" t="s">
        <v>799</v>
      </c>
      <c r="H304" t="s">
        <v>800</v>
      </c>
      <c r="I304" t="s">
        <v>17</v>
      </c>
      <c r="J304" t="s">
        <v>441</v>
      </c>
      <c r="K304" t="s">
        <v>698</v>
      </c>
      <c r="L304" t="s">
        <v>699</v>
      </c>
      <c r="M304"/>
      <c r="N304"/>
      <c r="O304" s="187" t="s">
        <v>520</v>
      </c>
      <c r="P304" t="s">
        <v>59</v>
      </c>
      <c r="Q304" t="s">
        <v>473</v>
      </c>
      <c r="R304" s="185">
        <v>38120.286807692399</v>
      </c>
      <c r="S304" s="185">
        <v>762405.73615384602</v>
      </c>
      <c r="T304" s="186">
        <v>16</v>
      </c>
    </row>
    <row r="305" spans="1:20" x14ac:dyDescent="0.25">
      <c r="A305" s="198"/>
      <c r="B305">
        <v>0</v>
      </c>
      <c r="C305">
        <v>42402</v>
      </c>
      <c r="D305">
        <v>42990</v>
      </c>
      <c r="E305">
        <v>44754</v>
      </c>
      <c r="F305">
        <v>44754</v>
      </c>
      <c r="G305" t="s">
        <v>799</v>
      </c>
      <c r="H305" t="s">
        <v>800</v>
      </c>
      <c r="I305" t="s">
        <v>17</v>
      </c>
      <c r="J305" t="s">
        <v>441</v>
      </c>
      <c r="K305" t="s">
        <v>698</v>
      </c>
      <c r="L305" t="s">
        <v>699</v>
      </c>
      <c r="M305"/>
      <c r="N305"/>
      <c r="O305" s="187" t="s">
        <v>520</v>
      </c>
      <c r="P305" t="s">
        <v>59</v>
      </c>
      <c r="Q305" t="s">
        <v>471</v>
      </c>
      <c r="R305" s="185">
        <v>4977.1273230769202</v>
      </c>
      <c r="S305" s="185">
        <v>62214.0915384615</v>
      </c>
      <c r="T305" s="186">
        <v>1</v>
      </c>
    </row>
    <row r="306" spans="1:20" x14ac:dyDescent="0.25">
      <c r="A306" s="198"/>
      <c r="B306">
        <v>0</v>
      </c>
      <c r="C306">
        <v>42402</v>
      </c>
      <c r="D306">
        <v>42990</v>
      </c>
      <c r="E306">
        <v>44754</v>
      </c>
      <c r="F306">
        <v>44754</v>
      </c>
      <c r="G306" t="s">
        <v>799</v>
      </c>
      <c r="H306" t="s">
        <v>800</v>
      </c>
      <c r="I306" t="s">
        <v>17</v>
      </c>
      <c r="J306" t="s">
        <v>441</v>
      </c>
      <c r="K306" t="s">
        <v>698</v>
      </c>
      <c r="L306" t="s">
        <v>699</v>
      </c>
      <c r="M306"/>
      <c r="N306"/>
      <c r="O306" s="187" t="s">
        <v>520</v>
      </c>
      <c r="P306" t="s">
        <v>59</v>
      </c>
      <c r="Q306" t="s">
        <v>475</v>
      </c>
      <c r="R306" s="185">
        <v>81334.775796923102</v>
      </c>
      <c r="S306" s="185">
        <v>903719.73107692297</v>
      </c>
      <c r="T306" s="186">
        <v>12</v>
      </c>
    </row>
    <row r="307" spans="1:20" x14ac:dyDescent="0.25">
      <c r="A307" s="198"/>
      <c r="B307">
        <v>0</v>
      </c>
      <c r="C307">
        <v>42402</v>
      </c>
      <c r="D307">
        <v>42990</v>
      </c>
      <c r="E307">
        <v>44754</v>
      </c>
      <c r="F307">
        <v>44754</v>
      </c>
      <c r="G307" t="s">
        <v>799</v>
      </c>
      <c r="H307" t="s">
        <v>800</v>
      </c>
      <c r="I307" t="s">
        <v>17</v>
      </c>
      <c r="J307" t="s">
        <v>441</v>
      </c>
      <c r="K307" t="s">
        <v>698</v>
      </c>
      <c r="L307" t="s">
        <v>699</v>
      </c>
      <c r="M307"/>
      <c r="N307"/>
      <c r="O307" s="187" t="s">
        <v>520</v>
      </c>
      <c r="P307" t="s">
        <v>59</v>
      </c>
      <c r="Q307" t="s">
        <v>465</v>
      </c>
      <c r="R307" s="185">
        <v>77639.458999999901</v>
      </c>
      <c r="S307" s="185">
        <v>776394.59</v>
      </c>
      <c r="T307" s="186">
        <v>9</v>
      </c>
    </row>
    <row r="308" spans="1:20" x14ac:dyDescent="0.25">
      <c r="A308" s="198"/>
      <c r="B308">
        <v>0</v>
      </c>
      <c r="C308">
        <v>42402</v>
      </c>
      <c r="D308">
        <v>42990</v>
      </c>
      <c r="E308">
        <v>44754</v>
      </c>
      <c r="F308">
        <v>44754</v>
      </c>
      <c r="G308" t="s">
        <v>799</v>
      </c>
      <c r="H308" t="s">
        <v>800</v>
      </c>
      <c r="I308" t="s">
        <v>17</v>
      </c>
      <c r="J308" t="s">
        <v>441</v>
      </c>
      <c r="K308" t="s">
        <v>698</v>
      </c>
      <c r="L308" t="s">
        <v>699</v>
      </c>
      <c r="M308"/>
      <c r="N308"/>
      <c r="O308" s="187" t="s">
        <v>520</v>
      </c>
      <c r="P308" t="s">
        <v>59</v>
      </c>
      <c r="Q308" t="s">
        <v>476</v>
      </c>
      <c r="R308" s="185">
        <v>154543.688384615</v>
      </c>
      <c r="S308" s="185">
        <v>1545436.88384615</v>
      </c>
      <c r="T308" s="186">
        <v>15</v>
      </c>
    </row>
    <row r="309" spans="1:20" x14ac:dyDescent="0.25">
      <c r="A309" s="198"/>
      <c r="B309">
        <v>0</v>
      </c>
      <c r="C309">
        <v>42402</v>
      </c>
      <c r="D309">
        <v>42990</v>
      </c>
      <c r="E309">
        <v>44754</v>
      </c>
      <c r="F309">
        <v>44754</v>
      </c>
      <c r="G309" t="s">
        <v>799</v>
      </c>
      <c r="H309" t="s">
        <v>800</v>
      </c>
      <c r="I309" t="s">
        <v>17</v>
      </c>
      <c r="J309" t="s">
        <v>441</v>
      </c>
      <c r="K309" t="s">
        <v>698</v>
      </c>
      <c r="L309" t="s">
        <v>699</v>
      </c>
      <c r="M309"/>
      <c r="N309"/>
      <c r="O309" s="187" t="s">
        <v>520</v>
      </c>
      <c r="P309" t="s">
        <v>59</v>
      </c>
      <c r="Q309" t="s">
        <v>466</v>
      </c>
      <c r="R309" s="185">
        <v>41167.898999999998</v>
      </c>
      <c r="S309" s="185">
        <v>274452.65999999997</v>
      </c>
      <c r="T309" s="186">
        <v>2</v>
      </c>
    </row>
    <row r="310" spans="1:20" x14ac:dyDescent="0.25">
      <c r="A310" s="198"/>
      <c r="B310">
        <v>0</v>
      </c>
      <c r="C310">
        <v>42402</v>
      </c>
      <c r="D310">
        <v>42990</v>
      </c>
      <c r="E310">
        <v>44754</v>
      </c>
      <c r="F310">
        <v>44754</v>
      </c>
      <c r="G310" t="s">
        <v>799</v>
      </c>
      <c r="H310" t="s">
        <v>800</v>
      </c>
      <c r="I310" t="s">
        <v>17</v>
      </c>
      <c r="J310" t="s">
        <v>441</v>
      </c>
      <c r="K310" t="s">
        <v>698</v>
      </c>
      <c r="L310" t="s">
        <v>699</v>
      </c>
      <c r="M310"/>
      <c r="N310"/>
      <c r="O310" s="187" t="s">
        <v>520</v>
      </c>
      <c r="P310" t="s">
        <v>59</v>
      </c>
      <c r="Q310" t="s">
        <v>467</v>
      </c>
      <c r="R310" s="185">
        <v>132117.65969230799</v>
      </c>
      <c r="S310" s="185">
        <v>660588.29846153897</v>
      </c>
      <c r="T310" s="186">
        <v>5</v>
      </c>
    </row>
    <row r="311" spans="1:20" x14ac:dyDescent="0.25">
      <c r="A311" s="198"/>
      <c r="B311">
        <v>0</v>
      </c>
      <c r="C311">
        <v>42402</v>
      </c>
      <c r="D311">
        <v>42990</v>
      </c>
      <c r="E311">
        <v>44754</v>
      </c>
      <c r="F311">
        <v>44754</v>
      </c>
      <c r="G311" t="s">
        <v>799</v>
      </c>
      <c r="H311" t="s">
        <v>800</v>
      </c>
      <c r="I311" t="s">
        <v>17</v>
      </c>
      <c r="J311" t="s">
        <v>441</v>
      </c>
      <c r="K311" t="s">
        <v>698</v>
      </c>
      <c r="L311" t="s">
        <v>699</v>
      </c>
      <c r="M311"/>
      <c r="N311"/>
      <c r="O311" s="187" t="s">
        <v>520</v>
      </c>
      <c r="P311" t="s">
        <v>59</v>
      </c>
      <c r="Q311" t="s">
        <v>468</v>
      </c>
      <c r="R311" s="185">
        <v>46150.147499999999</v>
      </c>
      <c r="S311" s="185">
        <v>184600.59</v>
      </c>
      <c r="T311" s="186">
        <v>1</v>
      </c>
    </row>
    <row r="312" spans="1:20" x14ac:dyDescent="0.25">
      <c r="A312" s="198"/>
      <c r="B312">
        <v>0</v>
      </c>
      <c r="C312">
        <v>42402</v>
      </c>
      <c r="D312">
        <v>42990</v>
      </c>
      <c r="E312">
        <v>44754</v>
      </c>
      <c r="F312">
        <v>44754</v>
      </c>
      <c r="G312" t="s">
        <v>799</v>
      </c>
      <c r="H312" t="s">
        <v>800</v>
      </c>
      <c r="I312" t="s">
        <v>17</v>
      </c>
      <c r="J312" t="s">
        <v>441</v>
      </c>
      <c r="K312" t="s">
        <v>698</v>
      </c>
      <c r="L312" t="s">
        <v>699</v>
      </c>
      <c r="M312"/>
      <c r="N312"/>
      <c r="O312" s="187" t="s">
        <v>520</v>
      </c>
      <c r="P312" t="s">
        <v>59</v>
      </c>
      <c r="Q312" t="s">
        <v>479</v>
      </c>
      <c r="R312" s="185">
        <v>124110.32215384601</v>
      </c>
      <c r="S312" s="185">
        <v>310275.80538461503</v>
      </c>
      <c r="T312" s="186">
        <v>1</v>
      </c>
    </row>
    <row r="313" spans="1:20" x14ac:dyDescent="0.25">
      <c r="A313" s="198"/>
      <c r="B313">
        <v>0</v>
      </c>
      <c r="C313">
        <v>42402</v>
      </c>
      <c r="D313">
        <v>42990</v>
      </c>
      <c r="E313">
        <v>44754</v>
      </c>
      <c r="F313">
        <v>44754</v>
      </c>
      <c r="G313" t="s">
        <v>799</v>
      </c>
      <c r="H313" t="s">
        <v>800</v>
      </c>
      <c r="I313" t="s">
        <v>17</v>
      </c>
      <c r="J313" t="s">
        <v>441</v>
      </c>
      <c r="K313" t="s">
        <v>698</v>
      </c>
      <c r="L313" t="s">
        <v>699</v>
      </c>
      <c r="M313"/>
      <c r="N313"/>
      <c r="O313" s="187" t="s">
        <v>520</v>
      </c>
      <c r="P313" t="s">
        <v>66</v>
      </c>
      <c r="Q313" t="s">
        <v>465</v>
      </c>
      <c r="R313" s="185">
        <v>8531.3750769230792</v>
      </c>
      <c r="S313" s="185">
        <v>85313.750769230799</v>
      </c>
      <c r="T313" s="186">
        <v>1</v>
      </c>
    </row>
    <row r="314" spans="1:20" x14ac:dyDescent="0.25">
      <c r="A314" s="198"/>
      <c r="B314">
        <v>0</v>
      </c>
      <c r="C314">
        <v>42402</v>
      </c>
      <c r="D314">
        <v>42990</v>
      </c>
      <c r="E314">
        <v>45342</v>
      </c>
      <c r="F314">
        <v>45342</v>
      </c>
      <c r="G314" t="s">
        <v>799</v>
      </c>
      <c r="H314" t="s">
        <v>800</v>
      </c>
      <c r="I314" t="s">
        <v>17</v>
      </c>
      <c r="J314" t="s">
        <v>441</v>
      </c>
      <c r="K314" t="s">
        <v>316</v>
      </c>
      <c r="L314" t="s">
        <v>397</v>
      </c>
      <c r="M314"/>
      <c r="N314"/>
      <c r="O314" s="187" t="s">
        <v>520</v>
      </c>
      <c r="P314" t="s">
        <v>59</v>
      </c>
      <c r="Q314" t="s">
        <v>475</v>
      </c>
      <c r="R314" s="185">
        <v>41266.5742384615</v>
      </c>
      <c r="S314" s="185">
        <v>458517.49153846101</v>
      </c>
      <c r="T314" s="186">
        <v>6</v>
      </c>
    </row>
    <row r="315" spans="1:20" x14ac:dyDescent="0.25">
      <c r="A315" s="198"/>
      <c r="B315">
        <v>0</v>
      </c>
      <c r="C315">
        <v>42402</v>
      </c>
      <c r="D315">
        <v>42990</v>
      </c>
      <c r="E315">
        <v>45342</v>
      </c>
      <c r="F315">
        <v>45342</v>
      </c>
      <c r="G315" t="s">
        <v>799</v>
      </c>
      <c r="H315" t="s">
        <v>800</v>
      </c>
      <c r="I315" t="s">
        <v>17</v>
      </c>
      <c r="J315" t="s">
        <v>441</v>
      </c>
      <c r="K315" t="s">
        <v>316</v>
      </c>
      <c r="L315" t="s">
        <v>397</v>
      </c>
      <c r="M315"/>
      <c r="N315"/>
      <c r="O315" s="187" t="s">
        <v>520</v>
      </c>
      <c r="P315" t="s">
        <v>59</v>
      </c>
      <c r="Q315" t="s">
        <v>465</v>
      </c>
      <c r="R315" s="185">
        <v>26319.0126923077</v>
      </c>
      <c r="S315" s="185">
        <v>263190.12692307698</v>
      </c>
      <c r="T315" s="186">
        <v>3</v>
      </c>
    </row>
    <row r="316" spans="1:20" x14ac:dyDescent="0.25">
      <c r="A316" s="198"/>
      <c r="B316">
        <v>0</v>
      </c>
      <c r="C316">
        <v>42402</v>
      </c>
      <c r="D316">
        <v>42990</v>
      </c>
      <c r="E316">
        <v>45342</v>
      </c>
      <c r="F316">
        <v>45342</v>
      </c>
      <c r="G316" t="s">
        <v>799</v>
      </c>
      <c r="H316" t="s">
        <v>800</v>
      </c>
      <c r="I316" t="s">
        <v>17</v>
      </c>
      <c r="J316" t="s">
        <v>441</v>
      </c>
      <c r="K316" t="s">
        <v>316</v>
      </c>
      <c r="L316" t="s">
        <v>397</v>
      </c>
      <c r="M316"/>
      <c r="N316"/>
      <c r="O316" s="187" t="s">
        <v>520</v>
      </c>
      <c r="P316" t="s">
        <v>59</v>
      </c>
      <c r="Q316" t="s">
        <v>476</v>
      </c>
      <c r="R316" s="185">
        <v>123967.72199999999</v>
      </c>
      <c r="S316" s="185">
        <v>1239677.22</v>
      </c>
      <c r="T316" s="186">
        <v>11</v>
      </c>
    </row>
    <row r="317" spans="1:20" x14ac:dyDescent="0.25">
      <c r="A317" s="198"/>
      <c r="B317">
        <v>0</v>
      </c>
      <c r="C317">
        <v>42402</v>
      </c>
      <c r="D317">
        <v>42990</v>
      </c>
      <c r="E317">
        <v>45342</v>
      </c>
      <c r="F317">
        <v>45342</v>
      </c>
      <c r="G317" t="s">
        <v>799</v>
      </c>
      <c r="H317" t="s">
        <v>800</v>
      </c>
      <c r="I317" t="s">
        <v>17</v>
      </c>
      <c r="J317" t="s">
        <v>441</v>
      </c>
      <c r="K317" t="s">
        <v>316</v>
      </c>
      <c r="L317" t="s">
        <v>397</v>
      </c>
      <c r="M317"/>
      <c r="N317"/>
      <c r="O317" s="187" t="s">
        <v>520</v>
      </c>
      <c r="P317" t="s">
        <v>59</v>
      </c>
      <c r="Q317" t="s">
        <v>466</v>
      </c>
      <c r="R317" s="185">
        <v>159316.67665384599</v>
      </c>
      <c r="S317" s="185">
        <v>1062111.17769231</v>
      </c>
      <c r="T317" s="186">
        <v>8</v>
      </c>
    </row>
    <row r="318" spans="1:20" x14ac:dyDescent="0.25">
      <c r="A318" s="198"/>
      <c r="B318">
        <v>0</v>
      </c>
      <c r="C318">
        <v>42402</v>
      </c>
      <c r="D318">
        <v>42990</v>
      </c>
      <c r="E318">
        <v>45342</v>
      </c>
      <c r="F318">
        <v>45342</v>
      </c>
      <c r="G318" t="s">
        <v>799</v>
      </c>
      <c r="H318" t="s">
        <v>800</v>
      </c>
      <c r="I318" t="s">
        <v>17</v>
      </c>
      <c r="J318" t="s">
        <v>441</v>
      </c>
      <c r="K318" t="s">
        <v>316</v>
      </c>
      <c r="L318" t="s">
        <v>397</v>
      </c>
      <c r="M318"/>
      <c r="N318"/>
      <c r="O318" s="187" t="s">
        <v>520</v>
      </c>
      <c r="P318" t="s">
        <v>59</v>
      </c>
      <c r="Q318" t="s">
        <v>467</v>
      </c>
      <c r="R318" s="185">
        <v>114778.258769231</v>
      </c>
      <c r="S318" s="185">
        <v>573891.293846154</v>
      </c>
      <c r="T318" s="186">
        <v>4</v>
      </c>
    </row>
    <row r="319" spans="1:20" x14ac:dyDescent="0.25">
      <c r="A319" s="198"/>
      <c r="B319">
        <v>0</v>
      </c>
      <c r="C319">
        <v>42402</v>
      </c>
      <c r="D319">
        <v>42990</v>
      </c>
      <c r="E319">
        <v>45342</v>
      </c>
      <c r="F319">
        <v>45342</v>
      </c>
      <c r="G319" t="s">
        <v>799</v>
      </c>
      <c r="H319" t="s">
        <v>800</v>
      </c>
      <c r="I319" t="s">
        <v>17</v>
      </c>
      <c r="J319" t="s">
        <v>441</v>
      </c>
      <c r="K319" t="s">
        <v>316</v>
      </c>
      <c r="L319" t="s">
        <v>397</v>
      </c>
      <c r="M319"/>
      <c r="N319"/>
      <c r="O319" s="187" t="s">
        <v>520</v>
      </c>
      <c r="P319" t="s">
        <v>59</v>
      </c>
      <c r="Q319" t="s">
        <v>468</v>
      </c>
      <c r="R319" s="185">
        <v>45940.545961538497</v>
      </c>
      <c r="S319" s="185">
        <v>183762.18384615399</v>
      </c>
      <c r="T319" s="186">
        <v>1</v>
      </c>
    </row>
    <row r="320" spans="1:20" x14ac:dyDescent="0.25">
      <c r="A320" s="198"/>
      <c r="B320">
        <v>0</v>
      </c>
      <c r="C320">
        <v>42402</v>
      </c>
      <c r="D320">
        <v>42990</v>
      </c>
      <c r="E320">
        <v>46518</v>
      </c>
      <c r="F320">
        <v>46518</v>
      </c>
      <c r="G320" t="s">
        <v>799</v>
      </c>
      <c r="H320" t="s">
        <v>800</v>
      </c>
      <c r="I320" t="s">
        <v>17</v>
      </c>
      <c r="J320" t="s">
        <v>441</v>
      </c>
      <c r="K320" t="s">
        <v>317</v>
      </c>
      <c r="L320" t="s">
        <v>398</v>
      </c>
      <c r="M320"/>
      <c r="N320"/>
      <c r="O320" s="187" t="s">
        <v>520</v>
      </c>
      <c r="P320" t="s">
        <v>59</v>
      </c>
      <c r="Q320" t="s">
        <v>475</v>
      </c>
      <c r="R320" s="185">
        <v>74026.264915384701</v>
      </c>
      <c r="S320" s="185">
        <v>822514.05461538502</v>
      </c>
      <c r="T320" s="186">
        <v>11</v>
      </c>
    </row>
    <row r="321" spans="1:20" x14ac:dyDescent="0.25">
      <c r="A321" s="198"/>
      <c r="B321">
        <v>0</v>
      </c>
      <c r="C321">
        <v>42402</v>
      </c>
      <c r="D321">
        <v>42990</v>
      </c>
      <c r="E321">
        <v>46518</v>
      </c>
      <c r="F321">
        <v>46518</v>
      </c>
      <c r="G321" t="s">
        <v>799</v>
      </c>
      <c r="H321" t="s">
        <v>800</v>
      </c>
      <c r="I321" t="s">
        <v>17</v>
      </c>
      <c r="J321" t="s">
        <v>441</v>
      </c>
      <c r="K321" t="s">
        <v>317</v>
      </c>
      <c r="L321" t="s">
        <v>398</v>
      </c>
      <c r="M321"/>
      <c r="N321"/>
      <c r="O321" s="187" t="s">
        <v>520</v>
      </c>
      <c r="P321" t="s">
        <v>59</v>
      </c>
      <c r="Q321" t="s">
        <v>465</v>
      </c>
      <c r="R321" s="185">
        <v>46036.019461538497</v>
      </c>
      <c r="S321" s="185">
        <v>460360.19461538497</v>
      </c>
      <c r="T321" s="186">
        <v>5</v>
      </c>
    </row>
    <row r="322" spans="1:20" x14ac:dyDescent="0.25">
      <c r="A322" s="198"/>
      <c r="B322">
        <v>0</v>
      </c>
      <c r="C322">
        <v>42402</v>
      </c>
      <c r="D322">
        <v>42990</v>
      </c>
      <c r="E322">
        <v>46518</v>
      </c>
      <c r="F322">
        <v>46518</v>
      </c>
      <c r="G322" t="s">
        <v>799</v>
      </c>
      <c r="H322" t="s">
        <v>800</v>
      </c>
      <c r="I322" t="s">
        <v>17</v>
      </c>
      <c r="J322" t="s">
        <v>441</v>
      </c>
      <c r="K322" t="s">
        <v>317</v>
      </c>
      <c r="L322" t="s">
        <v>398</v>
      </c>
      <c r="M322"/>
      <c r="N322"/>
      <c r="O322" s="187" t="s">
        <v>520</v>
      </c>
      <c r="P322" t="s">
        <v>59</v>
      </c>
      <c r="Q322" t="s">
        <v>476</v>
      </c>
      <c r="R322" s="185">
        <v>142898.22615384599</v>
      </c>
      <c r="S322" s="185">
        <v>1428982.2615384599</v>
      </c>
      <c r="T322" s="186">
        <v>14</v>
      </c>
    </row>
    <row r="323" spans="1:20" x14ac:dyDescent="0.25">
      <c r="A323" s="198"/>
      <c r="B323">
        <v>0</v>
      </c>
      <c r="C323">
        <v>42402</v>
      </c>
      <c r="D323">
        <v>42990</v>
      </c>
      <c r="E323">
        <v>46518</v>
      </c>
      <c r="F323">
        <v>46518</v>
      </c>
      <c r="G323" t="s">
        <v>799</v>
      </c>
      <c r="H323" t="s">
        <v>800</v>
      </c>
      <c r="I323" t="s">
        <v>17</v>
      </c>
      <c r="J323" t="s">
        <v>441</v>
      </c>
      <c r="K323" t="s">
        <v>317</v>
      </c>
      <c r="L323" t="s">
        <v>398</v>
      </c>
      <c r="M323"/>
      <c r="N323"/>
      <c r="O323" s="187" t="s">
        <v>520</v>
      </c>
      <c r="P323" t="s">
        <v>59</v>
      </c>
      <c r="Q323" t="s">
        <v>466</v>
      </c>
      <c r="R323" s="185">
        <v>145874.720538461</v>
      </c>
      <c r="S323" s="185">
        <v>972498.13692307705</v>
      </c>
      <c r="T323" s="186">
        <v>8</v>
      </c>
    </row>
    <row r="324" spans="1:20" x14ac:dyDescent="0.25">
      <c r="A324" s="198"/>
      <c r="B324">
        <v>0</v>
      </c>
      <c r="C324">
        <v>42402</v>
      </c>
      <c r="D324">
        <v>42990</v>
      </c>
      <c r="E324">
        <v>46518</v>
      </c>
      <c r="F324">
        <v>46518</v>
      </c>
      <c r="G324" t="s">
        <v>799</v>
      </c>
      <c r="H324" t="s">
        <v>800</v>
      </c>
      <c r="I324" t="s">
        <v>17</v>
      </c>
      <c r="J324" t="s">
        <v>441</v>
      </c>
      <c r="K324" t="s">
        <v>317</v>
      </c>
      <c r="L324" t="s">
        <v>398</v>
      </c>
      <c r="M324"/>
      <c r="N324"/>
      <c r="O324" s="187" t="s">
        <v>520</v>
      </c>
      <c r="P324" t="s">
        <v>59</v>
      </c>
      <c r="Q324" t="s">
        <v>467</v>
      </c>
      <c r="R324" s="185">
        <v>254039.88959999999</v>
      </c>
      <c r="S324" s="185">
        <v>1270199.4480000001</v>
      </c>
      <c r="T324" s="186">
        <v>9</v>
      </c>
    </row>
    <row r="325" spans="1:20" x14ac:dyDescent="0.25">
      <c r="A325" s="198"/>
      <c r="B325">
        <v>0</v>
      </c>
      <c r="C325">
        <v>42402</v>
      </c>
      <c r="D325">
        <v>42990</v>
      </c>
      <c r="E325">
        <v>46518</v>
      </c>
      <c r="F325">
        <v>46518</v>
      </c>
      <c r="G325" t="s">
        <v>799</v>
      </c>
      <c r="H325" t="s">
        <v>800</v>
      </c>
      <c r="I325" t="s">
        <v>17</v>
      </c>
      <c r="J325" t="s">
        <v>441</v>
      </c>
      <c r="K325" t="s">
        <v>317</v>
      </c>
      <c r="L325" t="s">
        <v>398</v>
      </c>
      <c r="M325"/>
      <c r="N325"/>
      <c r="O325" s="187" t="s">
        <v>520</v>
      </c>
      <c r="P325" t="s">
        <v>59</v>
      </c>
      <c r="Q325" t="s">
        <v>468</v>
      </c>
      <c r="R325" s="185">
        <v>47630.273653846198</v>
      </c>
      <c r="S325" s="185">
        <v>190521.09461538499</v>
      </c>
      <c r="T325" s="186">
        <v>1</v>
      </c>
    </row>
    <row r="326" spans="1:20" x14ac:dyDescent="0.25">
      <c r="A326" s="198"/>
      <c r="B326">
        <v>0</v>
      </c>
      <c r="C326">
        <v>42402</v>
      </c>
      <c r="D326">
        <v>47702</v>
      </c>
      <c r="E326">
        <v>47702</v>
      </c>
      <c r="F326">
        <v>47702</v>
      </c>
      <c r="G326" t="s">
        <v>799</v>
      </c>
      <c r="H326" t="s">
        <v>800</v>
      </c>
      <c r="I326" t="s">
        <v>820</v>
      </c>
      <c r="J326" t="s">
        <v>821</v>
      </c>
      <c r="K326"/>
      <c r="L326"/>
      <c r="M326"/>
      <c r="N326"/>
      <c r="O326" s="187" t="s">
        <v>520</v>
      </c>
      <c r="P326" t="s">
        <v>59</v>
      </c>
      <c r="Q326" t="s">
        <v>471</v>
      </c>
      <c r="R326" s="185">
        <v>5600.0036923076996</v>
      </c>
      <c r="S326" s="185">
        <v>70000.046153846197</v>
      </c>
      <c r="T326" s="186">
        <v>1</v>
      </c>
    </row>
    <row r="327" spans="1:20" x14ac:dyDescent="0.25">
      <c r="A327" s="198"/>
      <c r="B327">
        <v>0</v>
      </c>
      <c r="C327">
        <v>42402</v>
      </c>
      <c r="D327">
        <v>47702</v>
      </c>
      <c r="E327">
        <v>47702</v>
      </c>
      <c r="F327">
        <v>47702</v>
      </c>
      <c r="G327" t="s">
        <v>799</v>
      </c>
      <c r="H327" t="s">
        <v>800</v>
      </c>
      <c r="I327" t="s">
        <v>820</v>
      </c>
      <c r="J327" t="s">
        <v>821</v>
      </c>
      <c r="K327"/>
      <c r="L327"/>
      <c r="M327"/>
      <c r="N327"/>
      <c r="O327" s="187" t="s">
        <v>520</v>
      </c>
      <c r="P327" t="s">
        <v>59</v>
      </c>
      <c r="Q327" t="s">
        <v>466</v>
      </c>
      <c r="R327" s="185">
        <v>82089.388153846099</v>
      </c>
      <c r="S327" s="185">
        <v>547262.58769230801</v>
      </c>
      <c r="T327" s="186">
        <v>4</v>
      </c>
    </row>
    <row r="328" spans="1:20" x14ac:dyDescent="0.25">
      <c r="A328" s="198"/>
      <c r="B328">
        <v>0</v>
      </c>
      <c r="C328">
        <v>42402</v>
      </c>
      <c r="D328">
        <v>47702</v>
      </c>
      <c r="E328">
        <v>47702</v>
      </c>
      <c r="F328">
        <v>47702</v>
      </c>
      <c r="G328" t="s">
        <v>799</v>
      </c>
      <c r="H328" t="s">
        <v>800</v>
      </c>
      <c r="I328" t="s">
        <v>820</v>
      </c>
      <c r="J328" t="s">
        <v>821</v>
      </c>
      <c r="K328"/>
      <c r="L328"/>
      <c r="M328"/>
      <c r="N328"/>
      <c r="O328" s="187" t="s">
        <v>520</v>
      </c>
      <c r="P328" t="s">
        <v>59</v>
      </c>
      <c r="Q328" t="s">
        <v>467</v>
      </c>
      <c r="R328" s="185">
        <v>34294.3793846154</v>
      </c>
      <c r="S328" s="185">
        <v>171471.896923077</v>
      </c>
      <c r="T328" s="186">
        <v>1</v>
      </c>
    </row>
    <row r="329" spans="1:20" x14ac:dyDescent="0.25">
      <c r="A329" s="198"/>
      <c r="B329">
        <v>0</v>
      </c>
      <c r="C329">
        <v>42402</v>
      </c>
      <c r="D329">
        <v>47702</v>
      </c>
      <c r="E329">
        <v>47702</v>
      </c>
      <c r="F329">
        <v>47702</v>
      </c>
      <c r="G329" t="s">
        <v>799</v>
      </c>
      <c r="H329" t="s">
        <v>800</v>
      </c>
      <c r="I329" t="s">
        <v>820</v>
      </c>
      <c r="J329" t="s">
        <v>821</v>
      </c>
      <c r="K329"/>
      <c r="L329"/>
      <c r="M329"/>
      <c r="N329"/>
      <c r="O329" s="187" t="s">
        <v>520</v>
      </c>
      <c r="P329" t="s">
        <v>59</v>
      </c>
      <c r="Q329" t="s">
        <v>468</v>
      </c>
      <c r="R329" s="185">
        <v>43619.519038461498</v>
      </c>
      <c r="S329" s="185">
        <v>174478.07615384599</v>
      </c>
      <c r="T329" s="186">
        <v>1</v>
      </c>
    </row>
    <row r="330" spans="1:20" x14ac:dyDescent="0.25">
      <c r="A330" s="198"/>
      <c r="B330">
        <v>0</v>
      </c>
      <c r="C330">
        <v>42402</v>
      </c>
      <c r="D330">
        <v>47702</v>
      </c>
      <c r="E330">
        <v>47702</v>
      </c>
      <c r="F330">
        <v>47702</v>
      </c>
      <c r="G330" t="s">
        <v>799</v>
      </c>
      <c r="H330" t="s">
        <v>800</v>
      </c>
      <c r="I330" t="s">
        <v>820</v>
      </c>
      <c r="J330" t="s">
        <v>821</v>
      </c>
      <c r="K330"/>
      <c r="L330"/>
      <c r="M330"/>
      <c r="N330"/>
      <c r="O330" s="187" t="s">
        <v>520</v>
      </c>
      <c r="P330" t="s">
        <v>59</v>
      </c>
      <c r="Q330" t="s">
        <v>469</v>
      </c>
      <c r="R330" s="185">
        <v>85473.361615384798</v>
      </c>
      <c r="S330" s="185">
        <v>244209.604615385</v>
      </c>
      <c r="T330" s="186">
        <v>1</v>
      </c>
    </row>
    <row r="331" spans="1:20" x14ac:dyDescent="0.25">
      <c r="A331" s="198"/>
      <c r="B331">
        <v>0</v>
      </c>
      <c r="C331">
        <v>42402</v>
      </c>
      <c r="D331">
        <v>47702</v>
      </c>
      <c r="E331">
        <v>50352</v>
      </c>
      <c r="F331">
        <v>50352</v>
      </c>
      <c r="G331" t="s">
        <v>799</v>
      </c>
      <c r="H331" t="s">
        <v>800</v>
      </c>
      <c r="I331" t="s">
        <v>820</v>
      </c>
      <c r="J331" t="s">
        <v>821</v>
      </c>
      <c r="K331" t="s">
        <v>822</v>
      </c>
      <c r="L331" t="s">
        <v>823</v>
      </c>
      <c r="M331"/>
      <c r="N331"/>
      <c r="O331" s="187" t="s">
        <v>520</v>
      </c>
      <c r="P331" t="s">
        <v>59</v>
      </c>
      <c r="Q331" t="s">
        <v>475</v>
      </c>
      <c r="R331" s="185">
        <v>13275.562797692301</v>
      </c>
      <c r="S331" s="185">
        <v>147506.25330769201</v>
      </c>
      <c r="T331" s="186">
        <v>2</v>
      </c>
    </row>
    <row r="332" spans="1:20" x14ac:dyDescent="0.25">
      <c r="A332" s="198"/>
      <c r="B332">
        <v>0</v>
      </c>
      <c r="C332">
        <v>42402</v>
      </c>
      <c r="D332">
        <v>47702</v>
      </c>
      <c r="E332">
        <v>50352</v>
      </c>
      <c r="F332">
        <v>50352</v>
      </c>
      <c r="G332" t="s">
        <v>799</v>
      </c>
      <c r="H332" t="s">
        <v>800</v>
      </c>
      <c r="I332" t="s">
        <v>820</v>
      </c>
      <c r="J332" t="s">
        <v>821</v>
      </c>
      <c r="K332" t="s">
        <v>822</v>
      </c>
      <c r="L332" t="s">
        <v>823</v>
      </c>
      <c r="M332"/>
      <c r="N332"/>
      <c r="O332" s="187" t="s">
        <v>520</v>
      </c>
      <c r="P332" t="s">
        <v>59</v>
      </c>
      <c r="Q332" t="s">
        <v>465</v>
      </c>
      <c r="R332" s="185">
        <v>18950.9242307692</v>
      </c>
      <c r="S332" s="185">
        <v>189509.24230769201</v>
      </c>
      <c r="T332" s="186">
        <v>2</v>
      </c>
    </row>
    <row r="333" spans="1:20" x14ac:dyDescent="0.25">
      <c r="A333" s="198"/>
      <c r="B333">
        <v>0</v>
      </c>
      <c r="C333">
        <v>42402</v>
      </c>
      <c r="D333">
        <v>47702</v>
      </c>
      <c r="E333">
        <v>50352</v>
      </c>
      <c r="F333">
        <v>50352</v>
      </c>
      <c r="G333" t="s">
        <v>799</v>
      </c>
      <c r="H333" t="s">
        <v>800</v>
      </c>
      <c r="I333" t="s">
        <v>820</v>
      </c>
      <c r="J333" t="s">
        <v>821</v>
      </c>
      <c r="K333" t="s">
        <v>822</v>
      </c>
      <c r="L333" t="s">
        <v>823</v>
      </c>
      <c r="M333"/>
      <c r="N333"/>
      <c r="O333" s="187" t="s">
        <v>520</v>
      </c>
      <c r="P333" t="s">
        <v>59</v>
      </c>
      <c r="Q333" t="s">
        <v>476</v>
      </c>
      <c r="R333" s="185">
        <v>46345.707538461502</v>
      </c>
      <c r="S333" s="185">
        <v>463457.07538461499</v>
      </c>
      <c r="T333" s="186">
        <v>4</v>
      </c>
    </row>
    <row r="334" spans="1:20" x14ac:dyDescent="0.25">
      <c r="A334" s="198"/>
      <c r="B334">
        <v>0</v>
      </c>
      <c r="C334">
        <v>42402</v>
      </c>
      <c r="D334">
        <v>47702</v>
      </c>
      <c r="E334">
        <v>50352</v>
      </c>
      <c r="F334">
        <v>50352</v>
      </c>
      <c r="G334" t="s">
        <v>799</v>
      </c>
      <c r="H334" t="s">
        <v>800</v>
      </c>
      <c r="I334" t="s">
        <v>820</v>
      </c>
      <c r="J334" t="s">
        <v>821</v>
      </c>
      <c r="K334" t="s">
        <v>822</v>
      </c>
      <c r="L334" t="s">
        <v>823</v>
      </c>
      <c r="M334"/>
      <c r="N334"/>
      <c r="O334" s="187" t="s">
        <v>520</v>
      </c>
      <c r="P334" t="s">
        <v>59</v>
      </c>
      <c r="Q334" t="s">
        <v>466</v>
      </c>
      <c r="R334" s="185">
        <v>135828.33611538401</v>
      </c>
      <c r="S334" s="185">
        <v>905522.24076923099</v>
      </c>
      <c r="T334" s="186">
        <v>7</v>
      </c>
    </row>
    <row r="335" spans="1:20" x14ac:dyDescent="0.25">
      <c r="A335" s="198"/>
      <c r="B335">
        <v>0</v>
      </c>
      <c r="C335">
        <v>42402</v>
      </c>
      <c r="D335">
        <v>47702</v>
      </c>
      <c r="E335">
        <v>50352</v>
      </c>
      <c r="F335">
        <v>50352</v>
      </c>
      <c r="G335" t="s">
        <v>799</v>
      </c>
      <c r="H335" t="s">
        <v>800</v>
      </c>
      <c r="I335" t="s">
        <v>820</v>
      </c>
      <c r="J335" t="s">
        <v>821</v>
      </c>
      <c r="K335" t="s">
        <v>822</v>
      </c>
      <c r="L335" t="s">
        <v>823</v>
      </c>
      <c r="M335"/>
      <c r="N335"/>
      <c r="O335" s="187" t="s">
        <v>520</v>
      </c>
      <c r="P335" t="s">
        <v>59</v>
      </c>
      <c r="Q335" t="s">
        <v>467</v>
      </c>
      <c r="R335" s="185">
        <v>35365.3706153846</v>
      </c>
      <c r="S335" s="185">
        <v>176826.853076923</v>
      </c>
      <c r="T335" s="186">
        <v>1</v>
      </c>
    </row>
    <row r="336" spans="1:20" x14ac:dyDescent="0.25">
      <c r="A336" s="198"/>
      <c r="B336">
        <v>0</v>
      </c>
      <c r="C336">
        <v>42402</v>
      </c>
      <c r="D336">
        <v>47702</v>
      </c>
      <c r="E336">
        <v>50352</v>
      </c>
      <c r="F336">
        <v>50352</v>
      </c>
      <c r="G336" t="s">
        <v>799</v>
      </c>
      <c r="H336" t="s">
        <v>800</v>
      </c>
      <c r="I336" t="s">
        <v>820</v>
      </c>
      <c r="J336" t="s">
        <v>821</v>
      </c>
      <c r="K336" t="s">
        <v>822</v>
      </c>
      <c r="L336" t="s">
        <v>823</v>
      </c>
      <c r="M336"/>
      <c r="N336"/>
      <c r="O336" s="187" t="s">
        <v>520</v>
      </c>
      <c r="P336" t="s">
        <v>59</v>
      </c>
      <c r="Q336" t="s">
        <v>468</v>
      </c>
      <c r="R336" s="185">
        <v>48459.575769230803</v>
      </c>
      <c r="S336" s="185">
        <v>193838.30307692301</v>
      </c>
      <c r="T336" s="186">
        <v>1</v>
      </c>
    </row>
    <row r="337" spans="1:20" x14ac:dyDescent="0.25">
      <c r="A337" s="198"/>
      <c r="B337">
        <v>0</v>
      </c>
      <c r="C337">
        <v>42402</v>
      </c>
      <c r="D337">
        <v>53002</v>
      </c>
      <c r="E337">
        <v>53002</v>
      </c>
      <c r="F337">
        <v>53002</v>
      </c>
      <c r="G337" t="s">
        <v>799</v>
      </c>
      <c r="H337" t="s">
        <v>800</v>
      </c>
      <c r="I337" t="s">
        <v>824</v>
      </c>
      <c r="J337" t="s">
        <v>825</v>
      </c>
      <c r="K337"/>
      <c r="L337"/>
      <c r="M337"/>
      <c r="N337"/>
      <c r="O337" s="187" t="s">
        <v>520</v>
      </c>
      <c r="P337" t="s">
        <v>59</v>
      </c>
      <c r="Q337" t="s">
        <v>474</v>
      </c>
      <c r="R337" s="185">
        <v>3844.66887692308</v>
      </c>
      <c r="S337" s="185">
        <v>64077.814615384603</v>
      </c>
      <c r="T337" s="186">
        <v>1</v>
      </c>
    </row>
    <row r="338" spans="1:20" x14ac:dyDescent="0.25">
      <c r="A338" s="198"/>
      <c r="B338">
        <v>0</v>
      </c>
      <c r="C338">
        <v>42402</v>
      </c>
      <c r="D338">
        <v>53002</v>
      </c>
      <c r="E338">
        <v>53002</v>
      </c>
      <c r="F338">
        <v>53002</v>
      </c>
      <c r="G338" t="s">
        <v>799</v>
      </c>
      <c r="H338" t="s">
        <v>800</v>
      </c>
      <c r="I338" t="s">
        <v>824</v>
      </c>
      <c r="J338" t="s">
        <v>825</v>
      </c>
      <c r="K338"/>
      <c r="L338"/>
      <c r="M338"/>
      <c r="N338"/>
      <c r="O338" s="187" t="s">
        <v>520</v>
      </c>
      <c r="P338" t="s">
        <v>59</v>
      </c>
      <c r="Q338" t="s">
        <v>470</v>
      </c>
      <c r="R338" s="185">
        <v>91549.056115384694</v>
      </c>
      <c r="S338" s="185">
        <v>203442.34692307701</v>
      </c>
      <c r="T338" s="186">
        <v>1</v>
      </c>
    </row>
    <row r="339" spans="1:20" x14ac:dyDescent="0.25">
      <c r="A339" s="198"/>
      <c r="B339">
        <v>0</v>
      </c>
      <c r="C339">
        <v>42402</v>
      </c>
      <c r="D339">
        <v>53002</v>
      </c>
      <c r="E339">
        <v>53267</v>
      </c>
      <c r="F339">
        <v>53267</v>
      </c>
      <c r="G339" t="s">
        <v>799</v>
      </c>
      <c r="H339" t="s">
        <v>800</v>
      </c>
      <c r="I339" t="s">
        <v>824</v>
      </c>
      <c r="J339" t="s">
        <v>825</v>
      </c>
      <c r="K339" t="s">
        <v>324</v>
      </c>
      <c r="L339" t="s">
        <v>826</v>
      </c>
      <c r="M339"/>
      <c r="N339"/>
      <c r="O339" s="187" t="s">
        <v>520</v>
      </c>
      <c r="P339" t="s">
        <v>59</v>
      </c>
      <c r="Q339" t="s">
        <v>474</v>
      </c>
      <c r="R339" s="185">
        <v>20900.366953846202</v>
      </c>
      <c r="S339" s="185">
        <v>348339.44923076901</v>
      </c>
      <c r="T339" s="186">
        <v>6</v>
      </c>
    </row>
    <row r="340" spans="1:20" x14ac:dyDescent="0.25">
      <c r="A340" s="198"/>
      <c r="B340">
        <v>0</v>
      </c>
      <c r="C340">
        <v>42402</v>
      </c>
      <c r="D340">
        <v>53002</v>
      </c>
      <c r="E340">
        <v>53267</v>
      </c>
      <c r="F340">
        <v>53267</v>
      </c>
      <c r="G340" t="s">
        <v>799</v>
      </c>
      <c r="H340" t="s">
        <v>800</v>
      </c>
      <c r="I340" t="s">
        <v>824</v>
      </c>
      <c r="J340" t="s">
        <v>825</v>
      </c>
      <c r="K340" t="s">
        <v>324</v>
      </c>
      <c r="L340" t="s">
        <v>826</v>
      </c>
      <c r="M340"/>
      <c r="N340"/>
      <c r="O340" s="187" t="s">
        <v>520</v>
      </c>
      <c r="P340" t="s">
        <v>59</v>
      </c>
      <c r="Q340" t="s">
        <v>471</v>
      </c>
      <c r="R340" s="185">
        <v>19202.1629415385</v>
      </c>
      <c r="S340" s="185">
        <v>240027.036769231</v>
      </c>
      <c r="T340" s="186">
        <v>4</v>
      </c>
    </row>
    <row r="341" spans="1:20" x14ac:dyDescent="0.25">
      <c r="A341" s="198"/>
      <c r="B341">
        <v>0</v>
      </c>
      <c r="C341">
        <v>42402</v>
      </c>
      <c r="D341">
        <v>53002</v>
      </c>
      <c r="E341">
        <v>53267</v>
      </c>
      <c r="F341">
        <v>53267</v>
      </c>
      <c r="G341" t="s">
        <v>799</v>
      </c>
      <c r="H341" t="s">
        <v>800</v>
      </c>
      <c r="I341" t="s">
        <v>824</v>
      </c>
      <c r="J341" t="s">
        <v>825</v>
      </c>
      <c r="K341" t="s">
        <v>324</v>
      </c>
      <c r="L341" t="s">
        <v>826</v>
      </c>
      <c r="M341"/>
      <c r="N341"/>
      <c r="O341" s="187" t="s">
        <v>520</v>
      </c>
      <c r="P341" t="s">
        <v>59</v>
      </c>
      <c r="Q341" t="s">
        <v>475</v>
      </c>
      <c r="R341" s="185">
        <v>51161.461324615397</v>
      </c>
      <c r="S341" s="185">
        <v>568460.68138461502</v>
      </c>
      <c r="T341" s="186">
        <v>8</v>
      </c>
    </row>
    <row r="342" spans="1:20" x14ac:dyDescent="0.25">
      <c r="A342" s="198"/>
      <c r="B342">
        <v>0</v>
      </c>
      <c r="C342">
        <v>42402</v>
      </c>
      <c r="D342">
        <v>53002</v>
      </c>
      <c r="E342">
        <v>53267</v>
      </c>
      <c r="F342">
        <v>53267</v>
      </c>
      <c r="G342" t="s">
        <v>799</v>
      </c>
      <c r="H342" t="s">
        <v>800</v>
      </c>
      <c r="I342" t="s">
        <v>824</v>
      </c>
      <c r="J342" t="s">
        <v>825</v>
      </c>
      <c r="K342" t="s">
        <v>324</v>
      </c>
      <c r="L342" t="s">
        <v>826</v>
      </c>
      <c r="M342"/>
      <c r="N342"/>
      <c r="O342" s="187" t="s">
        <v>520</v>
      </c>
      <c r="P342" t="s">
        <v>59</v>
      </c>
      <c r="Q342" t="s">
        <v>465</v>
      </c>
      <c r="R342" s="185">
        <v>122614.677230769</v>
      </c>
      <c r="S342" s="185">
        <v>1226146.77230769</v>
      </c>
      <c r="T342" s="186">
        <v>13</v>
      </c>
    </row>
    <row r="343" spans="1:20" x14ac:dyDescent="0.25">
      <c r="A343" s="198"/>
      <c r="B343">
        <v>0</v>
      </c>
      <c r="C343">
        <v>42402</v>
      </c>
      <c r="D343">
        <v>53002</v>
      </c>
      <c r="E343">
        <v>53267</v>
      </c>
      <c r="F343">
        <v>53267</v>
      </c>
      <c r="G343" t="s">
        <v>799</v>
      </c>
      <c r="H343" t="s">
        <v>800</v>
      </c>
      <c r="I343" t="s">
        <v>824</v>
      </c>
      <c r="J343" t="s">
        <v>825</v>
      </c>
      <c r="K343" t="s">
        <v>324</v>
      </c>
      <c r="L343" t="s">
        <v>826</v>
      </c>
      <c r="M343"/>
      <c r="N343"/>
      <c r="O343" s="187" t="s">
        <v>520</v>
      </c>
      <c r="P343" t="s">
        <v>59</v>
      </c>
      <c r="Q343" t="s">
        <v>476</v>
      </c>
      <c r="R343" s="185">
        <v>177226.766007692</v>
      </c>
      <c r="S343" s="185">
        <v>1772267.6600769199</v>
      </c>
      <c r="T343" s="186">
        <v>18</v>
      </c>
    </row>
    <row r="344" spans="1:20" x14ac:dyDescent="0.25">
      <c r="A344" s="198"/>
      <c r="B344">
        <v>0</v>
      </c>
      <c r="C344">
        <v>42402</v>
      </c>
      <c r="D344">
        <v>53002</v>
      </c>
      <c r="E344">
        <v>53267</v>
      </c>
      <c r="F344">
        <v>53267</v>
      </c>
      <c r="G344" t="s">
        <v>799</v>
      </c>
      <c r="H344" t="s">
        <v>800</v>
      </c>
      <c r="I344" t="s">
        <v>824</v>
      </c>
      <c r="J344" t="s">
        <v>825</v>
      </c>
      <c r="K344" t="s">
        <v>324</v>
      </c>
      <c r="L344" t="s">
        <v>826</v>
      </c>
      <c r="M344"/>
      <c r="N344"/>
      <c r="O344" s="187" t="s">
        <v>520</v>
      </c>
      <c r="P344" t="s">
        <v>59</v>
      </c>
      <c r="Q344" t="s">
        <v>466</v>
      </c>
      <c r="R344" s="185">
        <v>167394.04361538499</v>
      </c>
      <c r="S344" s="185">
        <v>1115960.2907692301</v>
      </c>
      <c r="T344" s="186">
        <v>9</v>
      </c>
    </row>
    <row r="345" spans="1:20" x14ac:dyDescent="0.25">
      <c r="A345" s="198"/>
      <c r="B345">
        <v>0</v>
      </c>
      <c r="C345">
        <v>42402</v>
      </c>
      <c r="D345">
        <v>53002</v>
      </c>
      <c r="E345">
        <v>53267</v>
      </c>
      <c r="F345">
        <v>53267</v>
      </c>
      <c r="G345" t="s">
        <v>799</v>
      </c>
      <c r="H345" t="s">
        <v>800</v>
      </c>
      <c r="I345" t="s">
        <v>824</v>
      </c>
      <c r="J345" t="s">
        <v>825</v>
      </c>
      <c r="K345" t="s">
        <v>324</v>
      </c>
      <c r="L345" t="s">
        <v>826</v>
      </c>
      <c r="M345"/>
      <c r="N345"/>
      <c r="O345" s="187" t="s">
        <v>520</v>
      </c>
      <c r="P345" t="s">
        <v>59</v>
      </c>
      <c r="Q345" t="s">
        <v>467</v>
      </c>
      <c r="R345" s="185">
        <v>170192.021076923</v>
      </c>
      <c r="S345" s="185">
        <v>850960.10538461502</v>
      </c>
      <c r="T345" s="186">
        <v>6</v>
      </c>
    </row>
    <row r="346" spans="1:20" x14ac:dyDescent="0.25">
      <c r="A346" s="198"/>
      <c r="B346">
        <v>0</v>
      </c>
      <c r="C346">
        <v>42402</v>
      </c>
      <c r="D346">
        <v>53002</v>
      </c>
      <c r="E346">
        <v>53267</v>
      </c>
      <c r="F346">
        <v>53267</v>
      </c>
      <c r="G346" t="s">
        <v>799</v>
      </c>
      <c r="H346" t="s">
        <v>800</v>
      </c>
      <c r="I346" t="s">
        <v>824</v>
      </c>
      <c r="J346" t="s">
        <v>825</v>
      </c>
      <c r="K346" t="s">
        <v>324</v>
      </c>
      <c r="L346" t="s">
        <v>826</v>
      </c>
      <c r="M346"/>
      <c r="N346"/>
      <c r="O346" s="187" t="s">
        <v>520</v>
      </c>
      <c r="P346" t="s">
        <v>59</v>
      </c>
      <c r="Q346" t="s">
        <v>469</v>
      </c>
      <c r="R346" s="185">
        <v>79262.620500000005</v>
      </c>
      <c r="S346" s="185">
        <v>226464.63</v>
      </c>
      <c r="T346" s="186">
        <v>1</v>
      </c>
    </row>
    <row r="347" spans="1:20" x14ac:dyDescent="0.25">
      <c r="A347" s="198"/>
      <c r="B347">
        <v>0</v>
      </c>
      <c r="C347">
        <v>42402</v>
      </c>
      <c r="D347">
        <v>53002</v>
      </c>
      <c r="E347">
        <v>54592</v>
      </c>
      <c r="F347">
        <v>54592</v>
      </c>
      <c r="G347" t="s">
        <v>799</v>
      </c>
      <c r="H347" t="s">
        <v>800</v>
      </c>
      <c r="I347" t="s">
        <v>824</v>
      </c>
      <c r="J347" t="s">
        <v>825</v>
      </c>
      <c r="K347" t="s">
        <v>827</v>
      </c>
      <c r="L347" t="s">
        <v>828</v>
      </c>
      <c r="M347"/>
      <c r="N347"/>
      <c r="O347" s="187" t="s">
        <v>520</v>
      </c>
      <c r="P347" t="s">
        <v>59</v>
      </c>
      <c r="Q347" t="s">
        <v>471</v>
      </c>
      <c r="R347" s="185">
        <v>5092.3162461538504</v>
      </c>
      <c r="S347" s="185">
        <v>63653.953076923099</v>
      </c>
      <c r="T347" s="186">
        <v>1</v>
      </c>
    </row>
    <row r="348" spans="1:20" x14ac:dyDescent="0.25">
      <c r="A348" s="198"/>
      <c r="B348">
        <v>0</v>
      </c>
      <c r="C348">
        <v>42402</v>
      </c>
      <c r="D348">
        <v>53002</v>
      </c>
      <c r="E348">
        <v>54592</v>
      </c>
      <c r="F348">
        <v>54592</v>
      </c>
      <c r="G348" t="s">
        <v>799</v>
      </c>
      <c r="H348" t="s">
        <v>800</v>
      </c>
      <c r="I348" t="s">
        <v>824</v>
      </c>
      <c r="J348" t="s">
        <v>825</v>
      </c>
      <c r="K348" t="s">
        <v>827</v>
      </c>
      <c r="L348" t="s">
        <v>828</v>
      </c>
      <c r="M348"/>
      <c r="N348"/>
      <c r="O348" s="187" t="s">
        <v>520</v>
      </c>
      <c r="P348" t="s">
        <v>59</v>
      </c>
      <c r="Q348" t="s">
        <v>475</v>
      </c>
      <c r="R348" s="185">
        <v>15166.479669230799</v>
      </c>
      <c r="S348" s="185">
        <v>168516.44076923101</v>
      </c>
      <c r="T348" s="186">
        <v>2</v>
      </c>
    </row>
    <row r="349" spans="1:20" x14ac:dyDescent="0.25">
      <c r="A349" s="198"/>
      <c r="B349">
        <v>0</v>
      </c>
      <c r="C349">
        <v>42402</v>
      </c>
      <c r="D349">
        <v>53002</v>
      </c>
      <c r="E349">
        <v>54592</v>
      </c>
      <c r="F349">
        <v>54592</v>
      </c>
      <c r="G349" t="s">
        <v>799</v>
      </c>
      <c r="H349" t="s">
        <v>800</v>
      </c>
      <c r="I349" t="s">
        <v>824</v>
      </c>
      <c r="J349" t="s">
        <v>825</v>
      </c>
      <c r="K349" t="s">
        <v>827</v>
      </c>
      <c r="L349" t="s">
        <v>828</v>
      </c>
      <c r="M349"/>
      <c r="N349"/>
      <c r="O349" s="187" t="s">
        <v>520</v>
      </c>
      <c r="P349" t="s">
        <v>59</v>
      </c>
      <c r="Q349" t="s">
        <v>465</v>
      </c>
      <c r="R349" s="185">
        <v>101053.416846154</v>
      </c>
      <c r="S349" s="185">
        <v>1010534.16846154</v>
      </c>
      <c r="T349" s="186">
        <v>12</v>
      </c>
    </row>
    <row r="350" spans="1:20" x14ac:dyDescent="0.25">
      <c r="A350" s="198"/>
      <c r="B350">
        <v>0</v>
      </c>
      <c r="C350">
        <v>42402</v>
      </c>
      <c r="D350">
        <v>53002</v>
      </c>
      <c r="E350">
        <v>54592</v>
      </c>
      <c r="F350">
        <v>54592</v>
      </c>
      <c r="G350" t="s">
        <v>799</v>
      </c>
      <c r="H350" t="s">
        <v>800</v>
      </c>
      <c r="I350" t="s">
        <v>824</v>
      </c>
      <c r="J350" t="s">
        <v>825</v>
      </c>
      <c r="K350" t="s">
        <v>827</v>
      </c>
      <c r="L350" t="s">
        <v>828</v>
      </c>
      <c r="M350"/>
      <c r="N350"/>
      <c r="O350" s="187" t="s">
        <v>520</v>
      </c>
      <c r="P350" t="s">
        <v>59</v>
      </c>
      <c r="Q350" t="s">
        <v>476</v>
      </c>
      <c r="R350" s="185">
        <v>87319.928230769205</v>
      </c>
      <c r="S350" s="185">
        <v>873199.28230769199</v>
      </c>
      <c r="T350" s="186">
        <v>8</v>
      </c>
    </row>
    <row r="351" spans="1:20" x14ac:dyDescent="0.25">
      <c r="A351" s="198"/>
      <c r="B351">
        <v>0</v>
      </c>
      <c r="C351">
        <v>42402</v>
      </c>
      <c r="D351">
        <v>53002</v>
      </c>
      <c r="E351">
        <v>54592</v>
      </c>
      <c r="F351">
        <v>54592</v>
      </c>
      <c r="G351" t="s">
        <v>799</v>
      </c>
      <c r="H351" t="s">
        <v>800</v>
      </c>
      <c r="I351" t="s">
        <v>824</v>
      </c>
      <c r="J351" t="s">
        <v>825</v>
      </c>
      <c r="K351" t="s">
        <v>827</v>
      </c>
      <c r="L351" t="s">
        <v>828</v>
      </c>
      <c r="M351"/>
      <c r="N351"/>
      <c r="O351" s="187" t="s">
        <v>520</v>
      </c>
      <c r="P351" t="s">
        <v>59</v>
      </c>
      <c r="Q351" t="s">
        <v>466</v>
      </c>
      <c r="R351" s="185">
        <v>88508.466138461503</v>
      </c>
      <c r="S351" s="185">
        <v>590056.44092307705</v>
      </c>
      <c r="T351" s="186">
        <v>5</v>
      </c>
    </row>
    <row r="352" spans="1:20" x14ac:dyDescent="0.25">
      <c r="A352" s="198"/>
      <c r="B352">
        <v>0</v>
      </c>
      <c r="C352">
        <v>42402</v>
      </c>
      <c r="D352">
        <v>53002</v>
      </c>
      <c r="E352">
        <v>54592</v>
      </c>
      <c r="F352">
        <v>54592</v>
      </c>
      <c r="G352" t="s">
        <v>799</v>
      </c>
      <c r="H352" t="s">
        <v>800</v>
      </c>
      <c r="I352" t="s">
        <v>824</v>
      </c>
      <c r="J352" t="s">
        <v>825</v>
      </c>
      <c r="K352" t="s">
        <v>827</v>
      </c>
      <c r="L352" t="s">
        <v>828</v>
      </c>
      <c r="M352"/>
      <c r="N352"/>
      <c r="O352" s="187" t="s">
        <v>520</v>
      </c>
      <c r="P352" t="s">
        <v>59</v>
      </c>
      <c r="Q352" t="s">
        <v>467</v>
      </c>
      <c r="R352" s="185">
        <v>250168.94123076901</v>
      </c>
      <c r="S352" s="185">
        <v>1250844.7061538501</v>
      </c>
      <c r="T352" s="186">
        <v>9</v>
      </c>
    </row>
    <row r="353" spans="1:20" x14ac:dyDescent="0.25">
      <c r="A353" s="198"/>
      <c r="B353">
        <v>0</v>
      </c>
      <c r="C353">
        <v>42402</v>
      </c>
      <c r="D353">
        <v>53002</v>
      </c>
      <c r="E353">
        <v>55122</v>
      </c>
      <c r="F353">
        <v>55122</v>
      </c>
      <c r="G353" t="s">
        <v>799</v>
      </c>
      <c r="H353" t="s">
        <v>800</v>
      </c>
      <c r="I353" t="s">
        <v>824</v>
      </c>
      <c r="J353" t="s">
        <v>825</v>
      </c>
      <c r="K353" t="s">
        <v>829</v>
      </c>
      <c r="L353" t="s">
        <v>830</v>
      </c>
      <c r="M353"/>
      <c r="N353"/>
      <c r="O353" s="187" t="s">
        <v>520</v>
      </c>
      <c r="P353" t="s">
        <v>59</v>
      </c>
      <c r="Q353" t="s">
        <v>475</v>
      </c>
      <c r="R353" s="185">
        <v>16938.513623076899</v>
      </c>
      <c r="S353" s="185">
        <v>188205.706923077</v>
      </c>
      <c r="T353" s="186">
        <v>3</v>
      </c>
    </row>
    <row r="354" spans="1:20" x14ac:dyDescent="0.25">
      <c r="A354" s="198"/>
      <c r="B354">
        <v>0</v>
      </c>
      <c r="C354">
        <v>42402</v>
      </c>
      <c r="D354">
        <v>53002</v>
      </c>
      <c r="E354">
        <v>55122</v>
      </c>
      <c r="F354">
        <v>55122</v>
      </c>
      <c r="G354" t="s">
        <v>799</v>
      </c>
      <c r="H354" t="s">
        <v>800</v>
      </c>
      <c r="I354" t="s">
        <v>824</v>
      </c>
      <c r="J354" t="s">
        <v>825</v>
      </c>
      <c r="K354" t="s">
        <v>829</v>
      </c>
      <c r="L354" t="s">
        <v>830</v>
      </c>
      <c r="M354"/>
      <c r="N354"/>
      <c r="O354" s="187" t="s">
        <v>520</v>
      </c>
      <c r="P354" t="s">
        <v>59</v>
      </c>
      <c r="Q354" t="s">
        <v>465</v>
      </c>
      <c r="R354" s="185">
        <v>56313.128769230803</v>
      </c>
      <c r="S354" s="185">
        <v>563131.28769230796</v>
      </c>
      <c r="T354" s="186">
        <v>6</v>
      </c>
    </row>
    <row r="355" spans="1:20" x14ac:dyDescent="0.25">
      <c r="A355" s="198"/>
      <c r="B355">
        <v>0</v>
      </c>
      <c r="C355">
        <v>42402</v>
      </c>
      <c r="D355">
        <v>53002</v>
      </c>
      <c r="E355">
        <v>55122</v>
      </c>
      <c r="F355">
        <v>55122</v>
      </c>
      <c r="G355" t="s">
        <v>799</v>
      </c>
      <c r="H355" t="s">
        <v>800</v>
      </c>
      <c r="I355" t="s">
        <v>824</v>
      </c>
      <c r="J355" t="s">
        <v>825</v>
      </c>
      <c r="K355" t="s">
        <v>829</v>
      </c>
      <c r="L355" t="s">
        <v>830</v>
      </c>
      <c r="M355"/>
      <c r="N355"/>
      <c r="O355" s="187" t="s">
        <v>520</v>
      </c>
      <c r="P355" t="s">
        <v>59</v>
      </c>
      <c r="Q355" t="s">
        <v>476</v>
      </c>
      <c r="R355" s="185">
        <v>98769.683538461599</v>
      </c>
      <c r="S355" s="185">
        <v>987696.835384615</v>
      </c>
      <c r="T355" s="186">
        <v>9</v>
      </c>
    </row>
    <row r="356" spans="1:20" x14ac:dyDescent="0.25">
      <c r="A356" s="198"/>
      <c r="B356">
        <v>0</v>
      </c>
      <c r="C356">
        <v>42402</v>
      </c>
      <c r="D356">
        <v>53002</v>
      </c>
      <c r="E356">
        <v>55122</v>
      </c>
      <c r="F356">
        <v>55122</v>
      </c>
      <c r="G356" t="s">
        <v>799</v>
      </c>
      <c r="H356" t="s">
        <v>800</v>
      </c>
      <c r="I356" t="s">
        <v>824</v>
      </c>
      <c r="J356" t="s">
        <v>825</v>
      </c>
      <c r="K356" t="s">
        <v>829</v>
      </c>
      <c r="L356" t="s">
        <v>830</v>
      </c>
      <c r="M356"/>
      <c r="N356"/>
      <c r="O356" s="187" t="s">
        <v>520</v>
      </c>
      <c r="P356" t="s">
        <v>59</v>
      </c>
      <c r="Q356" t="s">
        <v>466</v>
      </c>
      <c r="R356" s="185">
        <v>474832.16423076898</v>
      </c>
      <c r="S356" s="185">
        <v>3165547.7615384599</v>
      </c>
      <c r="T356" s="186">
        <v>23</v>
      </c>
    </row>
    <row r="357" spans="1:20" x14ac:dyDescent="0.25">
      <c r="A357" s="198"/>
      <c r="B357">
        <v>0</v>
      </c>
      <c r="C357">
        <v>42402</v>
      </c>
      <c r="D357">
        <v>53002</v>
      </c>
      <c r="E357">
        <v>55122</v>
      </c>
      <c r="F357">
        <v>55122</v>
      </c>
      <c r="G357" t="s">
        <v>799</v>
      </c>
      <c r="H357" t="s">
        <v>800</v>
      </c>
      <c r="I357" t="s">
        <v>824</v>
      </c>
      <c r="J357" t="s">
        <v>825</v>
      </c>
      <c r="K357" t="s">
        <v>829</v>
      </c>
      <c r="L357" t="s">
        <v>830</v>
      </c>
      <c r="M357"/>
      <c r="N357"/>
      <c r="O357" s="187" t="s">
        <v>520</v>
      </c>
      <c r="P357" t="s">
        <v>59</v>
      </c>
      <c r="Q357" t="s">
        <v>467</v>
      </c>
      <c r="R357" s="185">
        <v>174636.166</v>
      </c>
      <c r="S357" s="185">
        <v>873180.83</v>
      </c>
      <c r="T357" s="186">
        <v>6</v>
      </c>
    </row>
    <row r="358" spans="1:20" x14ac:dyDescent="0.25">
      <c r="A358" s="198"/>
      <c r="B358">
        <v>0</v>
      </c>
      <c r="C358">
        <v>42402</v>
      </c>
      <c r="D358">
        <v>53002</v>
      </c>
      <c r="E358">
        <v>55122</v>
      </c>
      <c r="F358">
        <v>55122</v>
      </c>
      <c r="G358" t="s">
        <v>799</v>
      </c>
      <c r="H358" t="s">
        <v>800</v>
      </c>
      <c r="I358" t="s">
        <v>824</v>
      </c>
      <c r="J358" t="s">
        <v>825</v>
      </c>
      <c r="K358" t="s">
        <v>829</v>
      </c>
      <c r="L358" t="s">
        <v>830</v>
      </c>
      <c r="M358"/>
      <c r="N358"/>
      <c r="O358" s="187" t="s">
        <v>520</v>
      </c>
      <c r="P358" t="s">
        <v>59</v>
      </c>
      <c r="Q358" t="s">
        <v>468</v>
      </c>
      <c r="R358" s="185">
        <v>55808.083846153801</v>
      </c>
      <c r="S358" s="185">
        <v>223232.335384615</v>
      </c>
      <c r="T358" s="186">
        <v>1</v>
      </c>
    </row>
    <row r="359" spans="1:20" x14ac:dyDescent="0.25">
      <c r="A359" s="198"/>
      <c r="B359">
        <v>0</v>
      </c>
      <c r="C359">
        <v>42402</v>
      </c>
      <c r="D359">
        <v>53002</v>
      </c>
      <c r="E359">
        <v>55652</v>
      </c>
      <c r="F359">
        <v>55652</v>
      </c>
      <c r="G359" t="s">
        <v>799</v>
      </c>
      <c r="H359" t="s">
        <v>800</v>
      </c>
      <c r="I359" t="s">
        <v>824</v>
      </c>
      <c r="J359" t="s">
        <v>825</v>
      </c>
      <c r="K359" t="s">
        <v>831</v>
      </c>
      <c r="L359" t="s">
        <v>832</v>
      </c>
      <c r="M359"/>
      <c r="N359"/>
      <c r="O359" s="187" t="s">
        <v>520</v>
      </c>
      <c r="P359" t="s">
        <v>59</v>
      </c>
      <c r="Q359" t="s">
        <v>474</v>
      </c>
      <c r="R359" s="185">
        <v>3781.3764000000001</v>
      </c>
      <c r="S359" s="185">
        <v>63022.94</v>
      </c>
      <c r="T359" s="186">
        <v>1</v>
      </c>
    </row>
    <row r="360" spans="1:20" x14ac:dyDescent="0.25">
      <c r="A360" s="198"/>
      <c r="B360">
        <v>0</v>
      </c>
      <c r="C360">
        <v>42402</v>
      </c>
      <c r="D360">
        <v>53002</v>
      </c>
      <c r="E360">
        <v>55652</v>
      </c>
      <c r="F360">
        <v>55652</v>
      </c>
      <c r="G360" t="s">
        <v>799</v>
      </c>
      <c r="H360" t="s">
        <v>800</v>
      </c>
      <c r="I360" t="s">
        <v>824</v>
      </c>
      <c r="J360" t="s">
        <v>825</v>
      </c>
      <c r="K360" t="s">
        <v>831</v>
      </c>
      <c r="L360" t="s">
        <v>832</v>
      </c>
      <c r="M360"/>
      <c r="N360"/>
      <c r="O360" s="187" t="s">
        <v>520</v>
      </c>
      <c r="P360" t="s">
        <v>59</v>
      </c>
      <c r="Q360" t="s">
        <v>471</v>
      </c>
      <c r="R360" s="185">
        <v>11015.218215384601</v>
      </c>
      <c r="S360" s="185">
        <v>137690.22769230799</v>
      </c>
      <c r="T360" s="186">
        <v>2</v>
      </c>
    </row>
    <row r="361" spans="1:20" x14ac:dyDescent="0.25">
      <c r="A361" s="198"/>
      <c r="B361">
        <v>0</v>
      </c>
      <c r="C361">
        <v>42402</v>
      </c>
      <c r="D361">
        <v>53002</v>
      </c>
      <c r="E361">
        <v>55652</v>
      </c>
      <c r="F361">
        <v>55652</v>
      </c>
      <c r="G361" t="s">
        <v>799</v>
      </c>
      <c r="H361" t="s">
        <v>800</v>
      </c>
      <c r="I361" t="s">
        <v>824</v>
      </c>
      <c r="J361" t="s">
        <v>825</v>
      </c>
      <c r="K361" t="s">
        <v>831</v>
      </c>
      <c r="L361" t="s">
        <v>832</v>
      </c>
      <c r="M361"/>
      <c r="N361"/>
      <c r="O361" s="187" t="s">
        <v>520</v>
      </c>
      <c r="P361" t="s">
        <v>59</v>
      </c>
      <c r="Q361" t="s">
        <v>475</v>
      </c>
      <c r="R361" s="185">
        <v>44391.139989230804</v>
      </c>
      <c r="S361" s="185">
        <v>493234.88876923098</v>
      </c>
      <c r="T361" s="186">
        <v>6</v>
      </c>
    </row>
    <row r="362" spans="1:20" x14ac:dyDescent="0.25">
      <c r="A362" s="198"/>
      <c r="B362">
        <v>0</v>
      </c>
      <c r="C362">
        <v>42402</v>
      </c>
      <c r="D362">
        <v>53002</v>
      </c>
      <c r="E362">
        <v>55652</v>
      </c>
      <c r="F362">
        <v>55652</v>
      </c>
      <c r="G362" t="s">
        <v>799</v>
      </c>
      <c r="H362" t="s">
        <v>800</v>
      </c>
      <c r="I362" t="s">
        <v>824</v>
      </c>
      <c r="J362" t="s">
        <v>825</v>
      </c>
      <c r="K362" t="s">
        <v>831</v>
      </c>
      <c r="L362" t="s">
        <v>832</v>
      </c>
      <c r="M362"/>
      <c r="N362"/>
      <c r="O362" s="187" t="s">
        <v>520</v>
      </c>
      <c r="P362" t="s">
        <v>59</v>
      </c>
      <c r="Q362" t="s">
        <v>465</v>
      </c>
      <c r="R362" s="185">
        <v>53643.766692307698</v>
      </c>
      <c r="S362" s="185">
        <v>536437.66692307696</v>
      </c>
      <c r="T362" s="186">
        <v>6</v>
      </c>
    </row>
    <row r="363" spans="1:20" x14ac:dyDescent="0.25">
      <c r="A363" s="198"/>
      <c r="B363">
        <v>0</v>
      </c>
      <c r="C363">
        <v>42402</v>
      </c>
      <c r="D363">
        <v>53002</v>
      </c>
      <c r="E363">
        <v>55652</v>
      </c>
      <c r="F363">
        <v>55652</v>
      </c>
      <c r="G363" t="s">
        <v>799</v>
      </c>
      <c r="H363" t="s">
        <v>800</v>
      </c>
      <c r="I363" t="s">
        <v>824</v>
      </c>
      <c r="J363" t="s">
        <v>825</v>
      </c>
      <c r="K363" t="s">
        <v>831</v>
      </c>
      <c r="L363" t="s">
        <v>832</v>
      </c>
      <c r="M363"/>
      <c r="N363"/>
      <c r="O363" s="187" t="s">
        <v>520</v>
      </c>
      <c r="P363" t="s">
        <v>59</v>
      </c>
      <c r="Q363" t="s">
        <v>476</v>
      </c>
      <c r="R363" s="185">
        <v>130883.411692308</v>
      </c>
      <c r="S363" s="185">
        <v>1308834.1169230801</v>
      </c>
      <c r="T363" s="186">
        <v>14</v>
      </c>
    </row>
    <row r="364" spans="1:20" x14ac:dyDescent="0.25">
      <c r="A364" s="198"/>
      <c r="B364">
        <v>0</v>
      </c>
      <c r="C364">
        <v>42402</v>
      </c>
      <c r="D364">
        <v>53002</v>
      </c>
      <c r="E364">
        <v>55652</v>
      </c>
      <c r="F364">
        <v>55652</v>
      </c>
      <c r="G364" t="s">
        <v>799</v>
      </c>
      <c r="H364" t="s">
        <v>800</v>
      </c>
      <c r="I364" t="s">
        <v>824</v>
      </c>
      <c r="J364" t="s">
        <v>825</v>
      </c>
      <c r="K364" t="s">
        <v>831</v>
      </c>
      <c r="L364" t="s">
        <v>832</v>
      </c>
      <c r="M364"/>
      <c r="N364"/>
      <c r="O364" s="187" t="s">
        <v>520</v>
      </c>
      <c r="P364" t="s">
        <v>59</v>
      </c>
      <c r="Q364" t="s">
        <v>466</v>
      </c>
      <c r="R364" s="185">
        <v>206180.34830769201</v>
      </c>
      <c r="S364" s="185">
        <v>1374535.65538462</v>
      </c>
      <c r="T364" s="186">
        <v>10</v>
      </c>
    </row>
    <row r="365" spans="1:20" x14ac:dyDescent="0.25">
      <c r="A365" s="198"/>
      <c r="B365">
        <v>0</v>
      </c>
      <c r="C365">
        <v>42402</v>
      </c>
      <c r="D365">
        <v>53002</v>
      </c>
      <c r="E365">
        <v>55652</v>
      </c>
      <c r="F365">
        <v>55652</v>
      </c>
      <c r="G365" t="s">
        <v>799</v>
      </c>
      <c r="H365" t="s">
        <v>800</v>
      </c>
      <c r="I365" t="s">
        <v>824</v>
      </c>
      <c r="J365" t="s">
        <v>825</v>
      </c>
      <c r="K365" t="s">
        <v>831</v>
      </c>
      <c r="L365" t="s">
        <v>832</v>
      </c>
      <c r="M365"/>
      <c r="N365"/>
      <c r="O365" s="187" t="s">
        <v>520</v>
      </c>
      <c r="P365" t="s">
        <v>59</v>
      </c>
      <c r="Q365" t="s">
        <v>467</v>
      </c>
      <c r="R365" s="185">
        <v>114688.488461539</v>
      </c>
      <c r="S365" s="185">
        <v>573442.44230769202</v>
      </c>
      <c r="T365" s="186">
        <v>4</v>
      </c>
    </row>
    <row r="366" spans="1:20" x14ac:dyDescent="0.25">
      <c r="A366" s="198"/>
      <c r="B366">
        <v>0</v>
      </c>
      <c r="C366">
        <v>42402</v>
      </c>
      <c r="D366">
        <v>53002</v>
      </c>
      <c r="E366">
        <v>55652</v>
      </c>
      <c r="F366">
        <v>55652</v>
      </c>
      <c r="G366" t="s">
        <v>799</v>
      </c>
      <c r="H366" t="s">
        <v>800</v>
      </c>
      <c r="I366" t="s">
        <v>824</v>
      </c>
      <c r="J366" t="s">
        <v>825</v>
      </c>
      <c r="K366" t="s">
        <v>831</v>
      </c>
      <c r="L366" t="s">
        <v>832</v>
      </c>
      <c r="M366"/>
      <c r="N366"/>
      <c r="O366" s="187" t="s">
        <v>520</v>
      </c>
      <c r="P366" t="s">
        <v>59</v>
      </c>
      <c r="Q366" t="s">
        <v>468</v>
      </c>
      <c r="R366" s="185">
        <v>138124.617115384</v>
      </c>
      <c r="S366" s="185">
        <v>552498.46846153797</v>
      </c>
      <c r="T366" s="186">
        <v>3</v>
      </c>
    </row>
    <row r="367" spans="1:20" x14ac:dyDescent="0.25">
      <c r="A367" s="198"/>
      <c r="B367">
        <v>0</v>
      </c>
      <c r="C367">
        <v>42402</v>
      </c>
      <c r="D367">
        <v>53002</v>
      </c>
      <c r="E367">
        <v>55652</v>
      </c>
      <c r="F367">
        <v>55652</v>
      </c>
      <c r="G367" t="s">
        <v>799</v>
      </c>
      <c r="H367" t="s">
        <v>800</v>
      </c>
      <c r="I367" t="s">
        <v>824</v>
      </c>
      <c r="J367" t="s">
        <v>825</v>
      </c>
      <c r="K367" t="s">
        <v>831</v>
      </c>
      <c r="L367" t="s">
        <v>832</v>
      </c>
      <c r="M367"/>
      <c r="N367"/>
      <c r="O367" s="187" t="s">
        <v>520</v>
      </c>
      <c r="P367" t="s">
        <v>59</v>
      </c>
      <c r="Q367" t="s">
        <v>469</v>
      </c>
      <c r="R367" s="185">
        <v>117351.22134615399</v>
      </c>
      <c r="S367" s="185">
        <v>335289.20384615398</v>
      </c>
      <c r="T367" s="186">
        <v>1</v>
      </c>
    </row>
    <row r="368" spans="1:20" x14ac:dyDescent="0.25">
      <c r="A368" s="198"/>
      <c r="B368">
        <v>0</v>
      </c>
      <c r="C368">
        <v>42402</v>
      </c>
      <c r="D368">
        <v>53002</v>
      </c>
      <c r="E368">
        <v>55652</v>
      </c>
      <c r="F368">
        <v>56182</v>
      </c>
      <c r="G368" t="s">
        <v>799</v>
      </c>
      <c r="H368" t="s">
        <v>800</v>
      </c>
      <c r="I368" t="s">
        <v>824</v>
      </c>
      <c r="J368" t="s">
        <v>825</v>
      </c>
      <c r="K368" t="s">
        <v>831</v>
      </c>
      <c r="L368" t="s">
        <v>832</v>
      </c>
      <c r="M368" t="s">
        <v>542</v>
      </c>
      <c r="N368" t="s">
        <v>833</v>
      </c>
      <c r="O368" s="187" t="s">
        <v>520</v>
      </c>
      <c r="P368" t="s">
        <v>59</v>
      </c>
      <c r="Q368" t="s">
        <v>471</v>
      </c>
      <c r="R368" s="185">
        <v>18795.3195692308</v>
      </c>
      <c r="S368" s="185">
        <v>234941.49461538499</v>
      </c>
      <c r="T368" s="186">
        <v>3</v>
      </c>
    </row>
    <row r="369" spans="1:20" x14ac:dyDescent="0.25">
      <c r="A369" s="198"/>
      <c r="B369">
        <v>0</v>
      </c>
      <c r="C369">
        <v>42402</v>
      </c>
      <c r="D369">
        <v>53002</v>
      </c>
      <c r="E369">
        <v>55652</v>
      </c>
      <c r="F369">
        <v>56182</v>
      </c>
      <c r="G369" t="s">
        <v>799</v>
      </c>
      <c r="H369" t="s">
        <v>800</v>
      </c>
      <c r="I369" t="s">
        <v>824</v>
      </c>
      <c r="J369" t="s">
        <v>825</v>
      </c>
      <c r="K369" t="s">
        <v>831</v>
      </c>
      <c r="L369" t="s">
        <v>832</v>
      </c>
      <c r="M369" t="s">
        <v>542</v>
      </c>
      <c r="N369" t="s">
        <v>833</v>
      </c>
      <c r="O369" s="187" t="s">
        <v>520</v>
      </c>
      <c r="P369" t="s">
        <v>59</v>
      </c>
      <c r="Q369" t="s">
        <v>475</v>
      </c>
      <c r="R369" s="185">
        <v>50990.530319999998</v>
      </c>
      <c r="S369" s="185">
        <v>566561.44799999997</v>
      </c>
      <c r="T369" s="186">
        <v>7</v>
      </c>
    </row>
    <row r="370" spans="1:20" x14ac:dyDescent="0.25">
      <c r="A370" s="198"/>
      <c r="B370">
        <v>0</v>
      </c>
      <c r="C370">
        <v>42402</v>
      </c>
      <c r="D370">
        <v>53002</v>
      </c>
      <c r="E370">
        <v>55652</v>
      </c>
      <c r="F370">
        <v>56182</v>
      </c>
      <c r="G370" t="s">
        <v>799</v>
      </c>
      <c r="H370" t="s">
        <v>800</v>
      </c>
      <c r="I370" t="s">
        <v>824</v>
      </c>
      <c r="J370" t="s">
        <v>825</v>
      </c>
      <c r="K370" t="s">
        <v>831</v>
      </c>
      <c r="L370" t="s">
        <v>832</v>
      </c>
      <c r="M370" t="s">
        <v>542</v>
      </c>
      <c r="N370" t="s">
        <v>833</v>
      </c>
      <c r="O370" s="187" t="s">
        <v>520</v>
      </c>
      <c r="P370" t="s">
        <v>59</v>
      </c>
      <c r="Q370" t="s">
        <v>465</v>
      </c>
      <c r="R370" s="185">
        <v>60267.252615384597</v>
      </c>
      <c r="S370" s="185">
        <v>602672.52615384595</v>
      </c>
      <c r="T370" s="186">
        <v>8</v>
      </c>
    </row>
    <row r="371" spans="1:20" x14ac:dyDescent="0.25">
      <c r="A371" s="198"/>
      <c r="B371">
        <v>0</v>
      </c>
      <c r="C371">
        <v>42402</v>
      </c>
      <c r="D371">
        <v>53002</v>
      </c>
      <c r="E371">
        <v>55652</v>
      </c>
      <c r="F371">
        <v>56182</v>
      </c>
      <c r="G371" t="s">
        <v>799</v>
      </c>
      <c r="H371" t="s">
        <v>800</v>
      </c>
      <c r="I371" t="s">
        <v>824</v>
      </c>
      <c r="J371" t="s">
        <v>825</v>
      </c>
      <c r="K371" t="s">
        <v>831</v>
      </c>
      <c r="L371" t="s">
        <v>832</v>
      </c>
      <c r="M371" t="s">
        <v>542</v>
      </c>
      <c r="N371" t="s">
        <v>833</v>
      </c>
      <c r="O371" s="187" t="s">
        <v>520</v>
      </c>
      <c r="P371" t="s">
        <v>59</v>
      </c>
      <c r="Q371" t="s">
        <v>476</v>
      </c>
      <c r="R371" s="185">
        <v>60096.1513692308</v>
      </c>
      <c r="S371" s="185">
        <v>600961.51369230798</v>
      </c>
      <c r="T371" s="186">
        <v>6</v>
      </c>
    </row>
    <row r="372" spans="1:20" x14ac:dyDescent="0.25">
      <c r="A372" s="198"/>
      <c r="B372">
        <v>0</v>
      </c>
      <c r="C372">
        <v>42402</v>
      </c>
      <c r="D372">
        <v>53002</v>
      </c>
      <c r="E372">
        <v>55652</v>
      </c>
      <c r="F372">
        <v>56182</v>
      </c>
      <c r="G372" t="s">
        <v>799</v>
      </c>
      <c r="H372" t="s">
        <v>800</v>
      </c>
      <c r="I372" t="s">
        <v>824</v>
      </c>
      <c r="J372" t="s">
        <v>825</v>
      </c>
      <c r="K372" t="s">
        <v>831</v>
      </c>
      <c r="L372" t="s">
        <v>832</v>
      </c>
      <c r="M372" t="s">
        <v>542</v>
      </c>
      <c r="N372" t="s">
        <v>833</v>
      </c>
      <c r="O372" s="81" t="s">
        <v>520</v>
      </c>
      <c r="P372" t="s">
        <v>59</v>
      </c>
      <c r="Q372" t="s">
        <v>466</v>
      </c>
      <c r="R372" s="185">
        <v>20005.638692307799</v>
      </c>
      <c r="S372" s="185">
        <v>133370.92461538501</v>
      </c>
      <c r="T372" s="186">
        <v>1</v>
      </c>
    </row>
    <row r="373" spans="1:20" x14ac:dyDescent="0.25">
      <c r="A373" s="198"/>
      <c r="B373">
        <v>0</v>
      </c>
      <c r="C373">
        <v>42402</v>
      </c>
      <c r="D373">
        <v>53002</v>
      </c>
      <c r="E373">
        <v>55652</v>
      </c>
      <c r="F373">
        <v>56182</v>
      </c>
      <c r="G373" t="s">
        <v>799</v>
      </c>
      <c r="H373" t="s">
        <v>800</v>
      </c>
      <c r="I373" t="s">
        <v>824</v>
      </c>
      <c r="J373" t="s">
        <v>825</v>
      </c>
      <c r="K373" t="s">
        <v>831</v>
      </c>
      <c r="L373" t="s">
        <v>832</v>
      </c>
      <c r="M373" t="s">
        <v>542</v>
      </c>
      <c r="N373" t="s">
        <v>833</v>
      </c>
      <c r="O373" s="187" t="s">
        <v>520</v>
      </c>
      <c r="P373" t="s">
        <v>59</v>
      </c>
      <c r="Q373" t="s">
        <v>467</v>
      </c>
      <c r="R373" s="185">
        <v>229674.22784615401</v>
      </c>
      <c r="S373" s="185">
        <v>1148371.1392307701</v>
      </c>
      <c r="T373" s="186">
        <v>8</v>
      </c>
    </row>
    <row r="374" spans="1:20" x14ac:dyDescent="0.25">
      <c r="A374" s="198"/>
      <c r="B374">
        <v>0</v>
      </c>
      <c r="C374">
        <v>42402</v>
      </c>
      <c r="D374">
        <v>53002</v>
      </c>
      <c r="E374">
        <v>60422</v>
      </c>
      <c r="F374">
        <v>60952</v>
      </c>
      <c r="G374" t="s">
        <v>799</v>
      </c>
      <c r="H374" t="s">
        <v>800</v>
      </c>
      <c r="I374" t="s">
        <v>824</v>
      </c>
      <c r="J374" t="s">
        <v>825</v>
      </c>
      <c r="K374" t="s">
        <v>127</v>
      </c>
      <c r="L374" t="s">
        <v>321</v>
      </c>
      <c r="M374" t="s">
        <v>322</v>
      </c>
      <c r="N374" t="s">
        <v>323</v>
      </c>
      <c r="O374" s="187" t="s">
        <v>520</v>
      </c>
      <c r="P374" t="s">
        <v>59</v>
      </c>
      <c r="Q374" t="s">
        <v>475</v>
      </c>
      <c r="R374" s="185">
        <v>6562.6546846153897</v>
      </c>
      <c r="S374" s="185">
        <v>72918.385384615394</v>
      </c>
      <c r="T374" s="186">
        <v>1</v>
      </c>
    </row>
    <row r="375" spans="1:20" x14ac:dyDescent="0.25">
      <c r="A375" s="198"/>
      <c r="B375">
        <v>0</v>
      </c>
      <c r="C375">
        <v>42402</v>
      </c>
      <c r="D375">
        <v>53002</v>
      </c>
      <c r="E375">
        <v>60422</v>
      </c>
      <c r="F375">
        <v>60952</v>
      </c>
      <c r="G375" t="s">
        <v>799</v>
      </c>
      <c r="H375" t="s">
        <v>800</v>
      </c>
      <c r="I375" t="s">
        <v>824</v>
      </c>
      <c r="J375" t="s">
        <v>825</v>
      </c>
      <c r="K375" t="s">
        <v>127</v>
      </c>
      <c r="L375" t="s">
        <v>321</v>
      </c>
      <c r="M375" t="s">
        <v>322</v>
      </c>
      <c r="N375" t="s">
        <v>323</v>
      </c>
      <c r="O375" s="187" t="s">
        <v>520</v>
      </c>
      <c r="P375" t="s">
        <v>59</v>
      </c>
      <c r="Q375" t="s">
        <v>465</v>
      </c>
      <c r="R375" s="185">
        <v>34855.386846153902</v>
      </c>
      <c r="S375" s="185">
        <v>348553.86846153799</v>
      </c>
      <c r="T375" s="186">
        <v>4</v>
      </c>
    </row>
    <row r="376" spans="1:20" x14ac:dyDescent="0.25">
      <c r="A376" s="198"/>
      <c r="B376">
        <v>0</v>
      </c>
      <c r="C376">
        <v>42402</v>
      </c>
      <c r="D376">
        <v>53002</v>
      </c>
      <c r="E376">
        <v>60422</v>
      </c>
      <c r="F376">
        <v>60952</v>
      </c>
      <c r="G376" t="s">
        <v>799</v>
      </c>
      <c r="H376" t="s">
        <v>800</v>
      </c>
      <c r="I376" t="s">
        <v>824</v>
      </c>
      <c r="J376" t="s">
        <v>825</v>
      </c>
      <c r="K376" t="s">
        <v>127</v>
      </c>
      <c r="L376" t="s">
        <v>321</v>
      </c>
      <c r="M376" t="s">
        <v>322</v>
      </c>
      <c r="N376" t="s">
        <v>323</v>
      </c>
      <c r="O376" s="187" t="s">
        <v>520</v>
      </c>
      <c r="P376" t="s">
        <v>59</v>
      </c>
      <c r="Q376" t="s">
        <v>476</v>
      </c>
      <c r="R376" s="185">
        <v>48767.465153846097</v>
      </c>
      <c r="S376" s="185">
        <v>487674.65153846203</v>
      </c>
      <c r="T376" s="186">
        <v>4</v>
      </c>
    </row>
    <row r="377" spans="1:20" x14ac:dyDescent="0.25">
      <c r="A377" s="198"/>
      <c r="B377">
        <v>0</v>
      </c>
      <c r="C377">
        <v>42402</v>
      </c>
      <c r="D377">
        <v>53002</v>
      </c>
      <c r="E377">
        <v>60422</v>
      </c>
      <c r="F377">
        <v>60952</v>
      </c>
      <c r="G377" t="s">
        <v>799</v>
      </c>
      <c r="H377" t="s">
        <v>800</v>
      </c>
      <c r="I377" t="s">
        <v>824</v>
      </c>
      <c r="J377" t="s">
        <v>825</v>
      </c>
      <c r="K377" t="s">
        <v>127</v>
      </c>
      <c r="L377" t="s">
        <v>321</v>
      </c>
      <c r="M377" t="s">
        <v>322</v>
      </c>
      <c r="N377" t="s">
        <v>323</v>
      </c>
      <c r="O377" s="187" t="s">
        <v>520</v>
      </c>
      <c r="P377" t="s">
        <v>59</v>
      </c>
      <c r="Q377" t="s">
        <v>466</v>
      </c>
      <c r="R377" s="185">
        <v>79452.6301153846</v>
      </c>
      <c r="S377" s="185">
        <v>529684.20076923096</v>
      </c>
      <c r="T377" s="186">
        <v>4</v>
      </c>
    </row>
    <row r="378" spans="1:20" x14ac:dyDescent="0.25">
      <c r="A378" s="198"/>
      <c r="B378">
        <v>0</v>
      </c>
      <c r="C378">
        <v>42402</v>
      </c>
      <c r="D378">
        <v>53002</v>
      </c>
      <c r="E378">
        <v>60422</v>
      </c>
      <c r="F378">
        <v>60952</v>
      </c>
      <c r="G378" t="s">
        <v>799</v>
      </c>
      <c r="H378" t="s">
        <v>800</v>
      </c>
      <c r="I378" t="s">
        <v>824</v>
      </c>
      <c r="J378" t="s">
        <v>825</v>
      </c>
      <c r="K378" t="s">
        <v>127</v>
      </c>
      <c r="L378" t="s">
        <v>321</v>
      </c>
      <c r="M378" t="s">
        <v>322</v>
      </c>
      <c r="N378" t="s">
        <v>323</v>
      </c>
      <c r="O378" s="187" t="s">
        <v>520</v>
      </c>
      <c r="P378" t="s">
        <v>59</v>
      </c>
      <c r="Q378" t="s">
        <v>467</v>
      </c>
      <c r="R378" s="185">
        <v>77818.625692307702</v>
      </c>
      <c r="S378" s="185">
        <v>389093.128461538</v>
      </c>
      <c r="T378" s="186">
        <v>3</v>
      </c>
    </row>
    <row r="379" spans="1:20" x14ac:dyDescent="0.25">
      <c r="A379" s="198"/>
      <c r="B379">
        <v>0</v>
      </c>
      <c r="C379">
        <v>42402</v>
      </c>
      <c r="D379">
        <v>63602</v>
      </c>
      <c r="E379">
        <v>63602</v>
      </c>
      <c r="F379">
        <v>63602</v>
      </c>
      <c r="G379" t="s">
        <v>799</v>
      </c>
      <c r="H379" t="s">
        <v>800</v>
      </c>
      <c r="I379" t="s">
        <v>834</v>
      </c>
      <c r="J379" t="s">
        <v>835</v>
      </c>
      <c r="K379"/>
      <c r="L379"/>
      <c r="M379"/>
      <c r="N379"/>
      <c r="O379" s="187" t="s">
        <v>520</v>
      </c>
      <c r="P379" t="s">
        <v>59</v>
      </c>
      <c r="Q379" t="s">
        <v>470</v>
      </c>
      <c r="R379" s="185">
        <v>175918.350461539</v>
      </c>
      <c r="S379" s="185">
        <v>390929.66769230802</v>
      </c>
      <c r="T379" s="186">
        <v>1</v>
      </c>
    </row>
    <row r="380" spans="1:20" x14ac:dyDescent="0.25">
      <c r="A380" s="198"/>
      <c r="B380">
        <v>0</v>
      </c>
      <c r="C380">
        <v>42402</v>
      </c>
      <c r="D380">
        <v>63602</v>
      </c>
      <c r="E380">
        <v>63606</v>
      </c>
      <c r="F380">
        <v>63606</v>
      </c>
      <c r="G380" t="s">
        <v>799</v>
      </c>
      <c r="H380" t="s">
        <v>800</v>
      </c>
      <c r="I380" t="s">
        <v>834</v>
      </c>
      <c r="J380" t="s">
        <v>835</v>
      </c>
      <c r="K380" t="s">
        <v>129</v>
      </c>
      <c r="L380" t="s">
        <v>860</v>
      </c>
      <c r="M380"/>
      <c r="N380"/>
      <c r="O380" s="187" t="s">
        <v>520</v>
      </c>
      <c r="P380" t="s">
        <v>59</v>
      </c>
      <c r="Q380" t="s">
        <v>466</v>
      </c>
      <c r="R380" s="185">
        <v>61688.892807692398</v>
      </c>
      <c r="S380" s="185">
        <v>411259.28538461501</v>
      </c>
      <c r="T380" s="186">
        <v>3</v>
      </c>
    </row>
    <row r="381" spans="1:20" x14ac:dyDescent="0.25">
      <c r="A381" s="198"/>
      <c r="B381">
        <v>0</v>
      </c>
      <c r="C381">
        <v>42402</v>
      </c>
      <c r="D381">
        <v>63602</v>
      </c>
      <c r="E381">
        <v>63606</v>
      </c>
      <c r="F381">
        <v>63606</v>
      </c>
      <c r="G381" t="s">
        <v>799</v>
      </c>
      <c r="H381" t="s">
        <v>800</v>
      </c>
      <c r="I381" t="s">
        <v>834</v>
      </c>
      <c r="J381" t="s">
        <v>835</v>
      </c>
      <c r="K381" t="s">
        <v>129</v>
      </c>
      <c r="L381" t="s">
        <v>860</v>
      </c>
      <c r="M381"/>
      <c r="N381"/>
      <c r="O381" s="187" t="s">
        <v>520</v>
      </c>
      <c r="P381" t="s">
        <v>59</v>
      </c>
      <c r="Q381" t="s">
        <v>467</v>
      </c>
      <c r="R381" s="185">
        <v>34336.123846153801</v>
      </c>
      <c r="S381" s="185">
        <v>171680.61923076899</v>
      </c>
      <c r="T381" s="186">
        <v>1</v>
      </c>
    </row>
    <row r="382" spans="1:20" x14ac:dyDescent="0.25">
      <c r="A382" s="198"/>
      <c r="B382">
        <v>0</v>
      </c>
      <c r="C382">
        <v>42402</v>
      </c>
      <c r="D382">
        <v>63602</v>
      </c>
      <c r="E382">
        <v>63606</v>
      </c>
      <c r="F382">
        <v>63606</v>
      </c>
      <c r="G382" t="s">
        <v>799</v>
      </c>
      <c r="H382" t="s">
        <v>800</v>
      </c>
      <c r="I382" t="s">
        <v>834</v>
      </c>
      <c r="J382" t="s">
        <v>835</v>
      </c>
      <c r="K382" t="s">
        <v>129</v>
      </c>
      <c r="L382" t="s">
        <v>860</v>
      </c>
      <c r="M382"/>
      <c r="N382"/>
      <c r="O382" s="187" t="s">
        <v>520</v>
      </c>
      <c r="P382" t="s">
        <v>59</v>
      </c>
      <c r="Q382" t="s">
        <v>469</v>
      </c>
      <c r="R382" s="185">
        <v>83464.654807692204</v>
      </c>
      <c r="S382" s="185">
        <v>238470.44230769199</v>
      </c>
      <c r="T382" s="186">
        <v>1</v>
      </c>
    </row>
    <row r="383" spans="1:20" x14ac:dyDescent="0.25">
      <c r="A383" s="198"/>
      <c r="B383">
        <v>0</v>
      </c>
      <c r="C383">
        <v>42402</v>
      </c>
      <c r="D383">
        <v>63602</v>
      </c>
      <c r="E383">
        <v>63643</v>
      </c>
      <c r="F383">
        <v>63643</v>
      </c>
      <c r="G383" t="s">
        <v>799</v>
      </c>
      <c r="H383" t="s">
        <v>800</v>
      </c>
      <c r="I383" t="s">
        <v>834</v>
      </c>
      <c r="J383" t="s">
        <v>835</v>
      </c>
      <c r="K383" t="s">
        <v>836</v>
      </c>
      <c r="L383" t="s">
        <v>837</v>
      </c>
      <c r="M383"/>
      <c r="N383"/>
      <c r="O383" s="187" t="s">
        <v>520</v>
      </c>
      <c r="P383" t="s">
        <v>59</v>
      </c>
      <c r="Q383" t="s">
        <v>471</v>
      </c>
      <c r="R383" s="185">
        <v>5138.2971076923004</v>
      </c>
      <c r="S383" s="185">
        <v>64228.713846153798</v>
      </c>
      <c r="T383" s="186">
        <v>1</v>
      </c>
    </row>
    <row r="384" spans="1:20" x14ac:dyDescent="0.25">
      <c r="A384" s="198"/>
      <c r="B384">
        <v>0</v>
      </c>
      <c r="C384">
        <v>42402</v>
      </c>
      <c r="D384">
        <v>63602</v>
      </c>
      <c r="E384">
        <v>63643</v>
      </c>
      <c r="F384">
        <v>63643</v>
      </c>
      <c r="G384" t="s">
        <v>799</v>
      </c>
      <c r="H384" t="s">
        <v>800</v>
      </c>
      <c r="I384" t="s">
        <v>834</v>
      </c>
      <c r="J384" t="s">
        <v>835</v>
      </c>
      <c r="K384" t="s">
        <v>836</v>
      </c>
      <c r="L384" t="s">
        <v>837</v>
      </c>
      <c r="M384"/>
      <c r="N384"/>
      <c r="O384" s="187" t="s">
        <v>520</v>
      </c>
      <c r="P384" t="s">
        <v>59</v>
      </c>
      <c r="Q384" t="s">
        <v>475</v>
      </c>
      <c r="R384" s="185">
        <v>11421.942023076899</v>
      </c>
      <c r="S384" s="185">
        <v>126910.46692307699</v>
      </c>
      <c r="T384" s="186">
        <v>2</v>
      </c>
    </row>
    <row r="385" spans="1:20" x14ac:dyDescent="0.25">
      <c r="A385" s="198"/>
      <c r="B385">
        <v>0</v>
      </c>
      <c r="C385">
        <v>42402</v>
      </c>
      <c r="D385">
        <v>63602</v>
      </c>
      <c r="E385">
        <v>63643</v>
      </c>
      <c r="F385">
        <v>63643</v>
      </c>
      <c r="G385" t="s">
        <v>799</v>
      </c>
      <c r="H385" t="s">
        <v>800</v>
      </c>
      <c r="I385" t="s">
        <v>834</v>
      </c>
      <c r="J385" t="s">
        <v>835</v>
      </c>
      <c r="K385" t="s">
        <v>836</v>
      </c>
      <c r="L385" t="s">
        <v>837</v>
      </c>
      <c r="M385"/>
      <c r="N385"/>
      <c r="O385" s="187" t="s">
        <v>520</v>
      </c>
      <c r="P385" t="s">
        <v>59</v>
      </c>
      <c r="Q385" t="s">
        <v>465</v>
      </c>
      <c r="R385" s="185">
        <v>34125.996615384604</v>
      </c>
      <c r="S385" s="185">
        <v>341259.96615384601</v>
      </c>
      <c r="T385" s="186">
        <v>4</v>
      </c>
    </row>
    <row r="386" spans="1:20" x14ac:dyDescent="0.25">
      <c r="A386" s="198"/>
      <c r="B386">
        <v>0</v>
      </c>
      <c r="C386">
        <v>42402</v>
      </c>
      <c r="D386">
        <v>63602</v>
      </c>
      <c r="E386">
        <v>63643</v>
      </c>
      <c r="F386">
        <v>63643</v>
      </c>
      <c r="G386" t="s">
        <v>799</v>
      </c>
      <c r="H386" t="s">
        <v>800</v>
      </c>
      <c r="I386" t="s">
        <v>834</v>
      </c>
      <c r="J386" t="s">
        <v>835</v>
      </c>
      <c r="K386" t="s">
        <v>836</v>
      </c>
      <c r="L386" t="s">
        <v>837</v>
      </c>
      <c r="M386"/>
      <c r="N386"/>
      <c r="O386" s="187" t="s">
        <v>520</v>
      </c>
      <c r="P386" t="s">
        <v>59</v>
      </c>
      <c r="Q386" t="s">
        <v>476</v>
      </c>
      <c r="R386" s="185">
        <v>28640.381230769301</v>
      </c>
      <c r="S386" s="185">
        <v>286403.81230769202</v>
      </c>
      <c r="T386" s="186">
        <v>3</v>
      </c>
    </row>
    <row r="387" spans="1:20" x14ac:dyDescent="0.25">
      <c r="A387" s="198"/>
      <c r="B387">
        <v>0</v>
      </c>
      <c r="C387">
        <v>42402</v>
      </c>
      <c r="D387">
        <v>63602</v>
      </c>
      <c r="E387">
        <v>63643</v>
      </c>
      <c r="F387">
        <v>63643</v>
      </c>
      <c r="G387" t="s">
        <v>799</v>
      </c>
      <c r="H387" t="s">
        <v>800</v>
      </c>
      <c r="I387" t="s">
        <v>834</v>
      </c>
      <c r="J387" t="s">
        <v>835</v>
      </c>
      <c r="K387" t="s">
        <v>836</v>
      </c>
      <c r="L387" t="s">
        <v>837</v>
      </c>
      <c r="M387"/>
      <c r="N387"/>
      <c r="O387" s="187" t="s">
        <v>520</v>
      </c>
      <c r="P387" t="s">
        <v>59</v>
      </c>
      <c r="Q387" t="s">
        <v>466</v>
      </c>
      <c r="R387" s="185">
        <v>80192.600538461396</v>
      </c>
      <c r="S387" s="185">
        <v>534617.336923077</v>
      </c>
      <c r="T387" s="186">
        <v>4</v>
      </c>
    </row>
    <row r="388" spans="1:20" x14ac:dyDescent="0.25">
      <c r="A388" s="198"/>
      <c r="B388">
        <v>0</v>
      </c>
      <c r="C388">
        <v>42402</v>
      </c>
      <c r="D388">
        <v>63602</v>
      </c>
      <c r="E388">
        <v>63643</v>
      </c>
      <c r="F388">
        <v>63643</v>
      </c>
      <c r="G388" t="s">
        <v>799</v>
      </c>
      <c r="H388" t="s">
        <v>800</v>
      </c>
      <c r="I388" t="s">
        <v>834</v>
      </c>
      <c r="J388" t="s">
        <v>835</v>
      </c>
      <c r="K388" t="s">
        <v>836</v>
      </c>
      <c r="L388" t="s">
        <v>837</v>
      </c>
      <c r="M388"/>
      <c r="N388"/>
      <c r="O388" s="187" t="s">
        <v>520</v>
      </c>
      <c r="P388" t="s">
        <v>59</v>
      </c>
      <c r="Q388" t="s">
        <v>467</v>
      </c>
      <c r="R388" s="185">
        <v>91367.595538461406</v>
      </c>
      <c r="S388" s="185">
        <v>456837.97769230802</v>
      </c>
      <c r="T388" s="186">
        <v>3</v>
      </c>
    </row>
    <row r="389" spans="1:20" x14ac:dyDescent="0.25">
      <c r="A389" s="198"/>
      <c r="B389">
        <v>0</v>
      </c>
      <c r="C389">
        <v>42402</v>
      </c>
      <c r="D389">
        <v>63602</v>
      </c>
      <c r="E389">
        <v>63767</v>
      </c>
      <c r="F389">
        <v>63767</v>
      </c>
      <c r="G389" t="s">
        <v>799</v>
      </c>
      <c r="H389" t="s">
        <v>800</v>
      </c>
      <c r="I389" t="s">
        <v>834</v>
      </c>
      <c r="J389" t="s">
        <v>835</v>
      </c>
      <c r="K389" t="s">
        <v>838</v>
      </c>
      <c r="L389" t="s">
        <v>839</v>
      </c>
      <c r="M389"/>
      <c r="N389"/>
      <c r="O389" s="187" t="s">
        <v>520</v>
      </c>
      <c r="P389" t="s">
        <v>59</v>
      </c>
      <c r="Q389" t="s">
        <v>471</v>
      </c>
      <c r="R389" s="185">
        <v>5252.2353230769204</v>
      </c>
      <c r="S389" s="185">
        <v>65652.941538461499</v>
      </c>
      <c r="T389" s="186">
        <v>1</v>
      </c>
    </row>
    <row r="390" spans="1:20" x14ac:dyDescent="0.25">
      <c r="A390" s="198"/>
      <c r="B390">
        <v>0</v>
      </c>
      <c r="C390">
        <v>42402</v>
      </c>
      <c r="D390">
        <v>63602</v>
      </c>
      <c r="E390">
        <v>63767</v>
      </c>
      <c r="F390">
        <v>63767</v>
      </c>
      <c r="G390" t="s">
        <v>799</v>
      </c>
      <c r="H390" t="s">
        <v>800</v>
      </c>
      <c r="I390" t="s">
        <v>834</v>
      </c>
      <c r="J390" t="s">
        <v>835</v>
      </c>
      <c r="K390" t="s">
        <v>838</v>
      </c>
      <c r="L390" t="s">
        <v>839</v>
      </c>
      <c r="M390"/>
      <c r="N390"/>
      <c r="O390" s="187" t="s">
        <v>520</v>
      </c>
      <c r="P390" t="s">
        <v>59</v>
      </c>
      <c r="Q390" t="s">
        <v>475</v>
      </c>
      <c r="R390" s="185">
        <v>7649.9986153846103</v>
      </c>
      <c r="S390" s="185">
        <v>84999.984615384601</v>
      </c>
      <c r="T390" s="186">
        <v>1</v>
      </c>
    </row>
    <row r="391" spans="1:20" x14ac:dyDescent="0.25">
      <c r="A391" s="198"/>
      <c r="B391">
        <v>0</v>
      </c>
      <c r="C391">
        <v>42402</v>
      </c>
      <c r="D391">
        <v>63602</v>
      </c>
      <c r="E391">
        <v>63767</v>
      </c>
      <c r="F391">
        <v>63767</v>
      </c>
      <c r="G391" t="s">
        <v>799</v>
      </c>
      <c r="H391" t="s">
        <v>800</v>
      </c>
      <c r="I391" t="s">
        <v>834</v>
      </c>
      <c r="J391" t="s">
        <v>835</v>
      </c>
      <c r="K391" t="s">
        <v>838</v>
      </c>
      <c r="L391" t="s">
        <v>839</v>
      </c>
      <c r="M391"/>
      <c r="N391"/>
      <c r="O391" s="187" t="s">
        <v>520</v>
      </c>
      <c r="P391" t="s">
        <v>59</v>
      </c>
      <c r="Q391" t="s">
        <v>465</v>
      </c>
      <c r="R391" s="185">
        <v>52045.3824615384</v>
      </c>
      <c r="S391" s="185">
        <v>520453.82461538498</v>
      </c>
      <c r="T391" s="186">
        <v>5</v>
      </c>
    </row>
    <row r="392" spans="1:20" x14ac:dyDescent="0.25">
      <c r="A392" s="198"/>
      <c r="B392">
        <v>0</v>
      </c>
      <c r="C392">
        <v>42402</v>
      </c>
      <c r="D392">
        <v>63602</v>
      </c>
      <c r="E392">
        <v>63767</v>
      </c>
      <c r="F392">
        <v>63767</v>
      </c>
      <c r="G392" t="s">
        <v>799</v>
      </c>
      <c r="H392" t="s">
        <v>800</v>
      </c>
      <c r="I392" t="s">
        <v>834</v>
      </c>
      <c r="J392" t="s">
        <v>835</v>
      </c>
      <c r="K392" t="s">
        <v>838</v>
      </c>
      <c r="L392" t="s">
        <v>839</v>
      </c>
      <c r="M392"/>
      <c r="N392"/>
      <c r="O392" s="187" t="s">
        <v>520</v>
      </c>
      <c r="P392" t="s">
        <v>59</v>
      </c>
      <c r="Q392" t="s">
        <v>476</v>
      </c>
      <c r="R392" s="185">
        <v>83259.226384615496</v>
      </c>
      <c r="S392" s="185">
        <v>832592.26384615398</v>
      </c>
      <c r="T392" s="186">
        <v>8</v>
      </c>
    </row>
    <row r="393" spans="1:20" x14ac:dyDescent="0.25">
      <c r="A393" s="198"/>
      <c r="B393">
        <v>0</v>
      </c>
      <c r="C393">
        <v>42402</v>
      </c>
      <c r="D393">
        <v>63602</v>
      </c>
      <c r="E393">
        <v>63767</v>
      </c>
      <c r="F393">
        <v>63767</v>
      </c>
      <c r="G393" t="s">
        <v>799</v>
      </c>
      <c r="H393" t="s">
        <v>800</v>
      </c>
      <c r="I393" t="s">
        <v>834</v>
      </c>
      <c r="J393" t="s">
        <v>835</v>
      </c>
      <c r="K393" t="s">
        <v>838</v>
      </c>
      <c r="L393" t="s">
        <v>839</v>
      </c>
      <c r="M393"/>
      <c r="N393"/>
      <c r="O393" s="187" t="s">
        <v>520</v>
      </c>
      <c r="P393" t="s">
        <v>59</v>
      </c>
      <c r="Q393" t="s">
        <v>466</v>
      </c>
      <c r="R393" s="185">
        <v>75675.665192307701</v>
      </c>
      <c r="S393" s="185">
        <v>504504.43461538502</v>
      </c>
      <c r="T393" s="186">
        <v>4</v>
      </c>
    </row>
    <row r="394" spans="1:20" x14ac:dyDescent="0.25">
      <c r="A394" s="198"/>
      <c r="B394">
        <v>0</v>
      </c>
      <c r="C394">
        <v>42402</v>
      </c>
      <c r="D394">
        <v>63602</v>
      </c>
      <c r="E394">
        <v>63767</v>
      </c>
      <c r="F394">
        <v>63767</v>
      </c>
      <c r="G394" t="s">
        <v>799</v>
      </c>
      <c r="H394" t="s">
        <v>800</v>
      </c>
      <c r="I394" t="s">
        <v>834</v>
      </c>
      <c r="J394" t="s">
        <v>835</v>
      </c>
      <c r="K394" t="s">
        <v>838</v>
      </c>
      <c r="L394" t="s">
        <v>839</v>
      </c>
      <c r="M394"/>
      <c r="N394"/>
      <c r="O394" s="187" t="s">
        <v>520</v>
      </c>
      <c r="P394" t="s">
        <v>59</v>
      </c>
      <c r="Q394" t="s">
        <v>467</v>
      </c>
      <c r="R394" s="185">
        <v>79120.969846153806</v>
      </c>
      <c r="S394" s="185">
        <v>395604.84923076897</v>
      </c>
      <c r="T394" s="186">
        <v>3</v>
      </c>
    </row>
    <row r="395" spans="1:20" x14ac:dyDescent="0.25">
      <c r="A395" s="198"/>
      <c r="B395">
        <v>0</v>
      </c>
      <c r="C395">
        <v>42402</v>
      </c>
      <c r="D395">
        <v>63602</v>
      </c>
      <c r="E395">
        <v>63767</v>
      </c>
      <c r="F395">
        <v>63767</v>
      </c>
      <c r="G395" t="s">
        <v>799</v>
      </c>
      <c r="H395" t="s">
        <v>800</v>
      </c>
      <c r="I395" t="s">
        <v>834</v>
      </c>
      <c r="J395" t="s">
        <v>835</v>
      </c>
      <c r="K395" t="s">
        <v>838</v>
      </c>
      <c r="L395" t="s">
        <v>839</v>
      </c>
      <c r="M395"/>
      <c r="N395"/>
      <c r="O395" s="187" t="s">
        <v>520</v>
      </c>
      <c r="P395" t="s">
        <v>59</v>
      </c>
      <c r="Q395" t="s">
        <v>468</v>
      </c>
      <c r="R395" s="185">
        <v>51101.937884615501</v>
      </c>
      <c r="S395" s="185">
        <v>204407.75153846201</v>
      </c>
      <c r="T395" s="186">
        <v>1</v>
      </c>
    </row>
    <row r="396" spans="1:20" x14ac:dyDescent="0.25">
      <c r="A396" s="198"/>
      <c r="B396">
        <v>0</v>
      </c>
      <c r="C396">
        <v>42402</v>
      </c>
      <c r="D396">
        <v>63602</v>
      </c>
      <c r="E396">
        <v>63933</v>
      </c>
      <c r="F396">
        <v>63933</v>
      </c>
      <c r="G396" t="s">
        <v>799</v>
      </c>
      <c r="H396" t="s">
        <v>800</v>
      </c>
      <c r="I396" t="s">
        <v>834</v>
      </c>
      <c r="J396" t="s">
        <v>835</v>
      </c>
      <c r="K396" t="s">
        <v>840</v>
      </c>
      <c r="L396" t="s">
        <v>841</v>
      </c>
      <c r="M396"/>
      <c r="N396"/>
      <c r="O396" s="187" t="s">
        <v>520</v>
      </c>
      <c r="P396" t="s">
        <v>59</v>
      </c>
      <c r="Q396" t="s">
        <v>475</v>
      </c>
      <c r="R396" s="185">
        <v>19295.011398461502</v>
      </c>
      <c r="S396" s="185">
        <v>214389.015538462</v>
      </c>
      <c r="T396" s="186">
        <v>3</v>
      </c>
    </row>
    <row r="397" spans="1:20" x14ac:dyDescent="0.25">
      <c r="A397" s="198"/>
      <c r="B397">
        <v>0</v>
      </c>
      <c r="C397">
        <v>42402</v>
      </c>
      <c r="D397">
        <v>63602</v>
      </c>
      <c r="E397">
        <v>63933</v>
      </c>
      <c r="F397">
        <v>63933</v>
      </c>
      <c r="G397" t="s">
        <v>799</v>
      </c>
      <c r="H397" t="s">
        <v>800</v>
      </c>
      <c r="I397" t="s">
        <v>834</v>
      </c>
      <c r="J397" t="s">
        <v>835</v>
      </c>
      <c r="K397" t="s">
        <v>840</v>
      </c>
      <c r="L397" t="s">
        <v>841</v>
      </c>
      <c r="M397"/>
      <c r="N397"/>
      <c r="O397" s="187" t="s">
        <v>520</v>
      </c>
      <c r="P397" t="s">
        <v>59</v>
      </c>
      <c r="Q397" t="s">
        <v>465</v>
      </c>
      <c r="R397" s="185">
        <v>68131.022153846206</v>
      </c>
      <c r="S397" s="185">
        <v>681310.22153846198</v>
      </c>
      <c r="T397" s="186">
        <v>8</v>
      </c>
    </row>
    <row r="398" spans="1:20" x14ac:dyDescent="0.25">
      <c r="A398" s="198"/>
      <c r="B398">
        <v>0</v>
      </c>
      <c r="C398">
        <v>42402</v>
      </c>
      <c r="D398">
        <v>63602</v>
      </c>
      <c r="E398">
        <v>63933</v>
      </c>
      <c r="F398">
        <v>63933</v>
      </c>
      <c r="G398" t="s">
        <v>799</v>
      </c>
      <c r="H398" t="s">
        <v>800</v>
      </c>
      <c r="I398" t="s">
        <v>834</v>
      </c>
      <c r="J398" t="s">
        <v>835</v>
      </c>
      <c r="K398" t="s">
        <v>840</v>
      </c>
      <c r="L398" t="s">
        <v>841</v>
      </c>
      <c r="M398"/>
      <c r="N398"/>
      <c r="O398" s="187" t="s">
        <v>520</v>
      </c>
      <c r="P398" t="s">
        <v>59</v>
      </c>
      <c r="Q398" t="s">
        <v>476</v>
      </c>
      <c r="R398" s="185">
        <v>88224.513561538406</v>
      </c>
      <c r="S398" s="185">
        <v>882245.13561538397</v>
      </c>
      <c r="T398" s="186">
        <v>11</v>
      </c>
    </row>
    <row r="399" spans="1:20" x14ac:dyDescent="0.25">
      <c r="A399" s="198"/>
      <c r="B399">
        <v>0</v>
      </c>
      <c r="C399">
        <v>42402</v>
      </c>
      <c r="D399">
        <v>63602</v>
      </c>
      <c r="E399">
        <v>63933</v>
      </c>
      <c r="F399">
        <v>63933</v>
      </c>
      <c r="G399" t="s">
        <v>799</v>
      </c>
      <c r="H399" t="s">
        <v>800</v>
      </c>
      <c r="I399" t="s">
        <v>834</v>
      </c>
      <c r="J399" t="s">
        <v>835</v>
      </c>
      <c r="K399" t="s">
        <v>840</v>
      </c>
      <c r="L399" t="s">
        <v>841</v>
      </c>
      <c r="M399"/>
      <c r="N399"/>
      <c r="O399" s="187" t="s">
        <v>520</v>
      </c>
      <c r="P399" t="s">
        <v>59</v>
      </c>
      <c r="Q399" t="s">
        <v>466</v>
      </c>
      <c r="R399" s="185">
        <v>257867.415576923</v>
      </c>
      <c r="S399" s="185">
        <v>1719116.10384615</v>
      </c>
      <c r="T399" s="186">
        <v>13</v>
      </c>
    </row>
    <row r="400" spans="1:20" x14ac:dyDescent="0.25">
      <c r="A400" s="198"/>
      <c r="B400">
        <v>0</v>
      </c>
      <c r="C400">
        <v>42402</v>
      </c>
      <c r="D400">
        <v>63602</v>
      </c>
      <c r="E400">
        <v>63933</v>
      </c>
      <c r="F400">
        <v>63933</v>
      </c>
      <c r="G400" t="s">
        <v>799</v>
      </c>
      <c r="H400" t="s">
        <v>800</v>
      </c>
      <c r="I400" t="s">
        <v>834</v>
      </c>
      <c r="J400" t="s">
        <v>835</v>
      </c>
      <c r="K400" t="s">
        <v>840</v>
      </c>
      <c r="L400" t="s">
        <v>841</v>
      </c>
      <c r="M400"/>
      <c r="N400"/>
      <c r="O400" s="187" t="s">
        <v>520</v>
      </c>
      <c r="P400" t="s">
        <v>59</v>
      </c>
      <c r="Q400" t="s">
        <v>467</v>
      </c>
      <c r="R400" s="185">
        <v>81331.9426153846</v>
      </c>
      <c r="S400" s="185">
        <v>406659.71307692298</v>
      </c>
      <c r="T400" s="186">
        <v>3</v>
      </c>
    </row>
    <row r="401" spans="1:20" x14ac:dyDescent="0.25">
      <c r="A401" s="198"/>
      <c r="B401">
        <v>0</v>
      </c>
      <c r="C401">
        <v>42402</v>
      </c>
      <c r="D401">
        <v>63602</v>
      </c>
      <c r="E401">
        <v>63933</v>
      </c>
      <c r="F401">
        <v>63933</v>
      </c>
      <c r="G401" t="s">
        <v>799</v>
      </c>
      <c r="H401" t="s">
        <v>800</v>
      </c>
      <c r="I401" t="s">
        <v>834</v>
      </c>
      <c r="J401" t="s">
        <v>835</v>
      </c>
      <c r="K401" t="s">
        <v>840</v>
      </c>
      <c r="L401" t="s">
        <v>841</v>
      </c>
      <c r="M401"/>
      <c r="N401"/>
      <c r="O401" s="187" t="s">
        <v>520</v>
      </c>
      <c r="P401" t="s">
        <v>59</v>
      </c>
      <c r="Q401" t="s">
        <v>468</v>
      </c>
      <c r="R401" s="185">
        <v>37645.448846153799</v>
      </c>
      <c r="S401" s="185">
        <v>150581.79538461499</v>
      </c>
      <c r="T401" s="186">
        <v>1</v>
      </c>
    </row>
    <row r="402" spans="1:20" x14ac:dyDescent="0.25">
      <c r="A402" s="198"/>
      <c r="B402">
        <v>0</v>
      </c>
      <c r="C402">
        <v>42402</v>
      </c>
      <c r="D402">
        <v>63602</v>
      </c>
      <c r="E402">
        <v>64264</v>
      </c>
      <c r="F402">
        <v>64264</v>
      </c>
      <c r="G402" t="s">
        <v>799</v>
      </c>
      <c r="H402" t="s">
        <v>800</v>
      </c>
      <c r="I402" t="s">
        <v>834</v>
      </c>
      <c r="J402" t="s">
        <v>835</v>
      </c>
      <c r="K402" t="s">
        <v>511</v>
      </c>
      <c r="L402" t="s">
        <v>842</v>
      </c>
      <c r="M402"/>
      <c r="N402"/>
      <c r="O402" s="187" t="s">
        <v>520</v>
      </c>
      <c r="P402" t="s">
        <v>59</v>
      </c>
      <c r="Q402" t="s">
        <v>471</v>
      </c>
      <c r="R402" s="185">
        <v>4905.7798769230803</v>
      </c>
      <c r="S402" s="185">
        <v>61322.248461538496</v>
      </c>
      <c r="T402" s="186">
        <v>1</v>
      </c>
    </row>
    <row r="403" spans="1:20" x14ac:dyDescent="0.25">
      <c r="A403" s="198"/>
      <c r="B403">
        <v>0</v>
      </c>
      <c r="C403">
        <v>42402</v>
      </c>
      <c r="D403">
        <v>63602</v>
      </c>
      <c r="E403">
        <v>64264</v>
      </c>
      <c r="F403">
        <v>64264</v>
      </c>
      <c r="G403" t="s">
        <v>799</v>
      </c>
      <c r="H403" t="s">
        <v>800</v>
      </c>
      <c r="I403" t="s">
        <v>834</v>
      </c>
      <c r="J403" t="s">
        <v>835</v>
      </c>
      <c r="K403" t="s">
        <v>511</v>
      </c>
      <c r="L403" t="s">
        <v>842</v>
      </c>
      <c r="M403"/>
      <c r="N403"/>
      <c r="O403" s="187" t="s">
        <v>520</v>
      </c>
      <c r="P403" t="s">
        <v>59</v>
      </c>
      <c r="Q403" t="s">
        <v>475</v>
      </c>
      <c r="R403" s="185">
        <v>46551.819946153897</v>
      </c>
      <c r="S403" s="185">
        <v>517242.44384615403</v>
      </c>
      <c r="T403" s="186">
        <v>8</v>
      </c>
    </row>
    <row r="404" spans="1:20" x14ac:dyDescent="0.25">
      <c r="A404" s="198"/>
      <c r="B404">
        <v>0</v>
      </c>
      <c r="C404">
        <v>42402</v>
      </c>
      <c r="D404">
        <v>63602</v>
      </c>
      <c r="E404">
        <v>64264</v>
      </c>
      <c r="F404">
        <v>64264</v>
      </c>
      <c r="G404" t="s">
        <v>799</v>
      </c>
      <c r="H404" t="s">
        <v>800</v>
      </c>
      <c r="I404" t="s">
        <v>834</v>
      </c>
      <c r="J404" t="s">
        <v>835</v>
      </c>
      <c r="K404" t="s">
        <v>511</v>
      </c>
      <c r="L404" t="s">
        <v>842</v>
      </c>
      <c r="M404"/>
      <c r="N404"/>
      <c r="O404" s="187" t="s">
        <v>520</v>
      </c>
      <c r="P404" t="s">
        <v>59</v>
      </c>
      <c r="Q404" t="s">
        <v>465</v>
      </c>
      <c r="R404" s="185">
        <v>73904.469338461495</v>
      </c>
      <c r="S404" s="185">
        <v>739044.69338461501</v>
      </c>
      <c r="T404" s="186">
        <v>8</v>
      </c>
    </row>
    <row r="405" spans="1:20" x14ac:dyDescent="0.25">
      <c r="A405" s="198"/>
      <c r="B405">
        <v>0</v>
      </c>
      <c r="C405">
        <v>42402</v>
      </c>
      <c r="D405">
        <v>63602</v>
      </c>
      <c r="E405">
        <v>64264</v>
      </c>
      <c r="F405">
        <v>64264</v>
      </c>
      <c r="G405" t="s">
        <v>799</v>
      </c>
      <c r="H405" t="s">
        <v>800</v>
      </c>
      <c r="I405" t="s">
        <v>834</v>
      </c>
      <c r="J405" t="s">
        <v>835</v>
      </c>
      <c r="K405" t="s">
        <v>511</v>
      </c>
      <c r="L405" t="s">
        <v>842</v>
      </c>
      <c r="M405"/>
      <c r="N405"/>
      <c r="O405" s="187" t="s">
        <v>520</v>
      </c>
      <c r="P405" t="s">
        <v>59</v>
      </c>
      <c r="Q405" t="s">
        <v>476</v>
      </c>
      <c r="R405" s="185">
        <v>191982.753692308</v>
      </c>
      <c r="S405" s="185">
        <v>1919827.53692308</v>
      </c>
      <c r="T405" s="186">
        <v>18</v>
      </c>
    </row>
    <row r="406" spans="1:20" x14ac:dyDescent="0.25">
      <c r="A406" s="198"/>
      <c r="B406">
        <v>0</v>
      </c>
      <c r="C406">
        <v>42402</v>
      </c>
      <c r="D406">
        <v>63602</v>
      </c>
      <c r="E406">
        <v>64264</v>
      </c>
      <c r="F406">
        <v>64264</v>
      </c>
      <c r="G406" t="s">
        <v>799</v>
      </c>
      <c r="H406" t="s">
        <v>800</v>
      </c>
      <c r="I406" t="s">
        <v>834</v>
      </c>
      <c r="J406" t="s">
        <v>835</v>
      </c>
      <c r="K406" t="s">
        <v>511</v>
      </c>
      <c r="L406" t="s">
        <v>842</v>
      </c>
      <c r="M406"/>
      <c r="N406"/>
      <c r="O406" s="187" t="s">
        <v>520</v>
      </c>
      <c r="P406" t="s">
        <v>59</v>
      </c>
      <c r="Q406" t="s">
        <v>466</v>
      </c>
      <c r="R406" s="185">
        <v>306974.88669230801</v>
      </c>
      <c r="S406" s="185">
        <v>2046499.24461538</v>
      </c>
      <c r="T406" s="186">
        <v>18</v>
      </c>
    </row>
    <row r="407" spans="1:20" x14ac:dyDescent="0.25">
      <c r="A407" s="198"/>
      <c r="B407">
        <v>0</v>
      </c>
      <c r="C407">
        <v>42402</v>
      </c>
      <c r="D407">
        <v>63602</v>
      </c>
      <c r="E407">
        <v>64264</v>
      </c>
      <c r="F407">
        <v>64264</v>
      </c>
      <c r="G407" t="s">
        <v>799</v>
      </c>
      <c r="H407" t="s">
        <v>800</v>
      </c>
      <c r="I407" t="s">
        <v>834</v>
      </c>
      <c r="J407" t="s">
        <v>835</v>
      </c>
      <c r="K407" t="s">
        <v>511</v>
      </c>
      <c r="L407" t="s">
        <v>842</v>
      </c>
      <c r="M407"/>
      <c r="N407"/>
      <c r="O407" s="187" t="s">
        <v>520</v>
      </c>
      <c r="P407" t="s">
        <v>59</v>
      </c>
      <c r="Q407" t="s">
        <v>467</v>
      </c>
      <c r="R407" s="185">
        <v>300303.91461538401</v>
      </c>
      <c r="S407" s="185">
        <v>1501519.5730769199</v>
      </c>
      <c r="T407" s="186">
        <v>10</v>
      </c>
    </row>
    <row r="408" spans="1:20" x14ac:dyDescent="0.25">
      <c r="A408" s="198"/>
      <c r="B408">
        <v>0</v>
      </c>
      <c r="C408">
        <v>42402</v>
      </c>
      <c r="D408">
        <v>63602</v>
      </c>
      <c r="E408">
        <v>64264</v>
      </c>
      <c r="F408">
        <v>64264</v>
      </c>
      <c r="G408" t="s">
        <v>799</v>
      </c>
      <c r="H408" t="s">
        <v>800</v>
      </c>
      <c r="I408" t="s">
        <v>834</v>
      </c>
      <c r="J408" t="s">
        <v>835</v>
      </c>
      <c r="K408" t="s">
        <v>511</v>
      </c>
      <c r="L408" t="s">
        <v>842</v>
      </c>
      <c r="M408"/>
      <c r="N408"/>
      <c r="O408" s="187" t="s">
        <v>520</v>
      </c>
      <c r="P408" t="s">
        <v>59</v>
      </c>
      <c r="Q408" t="s">
        <v>469</v>
      </c>
      <c r="R408" s="185">
        <v>83456.813730769194</v>
      </c>
      <c r="S408" s="185">
        <v>238448.03923076901</v>
      </c>
      <c r="T408" s="186">
        <v>1</v>
      </c>
    </row>
    <row r="409" spans="1:20" x14ac:dyDescent="0.25">
      <c r="A409" s="198"/>
      <c r="B409">
        <v>0</v>
      </c>
      <c r="C409">
        <v>42402</v>
      </c>
      <c r="D409">
        <v>63602</v>
      </c>
      <c r="E409">
        <v>66252</v>
      </c>
      <c r="F409">
        <v>66252</v>
      </c>
      <c r="G409" t="s">
        <v>799</v>
      </c>
      <c r="H409" t="s">
        <v>800</v>
      </c>
      <c r="I409" t="s">
        <v>834</v>
      </c>
      <c r="J409" t="s">
        <v>835</v>
      </c>
      <c r="K409" t="s">
        <v>334</v>
      </c>
      <c r="L409" t="s">
        <v>843</v>
      </c>
      <c r="M409"/>
      <c r="N409"/>
      <c r="O409" s="187" t="s">
        <v>520</v>
      </c>
      <c r="P409" t="s">
        <v>59</v>
      </c>
      <c r="Q409" t="s">
        <v>475</v>
      </c>
      <c r="R409" s="185">
        <v>13815.1633846154</v>
      </c>
      <c r="S409" s="185">
        <v>153501.81538461501</v>
      </c>
      <c r="T409" s="186">
        <v>2</v>
      </c>
    </row>
    <row r="410" spans="1:20" x14ac:dyDescent="0.25">
      <c r="A410" s="198"/>
      <c r="B410">
        <v>0</v>
      </c>
      <c r="C410">
        <v>42402</v>
      </c>
      <c r="D410">
        <v>63602</v>
      </c>
      <c r="E410">
        <v>66252</v>
      </c>
      <c r="F410">
        <v>66252</v>
      </c>
      <c r="G410" t="s">
        <v>799</v>
      </c>
      <c r="H410" t="s">
        <v>800</v>
      </c>
      <c r="I410" t="s">
        <v>834</v>
      </c>
      <c r="J410" t="s">
        <v>835</v>
      </c>
      <c r="K410" t="s">
        <v>334</v>
      </c>
      <c r="L410" t="s">
        <v>843</v>
      </c>
      <c r="M410"/>
      <c r="N410"/>
      <c r="O410" s="187" t="s">
        <v>520</v>
      </c>
      <c r="P410" t="s">
        <v>59</v>
      </c>
      <c r="Q410" t="s">
        <v>465</v>
      </c>
      <c r="R410" s="185">
        <v>64371.775646153801</v>
      </c>
      <c r="S410" s="185">
        <v>643717.75646153803</v>
      </c>
      <c r="T410" s="186">
        <v>7</v>
      </c>
    </row>
    <row r="411" spans="1:20" x14ac:dyDescent="0.25">
      <c r="A411" s="198"/>
      <c r="B411">
        <v>0</v>
      </c>
      <c r="C411">
        <v>42402</v>
      </c>
      <c r="D411">
        <v>63602</v>
      </c>
      <c r="E411">
        <v>66252</v>
      </c>
      <c r="F411">
        <v>66252</v>
      </c>
      <c r="G411" t="s">
        <v>799</v>
      </c>
      <c r="H411" t="s">
        <v>800</v>
      </c>
      <c r="I411" t="s">
        <v>834</v>
      </c>
      <c r="J411" t="s">
        <v>835</v>
      </c>
      <c r="K411" t="s">
        <v>334</v>
      </c>
      <c r="L411" t="s">
        <v>843</v>
      </c>
      <c r="M411"/>
      <c r="N411"/>
      <c r="O411" s="187" t="s">
        <v>520</v>
      </c>
      <c r="P411" t="s">
        <v>59</v>
      </c>
      <c r="Q411" t="s">
        <v>476</v>
      </c>
      <c r="R411" s="185">
        <v>402623.58147692302</v>
      </c>
      <c r="S411" s="185">
        <v>4026235.8147692299</v>
      </c>
      <c r="T411" s="186">
        <v>36</v>
      </c>
    </row>
    <row r="412" spans="1:20" x14ac:dyDescent="0.25">
      <c r="A412" s="198"/>
      <c r="B412">
        <v>0</v>
      </c>
      <c r="C412">
        <v>42402</v>
      </c>
      <c r="D412">
        <v>63602</v>
      </c>
      <c r="E412">
        <v>66252</v>
      </c>
      <c r="F412">
        <v>66252</v>
      </c>
      <c r="G412" t="s">
        <v>799</v>
      </c>
      <c r="H412" t="s">
        <v>800</v>
      </c>
      <c r="I412" t="s">
        <v>834</v>
      </c>
      <c r="J412" t="s">
        <v>835</v>
      </c>
      <c r="K412" t="s">
        <v>334</v>
      </c>
      <c r="L412" t="s">
        <v>843</v>
      </c>
      <c r="M412"/>
      <c r="N412"/>
      <c r="O412" s="187" t="s">
        <v>520</v>
      </c>
      <c r="P412" t="s">
        <v>59</v>
      </c>
      <c r="Q412" t="s">
        <v>466</v>
      </c>
      <c r="R412" s="185">
        <v>140709.70753846099</v>
      </c>
      <c r="S412" s="185">
        <v>938064.71692307701</v>
      </c>
      <c r="T412" s="186">
        <v>7</v>
      </c>
    </row>
    <row r="413" spans="1:20" x14ac:dyDescent="0.25">
      <c r="A413" s="198"/>
      <c r="B413">
        <v>0</v>
      </c>
      <c r="C413">
        <v>42402</v>
      </c>
      <c r="D413">
        <v>63602</v>
      </c>
      <c r="E413">
        <v>66252</v>
      </c>
      <c r="F413">
        <v>66252</v>
      </c>
      <c r="G413" t="s">
        <v>799</v>
      </c>
      <c r="H413" t="s">
        <v>800</v>
      </c>
      <c r="I413" t="s">
        <v>834</v>
      </c>
      <c r="J413" t="s">
        <v>835</v>
      </c>
      <c r="K413" t="s">
        <v>334</v>
      </c>
      <c r="L413" t="s">
        <v>843</v>
      </c>
      <c r="M413"/>
      <c r="N413"/>
      <c r="O413" s="187" t="s">
        <v>520</v>
      </c>
      <c r="P413" t="s">
        <v>59</v>
      </c>
      <c r="Q413" t="s">
        <v>467</v>
      </c>
      <c r="R413" s="185">
        <v>145299.71469230801</v>
      </c>
      <c r="S413" s="185">
        <v>726498.573461539</v>
      </c>
      <c r="T413" s="186">
        <v>5</v>
      </c>
    </row>
    <row r="414" spans="1:20" x14ac:dyDescent="0.25">
      <c r="A414" s="198"/>
      <c r="B414">
        <v>0</v>
      </c>
      <c r="C414">
        <v>42402</v>
      </c>
      <c r="D414">
        <v>63602</v>
      </c>
      <c r="E414">
        <v>66252</v>
      </c>
      <c r="F414">
        <v>66252</v>
      </c>
      <c r="G414" t="s">
        <v>799</v>
      </c>
      <c r="H414" t="s">
        <v>800</v>
      </c>
      <c r="I414" t="s">
        <v>834</v>
      </c>
      <c r="J414" t="s">
        <v>835</v>
      </c>
      <c r="K414" t="s">
        <v>334</v>
      </c>
      <c r="L414" t="s">
        <v>843</v>
      </c>
      <c r="M414"/>
      <c r="N414"/>
      <c r="O414" s="187" t="s">
        <v>520</v>
      </c>
      <c r="P414" t="s">
        <v>59</v>
      </c>
      <c r="Q414" t="s">
        <v>468</v>
      </c>
      <c r="R414" s="185">
        <v>44373.268846153798</v>
      </c>
      <c r="S414" s="185">
        <v>177493.07538461499</v>
      </c>
      <c r="T414" s="186">
        <v>1</v>
      </c>
    </row>
    <row r="415" spans="1:20" x14ac:dyDescent="0.25">
      <c r="A415" s="198"/>
      <c r="B415">
        <v>0</v>
      </c>
      <c r="C415">
        <v>42402</v>
      </c>
      <c r="D415">
        <v>63602</v>
      </c>
      <c r="E415">
        <v>74202</v>
      </c>
      <c r="F415">
        <v>74202</v>
      </c>
      <c r="G415" t="s">
        <v>799</v>
      </c>
      <c r="H415" t="s">
        <v>800</v>
      </c>
      <c r="I415" t="s">
        <v>834</v>
      </c>
      <c r="J415" t="s">
        <v>835</v>
      </c>
      <c r="K415" t="s">
        <v>844</v>
      </c>
      <c r="L415" t="s">
        <v>845</v>
      </c>
      <c r="M415"/>
      <c r="N415"/>
      <c r="O415" s="187" t="s">
        <v>520</v>
      </c>
      <c r="P415" t="s">
        <v>59</v>
      </c>
      <c r="Q415" t="s">
        <v>465</v>
      </c>
      <c r="R415" s="185">
        <v>10816.4942307692</v>
      </c>
      <c r="S415" s="185">
        <v>108164.94230769201</v>
      </c>
      <c r="T415" s="186">
        <v>1</v>
      </c>
    </row>
    <row r="416" spans="1:20" x14ac:dyDescent="0.25">
      <c r="A416" s="198"/>
      <c r="B416">
        <v>0</v>
      </c>
      <c r="C416">
        <v>42402</v>
      </c>
      <c r="D416">
        <v>63602</v>
      </c>
      <c r="E416">
        <v>74202</v>
      </c>
      <c r="F416">
        <v>74202</v>
      </c>
      <c r="G416" t="s">
        <v>799</v>
      </c>
      <c r="H416" t="s">
        <v>800</v>
      </c>
      <c r="I416" t="s">
        <v>834</v>
      </c>
      <c r="J416" t="s">
        <v>835</v>
      </c>
      <c r="K416" t="s">
        <v>844</v>
      </c>
      <c r="L416" t="s">
        <v>845</v>
      </c>
      <c r="M416"/>
      <c r="N416"/>
      <c r="O416" s="187" t="s">
        <v>520</v>
      </c>
      <c r="P416" t="s">
        <v>59</v>
      </c>
      <c r="Q416" t="s">
        <v>476</v>
      </c>
      <c r="R416" s="185">
        <v>14327.549307692299</v>
      </c>
      <c r="S416" s="185">
        <v>143275.49307692301</v>
      </c>
      <c r="T416" s="186">
        <v>2</v>
      </c>
    </row>
    <row r="417" spans="1:20" x14ac:dyDescent="0.25">
      <c r="A417" s="198"/>
      <c r="B417">
        <v>0</v>
      </c>
      <c r="C417">
        <v>42402</v>
      </c>
      <c r="D417">
        <v>63602</v>
      </c>
      <c r="E417">
        <v>74202</v>
      </c>
      <c r="F417">
        <v>74202</v>
      </c>
      <c r="G417" t="s">
        <v>799</v>
      </c>
      <c r="H417" t="s">
        <v>800</v>
      </c>
      <c r="I417" t="s">
        <v>834</v>
      </c>
      <c r="J417" t="s">
        <v>835</v>
      </c>
      <c r="K417" t="s">
        <v>844</v>
      </c>
      <c r="L417" t="s">
        <v>845</v>
      </c>
      <c r="M417"/>
      <c r="N417"/>
      <c r="O417" s="187" t="s">
        <v>520</v>
      </c>
      <c r="P417" t="s">
        <v>59</v>
      </c>
      <c r="Q417" t="s">
        <v>466</v>
      </c>
      <c r="R417" s="185">
        <v>93006.461884615303</v>
      </c>
      <c r="S417" s="185">
        <v>620043.07923076896</v>
      </c>
      <c r="T417" s="186">
        <v>5</v>
      </c>
    </row>
    <row r="418" spans="1:20" x14ac:dyDescent="0.25">
      <c r="A418" s="198"/>
      <c r="B418">
        <v>0</v>
      </c>
      <c r="C418">
        <v>42402</v>
      </c>
      <c r="D418">
        <v>63602</v>
      </c>
      <c r="E418">
        <v>74202</v>
      </c>
      <c r="F418">
        <v>74202</v>
      </c>
      <c r="G418" t="s">
        <v>799</v>
      </c>
      <c r="H418" t="s">
        <v>800</v>
      </c>
      <c r="I418" t="s">
        <v>834</v>
      </c>
      <c r="J418" t="s">
        <v>835</v>
      </c>
      <c r="K418" t="s">
        <v>844</v>
      </c>
      <c r="L418" t="s">
        <v>845</v>
      </c>
      <c r="M418"/>
      <c r="N418"/>
      <c r="O418" s="187" t="s">
        <v>520</v>
      </c>
      <c r="P418" t="s">
        <v>59</v>
      </c>
      <c r="Q418" t="s">
        <v>467</v>
      </c>
      <c r="R418" s="185">
        <v>91999.149846153799</v>
      </c>
      <c r="S418" s="185">
        <v>459995.749230769</v>
      </c>
      <c r="T418" s="186">
        <v>3</v>
      </c>
    </row>
    <row r="419" spans="1:20" x14ac:dyDescent="0.25">
      <c r="A419" s="198"/>
      <c r="B419">
        <v>0</v>
      </c>
      <c r="C419">
        <v>42402</v>
      </c>
      <c r="D419">
        <v>63602</v>
      </c>
      <c r="E419">
        <v>74202</v>
      </c>
      <c r="F419">
        <v>74202</v>
      </c>
      <c r="G419" t="s">
        <v>799</v>
      </c>
      <c r="H419" t="s">
        <v>800</v>
      </c>
      <c r="I419" t="s">
        <v>834</v>
      </c>
      <c r="J419" t="s">
        <v>835</v>
      </c>
      <c r="K419" t="s">
        <v>844</v>
      </c>
      <c r="L419" t="s">
        <v>845</v>
      </c>
      <c r="M419"/>
      <c r="N419"/>
      <c r="O419" s="187" t="s">
        <v>520</v>
      </c>
      <c r="P419" t="s">
        <v>59</v>
      </c>
      <c r="Q419" t="s">
        <v>468</v>
      </c>
      <c r="R419" s="185">
        <v>49452.614423077001</v>
      </c>
      <c r="S419" s="185">
        <v>197810.457692308</v>
      </c>
      <c r="T419" s="186">
        <v>1</v>
      </c>
    </row>
    <row r="420" spans="1:20" x14ac:dyDescent="0.25">
      <c r="A420" s="198"/>
      <c r="B420">
        <v>0</v>
      </c>
      <c r="C420">
        <v>42402</v>
      </c>
      <c r="D420">
        <v>84803</v>
      </c>
      <c r="E420">
        <v>84803</v>
      </c>
      <c r="F420">
        <v>84803</v>
      </c>
      <c r="G420" t="s">
        <v>799</v>
      </c>
      <c r="H420" t="s">
        <v>800</v>
      </c>
      <c r="I420" t="s">
        <v>458</v>
      </c>
      <c r="J420" t="s">
        <v>652</v>
      </c>
      <c r="K420"/>
      <c r="L420"/>
      <c r="M420"/>
      <c r="N420"/>
      <c r="O420" s="187" t="s">
        <v>520</v>
      </c>
      <c r="P420" t="s">
        <v>59</v>
      </c>
      <c r="Q420" t="s">
        <v>467</v>
      </c>
      <c r="R420" s="185">
        <v>118035.078153846</v>
      </c>
      <c r="S420" s="185">
        <v>590175.39076923102</v>
      </c>
      <c r="T420" s="186">
        <v>4</v>
      </c>
    </row>
    <row r="421" spans="1:20" x14ac:dyDescent="0.25">
      <c r="A421" s="198"/>
      <c r="B421">
        <v>0</v>
      </c>
      <c r="C421">
        <v>42402</v>
      </c>
      <c r="D421">
        <v>84803</v>
      </c>
      <c r="E421">
        <v>84803</v>
      </c>
      <c r="F421">
        <v>84803</v>
      </c>
      <c r="G421" t="s">
        <v>799</v>
      </c>
      <c r="H421" t="s">
        <v>800</v>
      </c>
      <c r="I421" t="s">
        <v>458</v>
      </c>
      <c r="J421" t="s">
        <v>652</v>
      </c>
      <c r="K421"/>
      <c r="L421"/>
      <c r="M421"/>
      <c r="N421"/>
      <c r="O421" s="187" t="s">
        <v>520</v>
      </c>
      <c r="P421" t="s">
        <v>59</v>
      </c>
      <c r="Q421" t="s">
        <v>469</v>
      </c>
      <c r="R421" s="185">
        <v>76901.079230769203</v>
      </c>
      <c r="S421" s="185">
        <v>219717.36923076899</v>
      </c>
      <c r="T421" s="186">
        <v>1</v>
      </c>
    </row>
    <row r="422" spans="1:20" x14ac:dyDescent="0.25">
      <c r="A422" s="198"/>
      <c r="B422">
        <v>0</v>
      </c>
      <c r="C422">
        <v>42402</v>
      </c>
      <c r="D422">
        <v>678417</v>
      </c>
      <c r="E422">
        <v>678417</v>
      </c>
      <c r="F422">
        <v>678417</v>
      </c>
      <c r="G422" t="s">
        <v>799</v>
      </c>
      <c r="H422" t="s">
        <v>800</v>
      </c>
      <c r="I422" t="s">
        <v>111</v>
      </c>
      <c r="J422" t="s">
        <v>846</v>
      </c>
      <c r="K422"/>
      <c r="L422"/>
      <c r="M422"/>
      <c r="N422"/>
      <c r="O422" s="187" t="s">
        <v>520</v>
      </c>
      <c r="P422" t="s">
        <v>59</v>
      </c>
      <c r="Q422" t="s">
        <v>471</v>
      </c>
      <c r="R422" s="185">
        <v>6279.9987692307704</v>
      </c>
      <c r="S422" s="185">
        <v>78499.984615384601</v>
      </c>
      <c r="T422" s="186">
        <v>1</v>
      </c>
    </row>
    <row r="423" spans="1:20" x14ac:dyDescent="0.25">
      <c r="A423" s="198"/>
      <c r="B423">
        <v>0</v>
      </c>
      <c r="C423">
        <v>42402</v>
      </c>
      <c r="D423">
        <v>678417</v>
      </c>
      <c r="E423">
        <v>678417</v>
      </c>
      <c r="F423">
        <v>678417</v>
      </c>
      <c r="G423" t="s">
        <v>799</v>
      </c>
      <c r="H423" t="s">
        <v>800</v>
      </c>
      <c r="I423" t="s">
        <v>111</v>
      </c>
      <c r="J423" t="s">
        <v>846</v>
      </c>
      <c r="K423"/>
      <c r="L423"/>
      <c r="M423"/>
      <c r="N423"/>
      <c r="O423" s="187" t="s">
        <v>520</v>
      </c>
      <c r="P423" t="s">
        <v>59</v>
      </c>
      <c r="Q423" t="s">
        <v>470</v>
      </c>
      <c r="R423" s="185">
        <v>161549.56073076901</v>
      </c>
      <c r="S423" s="185">
        <v>358999.02384615398</v>
      </c>
      <c r="T423" s="186">
        <v>1</v>
      </c>
    </row>
    <row r="424" spans="1:20" x14ac:dyDescent="0.25">
      <c r="A424" s="198"/>
      <c r="B424">
        <v>0</v>
      </c>
      <c r="C424">
        <v>42402</v>
      </c>
      <c r="D424">
        <v>678417</v>
      </c>
      <c r="E424">
        <v>678582</v>
      </c>
      <c r="F424">
        <v>678582</v>
      </c>
      <c r="G424" t="s">
        <v>799</v>
      </c>
      <c r="H424" t="s">
        <v>800</v>
      </c>
      <c r="I424" t="s">
        <v>111</v>
      </c>
      <c r="J424" t="s">
        <v>846</v>
      </c>
      <c r="K424" t="s">
        <v>858</v>
      </c>
      <c r="L424" t="s">
        <v>859</v>
      </c>
      <c r="M424"/>
      <c r="N424"/>
      <c r="O424" s="187" t="s">
        <v>520</v>
      </c>
      <c r="P424" t="s">
        <v>59</v>
      </c>
      <c r="Q424" t="s">
        <v>475</v>
      </c>
      <c r="R424" s="185">
        <v>12981.3385707692</v>
      </c>
      <c r="S424" s="185">
        <v>144237.09523076899</v>
      </c>
      <c r="T424" s="186">
        <v>2</v>
      </c>
    </row>
    <row r="425" spans="1:20" x14ac:dyDescent="0.25">
      <c r="A425" s="198"/>
      <c r="B425">
        <v>0</v>
      </c>
      <c r="C425">
        <v>42402</v>
      </c>
      <c r="D425">
        <v>678417</v>
      </c>
      <c r="E425">
        <v>678582</v>
      </c>
      <c r="F425">
        <v>678582</v>
      </c>
      <c r="G425" t="s">
        <v>799</v>
      </c>
      <c r="H425" t="s">
        <v>800</v>
      </c>
      <c r="I425" t="s">
        <v>111</v>
      </c>
      <c r="J425" t="s">
        <v>846</v>
      </c>
      <c r="K425" t="s">
        <v>858</v>
      </c>
      <c r="L425" t="s">
        <v>859</v>
      </c>
      <c r="M425"/>
      <c r="N425"/>
      <c r="O425" s="187" t="s">
        <v>520</v>
      </c>
      <c r="P425" t="s">
        <v>59</v>
      </c>
      <c r="Q425" t="s">
        <v>465</v>
      </c>
      <c r="R425" s="185">
        <v>18470.487692307699</v>
      </c>
      <c r="S425" s="185">
        <v>184704.87692307701</v>
      </c>
      <c r="T425" s="186">
        <v>2</v>
      </c>
    </row>
    <row r="426" spans="1:20" x14ac:dyDescent="0.25">
      <c r="A426" s="198"/>
      <c r="B426">
        <v>0</v>
      </c>
      <c r="C426">
        <v>42402</v>
      </c>
      <c r="D426">
        <v>678417</v>
      </c>
      <c r="E426">
        <v>678582</v>
      </c>
      <c r="F426">
        <v>678582</v>
      </c>
      <c r="G426" t="s">
        <v>799</v>
      </c>
      <c r="H426" t="s">
        <v>800</v>
      </c>
      <c r="I426" t="s">
        <v>111</v>
      </c>
      <c r="J426" t="s">
        <v>846</v>
      </c>
      <c r="K426" t="s">
        <v>858</v>
      </c>
      <c r="L426" t="s">
        <v>859</v>
      </c>
      <c r="M426"/>
      <c r="N426"/>
      <c r="O426" s="187" t="s">
        <v>520</v>
      </c>
      <c r="P426" t="s">
        <v>59</v>
      </c>
      <c r="Q426" t="s">
        <v>476</v>
      </c>
      <c r="R426" s="185">
        <v>69369.162999999899</v>
      </c>
      <c r="S426" s="185">
        <v>693691.63</v>
      </c>
      <c r="T426" s="186">
        <v>6</v>
      </c>
    </row>
    <row r="427" spans="1:20" x14ac:dyDescent="0.25">
      <c r="A427" s="198"/>
      <c r="B427">
        <v>0</v>
      </c>
      <c r="C427">
        <v>42402</v>
      </c>
      <c r="D427">
        <v>678417</v>
      </c>
      <c r="E427">
        <v>678582</v>
      </c>
      <c r="F427">
        <v>678582</v>
      </c>
      <c r="G427" t="s">
        <v>799</v>
      </c>
      <c r="H427" t="s">
        <v>800</v>
      </c>
      <c r="I427" t="s">
        <v>111</v>
      </c>
      <c r="J427" t="s">
        <v>846</v>
      </c>
      <c r="K427" t="s">
        <v>858</v>
      </c>
      <c r="L427" t="s">
        <v>859</v>
      </c>
      <c r="M427"/>
      <c r="N427"/>
      <c r="O427" s="187" t="s">
        <v>520</v>
      </c>
      <c r="P427" t="s">
        <v>59</v>
      </c>
      <c r="Q427" t="s">
        <v>466</v>
      </c>
      <c r="R427" s="185">
        <v>173776.42384615401</v>
      </c>
      <c r="S427" s="185">
        <v>1158509.49230769</v>
      </c>
      <c r="T427" s="186">
        <v>9</v>
      </c>
    </row>
    <row r="428" spans="1:20" x14ac:dyDescent="0.25">
      <c r="A428" s="198"/>
      <c r="B428">
        <v>0</v>
      </c>
      <c r="C428">
        <v>42402</v>
      </c>
      <c r="D428">
        <v>678417</v>
      </c>
      <c r="E428">
        <v>678582</v>
      </c>
      <c r="F428">
        <v>678582</v>
      </c>
      <c r="G428" t="s">
        <v>799</v>
      </c>
      <c r="H428" t="s">
        <v>800</v>
      </c>
      <c r="I428" t="s">
        <v>111</v>
      </c>
      <c r="J428" t="s">
        <v>846</v>
      </c>
      <c r="K428" t="s">
        <v>858</v>
      </c>
      <c r="L428" t="s">
        <v>859</v>
      </c>
      <c r="M428"/>
      <c r="N428"/>
      <c r="O428" s="187" t="s">
        <v>520</v>
      </c>
      <c r="P428" t="s">
        <v>59</v>
      </c>
      <c r="Q428" t="s">
        <v>467</v>
      </c>
      <c r="R428" s="185">
        <v>140528.677384615</v>
      </c>
      <c r="S428" s="185">
        <v>702643.38692307705</v>
      </c>
      <c r="T428" s="186">
        <v>5</v>
      </c>
    </row>
    <row r="429" spans="1:20" x14ac:dyDescent="0.25">
      <c r="A429" s="198"/>
      <c r="B429">
        <v>0</v>
      </c>
      <c r="C429">
        <v>42402</v>
      </c>
      <c r="D429">
        <v>678417</v>
      </c>
      <c r="E429">
        <v>678582</v>
      </c>
      <c r="F429">
        <v>678582</v>
      </c>
      <c r="G429" t="s">
        <v>799</v>
      </c>
      <c r="H429" t="s">
        <v>800</v>
      </c>
      <c r="I429" t="s">
        <v>111</v>
      </c>
      <c r="J429" t="s">
        <v>846</v>
      </c>
      <c r="K429" t="s">
        <v>858</v>
      </c>
      <c r="L429" t="s">
        <v>859</v>
      </c>
      <c r="M429"/>
      <c r="N429"/>
      <c r="O429" s="187" t="s">
        <v>520</v>
      </c>
      <c r="P429" t="s">
        <v>59</v>
      </c>
      <c r="Q429" t="s">
        <v>468</v>
      </c>
      <c r="R429" s="185">
        <v>45648.231538461499</v>
      </c>
      <c r="S429" s="185">
        <v>182592.926153846</v>
      </c>
      <c r="T429" s="186">
        <v>1</v>
      </c>
    </row>
    <row r="430" spans="1:20" x14ac:dyDescent="0.25">
      <c r="A430" s="198"/>
      <c r="B430">
        <v>0</v>
      </c>
      <c r="C430">
        <v>42402</v>
      </c>
      <c r="D430">
        <v>678417</v>
      </c>
      <c r="E430">
        <v>678748</v>
      </c>
      <c r="F430">
        <v>678748</v>
      </c>
      <c r="G430" t="s">
        <v>799</v>
      </c>
      <c r="H430" t="s">
        <v>800</v>
      </c>
      <c r="I430" t="s">
        <v>111</v>
      </c>
      <c r="J430" t="s">
        <v>846</v>
      </c>
      <c r="K430" t="s">
        <v>847</v>
      </c>
      <c r="L430" t="s">
        <v>848</v>
      </c>
      <c r="M430"/>
      <c r="N430"/>
      <c r="O430" s="187" t="s">
        <v>520</v>
      </c>
      <c r="P430" t="s">
        <v>59</v>
      </c>
      <c r="Q430" t="s">
        <v>471</v>
      </c>
      <c r="R430" s="185">
        <v>5309.5401230769203</v>
      </c>
      <c r="S430" s="185">
        <v>66369.251538461496</v>
      </c>
      <c r="T430" s="186">
        <v>1</v>
      </c>
    </row>
    <row r="431" spans="1:20" x14ac:dyDescent="0.25">
      <c r="A431" s="198"/>
      <c r="B431">
        <v>0</v>
      </c>
      <c r="C431">
        <v>42402</v>
      </c>
      <c r="D431">
        <v>678417</v>
      </c>
      <c r="E431">
        <v>678748</v>
      </c>
      <c r="F431">
        <v>678748</v>
      </c>
      <c r="G431" t="s">
        <v>799</v>
      </c>
      <c r="H431" t="s">
        <v>800</v>
      </c>
      <c r="I431" t="s">
        <v>111</v>
      </c>
      <c r="J431" t="s">
        <v>846</v>
      </c>
      <c r="K431" t="s">
        <v>847</v>
      </c>
      <c r="L431" t="s">
        <v>848</v>
      </c>
      <c r="M431"/>
      <c r="N431"/>
      <c r="O431" s="187" t="s">
        <v>520</v>
      </c>
      <c r="P431" t="s">
        <v>59</v>
      </c>
      <c r="Q431" t="s">
        <v>475</v>
      </c>
      <c r="R431" s="185">
        <v>27136.041161538498</v>
      </c>
      <c r="S431" s="185">
        <v>301511.568461538</v>
      </c>
      <c r="T431" s="186">
        <v>4</v>
      </c>
    </row>
    <row r="432" spans="1:20" x14ac:dyDescent="0.25">
      <c r="A432" s="198"/>
      <c r="B432">
        <v>0</v>
      </c>
      <c r="C432">
        <v>42402</v>
      </c>
      <c r="D432">
        <v>678417</v>
      </c>
      <c r="E432">
        <v>678748</v>
      </c>
      <c r="F432">
        <v>678748</v>
      </c>
      <c r="G432" t="s">
        <v>799</v>
      </c>
      <c r="H432" t="s">
        <v>800</v>
      </c>
      <c r="I432" t="s">
        <v>111</v>
      </c>
      <c r="J432" t="s">
        <v>846</v>
      </c>
      <c r="K432" t="s">
        <v>847</v>
      </c>
      <c r="L432" t="s">
        <v>848</v>
      </c>
      <c r="M432"/>
      <c r="N432"/>
      <c r="O432" s="187" t="s">
        <v>520</v>
      </c>
      <c r="P432" t="s">
        <v>59</v>
      </c>
      <c r="Q432" t="s">
        <v>465</v>
      </c>
      <c r="R432" s="185">
        <v>30990.981384615399</v>
      </c>
      <c r="S432" s="185">
        <v>309909.81384615402</v>
      </c>
      <c r="T432" s="186">
        <v>3</v>
      </c>
    </row>
    <row r="433" spans="1:20" x14ac:dyDescent="0.25">
      <c r="A433" s="198"/>
      <c r="B433">
        <v>0</v>
      </c>
      <c r="C433">
        <v>42402</v>
      </c>
      <c r="D433">
        <v>678417</v>
      </c>
      <c r="E433">
        <v>678748</v>
      </c>
      <c r="F433">
        <v>678748</v>
      </c>
      <c r="G433" t="s">
        <v>799</v>
      </c>
      <c r="H433" t="s">
        <v>800</v>
      </c>
      <c r="I433" t="s">
        <v>111</v>
      </c>
      <c r="J433" t="s">
        <v>846</v>
      </c>
      <c r="K433" t="s">
        <v>847</v>
      </c>
      <c r="L433" t="s">
        <v>848</v>
      </c>
      <c r="M433"/>
      <c r="N433"/>
      <c r="O433" s="187" t="s">
        <v>520</v>
      </c>
      <c r="P433" t="s">
        <v>59</v>
      </c>
      <c r="Q433" t="s">
        <v>476</v>
      </c>
      <c r="R433" s="185">
        <v>160777.45323846099</v>
      </c>
      <c r="S433" s="185">
        <v>1607774.53238462</v>
      </c>
      <c r="T433" s="186">
        <v>14</v>
      </c>
    </row>
    <row r="434" spans="1:20" x14ac:dyDescent="0.25">
      <c r="A434" s="198"/>
      <c r="B434">
        <v>0</v>
      </c>
      <c r="C434">
        <v>42402</v>
      </c>
      <c r="D434">
        <v>678417</v>
      </c>
      <c r="E434">
        <v>678748</v>
      </c>
      <c r="F434">
        <v>678748</v>
      </c>
      <c r="G434" t="s">
        <v>799</v>
      </c>
      <c r="H434" t="s">
        <v>800</v>
      </c>
      <c r="I434" t="s">
        <v>111</v>
      </c>
      <c r="J434" t="s">
        <v>846</v>
      </c>
      <c r="K434" t="s">
        <v>847</v>
      </c>
      <c r="L434" t="s">
        <v>848</v>
      </c>
      <c r="M434"/>
      <c r="N434"/>
      <c r="O434" s="187" t="s">
        <v>520</v>
      </c>
      <c r="P434" t="s">
        <v>59</v>
      </c>
      <c r="Q434" t="s">
        <v>466</v>
      </c>
      <c r="R434" s="185">
        <v>157652.030769231</v>
      </c>
      <c r="S434" s="185">
        <v>1051013.5384615399</v>
      </c>
      <c r="T434" s="186">
        <v>8</v>
      </c>
    </row>
    <row r="435" spans="1:20" x14ac:dyDescent="0.25">
      <c r="A435" s="198"/>
      <c r="B435">
        <v>0</v>
      </c>
      <c r="C435">
        <v>42402</v>
      </c>
      <c r="D435">
        <v>678417</v>
      </c>
      <c r="E435">
        <v>678748</v>
      </c>
      <c r="F435">
        <v>678748</v>
      </c>
      <c r="G435" t="s">
        <v>799</v>
      </c>
      <c r="H435" t="s">
        <v>800</v>
      </c>
      <c r="I435" t="s">
        <v>111</v>
      </c>
      <c r="J435" t="s">
        <v>846</v>
      </c>
      <c r="K435" t="s">
        <v>847</v>
      </c>
      <c r="L435" t="s">
        <v>848</v>
      </c>
      <c r="M435"/>
      <c r="N435"/>
      <c r="O435" s="187" t="s">
        <v>520</v>
      </c>
      <c r="P435" t="s">
        <v>59</v>
      </c>
      <c r="Q435" t="s">
        <v>467</v>
      </c>
      <c r="R435" s="185">
        <v>96339.328307692398</v>
      </c>
      <c r="S435" s="185">
        <v>481696.64153846202</v>
      </c>
      <c r="T435" s="186">
        <v>3</v>
      </c>
    </row>
    <row r="436" spans="1:20" x14ac:dyDescent="0.25">
      <c r="A436" s="198"/>
      <c r="B436">
        <v>0</v>
      </c>
      <c r="C436">
        <v>42402</v>
      </c>
      <c r="D436">
        <v>678417</v>
      </c>
      <c r="E436">
        <v>678748</v>
      </c>
      <c r="F436">
        <v>678748</v>
      </c>
      <c r="G436" t="s">
        <v>799</v>
      </c>
      <c r="H436" t="s">
        <v>800</v>
      </c>
      <c r="I436" t="s">
        <v>111</v>
      </c>
      <c r="J436" t="s">
        <v>846</v>
      </c>
      <c r="K436" t="s">
        <v>847</v>
      </c>
      <c r="L436" t="s">
        <v>848</v>
      </c>
      <c r="M436"/>
      <c r="N436"/>
      <c r="O436" s="187" t="s">
        <v>520</v>
      </c>
      <c r="P436" t="s">
        <v>59</v>
      </c>
      <c r="Q436" t="s">
        <v>468</v>
      </c>
      <c r="R436" s="185">
        <v>43418.268846153798</v>
      </c>
      <c r="S436" s="185">
        <v>173673.07538461499</v>
      </c>
      <c r="T436" s="186">
        <v>1</v>
      </c>
    </row>
    <row r="437" spans="1:20" x14ac:dyDescent="0.25">
      <c r="A437" s="198"/>
      <c r="B437">
        <v>0</v>
      </c>
      <c r="C437">
        <v>42402</v>
      </c>
      <c r="D437">
        <v>678417</v>
      </c>
      <c r="E437">
        <v>679079</v>
      </c>
      <c r="F437">
        <v>679079</v>
      </c>
      <c r="G437" t="s">
        <v>799</v>
      </c>
      <c r="H437" t="s">
        <v>800</v>
      </c>
      <c r="I437" t="s">
        <v>111</v>
      </c>
      <c r="J437" t="s">
        <v>846</v>
      </c>
      <c r="K437" t="s">
        <v>849</v>
      </c>
      <c r="L437" t="s">
        <v>850</v>
      </c>
      <c r="M437"/>
      <c r="N437"/>
      <c r="O437" s="187" t="s">
        <v>520</v>
      </c>
      <c r="P437" t="s">
        <v>59</v>
      </c>
      <c r="Q437" t="s">
        <v>471</v>
      </c>
      <c r="R437" s="185">
        <v>5311.8058461538503</v>
      </c>
      <c r="S437" s="185">
        <v>66397.573076923101</v>
      </c>
      <c r="T437" s="186">
        <v>1</v>
      </c>
    </row>
    <row r="438" spans="1:20" x14ac:dyDescent="0.25">
      <c r="A438" s="198"/>
      <c r="B438">
        <v>0</v>
      </c>
      <c r="C438">
        <v>42402</v>
      </c>
      <c r="D438">
        <v>678417</v>
      </c>
      <c r="E438">
        <v>679079</v>
      </c>
      <c r="F438">
        <v>679079</v>
      </c>
      <c r="G438" t="s">
        <v>799</v>
      </c>
      <c r="H438" t="s">
        <v>800</v>
      </c>
      <c r="I438" t="s">
        <v>111</v>
      </c>
      <c r="J438" t="s">
        <v>846</v>
      </c>
      <c r="K438" t="s">
        <v>849</v>
      </c>
      <c r="L438" t="s">
        <v>850</v>
      </c>
      <c r="M438"/>
      <c r="N438"/>
      <c r="O438" s="187" t="s">
        <v>520</v>
      </c>
      <c r="P438" t="s">
        <v>59</v>
      </c>
      <c r="Q438" t="s">
        <v>475</v>
      </c>
      <c r="R438" s="185">
        <v>31992.021720000001</v>
      </c>
      <c r="S438" s="185">
        <v>355466.908</v>
      </c>
      <c r="T438" s="186">
        <v>5</v>
      </c>
    </row>
    <row r="439" spans="1:20" x14ac:dyDescent="0.25">
      <c r="A439" s="198"/>
      <c r="B439">
        <v>0</v>
      </c>
      <c r="C439">
        <v>42402</v>
      </c>
      <c r="D439">
        <v>678417</v>
      </c>
      <c r="E439">
        <v>679079</v>
      </c>
      <c r="F439">
        <v>679079</v>
      </c>
      <c r="G439" t="s">
        <v>799</v>
      </c>
      <c r="H439" t="s">
        <v>800</v>
      </c>
      <c r="I439" t="s">
        <v>111</v>
      </c>
      <c r="J439" t="s">
        <v>846</v>
      </c>
      <c r="K439" t="s">
        <v>849</v>
      </c>
      <c r="L439" t="s">
        <v>850</v>
      </c>
      <c r="M439"/>
      <c r="N439"/>
      <c r="O439" s="187" t="s">
        <v>520</v>
      </c>
      <c r="P439" t="s">
        <v>59</v>
      </c>
      <c r="Q439" t="s">
        <v>465</v>
      </c>
      <c r="R439" s="185">
        <v>36007.2853076924</v>
      </c>
      <c r="S439" s="185">
        <v>360072.853076923</v>
      </c>
      <c r="T439" s="186">
        <v>4</v>
      </c>
    </row>
    <row r="440" spans="1:20" x14ac:dyDescent="0.25">
      <c r="A440" s="198"/>
      <c r="B440">
        <v>0</v>
      </c>
      <c r="C440">
        <v>42402</v>
      </c>
      <c r="D440">
        <v>678417</v>
      </c>
      <c r="E440">
        <v>679079</v>
      </c>
      <c r="F440">
        <v>679079</v>
      </c>
      <c r="G440" t="s">
        <v>799</v>
      </c>
      <c r="H440" t="s">
        <v>800</v>
      </c>
      <c r="I440" t="s">
        <v>111</v>
      </c>
      <c r="J440" t="s">
        <v>846</v>
      </c>
      <c r="K440" t="s">
        <v>849</v>
      </c>
      <c r="L440" t="s">
        <v>850</v>
      </c>
      <c r="M440"/>
      <c r="N440"/>
      <c r="O440" s="187" t="s">
        <v>520</v>
      </c>
      <c r="P440" t="s">
        <v>59</v>
      </c>
      <c r="Q440" t="s">
        <v>476</v>
      </c>
      <c r="R440" s="185">
        <v>135288.164307692</v>
      </c>
      <c r="S440" s="185">
        <v>1352881.64307692</v>
      </c>
      <c r="T440" s="186">
        <v>13</v>
      </c>
    </row>
    <row r="441" spans="1:20" x14ac:dyDescent="0.25">
      <c r="A441" s="198"/>
      <c r="B441">
        <v>0</v>
      </c>
      <c r="C441">
        <v>42402</v>
      </c>
      <c r="D441">
        <v>678417</v>
      </c>
      <c r="E441">
        <v>679079</v>
      </c>
      <c r="F441">
        <v>679079</v>
      </c>
      <c r="G441" t="s">
        <v>799</v>
      </c>
      <c r="H441" t="s">
        <v>800</v>
      </c>
      <c r="I441" t="s">
        <v>111</v>
      </c>
      <c r="J441" t="s">
        <v>846</v>
      </c>
      <c r="K441" t="s">
        <v>849</v>
      </c>
      <c r="L441" t="s">
        <v>850</v>
      </c>
      <c r="M441"/>
      <c r="N441"/>
      <c r="O441" s="187" t="s">
        <v>520</v>
      </c>
      <c r="P441" t="s">
        <v>59</v>
      </c>
      <c r="Q441" t="s">
        <v>466</v>
      </c>
      <c r="R441" s="185">
        <v>98604.634499999796</v>
      </c>
      <c r="S441" s="185">
        <v>657364.23</v>
      </c>
      <c r="T441" s="186">
        <v>5</v>
      </c>
    </row>
    <row r="442" spans="1:20" x14ac:dyDescent="0.25">
      <c r="A442" s="198"/>
      <c r="B442">
        <v>0</v>
      </c>
      <c r="C442">
        <v>42402</v>
      </c>
      <c r="D442">
        <v>678417</v>
      </c>
      <c r="E442">
        <v>679079</v>
      </c>
      <c r="F442">
        <v>679079</v>
      </c>
      <c r="G442" t="s">
        <v>799</v>
      </c>
      <c r="H442" t="s">
        <v>800</v>
      </c>
      <c r="I442" t="s">
        <v>111</v>
      </c>
      <c r="J442" t="s">
        <v>846</v>
      </c>
      <c r="K442" t="s">
        <v>849</v>
      </c>
      <c r="L442" t="s">
        <v>850</v>
      </c>
      <c r="M442"/>
      <c r="N442"/>
      <c r="O442" s="187" t="s">
        <v>520</v>
      </c>
      <c r="P442" t="s">
        <v>59</v>
      </c>
      <c r="Q442" t="s">
        <v>467</v>
      </c>
      <c r="R442" s="185">
        <v>86924.427384615396</v>
      </c>
      <c r="S442" s="185">
        <v>434622.13692307699</v>
      </c>
      <c r="T442" s="186">
        <v>3</v>
      </c>
    </row>
    <row r="443" spans="1:20" x14ac:dyDescent="0.25">
      <c r="A443" s="198"/>
      <c r="B443">
        <v>0</v>
      </c>
      <c r="C443">
        <v>42402</v>
      </c>
      <c r="D443">
        <v>678417</v>
      </c>
      <c r="E443">
        <v>679079</v>
      </c>
      <c r="F443">
        <v>679079</v>
      </c>
      <c r="G443" t="s">
        <v>799</v>
      </c>
      <c r="H443" t="s">
        <v>800</v>
      </c>
      <c r="I443" t="s">
        <v>111</v>
      </c>
      <c r="J443" t="s">
        <v>846</v>
      </c>
      <c r="K443" t="s">
        <v>849</v>
      </c>
      <c r="L443" t="s">
        <v>850</v>
      </c>
      <c r="M443"/>
      <c r="N443"/>
      <c r="O443" s="187" t="s">
        <v>520</v>
      </c>
      <c r="P443" t="s">
        <v>59</v>
      </c>
      <c r="Q443" t="s">
        <v>468</v>
      </c>
      <c r="R443" s="185">
        <v>41469.242692307802</v>
      </c>
      <c r="S443" s="185">
        <v>165876.970769231</v>
      </c>
      <c r="T443" s="186">
        <v>1</v>
      </c>
    </row>
    <row r="444" spans="1:20" x14ac:dyDescent="0.25">
      <c r="A444" s="198"/>
      <c r="B444">
        <v>0</v>
      </c>
      <c r="C444">
        <v>42402</v>
      </c>
      <c r="D444">
        <v>678417</v>
      </c>
      <c r="E444">
        <v>679742</v>
      </c>
      <c r="F444">
        <v>679742</v>
      </c>
      <c r="G444" t="s">
        <v>799</v>
      </c>
      <c r="H444" t="s">
        <v>800</v>
      </c>
      <c r="I444" t="s">
        <v>111</v>
      </c>
      <c r="J444" t="s">
        <v>846</v>
      </c>
      <c r="K444" t="s">
        <v>851</v>
      </c>
      <c r="L444" t="s">
        <v>852</v>
      </c>
      <c r="M444"/>
      <c r="N444"/>
      <c r="O444" s="187" t="s">
        <v>520</v>
      </c>
      <c r="P444" t="s">
        <v>59</v>
      </c>
      <c r="Q444" t="s">
        <v>471</v>
      </c>
      <c r="R444" s="185">
        <v>10504.974092307701</v>
      </c>
      <c r="S444" s="185">
        <v>131312.176153846</v>
      </c>
      <c r="T444" s="186">
        <v>2</v>
      </c>
    </row>
    <row r="445" spans="1:20" x14ac:dyDescent="0.25">
      <c r="A445" s="198"/>
      <c r="B445">
        <v>0</v>
      </c>
      <c r="C445">
        <v>42402</v>
      </c>
      <c r="D445">
        <v>678417</v>
      </c>
      <c r="E445">
        <v>679742</v>
      </c>
      <c r="F445">
        <v>679742</v>
      </c>
      <c r="G445" t="s">
        <v>799</v>
      </c>
      <c r="H445" t="s">
        <v>800</v>
      </c>
      <c r="I445" t="s">
        <v>111</v>
      </c>
      <c r="J445" t="s">
        <v>846</v>
      </c>
      <c r="K445" t="s">
        <v>851</v>
      </c>
      <c r="L445" t="s">
        <v>852</v>
      </c>
      <c r="M445"/>
      <c r="N445"/>
      <c r="O445" s="187" t="s">
        <v>520</v>
      </c>
      <c r="P445" t="s">
        <v>59</v>
      </c>
      <c r="Q445" t="s">
        <v>475</v>
      </c>
      <c r="R445" s="185">
        <v>38412.144616153899</v>
      </c>
      <c r="S445" s="185">
        <v>426801.60684615403</v>
      </c>
      <c r="T445" s="186">
        <v>7</v>
      </c>
    </row>
    <row r="446" spans="1:20" x14ac:dyDescent="0.25">
      <c r="A446" s="198"/>
      <c r="B446">
        <v>0</v>
      </c>
      <c r="C446">
        <v>42402</v>
      </c>
      <c r="D446">
        <v>678417</v>
      </c>
      <c r="E446">
        <v>679742</v>
      </c>
      <c r="F446">
        <v>679742</v>
      </c>
      <c r="G446" t="s">
        <v>799</v>
      </c>
      <c r="H446" t="s">
        <v>800</v>
      </c>
      <c r="I446" t="s">
        <v>111</v>
      </c>
      <c r="J446" t="s">
        <v>846</v>
      </c>
      <c r="K446" t="s">
        <v>851</v>
      </c>
      <c r="L446" t="s">
        <v>852</v>
      </c>
      <c r="M446"/>
      <c r="N446"/>
      <c r="O446" s="187" t="s">
        <v>520</v>
      </c>
      <c r="P446" t="s">
        <v>59</v>
      </c>
      <c r="Q446" t="s">
        <v>465</v>
      </c>
      <c r="R446" s="185">
        <v>78598.580384615401</v>
      </c>
      <c r="S446" s="185">
        <v>785985.80384615401</v>
      </c>
      <c r="T446" s="186">
        <v>8</v>
      </c>
    </row>
    <row r="447" spans="1:20" x14ac:dyDescent="0.25">
      <c r="A447" s="198"/>
      <c r="B447">
        <v>0</v>
      </c>
      <c r="C447">
        <v>42402</v>
      </c>
      <c r="D447">
        <v>678417</v>
      </c>
      <c r="E447">
        <v>679742</v>
      </c>
      <c r="F447">
        <v>679742</v>
      </c>
      <c r="G447" t="s">
        <v>799</v>
      </c>
      <c r="H447" t="s">
        <v>800</v>
      </c>
      <c r="I447" t="s">
        <v>111</v>
      </c>
      <c r="J447" t="s">
        <v>846</v>
      </c>
      <c r="K447" t="s">
        <v>851</v>
      </c>
      <c r="L447" t="s">
        <v>852</v>
      </c>
      <c r="M447"/>
      <c r="N447"/>
      <c r="O447" s="187" t="s">
        <v>520</v>
      </c>
      <c r="P447" t="s">
        <v>59</v>
      </c>
      <c r="Q447" t="s">
        <v>476</v>
      </c>
      <c r="R447" s="185">
        <v>217072.26046153801</v>
      </c>
      <c r="S447" s="185">
        <v>2170722.6046153801</v>
      </c>
      <c r="T447" s="186">
        <v>19</v>
      </c>
    </row>
    <row r="448" spans="1:20" x14ac:dyDescent="0.25">
      <c r="A448" s="198"/>
      <c r="B448">
        <v>0</v>
      </c>
      <c r="C448">
        <v>42402</v>
      </c>
      <c r="D448">
        <v>678417</v>
      </c>
      <c r="E448">
        <v>679742</v>
      </c>
      <c r="F448">
        <v>679742</v>
      </c>
      <c r="G448" t="s">
        <v>799</v>
      </c>
      <c r="H448" t="s">
        <v>800</v>
      </c>
      <c r="I448" t="s">
        <v>111</v>
      </c>
      <c r="J448" t="s">
        <v>846</v>
      </c>
      <c r="K448" t="s">
        <v>851</v>
      </c>
      <c r="L448" t="s">
        <v>852</v>
      </c>
      <c r="M448"/>
      <c r="N448"/>
      <c r="O448" s="187" t="s">
        <v>520</v>
      </c>
      <c r="P448" t="s">
        <v>59</v>
      </c>
      <c r="Q448" t="s">
        <v>466</v>
      </c>
      <c r="R448" s="185">
        <v>230782.62044999999</v>
      </c>
      <c r="S448" s="185">
        <v>1538550.8030000001</v>
      </c>
      <c r="T448" s="186">
        <v>12</v>
      </c>
    </row>
    <row r="449" spans="1:20" x14ac:dyDescent="0.25">
      <c r="A449" s="198"/>
      <c r="B449">
        <v>0</v>
      </c>
      <c r="C449">
        <v>42402</v>
      </c>
      <c r="D449">
        <v>678417</v>
      </c>
      <c r="E449">
        <v>679742</v>
      </c>
      <c r="F449">
        <v>679742</v>
      </c>
      <c r="G449" t="s">
        <v>799</v>
      </c>
      <c r="H449" t="s">
        <v>800</v>
      </c>
      <c r="I449" t="s">
        <v>111</v>
      </c>
      <c r="J449" t="s">
        <v>846</v>
      </c>
      <c r="K449" t="s">
        <v>851</v>
      </c>
      <c r="L449" t="s">
        <v>852</v>
      </c>
      <c r="M449"/>
      <c r="N449"/>
      <c r="O449" s="187" t="s">
        <v>520</v>
      </c>
      <c r="P449" t="s">
        <v>59</v>
      </c>
      <c r="Q449" t="s">
        <v>467</v>
      </c>
      <c r="R449" s="185">
        <v>163102.89353846101</v>
      </c>
      <c r="S449" s="185">
        <v>815514.46769230801</v>
      </c>
      <c r="T449" s="186">
        <v>6</v>
      </c>
    </row>
    <row r="450" spans="1:20" x14ac:dyDescent="0.25">
      <c r="A450" s="198"/>
      <c r="B450">
        <v>0</v>
      </c>
      <c r="C450">
        <v>42402</v>
      </c>
      <c r="D450">
        <v>678417</v>
      </c>
      <c r="E450">
        <v>679742</v>
      </c>
      <c r="F450">
        <v>679742</v>
      </c>
      <c r="G450" t="s">
        <v>799</v>
      </c>
      <c r="H450" t="s">
        <v>800</v>
      </c>
      <c r="I450" t="s">
        <v>111</v>
      </c>
      <c r="J450" t="s">
        <v>846</v>
      </c>
      <c r="K450" t="s">
        <v>851</v>
      </c>
      <c r="L450" t="s">
        <v>852</v>
      </c>
      <c r="M450"/>
      <c r="N450"/>
      <c r="O450" s="187" t="s">
        <v>520</v>
      </c>
      <c r="P450" t="s">
        <v>59</v>
      </c>
      <c r="Q450" t="s">
        <v>468</v>
      </c>
      <c r="R450" s="185">
        <v>47171.25</v>
      </c>
      <c r="S450" s="185">
        <v>188685</v>
      </c>
      <c r="T450" s="186">
        <v>1</v>
      </c>
    </row>
    <row r="451" spans="1:20" x14ac:dyDescent="0.25">
      <c r="A451" s="198"/>
      <c r="B451">
        <v>0</v>
      </c>
      <c r="C451">
        <v>42402</v>
      </c>
      <c r="D451">
        <v>678417</v>
      </c>
      <c r="E451">
        <v>681067</v>
      </c>
      <c r="F451">
        <v>681067</v>
      </c>
      <c r="G451" t="s">
        <v>799</v>
      </c>
      <c r="H451" t="s">
        <v>800</v>
      </c>
      <c r="I451" t="s">
        <v>111</v>
      </c>
      <c r="J451" t="s">
        <v>846</v>
      </c>
      <c r="K451" t="s">
        <v>853</v>
      </c>
      <c r="L451" t="s">
        <v>854</v>
      </c>
      <c r="M451"/>
      <c r="N451"/>
      <c r="O451" s="187" t="s">
        <v>520</v>
      </c>
      <c r="P451" t="s">
        <v>59</v>
      </c>
      <c r="Q451" t="s">
        <v>471</v>
      </c>
      <c r="R451" s="185">
        <v>4960.61846153846</v>
      </c>
      <c r="S451" s="185">
        <v>62007.730769230802</v>
      </c>
      <c r="T451" s="186">
        <v>1</v>
      </c>
    </row>
    <row r="452" spans="1:20" x14ac:dyDescent="0.25">
      <c r="A452" s="198"/>
      <c r="B452">
        <v>0</v>
      </c>
      <c r="C452">
        <v>42402</v>
      </c>
      <c r="D452">
        <v>678417</v>
      </c>
      <c r="E452">
        <v>681067</v>
      </c>
      <c r="F452">
        <v>681067</v>
      </c>
      <c r="G452" t="s">
        <v>799</v>
      </c>
      <c r="H452" t="s">
        <v>800</v>
      </c>
      <c r="I452" t="s">
        <v>111</v>
      </c>
      <c r="J452" t="s">
        <v>846</v>
      </c>
      <c r="K452" t="s">
        <v>853</v>
      </c>
      <c r="L452" t="s">
        <v>854</v>
      </c>
      <c r="M452"/>
      <c r="N452"/>
      <c r="O452" s="187" t="s">
        <v>520</v>
      </c>
      <c r="P452" t="s">
        <v>59</v>
      </c>
      <c r="Q452" t="s">
        <v>475</v>
      </c>
      <c r="R452" s="185">
        <v>34097.6468769231</v>
      </c>
      <c r="S452" s="185">
        <v>378862.74307692301</v>
      </c>
      <c r="T452" s="186">
        <v>5</v>
      </c>
    </row>
    <row r="453" spans="1:20" x14ac:dyDescent="0.25">
      <c r="A453" s="198"/>
      <c r="B453">
        <v>0</v>
      </c>
      <c r="C453">
        <v>42402</v>
      </c>
      <c r="D453">
        <v>678417</v>
      </c>
      <c r="E453">
        <v>681067</v>
      </c>
      <c r="F453">
        <v>681067</v>
      </c>
      <c r="G453" t="s">
        <v>799</v>
      </c>
      <c r="H453" t="s">
        <v>800</v>
      </c>
      <c r="I453" t="s">
        <v>111</v>
      </c>
      <c r="J453" t="s">
        <v>846</v>
      </c>
      <c r="K453" t="s">
        <v>853</v>
      </c>
      <c r="L453" t="s">
        <v>854</v>
      </c>
      <c r="M453"/>
      <c r="N453"/>
      <c r="O453" s="187" t="s">
        <v>520</v>
      </c>
      <c r="P453" t="s">
        <v>59</v>
      </c>
      <c r="Q453" t="s">
        <v>465</v>
      </c>
      <c r="R453" s="185">
        <v>25963.152461538401</v>
      </c>
      <c r="S453" s="185">
        <v>259631.52461538499</v>
      </c>
      <c r="T453" s="186">
        <v>3</v>
      </c>
    </row>
    <row r="454" spans="1:20" x14ac:dyDescent="0.25">
      <c r="A454" s="198"/>
      <c r="B454">
        <v>0</v>
      </c>
      <c r="C454">
        <v>42402</v>
      </c>
      <c r="D454">
        <v>678417</v>
      </c>
      <c r="E454">
        <v>681067</v>
      </c>
      <c r="F454">
        <v>681067</v>
      </c>
      <c r="G454" t="s">
        <v>799</v>
      </c>
      <c r="H454" t="s">
        <v>800</v>
      </c>
      <c r="I454" t="s">
        <v>111</v>
      </c>
      <c r="J454" t="s">
        <v>846</v>
      </c>
      <c r="K454" t="s">
        <v>853</v>
      </c>
      <c r="L454" t="s">
        <v>854</v>
      </c>
      <c r="M454"/>
      <c r="N454"/>
      <c r="O454" s="187" t="s">
        <v>520</v>
      </c>
      <c r="P454" t="s">
        <v>59</v>
      </c>
      <c r="Q454" t="s">
        <v>476</v>
      </c>
      <c r="R454" s="185">
        <v>141892.479207692</v>
      </c>
      <c r="S454" s="185">
        <v>1418924.7920769199</v>
      </c>
      <c r="T454" s="186">
        <v>13</v>
      </c>
    </row>
    <row r="455" spans="1:20" x14ac:dyDescent="0.25">
      <c r="A455" s="198"/>
      <c r="B455">
        <v>0</v>
      </c>
      <c r="C455">
        <v>42402</v>
      </c>
      <c r="D455">
        <v>678417</v>
      </c>
      <c r="E455">
        <v>681067</v>
      </c>
      <c r="F455">
        <v>681067</v>
      </c>
      <c r="G455" t="s">
        <v>799</v>
      </c>
      <c r="H455" t="s">
        <v>800</v>
      </c>
      <c r="I455" t="s">
        <v>111</v>
      </c>
      <c r="J455" t="s">
        <v>846</v>
      </c>
      <c r="K455" t="s">
        <v>853</v>
      </c>
      <c r="L455" t="s">
        <v>854</v>
      </c>
      <c r="M455"/>
      <c r="N455"/>
      <c r="O455" s="187" t="s">
        <v>520</v>
      </c>
      <c r="P455" t="s">
        <v>59</v>
      </c>
      <c r="Q455" t="s">
        <v>466</v>
      </c>
      <c r="R455" s="185">
        <v>122664.45288461501</v>
      </c>
      <c r="S455" s="185">
        <v>817763.01923076902</v>
      </c>
      <c r="T455" s="186">
        <v>7</v>
      </c>
    </row>
    <row r="456" spans="1:20" x14ac:dyDescent="0.25">
      <c r="A456" s="198"/>
      <c r="B456">
        <v>0</v>
      </c>
      <c r="C456">
        <v>42402</v>
      </c>
      <c r="D456">
        <v>678417</v>
      </c>
      <c r="E456">
        <v>681067</v>
      </c>
      <c r="F456">
        <v>681067</v>
      </c>
      <c r="G456" t="s">
        <v>799</v>
      </c>
      <c r="H456" t="s">
        <v>800</v>
      </c>
      <c r="I456" t="s">
        <v>111</v>
      </c>
      <c r="J456" t="s">
        <v>846</v>
      </c>
      <c r="K456" t="s">
        <v>853</v>
      </c>
      <c r="L456" t="s">
        <v>854</v>
      </c>
      <c r="M456"/>
      <c r="N456"/>
      <c r="O456" s="187" t="s">
        <v>520</v>
      </c>
      <c r="P456" t="s">
        <v>59</v>
      </c>
      <c r="Q456" t="s">
        <v>467</v>
      </c>
      <c r="R456" s="185">
        <v>74909.320276922997</v>
      </c>
      <c r="S456" s="185">
        <v>374546.601384615</v>
      </c>
      <c r="T456" s="186">
        <v>3</v>
      </c>
    </row>
    <row r="457" spans="1:20" x14ac:dyDescent="0.25">
      <c r="A457" s="198"/>
      <c r="B457">
        <v>0</v>
      </c>
      <c r="C457">
        <v>42402</v>
      </c>
      <c r="D457">
        <v>678417</v>
      </c>
      <c r="E457">
        <v>681067</v>
      </c>
      <c r="F457">
        <v>681067</v>
      </c>
      <c r="G457" t="s">
        <v>799</v>
      </c>
      <c r="H457" t="s">
        <v>800</v>
      </c>
      <c r="I457" t="s">
        <v>111</v>
      </c>
      <c r="J457" t="s">
        <v>846</v>
      </c>
      <c r="K457" t="s">
        <v>853</v>
      </c>
      <c r="L457" t="s">
        <v>854</v>
      </c>
      <c r="M457"/>
      <c r="N457"/>
      <c r="O457" s="187" t="s">
        <v>520</v>
      </c>
      <c r="P457" t="s">
        <v>59</v>
      </c>
      <c r="Q457" t="s">
        <v>468</v>
      </c>
      <c r="R457" s="185">
        <v>51101.937884615501</v>
      </c>
      <c r="S457" s="185">
        <v>204407.75153846201</v>
      </c>
      <c r="T457" s="186">
        <v>1</v>
      </c>
    </row>
    <row r="458" spans="1:20" x14ac:dyDescent="0.25">
      <c r="A458" s="198"/>
      <c r="B458">
        <v>0</v>
      </c>
      <c r="C458">
        <v>42402</v>
      </c>
      <c r="D458">
        <v>678417</v>
      </c>
      <c r="E458">
        <v>683717</v>
      </c>
      <c r="F458">
        <v>683717</v>
      </c>
      <c r="G458" t="s">
        <v>799</v>
      </c>
      <c r="H458" t="s">
        <v>800</v>
      </c>
      <c r="I458" t="s">
        <v>111</v>
      </c>
      <c r="J458" t="s">
        <v>846</v>
      </c>
      <c r="K458" t="s">
        <v>855</v>
      </c>
      <c r="L458" t="s">
        <v>856</v>
      </c>
      <c r="M458"/>
      <c r="N458"/>
      <c r="O458" s="187" t="s">
        <v>520</v>
      </c>
      <c r="P458" t="s">
        <v>59</v>
      </c>
      <c r="Q458" t="s">
        <v>475</v>
      </c>
      <c r="R458" s="185">
        <v>6481.6230115384697</v>
      </c>
      <c r="S458" s="185">
        <v>72018.033461538507</v>
      </c>
      <c r="T458" s="186">
        <v>1</v>
      </c>
    </row>
    <row r="459" spans="1:20" x14ac:dyDescent="0.25">
      <c r="A459" s="198"/>
      <c r="B459">
        <v>0</v>
      </c>
      <c r="C459">
        <v>42402</v>
      </c>
      <c r="D459">
        <v>678417</v>
      </c>
      <c r="E459">
        <v>683717</v>
      </c>
      <c r="F459">
        <v>683717</v>
      </c>
      <c r="G459" t="s">
        <v>799</v>
      </c>
      <c r="H459" t="s">
        <v>800</v>
      </c>
      <c r="I459" t="s">
        <v>111</v>
      </c>
      <c r="J459" t="s">
        <v>846</v>
      </c>
      <c r="K459" t="s">
        <v>855</v>
      </c>
      <c r="L459" t="s">
        <v>856</v>
      </c>
      <c r="M459"/>
      <c r="N459"/>
      <c r="O459" s="187" t="s">
        <v>520</v>
      </c>
      <c r="P459" t="s">
        <v>59</v>
      </c>
      <c r="Q459" t="s">
        <v>476</v>
      </c>
      <c r="R459" s="185">
        <v>96220.585769230893</v>
      </c>
      <c r="S459" s="185">
        <v>962205.85769230803</v>
      </c>
      <c r="T459" s="186">
        <v>9</v>
      </c>
    </row>
    <row r="460" spans="1:20" x14ac:dyDescent="0.25">
      <c r="A460" s="198"/>
      <c r="B460">
        <v>0</v>
      </c>
      <c r="C460">
        <v>42402</v>
      </c>
      <c r="D460">
        <v>678417</v>
      </c>
      <c r="E460">
        <v>683717</v>
      </c>
      <c r="F460">
        <v>683717</v>
      </c>
      <c r="G460" t="s">
        <v>799</v>
      </c>
      <c r="H460" t="s">
        <v>800</v>
      </c>
      <c r="I460" t="s">
        <v>111</v>
      </c>
      <c r="J460" t="s">
        <v>846</v>
      </c>
      <c r="K460" t="s">
        <v>855</v>
      </c>
      <c r="L460" t="s">
        <v>856</v>
      </c>
      <c r="M460"/>
      <c r="N460"/>
      <c r="O460" s="187" t="s">
        <v>520</v>
      </c>
      <c r="P460" t="s">
        <v>59</v>
      </c>
      <c r="Q460" t="s">
        <v>466</v>
      </c>
      <c r="R460" s="185">
        <v>42938.700692307801</v>
      </c>
      <c r="S460" s="185">
        <v>286258.00461538503</v>
      </c>
      <c r="T460" s="186">
        <v>2</v>
      </c>
    </row>
    <row r="461" spans="1:20" x14ac:dyDescent="0.25">
      <c r="A461" s="198"/>
      <c r="B461">
        <v>0</v>
      </c>
      <c r="C461">
        <v>42402</v>
      </c>
      <c r="D461">
        <v>678417</v>
      </c>
      <c r="E461">
        <v>683717</v>
      </c>
      <c r="F461">
        <v>683717</v>
      </c>
      <c r="G461" t="s">
        <v>799</v>
      </c>
      <c r="H461" t="s">
        <v>800</v>
      </c>
      <c r="I461" t="s">
        <v>111</v>
      </c>
      <c r="J461" t="s">
        <v>846</v>
      </c>
      <c r="K461" t="s">
        <v>855</v>
      </c>
      <c r="L461" t="s">
        <v>856</v>
      </c>
      <c r="M461"/>
      <c r="N461"/>
      <c r="O461" s="187" t="s">
        <v>520</v>
      </c>
      <c r="P461" t="s">
        <v>59</v>
      </c>
      <c r="Q461" t="s">
        <v>467</v>
      </c>
      <c r="R461" s="185">
        <v>73875.852153846106</v>
      </c>
      <c r="S461" s="185">
        <v>369379.26076923101</v>
      </c>
      <c r="T461" s="186">
        <v>3</v>
      </c>
    </row>
    <row r="462" spans="1:20" x14ac:dyDescent="0.25">
      <c r="A462" s="198"/>
      <c r="B462">
        <v>0</v>
      </c>
      <c r="C462">
        <v>42402</v>
      </c>
      <c r="D462">
        <v>678417</v>
      </c>
      <c r="E462">
        <v>683717</v>
      </c>
      <c r="F462">
        <v>683717</v>
      </c>
      <c r="G462" t="s">
        <v>799</v>
      </c>
      <c r="H462" t="s">
        <v>800</v>
      </c>
      <c r="I462" t="s">
        <v>111</v>
      </c>
      <c r="J462" t="s">
        <v>846</v>
      </c>
      <c r="K462" t="s">
        <v>855</v>
      </c>
      <c r="L462" t="s">
        <v>856</v>
      </c>
      <c r="M462"/>
      <c r="N462"/>
      <c r="O462" s="187" t="s">
        <v>520</v>
      </c>
      <c r="P462" t="s">
        <v>59</v>
      </c>
      <c r="Q462" t="s">
        <v>468</v>
      </c>
      <c r="R462" s="185">
        <v>45937.514230769302</v>
      </c>
      <c r="S462" s="185">
        <v>183750.05692307701</v>
      </c>
      <c r="T462" s="186">
        <v>1</v>
      </c>
    </row>
    <row r="463" spans="1:20" x14ac:dyDescent="0.25">
      <c r="A463" s="198"/>
      <c r="B463">
        <v>0</v>
      </c>
      <c r="C463">
        <v>42402</v>
      </c>
      <c r="D463">
        <v>678417</v>
      </c>
      <c r="E463">
        <v>720818</v>
      </c>
      <c r="F463">
        <v>720818</v>
      </c>
      <c r="G463" t="s">
        <v>799</v>
      </c>
      <c r="H463" t="s">
        <v>800</v>
      </c>
      <c r="I463" t="s">
        <v>111</v>
      </c>
      <c r="J463" t="s">
        <v>846</v>
      </c>
      <c r="K463" t="s">
        <v>574</v>
      </c>
      <c r="L463" t="s">
        <v>857</v>
      </c>
      <c r="M463"/>
      <c r="N463"/>
      <c r="O463" s="187" t="s">
        <v>520</v>
      </c>
      <c r="P463" t="s">
        <v>59</v>
      </c>
      <c r="Q463" t="s">
        <v>466</v>
      </c>
      <c r="R463" s="185">
        <v>21589.826192307799</v>
      </c>
      <c r="S463" s="185">
        <v>143932.17461538501</v>
      </c>
      <c r="T463" s="186">
        <v>1</v>
      </c>
    </row>
    <row r="464" spans="1:20" x14ac:dyDescent="0.25">
      <c r="A464" s="198"/>
      <c r="B464">
        <v>0</v>
      </c>
      <c r="C464">
        <v>42402</v>
      </c>
      <c r="D464">
        <v>678417</v>
      </c>
      <c r="E464">
        <v>720818</v>
      </c>
      <c r="F464">
        <v>720818</v>
      </c>
      <c r="G464" t="s">
        <v>799</v>
      </c>
      <c r="H464" t="s">
        <v>800</v>
      </c>
      <c r="I464" t="s">
        <v>111</v>
      </c>
      <c r="J464" t="s">
        <v>846</v>
      </c>
      <c r="K464" t="s">
        <v>574</v>
      </c>
      <c r="L464" t="s">
        <v>857</v>
      </c>
      <c r="M464"/>
      <c r="N464"/>
      <c r="O464" s="187" t="s">
        <v>520</v>
      </c>
      <c r="P464" t="s">
        <v>59</v>
      </c>
      <c r="Q464" t="s">
        <v>467</v>
      </c>
      <c r="R464" s="185">
        <v>62333.173384615402</v>
      </c>
      <c r="S464" s="185">
        <v>311665.86692307697</v>
      </c>
      <c r="T464" s="186">
        <v>2</v>
      </c>
    </row>
    <row r="465" spans="1:20" x14ac:dyDescent="0.25">
      <c r="A465" s="198"/>
      <c r="B465">
        <v>0</v>
      </c>
      <c r="C465">
        <v>42402</v>
      </c>
      <c r="D465">
        <v>678417</v>
      </c>
      <c r="E465">
        <v>720818</v>
      </c>
      <c r="F465">
        <v>720818</v>
      </c>
      <c r="G465" t="s">
        <v>799</v>
      </c>
      <c r="H465" t="s">
        <v>800</v>
      </c>
      <c r="I465" t="s">
        <v>111</v>
      </c>
      <c r="J465" t="s">
        <v>846</v>
      </c>
      <c r="K465" t="s">
        <v>574</v>
      </c>
      <c r="L465" t="s">
        <v>857</v>
      </c>
      <c r="M465"/>
      <c r="N465"/>
      <c r="O465" s="187" t="s">
        <v>520</v>
      </c>
      <c r="P465" t="s">
        <v>59</v>
      </c>
      <c r="Q465" t="s">
        <v>469</v>
      </c>
      <c r="R465" s="185">
        <v>84390.650884615199</v>
      </c>
      <c r="S465" s="185">
        <v>241116.145384615</v>
      </c>
      <c r="T465" s="186">
        <v>1</v>
      </c>
    </row>
    <row r="466" spans="1:20" x14ac:dyDescent="0.25">
      <c r="A466" s="198"/>
      <c r="B466">
        <v>0</v>
      </c>
      <c r="C466">
        <v>2713705</v>
      </c>
      <c r="D466">
        <v>2713705</v>
      </c>
      <c r="E466">
        <v>2713705</v>
      </c>
      <c r="F466">
        <v>2713705</v>
      </c>
      <c r="G466" t="s">
        <v>861</v>
      </c>
      <c r="H466" t="s">
        <v>987</v>
      </c>
      <c r="I466"/>
      <c r="J466"/>
      <c r="K466"/>
      <c r="L466"/>
      <c r="M466"/>
      <c r="N466"/>
      <c r="O466" s="187" t="s">
        <v>520</v>
      </c>
      <c r="P466" t="s">
        <v>59</v>
      </c>
      <c r="Q466" t="s">
        <v>475</v>
      </c>
      <c r="R466" s="185">
        <v>8049.8120538461599</v>
      </c>
      <c r="S466" s="185">
        <v>89442.356153846195</v>
      </c>
      <c r="T466" s="186">
        <v>1</v>
      </c>
    </row>
    <row r="467" spans="1:20" x14ac:dyDescent="0.25">
      <c r="A467" s="198"/>
      <c r="B467">
        <v>0</v>
      </c>
      <c r="C467">
        <v>2713705</v>
      </c>
      <c r="D467">
        <v>2985075</v>
      </c>
      <c r="E467">
        <v>2985075</v>
      </c>
      <c r="F467">
        <v>2985075</v>
      </c>
      <c r="G467" t="s">
        <v>861</v>
      </c>
      <c r="H467" t="s">
        <v>987</v>
      </c>
      <c r="I467" t="s">
        <v>163</v>
      </c>
      <c r="J467" t="s">
        <v>145</v>
      </c>
      <c r="K467"/>
      <c r="L467"/>
      <c r="M467"/>
      <c r="N467"/>
      <c r="O467" s="187" t="s">
        <v>520</v>
      </c>
      <c r="P467" t="s">
        <v>59</v>
      </c>
      <c r="Q467" t="s">
        <v>474</v>
      </c>
      <c r="R467" s="185">
        <v>3655.5240461538501</v>
      </c>
      <c r="S467" s="185">
        <v>60925.400769230801</v>
      </c>
      <c r="T467" s="186">
        <v>1</v>
      </c>
    </row>
    <row r="468" spans="1:20" x14ac:dyDescent="0.25">
      <c r="A468" s="198"/>
      <c r="B468">
        <v>0</v>
      </c>
      <c r="C468">
        <v>2713705</v>
      </c>
      <c r="D468">
        <v>2985075</v>
      </c>
      <c r="E468">
        <v>2985075</v>
      </c>
      <c r="F468">
        <v>2985075</v>
      </c>
      <c r="G468" t="s">
        <v>861</v>
      </c>
      <c r="H468" t="s">
        <v>987</v>
      </c>
      <c r="I468" t="s">
        <v>163</v>
      </c>
      <c r="J468" t="s">
        <v>145</v>
      </c>
      <c r="K468"/>
      <c r="L468"/>
      <c r="M468"/>
      <c r="N468"/>
      <c r="O468" s="187" t="s">
        <v>520</v>
      </c>
      <c r="P468" t="s">
        <v>59</v>
      </c>
      <c r="Q468" t="s">
        <v>471</v>
      </c>
      <c r="R468" s="185">
        <v>5189.4504615384603</v>
      </c>
      <c r="S468" s="185">
        <v>64868.130769230796</v>
      </c>
      <c r="T468" s="186">
        <v>1</v>
      </c>
    </row>
    <row r="469" spans="1:20" x14ac:dyDescent="0.25">
      <c r="A469" s="198"/>
      <c r="B469">
        <v>0</v>
      </c>
      <c r="C469">
        <v>2713705</v>
      </c>
      <c r="D469">
        <v>2985075</v>
      </c>
      <c r="E469">
        <v>2985075</v>
      </c>
      <c r="F469">
        <v>2985075</v>
      </c>
      <c r="G469" t="s">
        <v>861</v>
      </c>
      <c r="H469" t="s">
        <v>987</v>
      </c>
      <c r="I469" t="s">
        <v>163</v>
      </c>
      <c r="J469" t="s">
        <v>145</v>
      </c>
      <c r="K469"/>
      <c r="L469"/>
      <c r="M469"/>
      <c r="N469"/>
      <c r="O469" s="187" t="s">
        <v>520</v>
      </c>
      <c r="P469" t="s">
        <v>59</v>
      </c>
      <c r="Q469" t="s">
        <v>475</v>
      </c>
      <c r="R469" s="185">
        <v>21150.206238461498</v>
      </c>
      <c r="S469" s="185">
        <v>235002.29153846201</v>
      </c>
      <c r="T469" s="186">
        <v>3</v>
      </c>
    </row>
    <row r="470" spans="1:20" x14ac:dyDescent="0.25">
      <c r="A470" s="198"/>
      <c r="B470">
        <v>0</v>
      </c>
      <c r="C470">
        <v>2713705</v>
      </c>
      <c r="D470">
        <v>2985075</v>
      </c>
      <c r="E470">
        <v>2985075</v>
      </c>
      <c r="F470">
        <v>2985075</v>
      </c>
      <c r="G470" t="s">
        <v>861</v>
      </c>
      <c r="H470" t="s">
        <v>987</v>
      </c>
      <c r="I470" t="s">
        <v>163</v>
      </c>
      <c r="J470" t="s">
        <v>145</v>
      </c>
      <c r="K470"/>
      <c r="L470"/>
      <c r="M470"/>
      <c r="N470"/>
      <c r="O470" s="187" t="s">
        <v>520</v>
      </c>
      <c r="P470" t="s">
        <v>59</v>
      </c>
      <c r="Q470" t="s">
        <v>465</v>
      </c>
      <c r="R470" s="185">
        <v>56945.509153846098</v>
      </c>
      <c r="S470" s="185">
        <v>569455.09153846197</v>
      </c>
      <c r="T470" s="186">
        <v>6</v>
      </c>
    </row>
    <row r="471" spans="1:20" x14ac:dyDescent="0.25">
      <c r="A471" s="198"/>
      <c r="B471">
        <v>0</v>
      </c>
      <c r="C471">
        <v>2713705</v>
      </c>
      <c r="D471">
        <v>2985075</v>
      </c>
      <c r="E471">
        <v>2985075</v>
      </c>
      <c r="F471">
        <v>2985075</v>
      </c>
      <c r="G471" t="s">
        <v>861</v>
      </c>
      <c r="H471" t="s">
        <v>987</v>
      </c>
      <c r="I471" t="s">
        <v>163</v>
      </c>
      <c r="J471" t="s">
        <v>145</v>
      </c>
      <c r="K471"/>
      <c r="L471"/>
      <c r="M471"/>
      <c r="N471"/>
      <c r="O471" s="187" t="s">
        <v>520</v>
      </c>
      <c r="P471" t="s">
        <v>59</v>
      </c>
      <c r="Q471" t="s">
        <v>476</v>
      </c>
      <c r="R471" s="185">
        <v>42933.324153846203</v>
      </c>
      <c r="S471" s="185">
        <v>429333.241538462</v>
      </c>
      <c r="T471" s="186">
        <v>4</v>
      </c>
    </row>
    <row r="472" spans="1:20" x14ac:dyDescent="0.25">
      <c r="A472" s="198"/>
      <c r="B472">
        <v>0</v>
      </c>
      <c r="C472">
        <v>2713705</v>
      </c>
      <c r="D472">
        <v>2985075</v>
      </c>
      <c r="E472">
        <v>2985075</v>
      </c>
      <c r="F472">
        <v>2985075</v>
      </c>
      <c r="G472" t="s">
        <v>861</v>
      </c>
      <c r="H472" t="s">
        <v>987</v>
      </c>
      <c r="I472" t="s">
        <v>163</v>
      </c>
      <c r="J472" t="s">
        <v>145</v>
      </c>
      <c r="K472"/>
      <c r="L472"/>
      <c r="M472"/>
      <c r="N472"/>
      <c r="O472" s="187" t="s">
        <v>520</v>
      </c>
      <c r="P472" t="s">
        <v>59</v>
      </c>
      <c r="Q472" t="s">
        <v>466</v>
      </c>
      <c r="R472" s="185">
        <v>39875.643807692402</v>
      </c>
      <c r="S472" s="185">
        <v>265837.62538461498</v>
      </c>
      <c r="T472" s="186">
        <v>2</v>
      </c>
    </row>
    <row r="473" spans="1:20" x14ac:dyDescent="0.25">
      <c r="A473" s="198"/>
      <c r="B473">
        <v>0</v>
      </c>
      <c r="C473">
        <v>2713705</v>
      </c>
      <c r="D473">
        <v>2985075</v>
      </c>
      <c r="E473">
        <v>2985075</v>
      </c>
      <c r="F473">
        <v>2985075</v>
      </c>
      <c r="G473" t="s">
        <v>861</v>
      </c>
      <c r="H473" t="s">
        <v>987</v>
      </c>
      <c r="I473" t="s">
        <v>163</v>
      </c>
      <c r="J473" t="s">
        <v>145</v>
      </c>
      <c r="K473"/>
      <c r="L473"/>
      <c r="M473"/>
      <c r="N473"/>
      <c r="O473" s="187" t="s">
        <v>520</v>
      </c>
      <c r="P473" t="s">
        <v>59</v>
      </c>
      <c r="Q473" t="s">
        <v>467</v>
      </c>
      <c r="R473" s="185">
        <v>59977.240307692198</v>
      </c>
      <c r="S473" s="185">
        <v>299886.20153846202</v>
      </c>
      <c r="T473" s="186">
        <v>2</v>
      </c>
    </row>
    <row r="474" spans="1:20" x14ac:dyDescent="0.25">
      <c r="A474" s="198"/>
      <c r="B474">
        <v>0</v>
      </c>
      <c r="C474">
        <v>2713705</v>
      </c>
      <c r="D474">
        <v>2985075</v>
      </c>
      <c r="E474">
        <v>2985075</v>
      </c>
      <c r="F474">
        <v>2985075</v>
      </c>
      <c r="G474" t="s">
        <v>861</v>
      </c>
      <c r="H474" t="s">
        <v>987</v>
      </c>
      <c r="I474" t="s">
        <v>163</v>
      </c>
      <c r="J474" t="s">
        <v>145</v>
      </c>
      <c r="K474"/>
      <c r="L474"/>
      <c r="M474"/>
      <c r="N474"/>
      <c r="O474" s="187" t="s">
        <v>520</v>
      </c>
      <c r="P474" t="s">
        <v>59</v>
      </c>
      <c r="Q474" t="s">
        <v>468</v>
      </c>
      <c r="R474" s="185">
        <v>41662.469230769202</v>
      </c>
      <c r="S474" s="185">
        <v>166649.87692307701</v>
      </c>
      <c r="T474" s="186">
        <v>1</v>
      </c>
    </row>
    <row r="475" spans="1:20" x14ac:dyDescent="0.25">
      <c r="A475" s="198"/>
      <c r="B475">
        <v>0</v>
      </c>
      <c r="C475">
        <v>2713705</v>
      </c>
      <c r="D475">
        <v>2985075</v>
      </c>
      <c r="E475">
        <v>2985075</v>
      </c>
      <c r="F475">
        <v>2985075</v>
      </c>
      <c r="G475" t="s">
        <v>861</v>
      </c>
      <c r="H475" t="s">
        <v>987</v>
      </c>
      <c r="I475" t="s">
        <v>163</v>
      </c>
      <c r="J475" t="s">
        <v>145</v>
      </c>
      <c r="K475"/>
      <c r="L475"/>
      <c r="M475"/>
      <c r="N475"/>
      <c r="O475" s="187" t="s">
        <v>520</v>
      </c>
      <c r="P475" t="s">
        <v>59</v>
      </c>
      <c r="Q475" t="s">
        <v>479</v>
      </c>
      <c r="R475" s="185">
        <v>119358.12646153801</v>
      </c>
      <c r="S475" s="185">
        <v>298395.31615384598</v>
      </c>
      <c r="T475" s="186">
        <v>2</v>
      </c>
    </row>
    <row r="476" spans="1:20" x14ac:dyDescent="0.25">
      <c r="A476" s="198"/>
      <c r="B476">
        <v>0</v>
      </c>
      <c r="C476">
        <v>2713705</v>
      </c>
      <c r="D476">
        <v>2985075</v>
      </c>
      <c r="E476">
        <v>3256445</v>
      </c>
      <c r="F476">
        <v>3256445</v>
      </c>
      <c r="G476" t="s">
        <v>861</v>
      </c>
      <c r="H476" t="s">
        <v>987</v>
      </c>
      <c r="I476" t="s">
        <v>163</v>
      </c>
      <c r="J476" t="s">
        <v>145</v>
      </c>
      <c r="K476" t="s">
        <v>876</v>
      </c>
      <c r="L476" t="s">
        <v>877</v>
      </c>
      <c r="M476"/>
      <c r="N476"/>
      <c r="O476" s="187" t="s">
        <v>520</v>
      </c>
      <c r="P476" t="s">
        <v>59</v>
      </c>
      <c r="Q476" t="s">
        <v>475</v>
      </c>
      <c r="R476" s="185">
        <v>14408.570907692299</v>
      </c>
      <c r="S476" s="185">
        <v>160095.232307692</v>
      </c>
      <c r="T476" s="186">
        <v>2</v>
      </c>
    </row>
    <row r="477" spans="1:20" x14ac:dyDescent="0.25">
      <c r="A477" s="198"/>
      <c r="B477">
        <v>0</v>
      </c>
      <c r="C477">
        <v>2713705</v>
      </c>
      <c r="D477">
        <v>2985075</v>
      </c>
      <c r="E477">
        <v>3256445</v>
      </c>
      <c r="F477">
        <v>3256445</v>
      </c>
      <c r="G477" t="s">
        <v>861</v>
      </c>
      <c r="H477" t="s">
        <v>987</v>
      </c>
      <c r="I477" t="s">
        <v>163</v>
      </c>
      <c r="J477" t="s">
        <v>145</v>
      </c>
      <c r="K477" t="s">
        <v>876</v>
      </c>
      <c r="L477" t="s">
        <v>877</v>
      </c>
      <c r="M477"/>
      <c r="N477"/>
      <c r="O477" s="187" t="s">
        <v>520</v>
      </c>
      <c r="P477" t="s">
        <v>59</v>
      </c>
      <c r="Q477" t="s">
        <v>465</v>
      </c>
      <c r="R477" s="185">
        <v>57591.813076923099</v>
      </c>
      <c r="S477" s="185">
        <v>575918.13076923101</v>
      </c>
      <c r="T477" s="186">
        <v>6</v>
      </c>
    </row>
    <row r="478" spans="1:20" x14ac:dyDescent="0.25">
      <c r="A478" s="198"/>
      <c r="B478">
        <v>0</v>
      </c>
      <c r="C478">
        <v>2713705</v>
      </c>
      <c r="D478">
        <v>2985075</v>
      </c>
      <c r="E478">
        <v>3256445</v>
      </c>
      <c r="F478">
        <v>3256445</v>
      </c>
      <c r="G478" t="s">
        <v>861</v>
      </c>
      <c r="H478" t="s">
        <v>987</v>
      </c>
      <c r="I478" t="s">
        <v>163</v>
      </c>
      <c r="J478" t="s">
        <v>145</v>
      </c>
      <c r="K478" t="s">
        <v>876</v>
      </c>
      <c r="L478" t="s">
        <v>877</v>
      </c>
      <c r="M478"/>
      <c r="N478"/>
      <c r="O478" s="187" t="s">
        <v>520</v>
      </c>
      <c r="P478" t="s">
        <v>59</v>
      </c>
      <c r="Q478" t="s">
        <v>476</v>
      </c>
      <c r="R478" s="185">
        <v>45469.9136923076</v>
      </c>
      <c r="S478" s="185">
        <v>454699.13692307699</v>
      </c>
      <c r="T478" s="186">
        <v>5</v>
      </c>
    </row>
    <row r="479" spans="1:20" x14ac:dyDescent="0.25">
      <c r="A479" s="198"/>
      <c r="B479">
        <v>0</v>
      </c>
      <c r="C479">
        <v>2713705</v>
      </c>
      <c r="D479">
        <v>2985075</v>
      </c>
      <c r="E479">
        <v>3256445</v>
      </c>
      <c r="F479">
        <v>3256445</v>
      </c>
      <c r="G479" t="s">
        <v>861</v>
      </c>
      <c r="H479" t="s">
        <v>987</v>
      </c>
      <c r="I479" t="s">
        <v>163</v>
      </c>
      <c r="J479" t="s">
        <v>145</v>
      </c>
      <c r="K479" t="s">
        <v>876</v>
      </c>
      <c r="L479" t="s">
        <v>877</v>
      </c>
      <c r="M479"/>
      <c r="N479"/>
      <c r="O479" s="187" t="s">
        <v>520</v>
      </c>
      <c r="P479" t="s">
        <v>59</v>
      </c>
      <c r="Q479" t="s">
        <v>466</v>
      </c>
      <c r="R479" s="185">
        <v>61918.3373076922</v>
      </c>
      <c r="S479" s="185">
        <v>412788.91538461501</v>
      </c>
      <c r="T479" s="186">
        <v>3</v>
      </c>
    </row>
    <row r="480" spans="1:20" x14ac:dyDescent="0.25">
      <c r="A480" s="198"/>
      <c r="B480">
        <v>0</v>
      </c>
      <c r="C480">
        <v>2713705</v>
      </c>
      <c r="D480">
        <v>2985075</v>
      </c>
      <c r="E480">
        <v>3256445</v>
      </c>
      <c r="F480">
        <v>3256445</v>
      </c>
      <c r="G480" t="s">
        <v>861</v>
      </c>
      <c r="H480" t="s">
        <v>987</v>
      </c>
      <c r="I480" t="s">
        <v>163</v>
      </c>
      <c r="J480" t="s">
        <v>145</v>
      </c>
      <c r="K480" t="s">
        <v>876</v>
      </c>
      <c r="L480" t="s">
        <v>877</v>
      </c>
      <c r="M480"/>
      <c r="N480"/>
      <c r="O480" s="187" t="s">
        <v>520</v>
      </c>
      <c r="P480" t="s">
        <v>59</v>
      </c>
      <c r="Q480" t="s">
        <v>468</v>
      </c>
      <c r="R480" s="185">
        <v>46816.373076923002</v>
      </c>
      <c r="S480" s="185">
        <v>187265.49230769201</v>
      </c>
      <c r="T480" s="186">
        <v>1</v>
      </c>
    </row>
    <row r="481" spans="1:20" x14ac:dyDescent="0.25">
      <c r="A481" s="198"/>
      <c r="B481">
        <v>0</v>
      </c>
      <c r="C481">
        <v>2713705</v>
      </c>
      <c r="D481">
        <v>2985075</v>
      </c>
      <c r="E481">
        <v>3527815</v>
      </c>
      <c r="F481">
        <v>3527815</v>
      </c>
      <c r="G481" t="s">
        <v>861</v>
      </c>
      <c r="H481" t="s">
        <v>987</v>
      </c>
      <c r="I481" t="s">
        <v>163</v>
      </c>
      <c r="J481" t="s">
        <v>145</v>
      </c>
      <c r="K481" t="s">
        <v>878</v>
      </c>
      <c r="L481" t="s">
        <v>879</v>
      </c>
      <c r="M481"/>
      <c r="N481"/>
      <c r="O481" s="187" t="s">
        <v>520</v>
      </c>
      <c r="P481" t="s">
        <v>59</v>
      </c>
      <c r="Q481" t="s">
        <v>465</v>
      </c>
      <c r="R481" s="185">
        <v>49634.559923077002</v>
      </c>
      <c r="S481" s="185">
        <v>496345.59923076897</v>
      </c>
      <c r="T481" s="186">
        <v>5</v>
      </c>
    </row>
    <row r="482" spans="1:20" x14ac:dyDescent="0.25">
      <c r="A482" s="198"/>
      <c r="B482">
        <v>0</v>
      </c>
      <c r="C482">
        <v>2713705</v>
      </c>
      <c r="D482">
        <v>2985075</v>
      </c>
      <c r="E482">
        <v>3527815</v>
      </c>
      <c r="F482">
        <v>3527815</v>
      </c>
      <c r="G482" t="s">
        <v>861</v>
      </c>
      <c r="H482" t="s">
        <v>987</v>
      </c>
      <c r="I482" t="s">
        <v>163</v>
      </c>
      <c r="J482" t="s">
        <v>145</v>
      </c>
      <c r="K482" t="s">
        <v>878</v>
      </c>
      <c r="L482" t="s">
        <v>879</v>
      </c>
      <c r="M482"/>
      <c r="N482"/>
      <c r="O482" s="187" t="s">
        <v>520</v>
      </c>
      <c r="P482" t="s">
        <v>59</v>
      </c>
      <c r="Q482" t="s">
        <v>476</v>
      </c>
      <c r="R482" s="185">
        <v>55818.530307692199</v>
      </c>
      <c r="S482" s="185">
        <v>558185.30307692301</v>
      </c>
      <c r="T482" s="186">
        <v>5</v>
      </c>
    </row>
    <row r="483" spans="1:20" x14ac:dyDescent="0.25">
      <c r="A483" s="198"/>
      <c r="B483">
        <v>0</v>
      </c>
      <c r="C483">
        <v>2713705</v>
      </c>
      <c r="D483">
        <v>2985075</v>
      </c>
      <c r="E483">
        <v>3527815</v>
      </c>
      <c r="F483">
        <v>3527815</v>
      </c>
      <c r="G483" t="s">
        <v>861</v>
      </c>
      <c r="H483" t="s">
        <v>987</v>
      </c>
      <c r="I483" t="s">
        <v>163</v>
      </c>
      <c r="J483" t="s">
        <v>145</v>
      </c>
      <c r="K483" t="s">
        <v>878</v>
      </c>
      <c r="L483" t="s">
        <v>879</v>
      </c>
      <c r="M483"/>
      <c r="N483"/>
      <c r="O483" s="187" t="s">
        <v>520</v>
      </c>
      <c r="P483" t="s">
        <v>59</v>
      </c>
      <c r="Q483" t="s">
        <v>466</v>
      </c>
      <c r="R483" s="185">
        <v>39087.326192307599</v>
      </c>
      <c r="S483" s="185">
        <v>260582.17461538501</v>
      </c>
      <c r="T483" s="186">
        <v>2</v>
      </c>
    </row>
    <row r="484" spans="1:20" x14ac:dyDescent="0.25">
      <c r="A484" s="198"/>
      <c r="B484">
        <v>0</v>
      </c>
      <c r="C484">
        <v>2713705</v>
      </c>
      <c r="D484">
        <v>2985075</v>
      </c>
      <c r="E484">
        <v>3527815</v>
      </c>
      <c r="F484">
        <v>3527815</v>
      </c>
      <c r="G484" t="s">
        <v>861</v>
      </c>
      <c r="H484" t="s">
        <v>987</v>
      </c>
      <c r="I484" t="s">
        <v>163</v>
      </c>
      <c r="J484" t="s">
        <v>145</v>
      </c>
      <c r="K484" t="s">
        <v>878</v>
      </c>
      <c r="L484" t="s">
        <v>879</v>
      </c>
      <c r="M484"/>
      <c r="N484"/>
      <c r="O484" s="187" t="s">
        <v>520</v>
      </c>
      <c r="P484" t="s">
        <v>59</v>
      </c>
      <c r="Q484" t="s">
        <v>468</v>
      </c>
      <c r="R484" s="185">
        <v>40173.493269230697</v>
      </c>
      <c r="S484" s="185">
        <v>160693.97307692299</v>
      </c>
      <c r="T484" s="186">
        <v>1</v>
      </c>
    </row>
    <row r="485" spans="1:20" x14ac:dyDescent="0.25">
      <c r="A485" s="198"/>
      <c r="B485">
        <v>0</v>
      </c>
      <c r="C485">
        <v>2713705</v>
      </c>
      <c r="D485">
        <v>2985075</v>
      </c>
      <c r="E485">
        <v>3799185</v>
      </c>
      <c r="F485">
        <v>3799185</v>
      </c>
      <c r="G485" t="s">
        <v>861</v>
      </c>
      <c r="H485" t="s">
        <v>987</v>
      </c>
      <c r="I485" t="s">
        <v>163</v>
      </c>
      <c r="J485" t="s">
        <v>145</v>
      </c>
      <c r="K485" t="s">
        <v>880</v>
      </c>
      <c r="L485" t="s">
        <v>881</v>
      </c>
      <c r="M485"/>
      <c r="N485"/>
      <c r="O485" s="187" t="s">
        <v>520</v>
      </c>
      <c r="P485" t="s">
        <v>59</v>
      </c>
      <c r="Q485" t="s">
        <v>475</v>
      </c>
      <c r="R485" s="185">
        <v>14529.831923076899</v>
      </c>
      <c r="S485" s="185">
        <v>161442.57692307699</v>
      </c>
      <c r="T485" s="186">
        <v>2</v>
      </c>
    </row>
    <row r="486" spans="1:20" x14ac:dyDescent="0.25">
      <c r="A486" s="198"/>
      <c r="B486">
        <v>0</v>
      </c>
      <c r="C486">
        <v>2713705</v>
      </c>
      <c r="D486">
        <v>2985075</v>
      </c>
      <c r="E486">
        <v>3799185</v>
      </c>
      <c r="F486">
        <v>3799185</v>
      </c>
      <c r="G486" t="s">
        <v>861</v>
      </c>
      <c r="H486" t="s">
        <v>987</v>
      </c>
      <c r="I486" t="s">
        <v>163</v>
      </c>
      <c r="J486" t="s">
        <v>145</v>
      </c>
      <c r="K486" t="s">
        <v>880</v>
      </c>
      <c r="L486" t="s">
        <v>881</v>
      </c>
      <c r="M486"/>
      <c r="N486"/>
      <c r="O486" s="187" t="s">
        <v>520</v>
      </c>
      <c r="P486" t="s">
        <v>59</v>
      </c>
      <c r="Q486" t="s">
        <v>465</v>
      </c>
      <c r="R486" s="185">
        <v>114024.281923077</v>
      </c>
      <c r="S486" s="185">
        <v>1140242.81923077</v>
      </c>
      <c r="T486" s="186">
        <v>11</v>
      </c>
    </row>
    <row r="487" spans="1:20" x14ac:dyDescent="0.25">
      <c r="A487" s="198"/>
      <c r="B487">
        <v>0</v>
      </c>
      <c r="C487">
        <v>2713705</v>
      </c>
      <c r="D487">
        <v>2985075</v>
      </c>
      <c r="E487">
        <v>3799185</v>
      </c>
      <c r="F487">
        <v>3799185</v>
      </c>
      <c r="G487" t="s">
        <v>861</v>
      </c>
      <c r="H487" t="s">
        <v>987</v>
      </c>
      <c r="I487" t="s">
        <v>163</v>
      </c>
      <c r="J487" t="s">
        <v>145</v>
      </c>
      <c r="K487" t="s">
        <v>880</v>
      </c>
      <c r="L487" t="s">
        <v>881</v>
      </c>
      <c r="M487"/>
      <c r="N487"/>
      <c r="O487" s="187" t="s">
        <v>520</v>
      </c>
      <c r="P487" t="s">
        <v>59</v>
      </c>
      <c r="Q487" t="s">
        <v>476</v>
      </c>
      <c r="R487" s="185">
        <v>33299.901923076897</v>
      </c>
      <c r="S487" s="185">
        <v>332999.01923076902</v>
      </c>
      <c r="T487" s="186">
        <v>3</v>
      </c>
    </row>
    <row r="488" spans="1:20" x14ac:dyDescent="0.25">
      <c r="A488" s="198"/>
      <c r="B488">
        <v>0</v>
      </c>
      <c r="C488">
        <v>2713705</v>
      </c>
      <c r="D488">
        <v>2985075</v>
      </c>
      <c r="E488">
        <v>3799185</v>
      </c>
      <c r="F488">
        <v>3799185</v>
      </c>
      <c r="G488" t="s">
        <v>861</v>
      </c>
      <c r="H488" t="s">
        <v>987</v>
      </c>
      <c r="I488" t="s">
        <v>163</v>
      </c>
      <c r="J488" t="s">
        <v>145</v>
      </c>
      <c r="K488" t="s">
        <v>880</v>
      </c>
      <c r="L488" t="s">
        <v>881</v>
      </c>
      <c r="M488"/>
      <c r="N488"/>
      <c r="O488" s="187" t="s">
        <v>520</v>
      </c>
      <c r="P488" t="s">
        <v>59</v>
      </c>
      <c r="Q488" t="s">
        <v>466</v>
      </c>
      <c r="R488" s="185">
        <v>58306.329230769203</v>
      </c>
      <c r="S488" s="185">
        <v>388708.86153846199</v>
      </c>
      <c r="T488" s="186">
        <v>3</v>
      </c>
    </row>
    <row r="489" spans="1:20" x14ac:dyDescent="0.25">
      <c r="A489" s="198"/>
      <c r="B489">
        <v>0</v>
      </c>
      <c r="C489">
        <v>2713705</v>
      </c>
      <c r="D489">
        <v>2985075</v>
      </c>
      <c r="E489">
        <v>3799185</v>
      </c>
      <c r="F489">
        <v>3799185</v>
      </c>
      <c r="G489" t="s">
        <v>861</v>
      </c>
      <c r="H489" t="s">
        <v>987</v>
      </c>
      <c r="I489" t="s">
        <v>163</v>
      </c>
      <c r="J489" t="s">
        <v>145</v>
      </c>
      <c r="K489" t="s">
        <v>880</v>
      </c>
      <c r="L489" t="s">
        <v>881</v>
      </c>
      <c r="M489"/>
      <c r="N489"/>
      <c r="O489" s="187" t="s">
        <v>520</v>
      </c>
      <c r="P489" t="s">
        <v>59</v>
      </c>
      <c r="Q489" t="s">
        <v>468</v>
      </c>
      <c r="R489" s="185">
        <v>44294.990961538497</v>
      </c>
      <c r="S489" s="185">
        <v>177179.96384615399</v>
      </c>
      <c r="T489" s="186">
        <v>1</v>
      </c>
    </row>
    <row r="490" spans="1:20" x14ac:dyDescent="0.25">
      <c r="A490" s="198"/>
      <c r="B490">
        <v>0</v>
      </c>
      <c r="C490">
        <v>2713705</v>
      </c>
      <c r="D490">
        <v>2985075</v>
      </c>
      <c r="E490">
        <v>4070555</v>
      </c>
      <c r="F490">
        <v>4070555</v>
      </c>
      <c r="G490" t="s">
        <v>861</v>
      </c>
      <c r="H490" t="s">
        <v>987</v>
      </c>
      <c r="I490" t="s">
        <v>163</v>
      </c>
      <c r="J490" t="s">
        <v>145</v>
      </c>
      <c r="K490" t="s">
        <v>882</v>
      </c>
      <c r="L490" t="s">
        <v>883</v>
      </c>
      <c r="M490"/>
      <c r="N490"/>
      <c r="O490" s="187" t="s">
        <v>520</v>
      </c>
      <c r="P490" t="s">
        <v>59</v>
      </c>
      <c r="Q490" t="s">
        <v>475</v>
      </c>
      <c r="R490" s="185">
        <v>8238.4415307692307</v>
      </c>
      <c r="S490" s="185">
        <v>91538.239230769206</v>
      </c>
      <c r="T490" s="186">
        <v>1</v>
      </c>
    </row>
    <row r="491" spans="1:20" x14ac:dyDescent="0.25">
      <c r="A491" s="198"/>
      <c r="B491">
        <v>0</v>
      </c>
      <c r="C491">
        <v>2713705</v>
      </c>
      <c r="D491">
        <v>2985075</v>
      </c>
      <c r="E491">
        <v>4070555</v>
      </c>
      <c r="F491">
        <v>4070555</v>
      </c>
      <c r="G491" t="s">
        <v>861</v>
      </c>
      <c r="H491" t="s">
        <v>987</v>
      </c>
      <c r="I491" t="s">
        <v>163</v>
      </c>
      <c r="J491" t="s">
        <v>145</v>
      </c>
      <c r="K491" t="s">
        <v>882</v>
      </c>
      <c r="L491" t="s">
        <v>883</v>
      </c>
      <c r="M491"/>
      <c r="N491"/>
      <c r="O491" s="187" t="s">
        <v>520</v>
      </c>
      <c r="P491" t="s">
        <v>59</v>
      </c>
      <c r="Q491" t="s">
        <v>465</v>
      </c>
      <c r="R491" s="185">
        <v>105758.306461538</v>
      </c>
      <c r="S491" s="185">
        <v>1057583.06461538</v>
      </c>
      <c r="T491" s="186">
        <v>12</v>
      </c>
    </row>
    <row r="492" spans="1:20" x14ac:dyDescent="0.25">
      <c r="A492" s="198"/>
      <c r="B492">
        <v>0</v>
      </c>
      <c r="C492">
        <v>2713705</v>
      </c>
      <c r="D492">
        <v>2985075</v>
      </c>
      <c r="E492">
        <v>4070555</v>
      </c>
      <c r="F492">
        <v>4070555</v>
      </c>
      <c r="G492" t="s">
        <v>861</v>
      </c>
      <c r="H492" t="s">
        <v>987</v>
      </c>
      <c r="I492" t="s">
        <v>163</v>
      </c>
      <c r="J492" t="s">
        <v>145</v>
      </c>
      <c r="K492" t="s">
        <v>882</v>
      </c>
      <c r="L492" t="s">
        <v>883</v>
      </c>
      <c r="M492"/>
      <c r="N492"/>
      <c r="O492" s="187" t="s">
        <v>520</v>
      </c>
      <c r="P492" t="s">
        <v>59</v>
      </c>
      <c r="Q492" t="s">
        <v>476</v>
      </c>
      <c r="R492" s="185">
        <v>80231.430999999997</v>
      </c>
      <c r="S492" s="185">
        <v>802314.31</v>
      </c>
      <c r="T492" s="186">
        <v>8</v>
      </c>
    </row>
    <row r="493" spans="1:20" x14ac:dyDescent="0.25">
      <c r="A493" s="198"/>
      <c r="B493">
        <v>0</v>
      </c>
      <c r="C493">
        <v>2713705</v>
      </c>
      <c r="D493">
        <v>2985075</v>
      </c>
      <c r="E493">
        <v>4070555</v>
      </c>
      <c r="F493">
        <v>4070555</v>
      </c>
      <c r="G493" t="s">
        <v>861</v>
      </c>
      <c r="H493" t="s">
        <v>987</v>
      </c>
      <c r="I493" t="s">
        <v>163</v>
      </c>
      <c r="J493" t="s">
        <v>145</v>
      </c>
      <c r="K493" t="s">
        <v>882</v>
      </c>
      <c r="L493" t="s">
        <v>883</v>
      </c>
      <c r="M493"/>
      <c r="N493"/>
      <c r="O493" s="187" t="s">
        <v>520</v>
      </c>
      <c r="P493" t="s">
        <v>59</v>
      </c>
      <c r="Q493" t="s">
        <v>466</v>
      </c>
      <c r="R493" s="185">
        <v>58510.569576923102</v>
      </c>
      <c r="S493" s="185">
        <v>390070.46384615399</v>
      </c>
      <c r="T493" s="186">
        <v>3</v>
      </c>
    </row>
    <row r="494" spans="1:20" x14ac:dyDescent="0.25">
      <c r="A494" s="198"/>
      <c r="B494">
        <v>0</v>
      </c>
      <c r="C494">
        <v>2713705</v>
      </c>
      <c r="D494">
        <v>2985075</v>
      </c>
      <c r="E494">
        <v>4070555</v>
      </c>
      <c r="F494">
        <v>4070555</v>
      </c>
      <c r="G494" t="s">
        <v>861</v>
      </c>
      <c r="H494" t="s">
        <v>987</v>
      </c>
      <c r="I494" t="s">
        <v>163</v>
      </c>
      <c r="J494" t="s">
        <v>145</v>
      </c>
      <c r="K494" t="s">
        <v>882</v>
      </c>
      <c r="L494" t="s">
        <v>883</v>
      </c>
      <c r="M494"/>
      <c r="N494"/>
      <c r="O494" s="187" t="s">
        <v>520</v>
      </c>
      <c r="P494" t="s">
        <v>59</v>
      </c>
      <c r="Q494" t="s">
        <v>467</v>
      </c>
      <c r="R494" s="185">
        <v>25000.739076923001</v>
      </c>
      <c r="S494" s="185">
        <v>125003.695384615</v>
      </c>
      <c r="T494" s="186">
        <v>1</v>
      </c>
    </row>
    <row r="495" spans="1:20" x14ac:dyDescent="0.25">
      <c r="A495" s="198"/>
      <c r="B495">
        <v>0</v>
      </c>
      <c r="C495">
        <v>2713705</v>
      </c>
      <c r="D495">
        <v>2985075</v>
      </c>
      <c r="E495">
        <v>4070555</v>
      </c>
      <c r="F495">
        <v>4070555</v>
      </c>
      <c r="G495" t="s">
        <v>861</v>
      </c>
      <c r="H495" t="s">
        <v>987</v>
      </c>
      <c r="I495" t="s">
        <v>163</v>
      </c>
      <c r="J495" t="s">
        <v>145</v>
      </c>
      <c r="K495" t="s">
        <v>882</v>
      </c>
      <c r="L495" t="s">
        <v>883</v>
      </c>
      <c r="M495"/>
      <c r="N495"/>
      <c r="O495" s="187" t="s">
        <v>520</v>
      </c>
      <c r="P495" t="s">
        <v>59</v>
      </c>
      <c r="Q495" t="s">
        <v>468</v>
      </c>
      <c r="R495" s="185">
        <v>42583.666923076999</v>
      </c>
      <c r="S495" s="185">
        <v>170334.66769230799</v>
      </c>
      <c r="T495" s="186">
        <v>1</v>
      </c>
    </row>
    <row r="496" spans="1:20" x14ac:dyDescent="0.25">
      <c r="A496" s="198"/>
      <c r="B496">
        <v>0</v>
      </c>
      <c r="C496">
        <v>2713705</v>
      </c>
      <c r="D496">
        <v>2985075</v>
      </c>
      <c r="E496">
        <v>4341925</v>
      </c>
      <c r="F496">
        <v>4341925</v>
      </c>
      <c r="G496" t="s">
        <v>861</v>
      </c>
      <c r="H496" t="s">
        <v>987</v>
      </c>
      <c r="I496" t="s">
        <v>163</v>
      </c>
      <c r="J496" t="s">
        <v>145</v>
      </c>
      <c r="K496" t="s">
        <v>884</v>
      </c>
      <c r="L496" t="s">
        <v>885</v>
      </c>
      <c r="M496"/>
      <c r="N496"/>
      <c r="O496" s="187" t="s">
        <v>520</v>
      </c>
      <c r="P496" t="s">
        <v>59</v>
      </c>
      <c r="Q496" t="s">
        <v>475</v>
      </c>
      <c r="R496" s="185">
        <v>6785.8497692307701</v>
      </c>
      <c r="S496" s="185">
        <v>75398.330769230801</v>
      </c>
      <c r="T496" s="186">
        <v>1</v>
      </c>
    </row>
    <row r="497" spans="1:20" x14ac:dyDescent="0.25">
      <c r="A497" s="198"/>
      <c r="B497">
        <v>0</v>
      </c>
      <c r="C497">
        <v>2713705</v>
      </c>
      <c r="D497">
        <v>2985075</v>
      </c>
      <c r="E497">
        <v>4341925</v>
      </c>
      <c r="F497">
        <v>4341925</v>
      </c>
      <c r="G497" t="s">
        <v>861</v>
      </c>
      <c r="H497" t="s">
        <v>987</v>
      </c>
      <c r="I497" t="s">
        <v>163</v>
      </c>
      <c r="J497" t="s">
        <v>145</v>
      </c>
      <c r="K497" t="s">
        <v>884</v>
      </c>
      <c r="L497" t="s">
        <v>885</v>
      </c>
      <c r="M497"/>
      <c r="N497"/>
      <c r="O497" s="187" t="s">
        <v>520</v>
      </c>
      <c r="P497" t="s">
        <v>59</v>
      </c>
      <c r="Q497" t="s">
        <v>465</v>
      </c>
      <c r="R497" s="185">
        <v>94083.864000000103</v>
      </c>
      <c r="S497" s="185">
        <v>940838.64</v>
      </c>
      <c r="T497" s="186">
        <v>9</v>
      </c>
    </row>
    <row r="498" spans="1:20" x14ac:dyDescent="0.25">
      <c r="A498" s="198"/>
      <c r="B498">
        <v>0</v>
      </c>
      <c r="C498">
        <v>2713705</v>
      </c>
      <c r="D498">
        <v>2985075</v>
      </c>
      <c r="E498">
        <v>4341925</v>
      </c>
      <c r="F498">
        <v>4341925</v>
      </c>
      <c r="G498" t="s">
        <v>861</v>
      </c>
      <c r="H498" t="s">
        <v>987</v>
      </c>
      <c r="I498" t="s">
        <v>163</v>
      </c>
      <c r="J498" t="s">
        <v>145</v>
      </c>
      <c r="K498" t="s">
        <v>884</v>
      </c>
      <c r="L498" t="s">
        <v>885</v>
      </c>
      <c r="M498"/>
      <c r="N498"/>
      <c r="O498" s="187" t="s">
        <v>520</v>
      </c>
      <c r="P498" t="s">
        <v>59</v>
      </c>
      <c r="Q498" t="s">
        <v>476</v>
      </c>
      <c r="R498" s="185">
        <v>56508.222307692398</v>
      </c>
      <c r="S498" s="185">
        <v>565082.22307692305</v>
      </c>
      <c r="T498" s="186">
        <v>6</v>
      </c>
    </row>
    <row r="499" spans="1:20" x14ac:dyDescent="0.25">
      <c r="A499" s="198"/>
      <c r="B499">
        <v>0</v>
      </c>
      <c r="C499">
        <v>2713705</v>
      </c>
      <c r="D499">
        <v>2985075</v>
      </c>
      <c r="E499">
        <v>4341925</v>
      </c>
      <c r="F499">
        <v>4341925</v>
      </c>
      <c r="G499" t="s">
        <v>861</v>
      </c>
      <c r="H499" t="s">
        <v>987</v>
      </c>
      <c r="I499" t="s">
        <v>163</v>
      </c>
      <c r="J499" t="s">
        <v>145</v>
      </c>
      <c r="K499" t="s">
        <v>884</v>
      </c>
      <c r="L499" t="s">
        <v>885</v>
      </c>
      <c r="M499"/>
      <c r="N499"/>
      <c r="O499" s="187" t="s">
        <v>520</v>
      </c>
      <c r="P499" t="s">
        <v>59</v>
      </c>
      <c r="Q499" t="s">
        <v>466</v>
      </c>
      <c r="R499" s="185">
        <v>44357.482499999998</v>
      </c>
      <c r="S499" s="185">
        <v>295716.55</v>
      </c>
      <c r="T499" s="186">
        <v>2</v>
      </c>
    </row>
    <row r="500" spans="1:20" x14ac:dyDescent="0.25">
      <c r="A500" s="198"/>
      <c r="B500">
        <v>0</v>
      </c>
      <c r="C500">
        <v>2713705</v>
      </c>
      <c r="D500">
        <v>2985075</v>
      </c>
      <c r="E500">
        <v>4341925</v>
      </c>
      <c r="F500">
        <v>4341925</v>
      </c>
      <c r="G500" t="s">
        <v>861</v>
      </c>
      <c r="H500" t="s">
        <v>987</v>
      </c>
      <c r="I500" t="s">
        <v>163</v>
      </c>
      <c r="J500" t="s">
        <v>145</v>
      </c>
      <c r="K500" t="s">
        <v>884</v>
      </c>
      <c r="L500" t="s">
        <v>885</v>
      </c>
      <c r="M500"/>
      <c r="N500"/>
      <c r="O500" s="187" t="s">
        <v>520</v>
      </c>
      <c r="P500" t="s">
        <v>59</v>
      </c>
      <c r="Q500" t="s">
        <v>467</v>
      </c>
      <c r="R500" s="185">
        <v>30129.192153846201</v>
      </c>
      <c r="S500" s="185">
        <v>150645.96076923099</v>
      </c>
      <c r="T500" s="186">
        <v>1</v>
      </c>
    </row>
    <row r="501" spans="1:20" x14ac:dyDescent="0.25">
      <c r="A501" s="198"/>
      <c r="B501">
        <v>0</v>
      </c>
      <c r="C501">
        <v>2713705</v>
      </c>
      <c r="D501">
        <v>2985075</v>
      </c>
      <c r="E501">
        <v>4341925</v>
      </c>
      <c r="F501">
        <v>4341925</v>
      </c>
      <c r="G501" t="s">
        <v>861</v>
      </c>
      <c r="H501" t="s">
        <v>987</v>
      </c>
      <c r="I501" t="s">
        <v>163</v>
      </c>
      <c r="J501" t="s">
        <v>145</v>
      </c>
      <c r="K501" t="s">
        <v>884</v>
      </c>
      <c r="L501" t="s">
        <v>885</v>
      </c>
      <c r="M501"/>
      <c r="N501"/>
      <c r="O501" s="187" t="s">
        <v>520</v>
      </c>
      <c r="P501" t="s">
        <v>59</v>
      </c>
      <c r="Q501" t="s">
        <v>468</v>
      </c>
      <c r="R501" s="185">
        <v>46474.782884615503</v>
      </c>
      <c r="S501" s="185">
        <v>185899.13153846201</v>
      </c>
      <c r="T501" s="186">
        <v>1</v>
      </c>
    </row>
    <row r="502" spans="1:20" x14ac:dyDescent="0.25">
      <c r="A502" s="198"/>
      <c r="B502">
        <v>0</v>
      </c>
      <c r="C502">
        <v>2713705</v>
      </c>
      <c r="D502">
        <v>5427409</v>
      </c>
      <c r="E502">
        <v>5427409</v>
      </c>
      <c r="F502">
        <v>5427409</v>
      </c>
      <c r="G502" t="s">
        <v>861</v>
      </c>
      <c r="H502" t="s">
        <v>987</v>
      </c>
      <c r="I502" t="s">
        <v>131</v>
      </c>
      <c r="J502" t="s">
        <v>633</v>
      </c>
      <c r="K502"/>
      <c r="L502"/>
      <c r="M502"/>
      <c r="N502"/>
      <c r="O502" s="187" t="s">
        <v>520</v>
      </c>
      <c r="P502" t="s">
        <v>59</v>
      </c>
      <c r="Q502" t="s">
        <v>474</v>
      </c>
      <c r="R502" s="185">
        <v>15655.2682153846</v>
      </c>
      <c r="S502" s="185">
        <v>260921.13692307699</v>
      </c>
      <c r="T502" s="186">
        <v>5</v>
      </c>
    </row>
    <row r="503" spans="1:20" x14ac:dyDescent="0.25">
      <c r="A503" s="198"/>
      <c r="B503">
        <v>0</v>
      </c>
      <c r="C503">
        <v>2713705</v>
      </c>
      <c r="D503">
        <v>5427409</v>
      </c>
      <c r="E503">
        <v>5427409</v>
      </c>
      <c r="F503">
        <v>5427409</v>
      </c>
      <c r="G503" t="s">
        <v>861</v>
      </c>
      <c r="H503" t="s">
        <v>987</v>
      </c>
      <c r="I503" t="s">
        <v>131</v>
      </c>
      <c r="J503" t="s">
        <v>633</v>
      </c>
      <c r="K503"/>
      <c r="L503"/>
      <c r="M503"/>
      <c r="N503"/>
      <c r="O503" s="187" t="s">
        <v>520</v>
      </c>
      <c r="P503" t="s">
        <v>59</v>
      </c>
      <c r="Q503" t="s">
        <v>471</v>
      </c>
      <c r="R503" s="185">
        <v>48218.435876923097</v>
      </c>
      <c r="S503" s="185">
        <v>602730.44846153795</v>
      </c>
      <c r="T503" s="186">
        <v>10</v>
      </c>
    </row>
    <row r="504" spans="1:20" x14ac:dyDescent="0.25">
      <c r="A504" s="198"/>
      <c r="B504">
        <v>0</v>
      </c>
      <c r="C504">
        <v>2713705</v>
      </c>
      <c r="D504">
        <v>5427409</v>
      </c>
      <c r="E504">
        <v>5427409</v>
      </c>
      <c r="F504">
        <v>5427409</v>
      </c>
      <c r="G504" t="s">
        <v>861</v>
      </c>
      <c r="H504" t="s">
        <v>987</v>
      </c>
      <c r="I504" t="s">
        <v>131</v>
      </c>
      <c r="J504" t="s">
        <v>633</v>
      </c>
      <c r="K504"/>
      <c r="L504"/>
      <c r="M504"/>
      <c r="N504"/>
      <c r="O504" s="187" t="s">
        <v>520</v>
      </c>
      <c r="P504" t="s">
        <v>59</v>
      </c>
      <c r="Q504" t="s">
        <v>475</v>
      </c>
      <c r="R504" s="185">
        <v>47720.192538461502</v>
      </c>
      <c r="S504" s="185">
        <v>530224.36153846199</v>
      </c>
      <c r="T504" s="186">
        <v>8</v>
      </c>
    </row>
    <row r="505" spans="1:20" x14ac:dyDescent="0.25">
      <c r="A505" s="198"/>
      <c r="B505">
        <v>0</v>
      </c>
      <c r="C505">
        <v>2713705</v>
      </c>
      <c r="D505">
        <v>5427409</v>
      </c>
      <c r="E505">
        <v>5427409</v>
      </c>
      <c r="F505">
        <v>5427409</v>
      </c>
      <c r="G505" t="s">
        <v>861</v>
      </c>
      <c r="H505" t="s">
        <v>987</v>
      </c>
      <c r="I505" t="s">
        <v>131</v>
      </c>
      <c r="J505" t="s">
        <v>633</v>
      </c>
      <c r="K505"/>
      <c r="L505"/>
      <c r="M505"/>
      <c r="N505"/>
      <c r="O505" s="187" t="s">
        <v>520</v>
      </c>
      <c r="P505" t="s">
        <v>59</v>
      </c>
      <c r="Q505" t="s">
        <v>465</v>
      </c>
      <c r="R505" s="185">
        <v>109232.166</v>
      </c>
      <c r="S505" s="185">
        <v>1092321.6599999999</v>
      </c>
      <c r="T505" s="186">
        <v>13</v>
      </c>
    </row>
    <row r="506" spans="1:20" x14ac:dyDescent="0.25">
      <c r="A506" s="198"/>
      <c r="B506">
        <v>0</v>
      </c>
      <c r="C506">
        <v>2713705</v>
      </c>
      <c r="D506">
        <v>5427409</v>
      </c>
      <c r="E506">
        <v>5427409</v>
      </c>
      <c r="F506">
        <v>5427409</v>
      </c>
      <c r="G506" t="s">
        <v>861</v>
      </c>
      <c r="H506" t="s">
        <v>987</v>
      </c>
      <c r="I506" t="s">
        <v>131</v>
      </c>
      <c r="J506" t="s">
        <v>633</v>
      </c>
      <c r="K506"/>
      <c r="L506"/>
      <c r="M506"/>
      <c r="N506"/>
      <c r="O506" s="187" t="s">
        <v>520</v>
      </c>
      <c r="P506" t="s">
        <v>59</v>
      </c>
      <c r="Q506" t="s">
        <v>476</v>
      </c>
      <c r="R506" s="185">
        <v>97649.397153846003</v>
      </c>
      <c r="S506" s="185">
        <v>976493.97153846198</v>
      </c>
      <c r="T506" s="186">
        <v>9</v>
      </c>
    </row>
    <row r="507" spans="1:20" x14ac:dyDescent="0.25">
      <c r="A507" s="198"/>
      <c r="B507">
        <v>0</v>
      </c>
      <c r="C507">
        <v>2713705</v>
      </c>
      <c r="D507">
        <v>5427409</v>
      </c>
      <c r="E507">
        <v>5427409</v>
      </c>
      <c r="F507">
        <v>5427409</v>
      </c>
      <c r="G507" t="s">
        <v>861</v>
      </c>
      <c r="H507" t="s">
        <v>987</v>
      </c>
      <c r="I507" t="s">
        <v>131</v>
      </c>
      <c r="J507" t="s">
        <v>633</v>
      </c>
      <c r="K507"/>
      <c r="L507"/>
      <c r="M507"/>
      <c r="N507"/>
      <c r="O507" s="187" t="s">
        <v>520</v>
      </c>
      <c r="P507" t="s">
        <v>59</v>
      </c>
      <c r="Q507" t="s">
        <v>466</v>
      </c>
      <c r="R507" s="185">
        <v>108530.039884616</v>
      </c>
      <c r="S507" s="185">
        <v>723533.59923076897</v>
      </c>
      <c r="T507" s="186">
        <v>6</v>
      </c>
    </row>
    <row r="508" spans="1:20" x14ac:dyDescent="0.25">
      <c r="A508" s="198"/>
      <c r="B508">
        <v>0</v>
      </c>
      <c r="C508">
        <v>2713705</v>
      </c>
      <c r="D508">
        <v>5427409</v>
      </c>
      <c r="E508">
        <v>5427409</v>
      </c>
      <c r="F508">
        <v>5427409</v>
      </c>
      <c r="G508" t="s">
        <v>861</v>
      </c>
      <c r="H508" t="s">
        <v>987</v>
      </c>
      <c r="I508" t="s">
        <v>131</v>
      </c>
      <c r="J508" t="s">
        <v>633</v>
      </c>
      <c r="K508"/>
      <c r="L508"/>
      <c r="M508"/>
      <c r="N508"/>
      <c r="O508" s="187" t="s">
        <v>520</v>
      </c>
      <c r="P508" t="s">
        <v>59</v>
      </c>
      <c r="Q508" t="s">
        <v>467</v>
      </c>
      <c r="R508" s="185">
        <v>88090.038153846195</v>
      </c>
      <c r="S508" s="185">
        <v>440450.19076923101</v>
      </c>
      <c r="T508" s="186">
        <v>3</v>
      </c>
    </row>
    <row r="509" spans="1:20" x14ac:dyDescent="0.25">
      <c r="A509" s="198"/>
      <c r="B509">
        <v>0</v>
      </c>
      <c r="C509">
        <v>2713705</v>
      </c>
      <c r="D509">
        <v>5427409</v>
      </c>
      <c r="E509">
        <v>5427409</v>
      </c>
      <c r="F509">
        <v>5427409</v>
      </c>
      <c r="G509" t="s">
        <v>861</v>
      </c>
      <c r="H509" t="s">
        <v>987</v>
      </c>
      <c r="I509" t="s">
        <v>131</v>
      </c>
      <c r="J509" t="s">
        <v>633</v>
      </c>
      <c r="K509"/>
      <c r="L509"/>
      <c r="M509"/>
      <c r="N509"/>
      <c r="O509" s="187" t="s">
        <v>520</v>
      </c>
      <c r="P509" t="s">
        <v>59</v>
      </c>
      <c r="Q509" t="s">
        <v>468</v>
      </c>
      <c r="R509" s="185">
        <v>132805.94750000001</v>
      </c>
      <c r="S509" s="185">
        <v>531223.79</v>
      </c>
      <c r="T509" s="186">
        <v>3</v>
      </c>
    </row>
    <row r="510" spans="1:20" x14ac:dyDescent="0.25">
      <c r="A510" s="198"/>
      <c r="B510">
        <v>0</v>
      </c>
      <c r="C510">
        <v>2713705</v>
      </c>
      <c r="D510">
        <v>5427409</v>
      </c>
      <c r="E510">
        <v>5427409</v>
      </c>
      <c r="F510">
        <v>5427409</v>
      </c>
      <c r="G510" t="s">
        <v>861</v>
      </c>
      <c r="H510" t="s">
        <v>987</v>
      </c>
      <c r="I510" t="s">
        <v>131</v>
      </c>
      <c r="J510" t="s">
        <v>633</v>
      </c>
      <c r="K510"/>
      <c r="L510"/>
      <c r="M510"/>
      <c r="N510"/>
      <c r="O510" s="187" t="s">
        <v>520</v>
      </c>
      <c r="P510" t="s">
        <v>59</v>
      </c>
      <c r="Q510" t="s">
        <v>480</v>
      </c>
      <c r="R510" s="185">
        <v>211629.79461538501</v>
      </c>
      <c r="S510" s="185">
        <v>423259.58923076902</v>
      </c>
      <c r="T510" s="186">
        <v>1</v>
      </c>
    </row>
    <row r="511" spans="1:20" x14ac:dyDescent="0.25">
      <c r="A511" s="198"/>
      <c r="B511">
        <v>0</v>
      </c>
      <c r="C511">
        <v>2713705</v>
      </c>
      <c r="D511">
        <v>5427409</v>
      </c>
      <c r="E511">
        <v>8141113</v>
      </c>
      <c r="F511">
        <v>8141113</v>
      </c>
      <c r="G511" t="s">
        <v>861</v>
      </c>
      <c r="H511" t="s">
        <v>987</v>
      </c>
      <c r="I511" t="s">
        <v>131</v>
      </c>
      <c r="J511" t="s">
        <v>633</v>
      </c>
      <c r="K511" t="s">
        <v>634</v>
      </c>
      <c r="L511" t="s">
        <v>635</v>
      </c>
      <c r="M511"/>
      <c r="N511"/>
      <c r="O511" s="187" t="s">
        <v>520</v>
      </c>
      <c r="P511" t="s">
        <v>59</v>
      </c>
      <c r="Q511" t="s">
        <v>465</v>
      </c>
      <c r="R511" s="185">
        <v>19820.629769230702</v>
      </c>
      <c r="S511" s="185">
        <v>198206.297692308</v>
      </c>
      <c r="T511" s="186">
        <v>2</v>
      </c>
    </row>
    <row r="512" spans="1:20" x14ac:dyDescent="0.25">
      <c r="A512" s="198"/>
      <c r="B512">
        <v>0</v>
      </c>
      <c r="C512">
        <v>2713705</v>
      </c>
      <c r="D512">
        <v>5427409</v>
      </c>
      <c r="E512">
        <v>8141113</v>
      </c>
      <c r="F512">
        <v>8141113</v>
      </c>
      <c r="G512" t="s">
        <v>861</v>
      </c>
      <c r="H512" t="s">
        <v>987</v>
      </c>
      <c r="I512" t="s">
        <v>131</v>
      </c>
      <c r="J512" t="s">
        <v>633</v>
      </c>
      <c r="K512" t="s">
        <v>634</v>
      </c>
      <c r="L512" t="s">
        <v>635</v>
      </c>
      <c r="M512"/>
      <c r="N512"/>
      <c r="O512" s="187" t="s">
        <v>520</v>
      </c>
      <c r="P512" t="s">
        <v>59</v>
      </c>
      <c r="Q512" t="s">
        <v>476</v>
      </c>
      <c r="R512" s="185">
        <v>42434.568076923002</v>
      </c>
      <c r="S512" s="185">
        <v>424345.680769231</v>
      </c>
      <c r="T512" s="186">
        <v>4</v>
      </c>
    </row>
    <row r="513" spans="1:20" x14ac:dyDescent="0.25">
      <c r="A513" s="198"/>
      <c r="B513">
        <v>0</v>
      </c>
      <c r="C513">
        <v>2713705</v>
      </c>
      <c r="D513">
        <v>5427409</v>
      </c>
      <c r="E513">
        <v>8141113</v>
      </c>
      <c r="F513">
        <v>8141113</v>
      </c>
      <c r="G513" t="s">
        <v>861</v>
      </c>
      <c r="H513" t="s">
        <v>987</v>
      </c>
      <c r="I513" t="s">
        <v>131</v>
      </c>
      <c r="J513" t="s">
        <v>633</v>
      </c>
      <c r="K513" t="s">
        <v>634</v>
      </c>
      <c r="L513" t="s">
        <v>635</v>
      </c>
      <c r="M513"/>
      <c r="N513"/>
      <c r="O513" s="187" t="s">
        <v>520</v>
      </c>
      <c r="P513" t="s">
        <v>59</v>
      </c>
      <c r="Q513" t="s">
        <v>466</v>
      </c>
      <c r="R513" s="185">
        <v>41545.372269230902</v>
      </c>
      <c r="S513" s="185">
        <v>276969.14846153802</v>
      </c>
      <c r="T513" s="186">
        <v>2</v>
      </c>
    </row>
    <row r="514" spans="1:20" x14ac:dyDescent="0.25">
      <c r="A514" s="198"/>
      <c r="B514">
        <v>0</v>
      </c>
      <c r="C514">
        <v>2713705</v>
      </c>
      <c r="D514">
        <v>5427409</v>
      </c>
      <c r="E514">
        <v>8141113</v>
      </c>
      <c r="F514">
        <v>8141113</v>
      </c>
      <c r="G514" t="s">
        <v>861</v>
      </c>
      <c r="H514" t="s">
        <v>987</v>
      </c>
      <c r="I514" t="s">
        <v>131</v>
      </c>
      <c r="J514" t="s">
        <v>633</v>
      </c>
      <c r="K514" t="s">
        <v>634</v>
      </c>
      <c r="L514" t="s">
        <v>635</v>
      </c>
      <c r="M514"/>
      <c r="N514"/>
      <c r="O514" s="187" t="s">
        <v>520</v>
      </c>
      <c r="P514" t="s">
        <v>59</v>
      </c>
      <c r="Q514" t="s">
        <v>467</v>
      </c>
      <c r="R514" s="185">
        <v>31389.054769230799</v>
      </c>
      <c r="S514" s="185">
        <v>156945.27384615401</v>
      </c>
      <c r="T514" s="186">
        <v>1</v>
      </c>
    </row>
    <row r="515" spans="1:20" x14ac:dyDescent="0.25">
      <c r="A515" s="198"/>
      <c r="B515">
        <v>0</v>
      </c>
      <c r="C515">
        <v>2713705</v>
      </c>
      <c r="D515">
        <v>5427409</v>
      </c>
      <c r="E515">
        <v>8141113</v>
      </c>
      <c r="F515">
        <v>8141113</v>
      </c>
      <c r="G515" t="s">
        <v>861</v>
      </c>
      <c r="H515" t="s">
        <v>987</v>
      </c>
      <c r="I515" t="s">
        <v>131</v>
      </c>
      <c r="J515" t="s">
        <v>633</v>
      </c>
      <c r="K515" t="s">
        <v>634</v>
      </c>
      <c r="L515" t="s">
        <v>635</v>
      </c>
      <c r="M515"/>
      <c r="N515"/>
      <c r="O515" s="187" t="s">
        <v>520</v>
      </c>
      <c r="P515" t="s">
        <v>59</v>
      </c>
      <c r="Q515" t="s">
        <v>469</v>
      </c>
      <c r="R515" s="185">
        <v>82370.013384615202</v>
      </c>
      <c r="S515" s="185">
        <v>235342.895384615</v>
      </c>
      <c r="T515" s="186">
        <v>1</v>
      </c>
    </row>
    <row r="516" spans="1:20" x14ac:dyDescent="0.25">
      <c r="A516" s="198"/>
      <c r="B516">
        <v>0</v>
      </c>
      <c r="C516">
        <v>2713705</v>
      </c>
      <c r="D516">
        <v>5427409</v>
      </c>
      <c r="E516">
        <v>8141113</v>
      </c>
      <c r="F516">
        <v>10854817</v>
      </c>
      <c r="G516" t="s">
        <v>861</v>
      </c>
      <c r="H516" t="s">
        <v>987</v>
      </c>
      <c r="I516" t="s">
        <v>131</v>
      </c>
      <c r="J516" t="s">
        <v>633</v>
      </c>
      <c r="K516" t="s">
        <v>634</v>
      </c>
      <c r="L516" t="s">
        <v>635</v>
      </c>
      <c r="M516" t="s">
        <v>546</v>
      </c>
      <c r="N516" t="s">
        <v>636</v>
      </c>
      <c r="O516" s="187" t="s">
        <v>520</v>
      </c>
      <c r="P516" t="s">
        <v>64</v>
      </c>
      <c r="Q516" t="s">
        <v>472</v>
      </c>
      <c r="R516" s="185">
        <v>44766.7353</v>
      </c>
      <c r="S516" s="185">
        <v>1492224.51</v>
      </c>
      <c r="T516" s="186">
        <v>21</v>
      </c>
    </row>
    <row r="517" spans="1:20" x14ac:dyDescent="0.25">
      <c r="A517" s="198"/>
      <c r="B517">
        <v>0</v>
      </c>
      <c r="C517">
        <v>2713705</v>
      </c>
      <c r="D517">
        <v>5427409</v>
      </c>
      <c r="E517">
        <v>8141113</v>
      </c>
      <c r="F517">
        <v>10854817</v>
      </c>
      <c r="G517" t="s">
        <v>861</v>
      </c>
      <c r="H517" t="s">
        <v>987</v>
      </c>
      <c r="I517" t="s">
        <v>131</v>
      </c>
      <c r="J517" t="s">
        <v>633</v>
      </c>
      <c r="K517" t="s">
        <v>634</v>
      </c>
      <c r="L517" t="s">
        <v>635</v>
      </c>
      <c r="M517" t="s">
        <v>546</v>
      </c>
      <c r="N517" t="s">
        <v>636</v>
      </c>
      <c r="O517" s="187" t="s">
        <v>520</v>
      </c>
      <c r="P517" t="s">
        <v>64</v>
      </c>
      <c r="Q517" t="s">
        <v>473</v>
      </c>
      <c r="R517" s="185">
        <v>2737.79576923077</v>
      </c>
      <c r="S517" s="185">
        <v>54755.9153846154</v>
      </c>
      <c r="T517" s="186">
        <v>1</v>
      </c>
    </row>
    <row r="518" spans="1:20" x14ac:dyDescent="0.25">
      <c r="A518" s="198"/>
      <c r="B518">
        <v>0</v>
      </c>
      <c r="C518">
        <v>2713705</v>
      </c>
      <c r="D518">
        <v>5427409</v>
      </c>
      <c r="E518">
        <v>8141113</v>
      </c>
      <c r="F518">
        <v>10854817</v>
      </c>
      <c r="G518" t="s">
        <v>861</v>
      </c>
      <c r="H518" t="s">
        <v>987</v>
      </c>
      <c r="I518" t="s">
        <v>131</v>
      </c>
      <c r="J518" t="s">
        <v>633</v>
      </c>
      <c r="K518" t="s">
        <v>634</v>
      </c>
      <c r="L518" t="s">
        <v>635</v>
      </c>
      <c r="M518" t="s">
        <v>546</v>
      </c>
      <c r="N518" t="s">
        <v>636</v>
      </c>
      <c r="O518" s="187" t="s">
        <v>520</v>
      </c>
      <c r="P518" t="s">
        <v>64</v>
      </c>
      <c r="Q518" t="s">
        <v>471</v>
      </c>
      <c r="R518" s="185">
        <v>5553.7817846153803</v>
      </c>
      <c r="S518" s="185">
        <v>69422.272307692299</v>
      </c>
      <c r="T518" s="186">
        <v>1</v>
      </c>
    </row>
    <row r="519" spans="1:20" x14ac:dyDescent="0.25">
      <c r="A519" s="198"/>
      <c r="B519">
        <v>0</v>
      </c>
      <c r="C519">
        <v>2713705</v>
      </c>
      <c r="D519">
        <v>5427409</v>
      </c>
      <c r="E519">
        <v>8141113</v>
      </c>
      <c r="F519">
        <v>10854817</v>
      </c>
      <c r="G519" t="s">
        <v>861</v>
      </c>
      <c r="H519" t="s">
        <v>987</v>
      </c>
      <c r="I519" t="s">
        <v>131</v>
      </c>
      <c r="J519" t="s">
        <v>633</v>
      </c>
      <c r="K519" t="s">
        <v>634</v>
      </c>
      <c r="L519" t="s">
        <v>635</v>
      </c>
      <c r="M519" t="s">
        <v>546</v>
      </c>
      <c r="N519" t="s">
        <v>636</v>
      </c>
      <c r="O519" s="187" t="s">
        <v>520</v>
      </c>
      <c r="P519" t="s">
        <v>64</v>
      </c>
      <c r="Q519" t="s">
        <v>475</v>
      </c>
      <c r="R519" s="185">
        <v>45000.895292307701</v>
      </c>
      <c r="S519" s="185">
        <v>500009.94769230799</v>
      </c>
      <c r="T519" s="186">
        <v>6</v>
      </c>
    </row>
    <row r="520" spans="1:20" x14ac:dyDescent="0.25">
      <c r="A520" s="198"/>
      <c r="B520">
        <v>0</v>
      </c>
      <c r="C520">
        <v>2713705</v>
      </c>
      <c r="D520">
        <v>5427409</v>
      </c>
      <c r="E520">
        <v>8141113</v>
      </c>
      <c r="F520">
        <v>10854817</v>
      </c>
      <c r="G520" t="s">
        <v>861</v>
      </c>
      <c r="H520" t="s">
        <v>987</v>
      </c>
      <c r="I520" t="s">
        <v>131</v>
      </c>
      <c r="J520" t="s">
        <v>633</v>
      </c>
      <c r="K520" t="s">
        <v>634</v>
      </c>
      <c r="L520" t="s">
        <v>635</v>
      </c>
      <c r="M520" t="s">
        <v>546</v>
      </c>
      <c r="N520" t="s">
        <v>636</v>
      </c>
      <c r="O520" s="187" t="s">
        <v>520</v>
      </c>
      <c r="P520" t="s">
        <v>64</v>
      </c>
      <c r="Q520" t="s">
        <v>466</v>
      </c>
      <c r="R520" s="185">
        <v>18896.445807692198</v>
      </c>
      <c r="S520" s="185">
        <v>125976.305384615</v>
      </c>
      <c r="T520" s="186">
        <v>1</v>
      </c>
    </row>
    <row r="521" spans="1:20" x14ac:dyDescent="0.25">
      <c r="A521" s="198"/>
      <c r="B521">
        <v>0</v>
      </c>
      <c r="C521">
        <v>2713705</v>
      </c>
      <c r="D521">
        <v>5427409</v>
      </c>
      <c r="E521">
        <v>8141113</v>
      </c>
      <c r="F521">
        <v>13568521</v>
      </c>
      <c r="G521" t="s">
        <v>861</v>
      </c>
      <c r="H521" t="s">
        <v>987</v>
      </c>
      <c r="I521" t="s">
        <v>131</v>
      </c>
      <c r="J521" t="s">
        <v>633</v>
      </c>
      <c r="K521" t="s">
        <v>634</v>
      </c>
      <c r="L521" t="s">
        <v>635</v>
      </c>
      <c r="M521" t="s">
        <v>637</v>
      </c>
      <c r="N521" t="s">
        <v>638</v>
      </c>
      <c r="O521" s="187" t="s">
        <v>520</v>
      </c>
      <c r="P521" t="s">
        <v>59</v>
      </c>
      <c r="Q521" t="s">
        <v>475</v>
      </c>
      <c r="R521" s="185">
        <v>17172.359930769198</v>
      </c>
      <c r="S521" s="185">
        <v>190803.999230769</v>
      </c>
      <c r="T521" s="186">
        <v>3</v>
      </c>
    </row>
    <row r="522" spans="1:20" x14ac:dyDescent="0.25">
      <c r="A522" s="198"/>
      <c r="B522">
        <v>0</v>
      </c>
      <c r="C522">
        <v>2713705</v>
      </c>
      <c r="D522">
        <v>5427409</v>
      </c>
      <c r="E522">
        <v>8141113</v>
      </c>
      <c r="F522">
        <v>13568521</v>
      </c>
      <c r="G522" t="s">
        <v>861</v>
      </c>
      <c r="H522" t="s">
        <v>987</v>
      </c>
      <c r="I522" t="s">
        <v>131</v>
      </c>
      <c r="J522" t="s">
        <v>633</v>
      </c>
      <c r="K522" t="s">
        <v>634</v>
      </c>
      <c r="L522" t="s">
        <v>635</v>
      </c>
      <c r="M522" t="s">
        <v>637</v>
      </c>
      <c r="N522" t="s">
        <v>638</v>
      </c>
      <c r="O522" s="187" t="s">
        <v>520</v>
      </c>
      <c r="P522" t="s">
        <v>59</v>
      </c>
      <c r="Q522" t="s">
        <v>465</v>
      </c>
      <c r="R522" s="185">
        <v>8712.4451538461599</v>
      </c>
      <c r="S522" s="185">
        <v>87124.451538461595</v>
      </c>
      <c r="T522" s="186">
        <v>1</v>
      </c>
    </row>
    <row r="523" spans="1:20" x14ac:dyDescent="0.25">
      <c r="A523" s="198"/>
      <c r="B523">
        <v>0</v>
      </c>
      <c r="C523">
        <v>2713705</v>
      </c>
      <c r="D523">
        <v>5427409</v>
      </c>
      <c r="E523">
        <v>8141113</v>
      </c>
      <c r="F523">
        <v>13568521</v>
      </c>
      <c r="G523" t="s">
        <v>861</v>
      </c>
      <c r="H523" t="s">
        <v>987</v>
      </c>
      <c r="I523" t="s">
        <v>131</v>
      </c>
      <c r="J523" t="s">
        <v>633</v>
      </c>
      <c r="K523" t="s">
        <v>634</v>
      </c>
      <c r="L523" t="s">
        <v>635</v>
      </c>
      <c r="M523" t="s">
        <v>637</v>
      </c>
      <c r="N523" t="s">
        <v>638</v>
      </c>
      <c r="O523" s="187" t="s">
        <v>520</v>
      </c>
      <c r="P523" t="s">
        <v>59</v>
      </c>
      <c r="Q523" t="s">
        <v>466</v>
      </c>
      <c r="R523" s="185">
        <v>17691.239423076899</v>
      </c>
      <c r="S523" s="185">
        <v>117941.596153846</v>
      </c>
      <c r="T523" s="186">
        <v>1</v>
      </c>
    </row>
    <row r="524" spans="1:20" x14ac:dyDescent="0.25">
      <c r="A524" s="198"/>
      <c r="B524">
        <v>0</v>
      </c>
      <c r="C524">
        <v>2713705</v>
      </c>
      <c r="D524">
        <v>5427409</v>
      </c>
      <c r="E524">
        <v>8141113</v>
      </c>
      <c r="F524">
        <v>13568521</v>
      </c>
      <c r="G524" t="s">
        <v>861</v>
      </c>
      <c r="H524" t="s">
        <v>987</v>
      </c>
      <c r="I524" t="s">
        <v>131</v>
      </c>
      <c r="J524" t="s">
        <v>633</v>
      </c>
      <c r="K524" t="s">
        <v>634</v>
      </c>
      <c r="L524" t="s">
        <v>635</v>
      </c>
      <c r="M524" t="s">
        <v>637</v>
      </c>
      <c r="N524" t="s">
        <v>638</v>
      </c>
      <c r="O524" s="187" t="s">
        <v>520</v>
      </c>
      <c r="P524" t="s">
        <v>59</v>
      </c>
      <c r="Q524" t="s">
        <v>467</v>
      </c>
      <c r="R524" s="185">
        <v>32249.296615384599</v>
      </c>
      <c r="S524" s="185">
        <v>161246.483076923</v>
      </c>
      <c r="T524" s="186">
        <v>1</v>
      </c>
    </row>
    <row r="525" spans="1:20" x14ac:dyDescent="0.25">
      <c r="A525" s="198"/>
      <c r="B525">
        <v>0</v>
      </c>
      <c r="C525">
        <v>2713705</v>
      </c>
      <c r="D525">
        <v>5427409</v>
      </c>
      <c r="E525">
        <v>8141113</v>
      </c>
      <c r="F525">
        <v>13568521</v>
      </c>
      <c r="G525" t="s">
        <v>861</v>
      </c>
      <c r="H525" t="s">
        <v>987</v>
      </c>
      <c r="I525" t="s">
        <v>131</v>
      </c>
      <c r="J525" t="s">
        <v>633</v>
      </c>
      <c r="K525" t="s">
        <v>634</v>
      </c>
      <c r="L525" t="s">
        <v>635</v>
      </c>
      <c r="M525" t="s">
        <v>637</v>
      </c>
      <c r="N525" t="s">
        <v>638</v>
      </c>
      <c r="O525" s="187" t="s">
        <v>520</v>
      </c>
      <c r="P525" t="s">
        <v>81</v>
      </c>
      <c r="Q525" t="s">
        <v>472</v>
      </c>
      <c r="R525" s="185">
        <v>2643.0156000000002</v>
      </c>
      <c r="S525" s="185">
        <v>88100.52</v>
      </c>
      <c r="T525" s="186">
        <v>1</v>
      </c>
    </row>
    <row r="526" spans="1:20" x14ac:dyDescent="0.25">
      <c r="A526" s="198"/>
      <c r="B526">
        <v>0</v>
      </c>
      <c r="C526">
        <v>2713705</v>
      </c>
      <c r="D526">
        <v>5427409</v>
      </c>
      <c r="E526">
        <v>8141113</v>
      </c>
      <c r="F526">
        <v>13568521</v>
      </c>
      <c r="G526" t="s">
        <v>861</v>
      </c>
      <c r="H526" t="s">
        <v>987</v>
      </c>
      <c r="I526" t="s">
        <v>131</v>
      </c>
      <c r="J526" t="s">
        <v>633</v>
      </c>
      <c r="K526" t="s">
        <v>634</v>
      </c>
      <c r="L526" t="s">
        <v>635</v>
      </c>
      <c r="M526" t="s">
        <v>637</v>
      </c>
      <c r="N526" t="s">
        <v>638</v>
      </c>
      <c r="O526" s="187" t="s">
        <v>520</v>
      </c>
      <c r="P526" t="s">
        <v>84</v>
      </c>
      <c r="Q526" t="s">
        <v>472</v>
      </c>
      <c r="R526" s="185">
        <v>111891.36629999999</v>
      </c>
      <c r="S526" s="185">
        <v>3729712.21</v>
      </c>
      <c r="T526" s="186">
        <v>53</v>
      </c>
    </row>
    <row r="527" spans="1:20" x14ac:dyDescent="0.25">
      <c r="A527" s="198"/>
      <c r="B527">
        <v>0</v>
      </c>
      <c r="C527">
        <v>2713705</v>
      </c>
      <c r="D527">
        <v>5427409</v>
      </c>
      <c r="E527">
        <v>8141113</v>
      </c>
      <c r="F527">
        <v>13568521</v>
      </c>
      <c r="G527" t="s">
        <v>861</v>
      </c>
      <c r="H527" t="s">
        <v>987</v>
      </c>
      <c r="I527" t="s">
        <v>131</v>
      </c>
      <c r="J527" t="s">
        <v>633</v>
      </c>
      <c r="K527" t="s">
        <v>634</v>
      </c>
      <c r="L527" t="s">
        <v>635</v>
      </c>
      <c r="M527" t="s">
        <v>637</v>
      </c>
      <c r="N527" t="s">
        <v>638</v>
      </c>
      <c r="O527" s="187" t="s">
        <v>520</v>
      </c>
      <c r="P527" t="s">
        <v>84</v>
      </c>
      <c r="Q527" t="s">
        <v>473</v>
      </c>
      <c r="R527" s="185">
        <v>2371.83092307692</v>
      </c>
      <c r="S527" s="185">
        <v>47436.618461538499</v>
      </c>
      <c r="T527" s="186">
        <v>1</v>
      </c>
    </row>
    <row r="528" spans="1:20" x14ac:dyDescent="0.25">
      <c r="A528" s="198"/>
      <c r="B528">
        <v>0</v>
      </c>
      <c r="C528">
        <v>2713705</v>
      </c>
      <c r="D528">
        <v>5427409</v>
      </c>
      <c r="E528">
        <v>8141113</v>
      </c>
      <c r="F528">
        <v>13568521</v>
      </c>
      <c r="G528" t="s">
        <v>861</v>
      </c>
      <c r="H528" t="s">
        <v>987</v>
      </c>
      <c r="I528" t="s">
        <v>131</v>
      </c>
      <c r="J528" t="s">
        <v>633</v>
      </c>
      <c r="K528" t="s">
        <v>634</v>
      </c>
      <c r="L528" t="s">
        <v>635</v>
      </c>
      <c r="M528" t="s">
        <v>637</v>
      </c>
      <c r="N528" t="s">
        <v>638</v>
      </c>
      <c r="O528" s="187" t="s">
        <v>520</v>
      </c>
      <c r="P528" t="s">
        <v>84</v>
      </c>
      <c r="Q528" t="s">
        <v>475</v>
      </c>
      <c r="R528" s="185">
        <v>87414.428284615395</v>
      </c>
      <c r="S528" s="185">
        <v>971271.42538461497</v>
      </c>
      <c r="T528" s="186">
        <v>12</v>
      </c>
    </row>
    <row r="529" spans="1:20" x14ac:dyDescent="0.25">
      <c r="A529" s="198"/>
      <c r="B529">
        <v>0</v>
      </c>
      <c r="C529">
        <v>2713705</v>
      </c>
      <c r="D529">
        <v>5427409</v>
      </c>
      <c r="E529">
        <v>8141113</v>
      </c>
      <c r="F529">
        <v>13568521</v>
      </c>
      <c r="G529" t="s">
        <v>861</v>
      </c>
      <c r="H529" t="s">
        <v>987</v>
      </c>
      <c r="I529" t="s">
        <v>131</v>
      </c>
      <c r="J529" t="s">
        <v>633</v>
      </c>
      <c r="K529" t="s">
        <v>634</v>
      </c>
      <c r="L529" t="s">
        <v>635</v>
      </c>
      <c r="M529" t="s">
        <v>637</v>
      </c>
      <c r="N529" t="s">
        <v>638</v>
      </c>
      <c r="O529" s="187" t="s">
        <v>520</v>
      </c>
      <c r="P529" t="s">
        <v>84</v>
      </c>
      <c r="Q529" t="s">
        <v>465</v>
      </c>
      <c r="R529" s="185">
        <v>8995.3317692307701</v>
      </c>
      <c r="S529" s="185">
        <v>89953.317692307697</v>
      </c>
      <c r="T529" s="186">
        <v>1</v>
      </c>
    </row>
    <row r="530" spans="1:20" x14ac:dyDescent="0.25">
      <c r="A530" s="198"/>
      <c r="B530">
        <v>0</v>
      </c>
      <c r="C530">
        <v>2713705</v>
      </c>
      <c r="D530">
        <v>5427409</v>
      </c>
      <c r="E530">
        <v>8141113</v>
      </c>
      <c r="F530">
        <v>16282225</v>
      </c>
      <c r="G530" t="s">
        <v>861</v>
      </c>
      <c r="H530" t="s">
        <v>987</v>
      </c>
      <c r="I530" t="s">
        <v>131</v>
      </c>
      <c r="J530" t="s">
        <v>633</v>
      </c>
      <c r="K530" t="s">
        <v>634</v>
      </c>
      <c r="L530" t="s">
        <v>635</v>
      </c>
      <c r="M530" t="s">
        <v>1</v>
      </c>
      <c r="N530" t="s">
        <v>639</v>
      </c>
      <c r="O530" s="187" t="s">
        <v>520</v>
      </c>
      <c r="P530" t="s">
        <v>59</v>
      </c>
      <c r="Q530" t="s">
        <v>471</v>
      </c>
      <c r="R530" s="185">
        <v>5568.3608000000004</v>
      </c>
      <c r="S530" s="185">
        <v>69604.509999999995</v>
      </c>
      <c r="T530" s="186">
        <v>1</v>
      </c>
    </row>
    <row r="531" spans="1:20" x14ac:dyDescent="0.25">
      <c r="A531" s="198"/>
      <c r="B531">
        <v>0</v>
      </c>
      <c r="C531">
        <v>2713705</v>
      </c>
      <c r="D531">
        <v>5427409</v>
      </c>
      <c r="E531">
        <v>8141113</v>
      </c>
      <c r="F531">
        <v>16282225</v>
      </c>
      <c r="G531" t="s">
        <v>861</v>
      </c>
      <c r="H531" t="s">
        <v>987</v>
      </c>
      <c r="I531" t="s">
        <v>131</v>
      </c>
      <c r="J531" t="s">
        <v>633</v>
      </c>
      <c r="K531" t="s">
        <v>634</v>
      </c>
      <c r="L531" t="s">
        <v>635</v>
      </c>
      <c r="M531" t="s">
        <v>1</v>
      </c>
      <c r="N531" t="s">
        <v>639</v>
      </c>
      <c r="O531" s="187" t="s">
        <v>520</v>
      </c>
      <c r="P531" t="s">
        <v>59</v>
      </c>
      <c r="Q531" t="s">
        <v>465</v>
      </c>
      <c r="R531" s="185">
        <v>11201.844538461501</v>
      </c>
      <c r="S531" s="185">
        <v>112018.445384615</v>
      </c>
      <c r="T531" s="186">
        <v>1</v>
      </c>
    </row>
    <row r="532" spans="1:20" x14ac:dyDescent="0.25">
      <c r="A532" s="198"/>
      <c r="B532">
        <v>0</v>
      </c>
      <c r="C532">
        <v>2713705</v>
      </c>
      <c r="D532">
        <v>5427409</v>
      </c>
      <c r="E532">
        <v>8141113</v>
      </c>
      <c r="F532">
        <v>16282225</v>
      </c>
      <c r="G532" t="s">
        <v>861</v>
      </c>
      <c r="H532" t="s">
        <v>987</v>
      </c>
      <c r="I532" t="s">
        <v>131</v>
      </c>
      <c r="J532" t="s">
        <v>633</v>
      </c>
      <c r="K532" t="s">
        <v>634</v>
      </c>
      <c r="L532" t="s">
        <v>635</v>
      </c>
      <c r="M532" t="s">
        <v>1</v>
      </c>
      <c r="N532" t="s">
        <v>639</v>
      </c>
      <c r="O532" s="187" t="s">
        <v>520</v>
      </c>
      <c r="P532" t="s">
        <v>59</v>
      </c>
      <c r="Q532" t="s">
        <v>467</v>
      </c>
      <c r="R532" s="185">
        <v>26968.216461538399</v>
      </c>
      <c r="S532" s="185">
        <v>134841.08230769201</v>
      </c>
      <c r="T532" s="186">
        <v>1</v>
      </c>
    </row>
    <row r="533" spans="1:20" x14ac:dyDescent="0.25">
      <c r="A533" s="198"/>
      <c r="B533">
        <v>0</v>
      </c>
      <c r="C533">
        <v>2713705</v>
      </c>
      <c r="D533">
        <v>5427409</v>
      </c>
      <c r="E533">
        <v>8141113</v>
      </c>
      <c r="F533">
        <v>16282225</v>
      </c>
      <c r="G533" t="s">
        <v>861</v>
      </c>
      <c r="H533" t="s">
        <v>987</v>
      </c>
      <c r="I533" t="s">
        <v>131</v>
      </c>
      <c r="J533" t="s">
        <v>633</v>
      </c>
      <c r="K533" t="s">
        <v>634</v>
      </c>
      <c r="L533" t="s">
        <v>635</v>
      </c>
      <c r="M533" t="s">
        <v>1</v>
      </c>
      <c r="N533" t="s">
        <v>639</v>
      </c>
      <c r="O533" s="187" t="s">
        <v>520</v>
      </c>
      <c r="P533" t="s">
        <v>73</v>
      </c>
      <c r="Q533" t="s">
        <v>472</v>
      </c>
      <c r="R533" s="185">
        <v>25103.515200000002</v>
      </c>
      <c r="S533" s="185">
        <v>836783.84</v>
      </c>
      <c r="T533" s="186">
        <v>10</v>
      </c>
    </row>
    <row r="534" spans="1:20" x14ac:dyDescent="0.25">
      <c r="A534" s="198"/>
      <c r="B534">
        <v>0</v>
      </c>
      <c r="C534">
        <v>2713705</v>
      </c>
      <c r="D534">
        <v>5427409</v>
      </c>
      <c r="E534">
        <v>8141113</v>
      </c>
      <c r="F534">
        <v>16282225</v>
      </c>
      <c r="G534" t="s">
        <v>861</v>
      </c>
      <c r="H534" t="s">
        <v>987</v>
      </c>
      <c r="I534" t="s">
        <v>131</v>
      </c>
      <c r="J534" t="s">
        <v>633</v>
      </c>
      <c r="K534" t="s">
        <v>634</v>
      </c>
      <c r="L534" t="s">
        <v>635</v>
      </c>
      <c r="M534" t="s">
        <v>1</v>
      </c>
      <c r="N534" t="s">
        <v>639</v>
      </c>
      <c r="O534" s="187" t="s">
        <v>520</v>
      </c>
      <c r="P534" t="s">
        <v>73</v>
      </c>
      <c r="Q534" t="s">
        <v>475</v>
      </c>
      <c r="R534" s="185">
        <v>17214.605515384599</v>
      </c>
      <c r="S534" s="185">
        <v>191273.39461538501</v>
      </c>
      <c r="T534" s="186">
        <v>2</v>
      </c>
    </row>
    <row r="535" spans="1:20" x14ac:dyDescent="0.25">
      <c r="A535" s="198"/>
      <c r="B535">
        <v>0</v>
      </c>
      <c r="C535">
        <v>2713705</v>
      </c>
      <c r="D535">
        <v>5427409</v>
      </c>
      <c r="E535">
        <v>8141113</v>
      </c>
      <c r="F535">
        <v>16282225</v>
      </c>
      <c r="G535" t="s">
        <v>861</v>
      </c>
      <c r="H535" t="s">
        <v>987</v>
      </c>
      <c r="I535" t="s">
        <v>131</v>
      </c>
      <c r="J535" t="s">
        <v>633</v>
      </c>
      <c r="K535" t="s">
        <v>634</v>
      </c>
      <c r="L535" t="s">
        <v>635</v>
      </c>
      <c r="M535" t="s">
        <v>1</v>
      </c>
      <c r="N535" t="s">
        <v>639</v>
      </c>
      <c r="O535" s="187" t="s">
        <v>520</v>
      </c>
      <c r="P535" t="s">
        <v>61</v>
      </c>
      <c r="Q535" t="s">
        <v>472</v>
      </c>
      <c r="R535" s="185">
        <v>80124.066600000006</v>
      </c>
      <c r="S535" s="185">
        <v>2670802.2200000002</v>
      </c>
      <c r="T535" s="186">
        <v>36</v>
      </c>
    </row>
    <row r="536" spans="1:20" x14ac:dyDescent="0.25">
      <c r="A536" s="198"/>
      <c r="B536">
        <v>0</v>
      </c>
      <c r="C536">
        <v>2713705</v>
      </c>
      <c r="D536">
        <v>5427409</v>
      </c>
      <c r="E536">
        <v>8141113</v>
      </c>
      <c r="F536">
        <v>16282225</v>
      </c>
      <c r="G536" t="s">
        <v>861</v>
      </c>
      <c r="H536" t="s">
        <v>987</v>
      </c>
      <c r="I536" t="s">
        <v>131</v>
      </c>
      <c r="J536" t="s">
        <v>633</v>
      </c>
      <c r="K536" t="s">
        <v>634</v>
      </c>
      <c r="L536" t="s">
        <v>635</v>
      </c>
      <c r="M536" t="s">
        <v>1</v>
      </c>
      <c r="N536" t="s">
        <v>639</v>
      </c>
      <c r="O536" s="187" t="s">
        <v>520</v>
      </c>
      <c r="P536" t="s">
        <v>61</v>
      </c>
      <c r="Q536" t="s">
        <v>473</v>
      </c>
      <c r="R536" s="185">
        <v>2535.2472307692301</v>
      </c>
      <c r="S536" s="185">
        <v>50704.9446153846</v>
      </c>
      <c r="T536" s="186">
        <v>1</v>
      </c>
    </row>
    <row r="537" spans="1:20" x14ac:dyDescent="0.25">
      <c r="A537" s="198"/>
      <c r="B537">
        <v>0</v>
      </c>
      <c r="C537">
        <v>2713705</v>
      </c>
      <c r="D537">
        <v>5427409</v>
      </c>
      <c r="E537">
        <v>8141113</v>
      </c>
      <c r="F537">
        <v>16282225</v>
      </c>
      <c r="G537" t="s">
        <v>861</v>
      </c>
      <c r="H537" t="s">
        <v>987</v>
      </c>
      <c r="I537" t="s">
        <v>131</v>
      </c>
      <c r="J537" t="s">
        <v>633</v>
      </c>
      <c r="K537" t="s">
        <v>634</v>
      </c>
      <c r="L537" t="s">
        <v>635</v>
      </c>
      <c r="M537" t="s">
        <v>1</v>
      </c>
      <c r="N537" t="s">
        <v>639</v>
      </c>
      <c r="O537" s="187" t="s">
        <v>520</v>
      </c>
      <c r="P537" t="s">
        <v>61</v>
      </c>
      <c r="Q537" t="s">
        <v>475</v>
      </c>
      <c r="R537" s="185">
        <v>70727.663976923097</v>
      </c>
      <c r="S537" s="185">
        <v>785862.93307692301</v>
      </c>
      <c r="T537" s="186">
        <v>9</v>
      </c>
    </row>
    <row r="538" spans="1:20" x14ac:dyDescent="0.25">
      <c r="A538" s="198"/>
      <c r="B538">
        <v>0</v>
      </c>
      <c r="C538">
        <v>2713705</v>
      </c>
      <c r="D538">
        <v>5427409</v>
      </c>
      <c r="E538">
        <v>8141113</v>
      </c>
      <c r="F538">
        <v>16282225</v>
      </c>
      <c r="G538" t="s">
        <v>861</v>
      </c>
      <c r="H538" t="s">
        <v>987</v>
      </c>
      <c r="I538" t="s">
        <v>131</v>
      </c>
      <c r="J538" t="s">
        <v>633</v>
      </c>
      <c r="K538" t="s">
        <v>634</v>
      </c>
      <c r="L538" t="s">
        <v>635</v>
      </c>
      <c r="M538" t="s">
        <v>1</v>
      </c>
      <c r="N538" t="s">
        <v>639</v>
      </c>
      <c r="O538" s="187" t="s">
        <v>520</v>
      </c>
      <c r="P538" t="s">
        <v>61</v>
      </c>
      <c r="Q538" t="s">
        <v>465</v>
      </c>
      <c r="R538" s="185">
        <v>9736.9026923076908</v>
      </c>
      <c r="S538" s="185">
        <v>97369.026923076904</v>
      </c>
      <c r="T538" s="186">
        <v>1</v>
      </c>
    </row>
    <row r="539" spans="1:20" x14ac:dyDescent="0.25">
      <c r="A539" s="198"/>
      <c r="B539">
        <v>0</v>
      </c>
      <c r="C539">
        <v>2713705</v>
      </c>
      <c r="D539">
        <v>5427409</v>
      </c>
      <c r="E539">
        <v>8141113</v>
      </c>
      <c r="F539">
        <v>16282225</v>
      </c>
      <c r="G539" t="s">
        <v>861</v>
      </c>
      <c r="H539" t="s">
        <v>987</v>
      </c>
      <c r="I539" t="s">
        <v>131</v>
      </c>
      <c r="J539" t="s">
        <v>633</v>
      </c>
      <c r="K539" t="s">
        <v>634</v>
      </c>
      <c r="L539" t="s">
        <v>635</v>
      </c>
      <c r="M539" t="s">
        <v>1</v>
      </c>
      <c r="N539" t="s">
        <v>639</v>
      </c>
      <c r="O539" s="187" t="s">
        <v>520</v>
      </c>
      <c r="P539" t="s">
        <v>61</v>
      </c>
      <c r="Q539" t="s">
        <v>476</v>
      </c>
      <c r="R539" s="185">
        <v>9971.8046153846208</v>
      </c>
      <c r="S539" s="185">
        <v>99718.046153846197</v>
      </c>
      <c r="T539" s="186">
        <v>1</v>
      </c>
    </row>
    <row r="540" spans="1:20" x14ac:dyDescent="0.25">
      <c r="A540" s="198"/>
      <c r="B540">
        <v>0</v>
      </c>
      <c r="C540">
        <v>2713705</v>
      </c>
      <c r="D540">
        <v>5427409</v>
      </c>
      <c r="E540">
        <v>8141113</v>
      </c>
      <c r="F540">
        <v>16282225</v>
      </c>
      <c r="G540" t="s">
        <v>861</v>
      </c>
      <c r="H540" t="s">
        <v>987</v>
      </c>
      <c r="I540" t="s">
        <v>131</v>
      </c>
      <c r="J540" t="s">
        <v>633</v>
      </c>
      <c r="K540" t="s">
        <v>634</v>
      </c>
      <c r="L540" t="s">
        <v>635</v>
      </c>
      <c r="M540" t="s">
        <v>1</v>
      </c>
      <c r="N540" t="s">
        <v>639</v>
      </c>
      <c r="O540" s="187" t="s">
        <v>520</v>
      </c>
      <c r="P540" t="s">
        <v>83</v>
      </c>
      <c r="Q540" t="s">
        <v>472</v>
      </c>
      <c r="R540" s="185">
        <v>2241.5189999999998</v>
      </c>
      <c r="S540" s="185">
        <v>74717.3</v>
      </c>
      <c r="T540" s="186">
        <v>1</v>
      </c>
    </row>
    <row r="541" spans="1:20" x14ac:dyDescent="0.25">
      <c r="A541" s="198"/>
      <c r="B541">
        <v>0</v>
      </c>
      <c r="C541">
        <v>2713705</v>
      </c>
      <c r="D541">
        <v>5427409</v>
      </c>
      <c r="E541">
        <v>8141113</v>
      </c>
      <c r="F541">
        <v>16282225</v>
      </c>
      <c r="G541" t="s">
        <v>861</v>
      </c>
      <c r="H541" t="s">
        <v>987</v>
      </c>
      <c r="I541" t="s">
        <v>131</v>
      </c>
      <c r="J541" t="s">
        <v>633</v>
      </c>
      <c r="K541" t="s">
        <v>634</v>
      </c>
      <c r="L541" t="s">
        <v>635</v>
      </c>
      <c r="M541" t="s">
        <v>1</v>
      </c>
      <c r="N541" t="s">
        <v>639</v>
      </c>
      <c r="O541" s="187" t="s">
        <v>520</v>
      </c>
      <c r="P541" t="s">
        <v>83</v>
      </c>
      <c r="Q541" t="s">
        <v>475</v>
      </c>
      <c r="R541" s="185">
        <v>7473.9449076923102</v>
      </c>
      <c r="S541" s="185">
        <v>83043.832307692297</v>
      </c>
      <c r="T541" s="186">
        <v>1</v>
      </c>
    </row>
    <row r="542" spans="1:20" x14ac:dyDescent="0.25">
      <c r="A542" s="198"/>
      <c r="B542">
        <v>0</v>
      </c>
      <c r="C542">
        <v>2713705</v>
      </c>
      <c r="D542">
        <v>5427409</v>
      </c>
      <c r="E542">
        <v>8141113</v>
      </c>
      <c r="F542">
        <v>18995929</v>
      </c>
      <c r="G542" t="s">
        <v>861</v>
      </c>
      <c r="H542" t="s">
        <v>987</v>
      </c>
      <c r="I542" t="s">
        <v>131</v>
      </c>
      <c r="J542" t="s">
        <v>633</v>
      </c>
      <c r="K542" t="s">
        <v>634</v>
      </c>
      <c r="L542" t="s">
        <v>635</v>
      </c>
      <c r="M542" t="s">
        <v>2</v>
      </c>
      <c r="N542" t="s">
        <v>640</v>
      </c>
      <c r="O542" s="187" t="s">
        <v>520</v>
      </c>
      <c r="P542" t="s">
        <v>59</v>
      </c>
      <c r="Q542" t="s">
        <v>471</v>
      </c>
      <c r="R542" s="185">
        <v>6099.5590769230803</v>
      </c>
      <c r="S542" s="185">
        <v>76244.488461538494</v>
      </c>
      <c r="T542" s="186">
        <v>1</v>
      </c>
    </row>
    <row r="543" spans="1:20" x14ac:dyDescent="0.25">
      <c r="A543" s="198"/>
      <c r="B543">
        <v>0</v>
      </c>
      <c r="C543">
        <v>2713705</v>
      </c>
      <c r="D543">
        <v>5427409</v>
      </c>
      <c r="E543">
        <v>8141113</v>
      </c>
      <c r="F543">
        <v>18995929</v>
      </c>
      <c r="G543" t="s">
        <v>861</v>
      </c>
      <c r="H543" t="s">
        <v>987</v>
      </c>
      <c r="I543" t="s">
        <v>131</v>
      </c>
      <c r="J543" t="s">
        <v>633</v>
      </c>
      <c r="K543" t="s">
        <v>634</v>
      </c>
      <c r="L543" t="s">
        <v>635</v>
      </c>
      <c r="M543" t="s">
        <v>2</v>
      </c>
      <c r="N543" t="s">
        <v>640</v>
      </c>
      <c r="O543" s="187" t="s">
        <v>520</v>
      </c>
      <c r="P543" t="s">
        <v>59</v>
      </c>
      <c r="Q543" t="s">
        <v>467</v>
      </c>
      <c r="R543" s="185">
        <v>32487.982615384601</v>
      </c>
      <c r="S543" s="185">
        <v>162439.913076923</v>
      </c>
      <c r="T543" s="186">
        <v>1</v>
      </c>
    </row>
    <row r="544" spans="1:20" x14ac:dyDescent="0.25">
      <c r="A544" s="198"/>
      <c r="B544">
        <v>0</v>
      </c>
      <c r="C544">
        <v>2713705</v>
      </c>
      <c r="D544">
        <v>5427409</v>
      </c>
      <c r="E544">
        <v>8141113</v>
      </c>
      <c r="F544">
        <v>18995929</v>
      </c>
      <c r="G544" t="s">
        <v>861</v>
      </c>
      <c r="H544" t="s">
        <v>987</v>
      </c>
      <c r="I544" t="s">
        <v>131</v>
      </c>
      <c r="J544" t="s">
        <v>633</v>
      </c>
      <c r="K544" t="s">
        <v>634</v>
      </c>
      <c r="L544" t="s">
        <v>635</v>
      </c>
      <c r="M544" t="s">
        <v>2</v>
      </c>
      <c r="N544" t="s">
        <v>640</v>
      </c>
      <c r="O544" s="187" t="s">
        <v>520</v>
      </c>
      <c r="P544" t="s">
        <v>62</v>
      </c>
      <c r="Q544" t="s">
        <v>472</v>
      </c>
      <c r="R544" s="185">
        <v>1857.8832</v>
      </c>
      <c r="S544" s="185">
        <v>61929.440000000002</v>
      </c>
      <c r="T544" s="186">
        <v>1</v>
      </c>
    </row>
    <row r="545" spans="1:20" x14ac:dyDescent="0.25">
      <c r="A545" s="198"/>
      <c r="B545">
        <v>0</v>
      </c>
      <c r="C545">
        <v>2713705</v>
      </c>
      <c r="D545">
        <v>5427409</v>
      </c>
      <c r="E545">
        <v>8141113</v>
      </c>
      <c r="F545">
        <v>18995929</v>
      </c>
      <c r="G545" t="s">
        <v>861</v>
      </c>
      <c r="H545" t="s">
        <v>987</v>
      </c>
      <c r="I545" t="s">
        <v>131</v>
      </c>
      <c r="J545" t="s">
        <v>633</v>
      </c>
      <c r="K545" t="s">
        <v>634</v>
      </c>
      <c r="L545" t="s">
        <v>635</v>
      </c>
      <c r="M545" t="s">
        <v>2</v>
      </c>
      <c r="N545" t="s">
        <v>640</v>
      </c>
      <c r="O545" s="187" t="s">
        <v>520</v>
      </c>
      <c r="P545" t="s">
        <v>63</v>
      </c>
      <c r="Q545" t="s">
        <v>472</v>
      </c>
      <c r="R545" s="185">
        <v>50247.292800000003</v>
      </c>
      <c r="S545" s="185">
        <v>1674909.76</v>
      </c>
      <c r="T545" s="186">
        <v>24</v>
      </c>
    </row>
    <row r="546" spans="1:20" x14ac:dyDescent="0.25">
      <c r="A546" s="198"/>
      <c r="B546">
        <v>0</v>
      </c>
      <c r="C546">
        <v>2713705</v>
      </c>
      <c r="D546">
        <v>5427409</v>
      </c>
      <c r="E546">
        <v>8141113</v>
      </c>
      <c r="F546">
        <v>18995929</v>
      </c>
      <c r="G546" t="s">
        <v>861</v>
      </c>
      <c r="H546" t="s">
        <v>987</v>
      </c>
      <c r="I546" t="s">
        <v>131</v>
      </c>
      <c r="J546" t="s">
        <v>633</v>
      </c>
      <c r="K546" t="s">
        <v>634</v>
      </c>
      <c r="L546" t="s">
        <v>635</v>
      </c>
      <c r="M546" t="s">
        <v>2</v>
      </c>
      <c r="N546" t="s">
        <v>640</v>
      </c>
      <c r="O546" s="187" t="s">
        <v>520</v>
      </c>
      <c r="P546" t="s">
        <v>63</v>
      </c>
      <c r="Q546" t="s">
        <v>474</v>
      </c>
      <c r="R546" s="185">
        <v>6829.6409538461603</v>
      </c>
      <c r="S546" s="185">
        <v>113827.349230769</v>
      </c>
      <c r="T546" s="186">
        <v>2</v>
      </c>
    </row>
    <row r="547" spans="1:20" x14ac:dyDescent="0.25">
      <c r="A547" s="198"/>
      <c r="B547">
        <v>0</v>
      </c>
      <c r="C547">
        <v>2713705</v>
      </c>
      <c r="D547">
        <v>5427409</v>
      </c>
      <c r="E547">
        <v>8141113</v>
      </c>
      <c r="F547">
        <v>18995929</v>
      </c>
      <c r="G547" t="s">
        <v>861</v>
      </c>
      <c r="H547" t="s">
        <v>987</v>
      </c>
      <c r="I547" t="s">
        <v>131</v>
      </c>
      <c r="J547" t="s">
        <v>633</v>
      </c>
      <c r="K547" t="s">
        <v>634</v>
      </c>
      <c r="L547" t="s">
        <v>635</v>
      </c>
      <c r="M547" t="s">
        <v>2</v>
      </c>
      <c r="N547" t="s">
        <v>640</v>
      </c>
      <c r="O547" s="187" t="s">
        <v>520</v>
      </c>
      <c r="P547" t="s">
        <v>63</v>
      </c>
      <c r="Q547" t="s">
        <v>475</v>
      </c>
      <c r="R547" s="185">
        <v>22620.739638461499</v>
      </c>
      <c r="S547" s="185">
        <v>251341.55153846199</v>
      </c>
      <c r="T547" s="186">
        <v>3</v>
      </c>
    </row>
    <row r="548" spans="1:20" x14ac:dyDescent="0.25">
      <c r="A548" s="198"/>
      <c r="B548">
        <v>0</v>
      </c>
      <c r="C548">
        <v>2713705</v>
      </c>
      <c r="D548">
        <v>5427409</v>
      </c>
      <c r="E548">
        <v>8141113</v>
      </c>
      <c r="F548">
        <v>18995929</v>
      </c>
      <c r="G548" t="s">
        <v>861</v>
      </c>
      <c r="H548" t="s">
        <v>987</v>
      </c>
      <c r="I548" t="s">
        <v>131</v>
      </c>
      <c r="J548" t="s">
        <v>633</v>
      </c>
      <c r="K548" t="s">
        <v>634</v>
      </c>
      <c r="L548" t="s">
        <v>635</v>
      </c>
      <c r="M548" t="s">
        <v>2</v>
      </c>
      <c r="N548" t="s">
        <v>640</v>
      </c>
      <c r="O548" s="187" t="s">
        <v>520</v>
      </c>
      <c r="P548" t="s">
        <v>63</v>
      </c>
      <c r="Q548" t="s">
        <v>465</v>
      </c>
      <c r="R548" s="185">
        <v>18541.3724615385</v>
      </c>
      <c r="S548" s="185">
        <v>185413.724615385</v>
      </c>
      <c r="T548" s="186">
        <v>2</v>
      </c>
    </row>
    <row r="549" spans="1:20" x14ac:dyDescent="0.25">
      <c r="A549" s="198"/>
      <c r="B549">
        <v>0</v>
      </c>
      <c r="C549">
        <v>2713705</v>
      </c>
      <c r="D549">
        <v>5427409</v>
      </c>
      <c r="E549">
        <v>8141113</v>
      </c>
      <c r="F549">
        <v>18995929</v>
      </c>
      <c r="G549" t="s">
        <v>861</v>
      </c>
      <c r="H549" t="s">
        <v>987</v>
      </c>
      <c r="I549" t="s">
        <v>131</v>
      </c>
      <c r="J549" t="s">
        <v>633</v>
      </c>
      <c r="K549" t="s">
        <v>634</v>
      </c>
      <c r="L549" t="s">
        <v>635</v>
      </c>
      <c r="M549" t="s">
        <v>2</v>
      </c>
      <c r="N549" t="s">
        <v>640</v>
      </c>
      <c r="O549" s="187" t="s">
        <v>520</v>
      </c>
      <c r="P549" t="s">
        <v>63</v>
      </c>
      <c r="Q549" t="s">
        <v>476</v>
      </c>
      <c r="R549" s="185">
        <v>10443.6015384615</v>
      </c>
      <c r="S549" s="185">
        <v>104436.01538461501</v>
      </c>
      <c r="T549" s="186">
        <v>1</v>
      </c>
    </row>
    <row r="550" spans="1:20" x14ac:dyDescent="0.25">
      <c r="A550" s="198"/>
      <c r="B550">
        <v>0</v>
      </c>
      <c r="C550">
        <v>2713705</v>
      </c>
      <c r="D550">
        <v>5427409</v>
      </c>
      <c r="E550">
        <v>8141113</v>
      </c>
      <c r="F550">
        <v>21709633</v>
      </c>
      <c r="G550" t="s">
        <v>861</v>
      </c>
      <c r="H550" t="s">
        <v>987</v>
      </c>
      <c r="I550" t="s">
        <v>131</v>
      </c>
      <c r="J550" t="s">
        <v>633</v>
      </c>
      <c r="K550" t="s">
        <v>634</v>
      </c>
      <c r="L550" t="s">
        <v>635</v>
      </c>
      <c r="M550" t="s">
        <v>641</v>
      </c>
      <c r="N550" t="s">
        <v>642</v>
      </c>
      <c r="O550" s="187" t="s">
        <v>520</v>
      </c>
      <c r="P550" t="s">
        <v>62</v>
      </c>
      <c r="Q550" t="s">
        <v>472</v>
      </c>
      <c r="R550" s="185">
        <v>19850.441999999999</v>
      </c>
      <c r="S550" s="185">
        <v>661681.4</v>
      </c>
      <c r="T550" s="186">
        <v>13</v>
      </c>
    </row>
    <row r="551" spans="1:20" x14ac:dyDescent="0.25">
      <c r="A551" s="198"/>
      <c r="B551">
        <v>0</v>
      </c>
      <c r="C551">
        <v>2713705</v>
      </c>
      <c r="D551">
        <v>5427409</v>
      </c>
      <c r="E551">
        <v>8141113</v>
      </c>
      <c r="F551">
        <v>21709633</v>
      </c>
      <c r="G551" t="s">
        <v>861</v>
      </c>
      <c r="H551" t="s">
        <v>987</v>
      </c>
      <c r="I551" t="s">
        <v>131</v>
      </c>
      <c r="J551" t="s">
        <v>633</v>
      </c>
      <c r="K551" t="s">
        <v>634</v>
      </c>
      <c r="L551" t="s">
        <v>635</v>
      </c>
      <c r="M551" t="s">
        <v>641</v>
      </c>
      <c r="N551" t="s">
        <v>642</v>
      </c>
      <c r="O551" s="187" t="s">
        <v>520</v>
      </c>
      <c r="P551" t="s">
        <v>62</v>
      </c>
      <c r="Q551" t="s">
        <v>475</v>
      </c>
      <c r="R551" s="185">
        <v>7229.8100076923101</v>
      </c>
      <c r="S551" s="185">
        <v>80331.222307692296</v>
      </c>
      <c r="T551" s="186">
        <v>1</v>
      </c>
    </row>
    <row r="552" spans="1:20" x14ac:dyDescent="0.25">
      <c r="A552" s="198"/>
      <c r="B552">
        <v>0</v>
      </c>
      <c r="C552">
        <v>2713705</v>
      </c>
      <c r="D552">
        <v>5427409</v>
      </c>
      <c r="E552">
        <v>8141113</v>
      </c>
      <c r="F552">
        <v>21709633</v>
      </c>
      <c r="G552" t="s">
        <v>861</v>
      </c>
      <c r="H552" t="s">
        <v>987</v>
      </c>
      <c r="I552" t="s">
        <v>131</v>
      </c>
      <c r="J552" t="s">
        <v>633</v>
      </c>
      <c r="K552" t="s">
        <v>634</v>
      </c>
      <c r="L552" t="s">
        <v>635</v>
      </c>
      <c r="M552" t="s">
        <v>641</v>
      </c>
      <c r="N552" t="s">
        <v>642</v>
      </c>
      <c r="O552" s="187" t="s">
        <v>520</v>
      </c>
      <c r="P552" t="s">
        <v>62</v>
      </c>
      <c r="Q552" t="s">
        <v>465</v>
      </c>
      <c r="R552" s="185">
        <v>9845.7534615384593</v>
      </c>
      <c r="S552" s="185">
        <v>98457.534615384604</v>
      </c>
      <c r="T552" s="186">
        <v>1</v>
      </c>
    </row>
    <row r="553" spans="1:20" x14ac:dyDescent="0.25">
      <c r="A553" s="198"/>
      <c r="B553">
        <v>0</v>
      </c>
      <c r="C553">
        <v>2713705</v>
      </c>
      <c r="D553">
        <v>5427409</v>
      </c>
      <c r="E553">
        <v>8141113</v>
      </c>
      <c r="F553">
        <v>21709633</v>
      </c>
      <c r="G553" t="s">
        <v>861</v>
      </c>
      <c r="H553" t="s">
        <v>987</v>
      </c>
      <c r="I553" t="s">
        <v>131</v>
      </c>
      <c r="J553" t="s">
        <v>633</v>
      </c>
      <c r="K553" t="s">
        <v>634</v>
      </c>
      <c r="L553" t="s">
        <v>635</v>
      </c>
      <c r="M553" t="s">
        <v>641</v>
      </c>
      <c r="N553" t="s">
        <v>642</v>
      </c>
      <c r="O553" s="187" t="s">
        <v>520</v>
      </c>
      <c r="P553" t="s">
        <v>77</v>
      </c>
      <c r="Q553" t="s">
        <v>472</v>
      </c>
      <c r="R553" s="185">
        <v>20858.648399999998</v>
      </c>
      <c r="S553" s="185">
        <v>695288.28</v>
      </c>
      <c r="T553" s="186">
        <v>10</v>
      </c>
    </row>
    <row r="554" spans="1:20" x14ac:dyDescent="0.25">
      <c r="A554" s="198"/>
      <c r="B554">
        <v>0</v>
      </c>
      <c r="C554">
        <v>2713705</v>
      </c>
      <c r="D554">
        <v>5427409</v>
      </c>
      <c r="E554">
        <v>8141113</v>
      </c>
      <c r="F554">
        <v>21709633</v>
      </c>
      <c r="G554" t="s">
        <v>861</v>
      </c>
      <c r="H554" t="s">
        <v>987</v>
      </c>
      <c r="I554" t="s">
        <v>131</v>
      </c>
      <c r="J554" t="s">
        <v>633</v>
      </c>
      <c r="K554" t="s">
        <v>634</v>
      </c>
      <c r="L554" t="s">
        <v>635</v>
      </c>
      <c r="M554" t="s">
        <v>641</v>
      </c>
      <c r="N554" t="s">
        <v>642</v>
      </c>
      <c r="O554" s="187" t="s">
        <v>520</v>
      </c>
      <c r="P554" t="s">
        <v>77</v>
      </c>
      <c r="Q554" t="s">
        <v>465</v>
      </c>
      <c r="R554" s="185">
        <v>10774.863538461501</v>
      </c>
      <c r="S554" s="185">
        <v>107748.635384615</v>
      </c>
      <c r="T554" s="186">
        <v>1</v>
      </c>
    </row>
    <row r="555" spans="1:20" x14ac:dyDescent="0.25">
      <c r="A555" s="198"/>
      <c r="B555">
        <v>0</v>
      </c>
      <c r="C555">
        <v>2713705</v>
      </c>
      <c r="D555">
        <v>5427409</v>
      </c>
      <c r="E555">
        <v>8141113</v>
      </c>
      <c r="F555">
        <v>24423337</v>
      </c>
      <c r="G555" t="s">
        <v>861</v>
      </c>
      <c r="H555" t="s">
        <v>987</v>
      </c>
      <c r="I555" t="s">
        <v>131</v>
      </c>
      <c r="J555" t="s">
        <v>633</v>
      </c>
      <c r="K555" t="s">
        <v>634</v>
      </c>
      <c r="L555" t="s">
        <v>635</v>
      </c>
      <c r="M555" t="s">
        <v>643</v>
      </c>
      <c r="N555" t="s">
        <v>644</v>
      </c>
      <c r="O555" s="187" t="s">
        <v>520</v>
      </c>
      <c r="P555" t="s">
        <v>59</v>
      </c>
      <c r="Q555" t="s">
        <v>467</v>
      </c>
      <c r="R555" s="185">
        <v>26791.904461538401</v>
      </c>
      <c r="S555" s="185">
        <v>133959.52230769201</v>
      </c>
      <c r="T555" s="186">
        <v>1</v>
      </c>
    </row>
    <row r="556" spans="1:20" x14ac:dyDescent="0.25">
      <c r="A556" s="198"/>
      <c r="B556">
        <v>0</v>
      </c>
      <c r="C556">
        <v>2713705</v>
      </c>
      <c r="D556">
        <v>5427409</v>
      </c>
      <c r="E556">
        <v>8141113</v>
      </c>
      <c r="F556">
        <v>24423337</v>
      </c>
      <c r="G556" t="s">
        <v>861</v>
      </c>
      <c r="H556" t="s">
        <v>987</v>
      </c>
      <c r="I556" t="s">
        <v>131</v>
      </c>
      <c r="J556" t="s">
        <v>633</v>
      </c>
      <c r="K556" t="s">
        <v>634</v>
      </c>
      <c r="L556" t="s">
        <v>635</v>
      </c>
      <c r="M556" t="s">
        <v>643</v>
      </c>
      <c r="N556" t="s">
        <v>644</v>
      </c>
      <c r="O556" s="187" t="s">
        <v>520</v>
      </c>
      <c r="P556" t="s">
        <v>60</v>
      </c>
      <c r="Q556" t="s">
        <v>472</v>
      </c>
      <c r="R556" s="185">
        <v>30028.740423076899</v>
      </c>
      <c r="S556" s="185">
        <v>600574.80846153805</v>
      </c>
      <c r="T556" s="186">
        <v>9</v>
      </c>
    </row>
    <row r="557" spans="1:20" x14ac:dyDescent="0.25">
      <c r="A557" s="198"/>
      <c r="B557">
        <v>0</v>
      </c>
      <c r="C557">
        <v>2713705</v>
      </c>
      <c r="D557">
        <v>5427409</v>
      </c>
      <c r="E557">
        <v>8141113</v>
      </c>
      <c r="F557">
        <v>24423337</v>
      </c>
      <c r="G557" t="s">
        <v>861</v>
      </c>
      <c r="H557" t="s">
        <v>987</v>
      </c>
      <c r="I557" t="s">
        <v>131</v>
      </c>
      <c r="J557" t="s">
        <v>633</v>
      </c>
      <c r="K557" t="s">
        <v>634</v>
      </c>
      <c r="L557" t="s">
        <v>635</v>
      </c>
      <c r="M557" t="s">
        <v>643</v>
      </c>
      <c r="N557" t="s">
        <v>644</v>
      </c>
      <c r="O557" s="187" t="s">
        <v>520</v>
      </c>
      <c r="P557" t="s">
        <v>60</v>
      </c>
      <c r="Q557" t="s">
        <v>475</v>
      </c>
      <c r="R557" s="185">
        <v>8743.9767230769194</v>
      </c>
      <c r="S557" s="185">
        <v>97155.296923076894</v>
      </c>
      <c r="T557" s="186">
        <v>1</v>
      </c>
    </row>
    <row r="558" spans="1:20" x14ac:dyDescent="0.25">
      <c r="A558" s="198"/>
      <c r="B558">
        <v>0</v>
      </c>
      <c r="C558">
        <v>2713705</v>
      </c>
      <c r="D558">
        <v>5427409</v>
      </c>
      <c r="E558">
        <v>8141113</v>
      </c>
      <c r="F558">
        <v>24423337</v>
      </c>
      <c r="G558" t="s">
        <v>861</v>
      </c>
      <c r="H558" t="s">
        <v>987</v>
      </c>
      <c r="I558" t="s">
        <v>131</v>
      </c>
      <c r="J558" t="s">
        <v>633</v>
      </c>
      <c r="K558" t="s">
        <v>634</v>
      </c>
      <c r="L558" t="s">
        <v>635</v>
      </c>
      <c r="M558" t="s">
        <v>643</v>
      </c>
      <c r="N558" t="s">
        <v>644</v>
      </c>
      <c r="O558" s="187" t="s">
        <v>520</v>
      </c>
      <c r="P558" t="s">
        <v>60</v>
      </c>
      <c r="Q558" t="s">
        <v>465</v>
      </c>
      <c r="R558" s="185">
        <v>19270.571307692298</v>
      </c>
      <c r="S558" s="185">
        <v>192705.71307692301</v>
      </c>
      <c r="T558" s="186">
        <v>2</v>
      </c>
    </row>
    <row r="559" spans="1:20" x14ac:dyDescent="0.25">
      <c r="A559" s="198"/>
      <c r="B559">
        <v>0</v>
      </c>
      <c r="C559">
        <v>2713705</v>
      </c>
      <c r="D559">
        <v>5427409</v>
      </c>
      <c r="E559">
        <v>8141113</v>
      </c>
      <c r="F559">
        <v>24423337</v>
      </c>
      <c r="G559" t="s">
        <v>861</v>
      </c>
      <c r="H559" t="s">
        <v>987</v>
      </c>
      <c r="I559" t="s">
        <v>131</v>
      </c>
      <c r="J559" t="s">
        <v>633</v>
      </c>
      <c r="K559" t="s">
        <v>634</v>
      </c>
      <c r="L559" t="s">
        <v>635</v>
      </c>
      <c r="M559" t="s">
        <v>643</v>
      </c>
      <c r="N559" t="s">
        <v>644</v>
      </c>
      <c r="O559" s="187" t="s">
        <v>520</v>
      </c>
      <c r="P559" t="s">
        <v>66</v>
      </c>
      <c r="Q559" t="s">
        <v>472</v>
      </c>
      <c r="R559" s="185">
        <v>136766.273780769</v>
      </c>
      <c r="S559" s="185">
        <v>2735325.4756153799</v>
      </c>
      <c r="T559" s="186">
        <v>40</v>
      </c>
    </row>
    <row r="560" spans="1:20" x14ac:dyDescent="0.25">
      <c r="A560" s="198"/>
      <c r="B560">
        <v>0</v>
      </c>
      <c r="C560">
        <v>2713705</v>
      </c>
      <c r="D560">
        <v>5427409</v>
      </c>
      <c r="E560">
        <v>8141113</v>
      </c>
      <c r="F560">
        <v>24423337</v>
      </c>
      <c r="G560" t="s">
        <v>861</v>
      </c>
      <c r="H560" t="s">
        <v>987</v>
      </c>
      <c r="I560" t="s">
        <v>131</v>
      </c>
      <c r="J560" t="s">
        <v>633</v>
      </c>
      <c r="K560" t="s">
        <v>634</v>
      </c>
      <c r="L560" t="s">
        <v>635</v>
      </c>
      <c r="M560" t="s">
        <v>643</v>
      </c>
      <c r="N560" t="s">
        <v>644</v>
      </c>
      <c r="O560" s="187" t="s">
        <v>520</v>
      </c>
      <c r="P560" t="s">
        <v>66</v>
      </c>
      <c r="Q560" t="s">
        <v>477</v>
      </c>
      <c r="R560" s="185">
        <v>1934.8060769230799</v>
      </c>
      <c r="S560" s="185">
        <v>38696.121538461499</v>
      </c>
      <c r="T560" s="186">
        <v>1</v>
      </c>
    </row>
    <row r="561" spans="1:20" x14ac:dyDescent="0.25">
      <c r="A561" s="198"/>
      <c r="B561">
        <v>0</v>
      </c>
      <c r="C561">
        <v>2713705</v>
      </c>
      <c r="D561">
        <v>5427409</v>
      </c>
      <c r="E561">
        <v>8141113</v>
      </c>
      <c r="F561">
        <v>24423337</v>
      </c>
      <c r="G561" t="s">
        <v>861</v>
      </c>
      <c r="H561" t="s">
        <v>987</v>
      </c>
      <c r="I561" t="s">
        <v>131</v>
      </c>
      <c r="J561" t="s">
        <v>633</v>
      </c>
      <c r="K561" t="s">
        <v>634</v>
      </c>
      <c r="L561" t="s">
        <v>635</v>
      </c>
      <c r="M561" t="s">
        <v>643</v>
      </c>
      <c r="N561" t="s">
        <v>644</v>
      </c>
      <c r="O561" s="187" t="s">
        <v>520</v>
      </c>
      <c r="P561" t="s">
        <v>66</v>
      </c>
      <c r="Q561" t="s">
        <v>474</v>
      </c>
      <c r="R561" s="185">
        <v>3601.4120307692301</v>
      </c>
      <c r="S561" s="185">
        <v>60023.533846153798</v>
      </c>
      <c r="T561" s="186">
        <v>2</v>
      </c>
    </row>
    <row r="562" spans="1:20" x14ac:dyDescent="0.25">
      <c r="A562" s="198"/>
      <c r="B562">
        <v>0</v>
      </c>
      <c r="C562">
        <v>2713705</v>
      </c>
      <c r="D562">
        <v>5427409</v>
      </c>
      <c r="E562">
        <v>8141113</v>
      </c>
      <c r="F562">
        <v>24423337</v>
      </c>
      <c r="G562" t="s">
        <v>861</v>
      </c>
      <c r="H562" t="s">
        <v>987</v>
      </c>
      <c r="I562" t="s">
        <v>131</v>
      </c>
      <c r="J562" t="s">
        <v>633</v>
      </c>
      <c r="K562" t="s">
        <v>634</v>
      </c>
      <c r="L562" t="s">
        <v>635</v>
      </c>
      <c r="M562" t="s">
        <v>643</v>
      </c>
      <c r="N562" t="s">
        <v>644</v>
      </c>
      <c r="O562" s="187" t="s">
        <v>520</v>
      </c>
      <c r="P562" t="s">
        <v>66</v>
      </c>
      <c r="Q562" t="s">
        <v>475</v>
      </c>
      <c r="R562" s="185">
        <v>62364.558378461501</v>
      </c>
      <c r="S562" s="185">
        <v>692939.53753846197</v>
      </c>
      <c r="T562" s="186">
        <v>8</v>
      </c>
    </row>
    <row r="563" spans="1:20" x14ac:dyDescent="0.25">
      <c r="A563" s="198"/>
      <c r="B563">
        <v>0</v>
      </c>
      <c r="C563">
        <v>2713705</v>
      </c>
      <c r="D563">
        <v>5427409</v>
      </c>
      <c r="E563">
        <v>8141113</v>
      </c>
      <c r="F563">
        <v>24423337</v>
      </c>
      <c r="G563" t="s">
        <v>861</v>
      </c>
      <c r="H563" t="s">
        <v>987</v>
      </c>
      <c r="I563" t="s">
        <v>131</v>
      </c>
      <c r="J563" t="s">
        <v>633</v>
      </c>
      <c r="K563" t="s">
        <v>634</v>
      </c>
      <c r="L563" t="s">
        <v>635</v>
      </c>
      <c r="M563" t="s">
        <v>643</v>
      </c>
      <c r="N563" t="s">
        <v>644</v>
      </c>
      <c r="O563" s="187" t="s">
        <v>520</v>
      </c>
      <c r="P563" t="s">
        <v>66</v>
      </c>
      <c r="Q563" t="s">
        <v>465</v>
      </c>
      <c r="R563" s="185">
        <v>28342.510307692301</v>
      </c>
      <c r="S563" s="185">
        <v>283425.103076923</v>
      </c>
      <c r="T563" s="186">
        <v>3</v>
      </c>
    </row>
    <row r="564" spans="1:20" x14ac:dyDescent="0.25">
      <c r="A564" s="198"/>
      <c r="B564">
        <v>0</v>
      </c>
      <c r="C564">
        <v>2713705</v>
      </c>
      <c r="D564">
        <v>5427409</v>
      </c>
      <c r="E564">
        <v>8141113</v>
      </c>
      <c r="F564">
        <v>24423337</v>
      </c>
      <c r="G564" t="s">
        <v>861</v>
      </c>
      <c r="H564" t="s">
        <v>987</v>
      </c>
      <c r="I564" t="s">
        <v>131</v>
      </c>
      <c r="J564" t="s">
        <v>633</v>
      </c>
      <c r="K564" t="s">
        <v>634</v>
      </c>
      <c r="L564" t="s">
        <v>635</v>
      </c>
      <c r="M564" t="s">
        <v>643</v>
      </c>
      <c r="N564" t="s">
        <v>644</v>
      </c>
      <c r="O564" s="187" t="s">
        <v>520</v>
      </c>
      <c r="P564" t="s">
        <v>66</v>
      </c>
      <c r="Q564" t="s">
        <v>476</v>
      </c>
      <c r="R564" s="185">
        <v>10547.487153846199</v>
      </c>
      <c r="S564" s="185">
        <v>105474.871538462</v>
      </c>
      <c r="T564" s="186">
        <v>1</v>
      </c>
    </row>
    <row r="565" spans="1:20" x14ac:dyDescent="0.25">
      <c r="A565" s="198"/>
      <c r="B565">
        <v>0</v>
      </c>
      <c r="C565">
        <v>2713705</v>
      </c>
      <c r="D565">
        <v>5427409</v>
      </c>
      <c r="E565">
        <v>29850745</v>
      </c>
      <c r="F565">
        <v>29850745</v>
      </c>
      <c r="G565" t="s">
        <v>861</v>
      </c>
      <c r="H565" t="s">
        <v>987</v>
      </c>
      <c r="I565" t="s">
        <v>131</v>
      </c>
      <c r="J565" t="s">
        <v>633</v>
      </c>
      <c r="K565" t="s">
        <v>42</v>
      </c>
      <c r="L565" t="s">
        <v>886</v>
      </c>
      <c r="M565"/>
      <c r="N565"/>
      <c r="O565" s="187" t="s">
        <v>520</v>
      </c>
      <c r="P565" t="s">
        <v>59</v>
      </c>
      <c r="Q565" t="s">
        <v>475</v>
      </c>
      <c r="R565" s="185">
        <v>14023.6306615385</v>
      </c>
      <c r="S565" s="185">
        <v>155818.11846153799</v>
      </c>
      <c r="T565" s="186">
        <v>2</v>
      </c>
    </row>
    <row r="566" spans="1:20" x14ac:dyDescent="0.25">
      <c r="A566" s="198"/>
      <c r="B566">
        <v>0</v>
      </c>
      <c r="C566">
        <v>2713705</v>
      </c>
      <c r="D566">
        <v>5427409</v>
      </c>
      <c r="E566">
        <v>29850745</v>
      </c>
      <c r="F566">
        <v>29850745</v>
      </c>
      <c r="G566" t="s">
        <v>861</v>
      </c>
      <c r="H566" t="s">
        <v>987</v>
      </c>
      <c r="I566" t="s">
        <v>131</v>
      </c>
      <c r="J566" t="s">
        <v>633</v>
      </c>
      <c r="K566" t="s">
        <v>42</v>
      </c>
      <c r="L566" t="s">
        <v>886</v>
      </c>
      <c r="M566"/>
      <c r="N566"/>
      <c r="O566" s="187" t="s">
        <v>520</v>
      </c>
      <c r="P566" t="s">
        <v>59</v>
      </c>
      <c r="Q566" t="s">
        <v>465</v>
      </c>
      <c r="R566" s="185">
        <v>38025.074230769198</v>
      </c>
      <c r="S566" s="185">
        <v>380250.74230769201</v>
      </c>
      <c r="T566" s="186">
        <v>4</v>
      </c>
    </row>
    <row r="567" spans="1:20" x14ac:dyDescent="0.25">
      <c r="A567" s="198"/>
      <c r="B567">
        <v>0</v>
      </c>
      <c r="C567">
        <v>2713705</v>
      </c>
      <c r="D567">
        <v>5427409</v>
      </c>
      <c r="E567">
        <v>29850745</v>
      </c>
      <c r="F567">
        <v>29850745</v>
      </c>
      <c r="G567" t="s">
        <v>861</v>
      </c>
      <c r="H567" t="s">
        <v>987</v>
      </c>
      <c r="I567" t="s">
        <v>131</v>
      </c>
      <c r="J567" t="s">
        <v>633</v>
      </c>
      <c r="K567" t="s">
        <v>42</v>
      </c>
      <c r="L567" t="s">
        <v>886</v>
      </c>
      <c r="M567"/>
      <c r="N567"/>
      <c r="O567" s="187" t="s">
        <v>520</v>
      </c>
      <c r="P567" t="s">
        <v>59</v>
      </c>
      <c r="Q567" t="s">
        <v>476</v>
      </c>
      <c r="R567" s="185">
        <v>136620.149076923</v>
      </c>
      <c r="S567" s="185">
        <v>1366201.4907692301</v>
      </c>
      <c r="T567" s="186">
        <v>13</v>
      </c>
    </row>
    <row r="568" spans="1:20" x14ac:dyDescent="0.25">
      <c r="A568" s="198"/>
      <c r="B568">
        <v>0</v>
      </c>
      <c r="C568">
        <v>2713705</v>
      </c>
      <c r="D568">
        <v>5427409</v>
      </c>
      <c r="E568">
        <v>29850745</v>
      </c>
      <c r="F568">
        <v>29850745</v>
      </c>
      <c r="G568" t="s">
        <v>861</v>
      </c>
      <c r="H568" t="s">
        <v>987</v>
      </c>
      <c r="I568" t="s">
        <v>131</v>
      </c>
      <c r="J568" t="s">
        <v>633</v>
      </c>
      <c r="K568" t="s">
        <v>42</v>
      </c>
      <c r="L568" t="s">
        <v>886</v>
      </c>
      <c r="M568"/>
      <c r="N568"/>
      <c r="O568" s="187" t="s">
        <v>520</v>
      </c>
      <c r="P568" t="s">
        <v>59</v>
      </c>
      <c r="Q568" t="s">
        <v>466</v>
      </c>
      <c r="R568" s="185">
        <v>38651.742230769203</v>
      </c>
      <c r="S568" s="185">
        <v>257678.281538462</v>
      </c>
      <c r="T568" s="186">
        <v>2</v>
      </c>
    </row>
    <row r="569" spans="1:20" x14ac:dyDescent="0.25">
      <c r="A569" s="198"/>
      <c r="B569">
        <v>0</v>
      </c>
      <c r="C569">
        <v>2713705</v>
      </c>
      <c r="D569">
        <v>5427409</v>
      </c>
      <c r="E569">
        <v>29850745</v>
      </c>
      <c r="F569">
        <v>29850745</v>
      </c>
      <c r="G569" t="s">
        <v>861</v>
      </c>
      <c r="H569" t="s">
        <v>987</v>
      </c>
      <c r="I569" t="s">
        <v>131</v>
      </c>
      <c r="J569" t="s">
        <v>633</v>
      </c>
      <c r="K569" t="s">
        <v>42</v>
      </c>
      <c r="L569" t="s">
        <v>886</v>
      </c>
      <c r="M569"/>
      <c r="N569"/>
      <c r="O569" s="187" t="s">
        <v>520</v>
      </c>
      <c r="P569" t="s">
        <v>59</v>
      </c>
      <c r="Q569" t="s">
        <v>467</v>
      </c>
      <c r="R569" s="185">
        <v>114081.37169230801</v>
      </c>
      <c r="S569" s="185">
        <v>570406.85846153903</v>
      </c>
      <c r="T569" s="186">
        <v>4</v>
      </c>
    </row>
    <row r="570" spans="1:20" x14ac:dyDescent="0.25">
      <c r="A570" s="198"/>
      <c r="B570">
        <v>0</v>
      </c>
      <c r="C570">
        <v>2713705</v>
      </c>
      <c r="D570">
        <v>5427409</v>
      </c>
      <c r="E570">
        <v>29850745</v>
      </c>
      <c r="F570">
        <v>29850745</v>
      </c>
      <c r="G570" t="s">
        <v>861</v>
      </c>
      <c r="H570" t="s">
        <v>987</v>
      </c>
      <c r="I570" t="s">
        <v>131</v>
      </c>
      <c r="J570" t="s">
        <v>633</v>
      </c>
      <c r="K570" t="s">
        <v>42</v>
      </c>
      <c r="L570" t="s">
        <v>886</v>
      </c>
      <c r="M570"/>
      <c r="N570"/>
      <c r="O570" s="187" t="s">
        <v>520</v>
      </c>
      <c r="P570" t="s">
        <v>59</v>
      </c>
      <c r="Q570" t="s">
        <v>478</v>
      </c>
      <c r="R570" s="185">
        <v>59057.3157692307</v>
      </c>
      <c r="S570" s="185">
        <v>196857.719230769</v>
      </c>
      <c r="T570" s="186">
        <v>1</v>
      </c>
    </row>
    <row r="571" spans="1:20" x14ac:dyDescent="0.25">
      <c r="A571" s="198"/>
      <c r="B571">
        <v>0</v>
      </c>
      <c r="C571">
        <v>2713705</v>
      </c>
      <c r="D571">
        <v>5427409</v>
      </c>
      <c r="E571">
        <v>29850745</v>
      </c>
      <c r="F571">
        <v>32564449</v>
      </c>
      <c r="G571" t="s">
        <v>861</v>
      </c>
      <c r="H571" t="s">
        <v>987</v>
      </c>
      <c r="I571" t="s">
        <v>131</v>
      </c>
      <c r="J571" t="s">
        <v>633</v>
      </c>
      <c r="K571" t="s">
        <v>42</v>
      </c>
      <c r="L571" t="s">
        <v>886</v>
      </c>
      <c r="M571" t="s">
        <v>369</v>
      </c>
      <c r="N571" t="s">
        <v>370</v>
      </c>
      <c r="O571" s="187" t="s">
        <v>520</v>
      </c>
      <c r="P571" t="s">
        <v>59</v>
      </c>
      <c r="Q571" t="s">
        <v>475</v>
      </c>
      <c r="R571" s="185">
        <v>7922.9414076923103</v>
      </c>
      <c r="S571" s="185">
        <v>88032.682307692303</v>
      </c>
      <c r="T571" s="186">
        <v>1</v>
      </c>
    </row>
    <row r="572" spans="1:20" x14ac:dyDescent="0.25">
      <c r="A572" s="198"/>
      <c r="B572">
        <v>0</v>
      </c>
      <c r="C572">
        <v>2713705</v>
      </c>
      <c r="D572">
        <v>5427409</v>
      </c>
      <c r="E572">
        <v>29850745</v>
      </c>
      <c r="F572">
        <v>32564449</v>
      </c>
      <c r="G572" t="s">
        <v>861</v>
      </c>
      <c r="H572" t="s">
        <v>987</v>
      </c>
      <c r="I572" t="s">
        <v>131</v>
      </c>
      <c r="J572" t="s">
        <v>633</v>
      </c>
      <c r="K572" t="s">
        <v>42</v>
      </c>
      <c r="L572" t="s">
        <v>886</v>
      </c>
      <c r="M572" t="s">
        <v>369</v>
      </c>
      <c r="N572" t="s">
        <v>370</v>
      </c>
      <c r="O572" s="187" t="s">
        <v>520</v>
      </c>
      <c r="P572" t="s">
        <v>59</v>
      </c>
      <c r="Q572" t="s">
        <v>476</v>
      </c>
      <c r="R572" s="185">
        <v>20955.618384615402</v>
      </c>
      <c r="S572" s="185">
        <v>209556.18384615399</v>
      </c>
      <c r="T572" s="186">
        <v>2</v>
      </c>
    </row>
    <row r="573" spans="1:20" x14ac:dyDescent="0.25">
      <c r="A573" s="198"/>
      <c r="B573">
        <v>0</v>
      </c>
      <c r="C573">
        <v>2713705</v>
      </c>
      <c r="D573">
        <v>5427409</v>
      </c>
      <c r="E573">
        <v>29850745</v>
      </c>
      <c r="F573">
        <v>32564449</v>
      </c>
      <c r="G573" t="s">
        <v>861</v>
      </c>
      <c r="H573" t="s">
        <v>987</v>
      </c>
      <c r="I573" t="s">
        <v>131</v>
      </c>
      <c r="J573" t="s">
        <v>633</v>
      </c>
      <c r="K573" t="s">
        <v>42</v>
      </c>
      <c r="L573" t="s">
        <v>886</v>
      </c>
      <c r="M573" t="s">
        <v>369</v>
      </c>
      <c r="N573" t="s">
        <v>370</v>
      </c>
      <c r="O573" s="187" t="s">
        <v>520</v>
      </c>
      <c r="P573" t="s">
        <v>74</v>
      </c>
      <c r="Q573" t="s">
        <v>472</v>
      </c>
      <c r="R573" s="185">
        <v>2405.538</v>
      </c>
      <c r="S573" s="185">
        <v>80184.600000000006</v>
      </c>
      <c r="T573" s="186">
        <v>1</v>
      </c>
    </row>
    <row r="574" spans="1:20" x14ac:dyDescent="0.25">
      <c r="A574" s="198"/>
      <c r="B574">
        <v>0</v>
      </c>
      <c r="C574">
        <v>2713705</v>
      </c>
      <c r="D574">
        <v>5427409</v>
      </c>
      <c r="E574">
        <v>29850745</v>
      </c>
      <c r="F574">
        <v>32564449</v>
      </c>
      <c r="G574" t="s">
        <v>861</v>
      </c>
      <c r="H574" t="s">
        <v>987</v>
      </c>
      <c r="I574" t="s">
        <v>131</v>
      </c>
      <c r="J574" t="s">
        <v>633</v>
      </c>
      <c r="K574" t="s">
        <v>42</v>
      </c>
      <c r="L574" t="s">
        <v>886</v>
      </c>
      <c r="M574" t="s">
        <v>369</v>
      </c>
      <c r="N574" t="s">
        <v>370</v>
      </c>
      <c r="O574" s="187" t="s">
        <v>520</v>
      </c>
      <c r="P574" t="s">
        <v>75</v>
      </c>
      <c r="Q574" t="s">
        <v>472</v>
      </c>
      <c r="R574" s="185">
        <v>4881.9971999999998</v>
      </c>
      <c r="S574" s="185">
        <v>162733.24</v>
      </c>
      <c r="T574" s="186">
        <v>2</v>
      </c>
    </row>
    <row r="575" spans="1:20" x14ac:dyDescent="0.25">
      <c r="A575" s="198"/>
      <c r="B575">
        <v>0</v>
      </c>
      <c r="C575">
        <v>2713705</v>
      </c>
      <c r="D575">
        <v>5427409</v>
      </c>
      <c r="E575">
        <v>29850745</v>
      </c>
      <c r="F575">
        <v>32564449</v>
      </c>
      <c r="G575" t="s">
        <v>861</v>
      </c>
      <c r="H575" t="s">
        <v>987</v>
      </c>
      <c r="I575" t="s">
        <v>131</v>
      </c>
      <c r="J575" t="s">
        <v>633</v>
      </c>
      <c r="K575" t="s">
        <v>42</v>
      </c>
      <c r="L575" t="s">
        <v>886</v>
      </c>
      <c r="M575" t="s">
        <v>369</v>
      </c>
      <c r="N575" t="s">
        <v>370</v>
      </c>
      <c r="O575" s="187" t="s">
        <v>520</v>
      </c>
      <c r="P575" t="s">
        <v>75</v>
      </c>
      <c r="Q575" t="s">
        <v>474</v>
      </c>
      <c r="R575" s="185">
        <v>3596.9191846153899</v>
      </c>
      <c r="S575" s="185">
        <v>59948.653076923103</v>
      </c>
      <c r="T575" s="186">
        <v>1</v>
      </c>
    </row>
    <row r="576" spans="1:20" x14ac:dyDescent="0.25">
      <c r="A576" s="198"/>
      <c r="B576">
        <v>0</v>
      </c>
      <c r="C576">
        <v>2713705</v>
      </c>
      <c r="D576">
        <v>5427409</v>
      </c>
      <c r="E576">
        <v>29850745</v>
      </c>
      <c r="F576">
        <v>32564449</v>
      </c>
      <c r="G576" t="s">
        <v>861</v>
      </c>
      <c r="H576" t="s">
        <v>987</v>
      </c>
      <c r="I576" t="s">
        <v>131</v>
      </c>
      <c r="J576" t="s">
        <v>633</v>
      </c>
      <c r="K576" t="s">
        <v>42</v>
      </c>
      <c r="L576" t="s">
        <v>886</v>
      </c>
      <c r="M576" t="s">
        <v>369</v>
      </c>
      <c r="N576" t="s">
        <v>370</v>
      </c>
      <c r="O576" s="187" t="s">
        <v>520</v>
      </c>
      <c r="P576" t="s">
        <v>75</v>
      </c>
      <c r="Q576" t="s">
        <v>475</v>
      </c>
      <c r="R576" s="185">
        <v>9181.6573846153497</v>
      </c>
      <c r="S576" s="185">
        <v>102018.415384615</v>
      </c>
      <c r="T576" s="186">
        <v>1</v>
      </c>
    </row>
    <row r="577" spans="1:20" x14ac:dyDescent="0.25">
      <c r="A577" s="198"/>
      <c r="B577">
        <v>0</v>
      </c>
      <c r="C577">
        <v>2713705</v>
      </c>
      <c r="D577">
        <v>5427409</v>
      </c>
      <c r="E577">
        <v>29850745</v>
      </c>
      <c r="F577">
        <v>32564449</v>
      </c>
      <c r="G577" t="s">
        <v>861</v>
      </c>
      <c r="H577" t="s">
        <v>987</v>
      </c>
      <c r="I577" t="s">
        <v>131</v>
      </c>
      <c r="J577" t="s">
        <v>633</v>
      </c>
      <c r="K577" t="s">
        <v>42</v>
      </c>
      <c r="L577" t="s">
        <v>886</v>
      </c>
      <c r="M577" t="s">
        <v>369</v>
      </c>
      <c r="N577" t="s">
        <v>370</v>
      </c>
      <c r="O577" s="187" t="s">
        <v>520</v>
      </c>
      <c r="P577" t="s">
        <v>75</v>
      </c>
      <c r="Q577" t="s">
        <v>465</v>
      </c>
      <c r="R577" s="185">
        <v>10619.243</v>
      </c>
      <c r="S577" s="185">
        <v>106192.43</v>
      </c>
      <c r="T577" s="186">
        <v>1</v>
      </c>
    </row>
    <row r="578" spans="1:20" x14ac:dyDescent="0.25">
      <c r="A578" s="198"/>
      <c r="B578">
        <v>0</v>
      </c>
      <c r="C578">
        <v>2713705</v>
      </c>
      <c r="D578">
        <v>5427409</v>
      </c>
      <c r="E578">
        <v>29850745</v>
      </c>
      <c r="F578">
        <v>32564449</v>
      </c>
      <c r="G578" t="s">
        <v>861</v>
      </c>
      <c r="H578" t="s">
        <v>987</v>
      </c>
      <c r="I578" t="s">
        <v>131</v>
      </c>
      <c r="J578" t="s">
        <v>633</v>
      </c>
      <c r="K578" t="s">
        <v>42</v>
      </c>
      <c r="L578" t="s">
        <v>886</v>
      </c>
      <c r="M578" t="s">
        <v>369</v>
      </c>
      <c r="N578" t="s">
        <v>370</v>
      </c>
      <c r="O578" s="187" t="s">
        <v>520</v>
      </c>
      <c r="P578" t="s">
        <v>82</v>
      </c>
      <c r="Q578" t="s">
        <v>472</v>
      </c>
      <c r="R578" s="185">
        <v>17325.272099999998</v>
      </c>
      <c r="S578" s="185">
        <v>577509.06999999995</v>
      </c>
      <c r="T578" s="186">
        <v>9</v>
      </c>
    </row>
    <row r="579" spans="1:20" x14ac:dyDescent="0.25">
      <c r="A579" s="198"/>
      <c r="B579">
        <v>0</v>
      </c>
      <c r="C579">
        <v>2713705</v>
      </c>
      <c r="D579">
        <v>5427409</v>
      </c>
      <c r="E579">
        <v>29850745</v>
      </c>
      <c r="F579">
        <v>32564449</v>
      </c>
      <c r="G579" t="s">
        <v>861</v>
      </c>
      <c r="H579" t="s">
        <v>987</v>
      </c>
      <c r="I579" t="s">
        <v>131</v>
      </c>
      <c r="J579" t="s">
        <v>633</v>
      </c>
      <c r="K579" t="s">
        <v>42</v>
      </c>
      <c r="L579" t="s">
        <v>886</v>
      </c>
      <c r="M579" t="s">
        <v>369</v>
      </c>
      <c r="N579" t="s">
        <v>370</v>
      </c>
      <c r="O579" s="187" t="s">
        <v>520</v>
      </c>
      <c r="P579" t="s">
        <v>82</v>
      </c>
      <c r="Q579" t="s">
        <v>475</v>
      </c>
      <c r="R579" s="185">
        <v>31042.241847692301</v>
      </c>
      <c r="S579" s="185">
        <v>344913.79830769199</v>
      </c>
      <c r="T579" s="186">
        <v>4</v>
      </c>
    </row>
    <row r="580" spans="1:20" x14ac:dyDescent="0.25">
      <c r="A580" s="198"/>
      <c r="B580">
        <v>0</v>
      </c>
      <c r="C580">
        <v>2713705</v>
      </c>
      <c r="D580">
        <v>5427409</v>
      </c>
      <c r="E580">
        <v>29850745</v>
      </c>
      <c r="F580">
        <v>32564449</v>
      </c>
      <c r="G580" t="s">
        <v>861</v>
      </c>
      <c r="H580" t="s">
        <v>987</v>
      </c>
      <c r="I580" t="s">
        <v>131</v>
      </c>
      <c r="J580" t="s">
        <v>633</v>
      </c>
      <c r="K580" t="s">
        <v>42</v>
      </c>
      <c r="L580" t="s">
        <v>886</v>
      </c>
      <c r="M580" t="s">
        <v>369</v>
      </c>
      <c r="N580" t="s">
        <v>370</v>
      </c>
      <c r="O580" s="187" t="s">
        <v>520</v>
      </c>
      <c r="P580" t="s">
        <v>999</v>
      </c>
      <c r="Q580" t="s">
        <v>472</v>
      </c>
      <c r="R580" s="185">
        <v>2914.23</v>
      </c>
      <c r="S580" s="185">
        <v>97141</v>
      </c>
      <c r="T580" s="186">
        <v>2</v>
      </c>
    </row>
    <row r="581" spans="1:20" x14ac:dyDescent="0.25">
      <c r="A581" s="198"/>
      <c r="B581">
        <v>0</v>
      </c>
      <c r="C581">
        <v>2713705</v>
      </c>
      <c r="D581">
        <v>5427409</v>
      </c>
      <c r="E581">
        <v>29850745</v>
      </c>
      <c r="F581">
        <v>32564449</v>
      </c>
      <c r="G581" t="s">
        <v>861</v>
      </c>
      <c r="H581" t="s">
        <v>987</v>
      </c>
      <c r="I581" t="s">
        <v>131</v>
      </c>
      <c r="J581" t="s">
        <v>633</v>
      </c>
      <c r="K581" t="s">
        <v>42</v>
      </c>
      <c r="L581" t="s">
        <v>886</v>
      </c>
      <c r="M581" t="s">
        <v>369</v>
      </c>
      <c r="N581" t="s">
        <v>370</v>
      </c>
      <c r="O581" s="187" t="s">
        <v>520</v>
      </c>
      <c r="P581" t="s">
        <v>999</v>
      </c>
      <c r="Q581" t="s">
        <v>475</v>
      </c>
      <c r="R581" s="185">
        <v>7491.9188076923101</v>
      </c>
      <c r="S581" s="185">
        <v>83243.542307692303</v>
      </c>
      <c r="T581" s="186">
        <v>1</v>
      </c>
    </row>
    <row r="582" spans="1:20" x14ac:dyDescent="0.25">
      <c r="A582" s="198"/>
      <c r="B582">
        <v>0</v>
      </c>
      <c r="C582">
        <v>2713705</v>
      </c>
      <c r="D582">
        <v>5427409</v>
      </c>
      <c r="E582">
        <v>29850745</v>
      </c>
      <c r="F582">
        <v>37991857</v>
      </c>
      <c r="G582" t="s">
        <v>861</v>
      </c>
      <c r="H582" t="s">
        <v>987</v>
      </c>
      <c r="I582" t="s">
        <v>131</v>
      </c>
      <c r="J582" t="s">
        <v>633</v>
      </c>
      <c r="K582" t="s">
        <v>42</v>
      </c>
      <c r="L582" t="s">
        <v>886</v>
      </c>
      <c r="M582" t="s">
        <v>367</v>
      </c>
      <c r="N582" t="s">
        <v>368</v>
      </c>
      <c r="O582" s="187" t="s">
        <v>520</v>
      </c>
      <c r="P582" t="s">
        <v>59</v>
      </c>
      <c r="Q582" t="s">
        <v>475</v>
      </c>
      <c r="R582" s="185">
        <v>13386.0000461539</v>
      </c>
      <c r="S582" s="185">
        <v>148733.33384615401</v>
      </c>
      <c r="T582" s="186">
        <v>2</v>
      </c>
    </row>
    <row r="583" spans="1:20" x14ac:dyDescent="0.25">
      <c r="A583" s="198"/>
      <c r="B583">
        <v>0</v>
      </c>
      <c r="C583">
        <v>2713705</v>
      </c>
      <c r="D583">
        <v>5427409</v>
      </c>
      <c r="E583">
        <v>29850745</v>
      </c>
      <c r="F583">
        <v>37991857</v>
      </c>
      <c r="G583" t="s">
        <v>861</v>
      </c>
      <c r="H583" t="s">
        <v>987</v>
      </c>
      <c r="I583" t="s">
        <v>131</v>
      </c>
      <c r="J583" t="s">
        <v>633</v>
      </c>
      <c r="K583" t="s">
        <v>42</v>
      </c>
      <c r="L583" t="s">
        <v>886</v>
      </c>
      <c r="M583" t="s">
        <v>367</v>
      </c>
      <c r="N583" t="s">
        <v>368</v>
      </c>
      <c r="O583" s="187" t="s">
        <v>520</v>
      </c>
      <c r="P583" t="s">
        <v>59</v>
      </c>
      <c r="Q583" t="s">
        <v>476</v>
      </c>
      <c r="R583" s="185">
        <v>11159.6703846154</v>
      </c>
      <c r="S583" s="185">
        <v>111596.70384615401</v>
      </c>
      <c r="T583" s="186">
        <v>1</v>
      </c>
    </row>
    <row r="584" spans="1:20" x14ac:dyDescent="0.25">
      <c r="A584" s="198"/>
      <c r="B584">
        <v>0</v>
      </c>
      <c r="C584">
        <v>2713705</v>
      </c>
      <c r="D584">
        <v>5427409</v>
      </c>
      <c r="E584">
        <v>29850745</v>
      </c>
      <c r="F584">
        <v>37991857</v>
      </c>
      <c r="G584" t="s">
        <v>861</v>
      </c>
      <c r="H584" t="s">
        <v>987</v>
      </c>
      <c r="I584" t="s">
        <v>131</v>
      </c>
      <c r="J584" t="s">
        <v>633</v>
      </c>
      <c r="K584" t="s">
        <v>42</v>
      </c>
      <c r="L584" t="s">
        <v>886</v>
      </c>
      <c r="M584" t="s">
        <v>367</v>
      </c>
      <c r="N584" t="s">
        <v>368</v>
      </c>
      <c r="O584" s="187" t="s">
        <v>520</v>
      </c>
      <c r="P584" t="s">
        <v>78</v>
      </c>
      <c r="Q584" t="s">
        <v>472</v>
      </c>
      <c r="R584" s="185">
        <v>18703.146000000001</v>
      </c>
      <c r="S584" s="185">
        <v>623438.19999999995</v>
      </c>
      <c r="T584" s="186">
        <v>10</v>
      </c>
    </row>
    <row r="585" spans="1:20" x14ac:dyDescent="0.25">
      <c r="A585" s="198"/>
      <c r="B585">
        <v>0</v>
      </c>
      <c r="C585">
        <v>2713705</v>
      </c>
      <c r="D585">
        <v>5427409</v>
      </c>
      <c r="E585">
        <v>29850745</v>
      </c>
      <c r="F585">
        <v>37991857</v>
      </c>
      <c r="G585" t="s">
        <v>861</v>
      </c>
      <c r="H585" t="s">
        <v>987</v>
      </c>
      <c r="I585" t="s">
        <v>131</v>
      </c>
      <c r="J585" t="s">
        <v>633</v>
      </c>
      <c r="K585" t="s">
        <v>42</v>
      </c>
      <c r="L585" t="s">
        <v>886</v>
      </c>
      <c r="M585" t="s">
        <v>367</v>
      </c>
      <c r="N585" t="s">
        <v>368</v>
      </c>
      <c r="O585" s="187" t="s">
        <v>520</v>
      </c>
      <c r="P585" t="s">
        <v>78</v>
      </c>
      <c r="Q585" t="s">
        <v>465</v>
      </c>
      <c r="R585" s="185">
        <v>19970.596615384598</v>
      </c>
      <c r="S585" s="185">
        <v>199705.96615384601</v>
      </c>
      <c r="T585" s="186">
        <v>2</v>
      </c>
    </row>
    <row r="586" spans="1:20" x14ac:dyDescent="0.25">
      <c r="A586" s="198"/>
      <c r="B586">
        <v>0</v>
      </c>
      <c r="C586">
        <v>2713705</v>
      </c>
      <c r="D586">
        <v>5427409</v>
      </c>
      <c r="E586">
        <v>29850745</v>
      </c>
      <c r="F586">
        <v>37991857</v>
      </c>
      <c r="G586" t="s">
        <v>861</v>
      </c>
      <c r="H586" t="s">
        <v>987</v>
      </c>
      <c r="I586" t="s">
        <v>131</v>
      </c>
      <c r="J586" t="s">
        <v>633</v>
      </c>
      <c r="K586" t="s">
        <v>42</v>
      </c>
      <c r="L586" t="s">
        <v>886</v>
      </c>
      <c r="M586" t="s">
        <v>367</v>
      </c>
      <c r="N586" t="s">
        <v>368</v>
      </c>
      <c r="O586" s="187" t="s">
        <v>520</v>
      </c>
      <c r="P586" t="s">
        <v>78</v>
      </c>
      <c r="Q586" t="s">
        <v>476</v>
      </c>
      <c r="R586" s="185">
        <v>21322.8807692308</v>
      </c>
      <c r="S586" s="185">
        <v>213228.80769230801</v>
      </c>
      <c r="T586" s="186">
        <v>2</v>
      </c>
    </row>
    <row r="587" spans="1:20" x14ac:dyDescent="0.25">
      <c r="A587" s="198"/>
      <c r="B587">
        <v>0</v>
      </c>
      <c r="C587">
        <v>2713705</v>
      </c>
      <c r="D587">
        <v>5427409</v>
      </c>
      <c r="E587">
        <v>29850745</v>
      </c>
      <c r="F587">
        <v>37991857</v>
      </c>
      <c r="G587" t="s">
        <v>861</v>
      </c>
      <c r="H587" t="s">
        <v>987</v>
      </c>
      <c r="I587" t="s">
        <v>131</v>
      </c>
      <c r="J587" t="s">
        <v>633</v>
      </c>
      <c r="K587" t="s">
        <v>42</v>
      </c>
      <c r="L587" t="s">
        <v>886</v>
      </c>
      <c r="M587" t="s">
        <v>367</v>
      </c>
      <c r="N587" t="s">
        <v>368</v>
      </c>
      <c r="O587" s="187" t="s">
        <v>520</v>
      </c>
      <c r="P587" t="s">
        <v>80</v>
      </c>
      <c r="Q587" t="s">
        <v>472</v>
      </c>
      <c r="R587" s="185">
        <v>12560.544599999999</v>
      </c>
      <c r="S587" s="185">
        <v>418684.82</v>
      </c>
      <c r="T587" s="186">
        <v>6</v>
      </c>
    </row>
    <row r="588" spans="1:20" x14ac:dyDescent="0.25">
      <c r="A588" s="198"/>
      <c r="B588">
        <v>0</v>
      </c>
      <c r="C588">
        <v>2713705</v>
      </c>
      <c r="D588">
        <v>5427409</v>
      </c>
      <c r="E588">
        <v>29850745</v>
      </c>
      <c r="F588">
        <v>37991857</v>
      </c>
      <c r="G588" t="s">
        <v>861</v>
      </c>
      <c r="H588" t="s">
        <v>987</v>
      </c>
      <c r="I588" t="s">
        <v>131</v>
      </c>
      <c r="J588" t="s">
        <v>633</v>
      </c>
      <c r="K588" t="s">
        <v>42</v>
      </c>
      <c r="L588" t="s">
        <v>886</v>
      </c>
      <c r="M588" t="s">
        <v>367</v>
      </c>
      <c r="N588" t="s">
        <v>368</v>
      </c>
      <c r="O588" s="187" t="s">
        <v>520</v>
      </c>
      <c r="P588" t="s">
        <v>80</v>
      </c>
      <c r="Q588" t="s">
        <v>475</v>
      </c>
      <c r="R588" s="185">
        <v>7569.9549692307701</v>
      </c>
      <c r="S588" s="185">
        <v>84110.6107692308</v>
      </c>
      <c r="T588" s="186">
        <v>1</v>
      </c>
    </row>
    <row r="589" spans="1:20" x14ac:dyDescent="0.25">
      <c r="A589" s="198"/>
      <c r="B589">
        <v>0</v>
      </c>
      <c r="C589">
        <v>2713705</v>
      </c>
      <c r="D589">
        <v>5427409</v>
      </c>
      <c r="E589">
        <v>46132969</v>
      </c>
      <c r="F589">
        <v>46132969</v>
      </c>
      <c r="G589" t="s">
        <v>861</v>
      </c>
      <c r="H589" t="s">
        <v>987</v>
      </c>
      <c r="I589" t="s">
        <v>131</v>
      </c>
      <c r="J589" t="s">
        <v>633</v>
      </c>
      <c r="K589" t="s">
        <v>365</v>
      </c>
      <c r="L589" t="s">
        <v>385</v>
      </c>
      <c r="M589"/>
      <c r="N589"/>
      <c r="O589" s="187" t="s">
        <v>520</v>
      </c>
      <c r="P589" t="s">
        <v>59</v>
      </c>
      <c r="Q589" t="s">
        <v>471</v>
      </c>
      <c r="R589" s="185">
        <v>10927.406953846101</v>
      </c>
      <c r="S589" s="185">
        <v>136592.586923077</v>
      </c>
      <c r="T589" s="186">
        <v>2</v>
      </c>
    </row>
    <row r="590" spans="1:20" x14ac:dyDescent="0.25">
      <c r="A590" s="198"/>
      <c r="B590">
        <v>0</v>
      </c>
      <c r="C590">
        <v>2713705</v>
      </c>
      <c r="D590">
        <v>5427409</v>
      </c>
      <c r="E590">
        <v>46132969</v>
      </c>
      <c r="F590">
        <v>46132969</v>
      </c>
      <c r="G590" t="s">
        <v>861</v>
      </c>
      <c r="H590" t="s">
        <v>987</v>
      </c>
      <c r="I590" t="s">
        <v>131</v>
      </c>
      <c r="J590" t="s">
        <v>633</v>
      </c>
      <c r="K590" t="s">
        <v>365</v>
      </c>
      <c r="L590" t="s">
        <v>385</v>
      </c>
      <c r="M590"/>
      <c r="N590"/>
      <c r="O590" s="187" t="s">
        <v>520</v>
      </c>
      <c r="P590" t="s">
        <v>59</v>
      </c>
      <c r="Q590" t="s">
        <v>475</v>
      </c>
      <c r="R590" s="185">
        <v>58006.910284615398</v>
      </c>
      <c r="S590" s="185">
        <v>644521.22538461501</v>
      </c>
      <c r="T590" s="186">
        <v>8</v>
      </c>
    </row>
    <row r="591" spans="1:20" x14ac:dyDescent="0.25">
      <c r="A591" s="198"/>
      <c r="B591">
        <v>0</v>
      </c>
      <c r="C591">
        <v>2713705</v>
      </c>
      <c r="D591">
        <v>5427409</v>
      </c>
      <c r="E591">
        <v>46132969</v>
      </c>
      <c r="F591">
        <v>46132969</v>
      </c>
      <c r="G591" t="s">
        <v>861</v>
      </c>
      <c r="H591" t="s">
        <v>987</v>
      </c>
      <c r="I591" t="s">
        <v>131</v>
      </c>
      <c r="J591" t="s">
        <v>633</v>
      </c>
      <c r="K591" t="s">
        <v>365</v>
      </c>
      <c r="L591" t="s">
        <v>385</v>
      </c>
      <c r="M591"/>
      <c r="N591"/>
      <c r="O591" s="187" t="s">
        <v>520</v>
      </c>
      <c r="P591" t="s">
        <v>59</v>
      </c>
      <c r="Q591" t="s">
        <v>465</v>
      </c>
      <c r="R591" s="185">
        <v>49583.199461538403</v>
      </c>
      <c r="S591" s="185">
        <v>495831.99461538502</v>
      </c>
      <c r="T591" s="186">
        <v>5</v>
      </c>
    </row>
    <row r="592" spans="1:20" x14ac:dyDescent="0.25">
      <c r="A592" s="198"/>
      <c r="B592">
        <v>0</v>
      </c>
      <c r="C592">
        <v>2713705</v>
      </c>
      <c r="D592">
        <v>5427409</v>
      </c>
      <c r="E592">
        <v>46132969</v>
      </c>
      <c r="F592">
        <v>46132969</v>
      </c>
      <c r="G592" t="s">
        <v>861</v>
      </c>
      <c r="H592" t="s">
        <v>987</v>
      </c>
      <c r="I592" t="s">
        <v>131</v>
      </c>
      <c r="J592" t="s">
        <v>633</v>
      </c>
      <c r="K592" t="s">
        <v>365</v>
      </c>
      <c r="L592" t="s">
        <v>385</v>
      </c>
      <c r="M592"/>
      <c r="N592"/>
      <c r="O592" s="187" t="s">
        <v>520</v>
      </c>
      <c r="P592" t="s">
        <v>59</v>
      </c>
      <c r="Q592" t="s">
        <v>476</v>
      </c>
      <c r="R592" s="185">
        <v>101000.317769231</v>
      </c>
      <c r="S592" s="185">
        <v>1010003.17769231</v>
      </c>
      <c r="T592" s="186">
        <v>9</v>
      </c>
    </row>
    <row r="593" spans="1:20" x14ac:dyDescent="0.25">
      <c r="A593" s="198"/>
      <c r="B593">
        <v>0</v>
      </c>
      <c r="C593">
        <v>2713705</v>
      </c>
      <c r="D593">
        <v>5427409</v>
      </c>
      <c r="E593">
        <v>46132969</v>
      </c>
      <c r="F593">
        <v>46132969</v>
      </c>
      <c r="G593" t="s">
        <v>861</v>
      </c>
      <c r="H593" t="s">
        <v>987</v>
      </c>
      <c r="I593" t="s">
        <v>131</v>
      </c>
      <c r="J593" t="s">
        <v>633</v>
      </c>
      <c r="K593" t="s">
        <v>365</v>
      </c>
      <c r="L593" t="s">
        <v>385</v>
      </c>
      <c r="M593"/>
      <c r="N593"/>
      <c r="O593" s="187" t="s">
        <v>520</v>
      </c>
      <c r="P593" t="s">
        <v>59</v>
      </c>
      <c r="Q593" t="s">
        <v>466</v>
      </c>
      <c r="R593" s="185">
        <v>64025.005500000101</v>
      </c>
      <c r="S593" s="185">
        <v>426833.37</v>
      </c>
      <c r="T593" s="186">
        <v>3</v>
      </c>
    </row>
    <row r="594" spans="1:20" x14ac:dyDescent="0.25">
      <c r="A594" s="198"/>
      <c r="B594">
        <v>0</v>
      </c>
      <c r="C594">
        <v>2713705</v>
      </c>
      <c r="D594">
        <v>5427409</v>
      </c>
      <c r="E594">
        <v>46132969</v>
      </c>
      <c r="F594">
        <v>46132969</v>
      </c>
      <c r="G594" t="s">
        <v>861</v>
      </c>
      <c r="H594" t="s">
        <v>987</v>
      </c>
      <c r="I594" t="s">
        <v>131</v>
      </c>
      <c r="J594" t="s">
        <v>633</v>
      </c>
      <c r="K594" t="s">
        <v>365</v>
      </c>
      <c r="L594" t="s">
        <v>385</v>
      </c>
      <c r="M594"/>
      <c r="N594"/>
      <c r="O594" s="187" t="s">
        <v>520</v>
      </c>
      <c r="P594" t="s">
        <v>59</v>
      </c>
      <c r="Q594" t="s">
        <v>467</v>
      </c>
      <c r="R594" s="185">
        <v>146799.16</v>
      </c>
      <c r="S594" s="185">
        <v>733995.8</v>
      </c>
      <c r="T594" s="186">
        <v>5</v>
      </c>
    </row>
    <row r="595" spans="1:20" x14ac:dyDescent="0.25">
      <c r="A595" s="198"/>
      <c r="B595">
        <v>0</v>
      </c>
      <c r="C595">
        <v>2713705</v>
      </c>
      <c r="D595">
        <v>5427409</v>
      </c>
      <c r="E595">
        <v>46132969</v>
      </c>
      <c r="F595">
        <v>46132969</v>
      </c>
      <c r="G595" t="s">
        <v>861</v>
      </c>
      <c r="H595" t="s">
        <v>987</v>
      </c>
      <c r="I595" t="s">
        <v>131</v>
      </c>
      <c r="J595" t="s">
        <v>633</v>
      </c>
      <c r="K595" t="s">
        <v>365</v>
      </c>
      <c r="L595" t="s">
        <v>385</v>
      </c>
      <c r="M595"/>
      <c r="N595"/>
      <c r="O595" s="187" t="s">
        <v>520</v>
      </c>
      <c r="P595" t="s">
        <v>59</v>
      </c>
      <c r="Q595" t="s">
        <v>468</v>
      </c>
      <c r="R595" s="185">
        <v>46661.646346153801</v>
      </c>
      <c r="S595" s="185">
        <v>186646.585384615</v>
      </c>
      <c r="T595" s="186">
        <v>1</v>
      </c>
    </row>
    <row r="596" spans="1:20" x14ac:dyDescent="0.25">
      <c r="A596" s="198"/>
      <c r="B596">
        <v>0</v>
      </c>
      <c r="C596">
        <v>2713705</v>
      </c>
      <c r="D596">
        <v>5427409</v>
      </c>
      <c r="E596">
        <v>48846673</v>
      </c>
      <c r="F596">
        <v>48846673</v>
      </c>
      <c r="G596" t="s">
        <v>861</v>
      </c>
      <c r="H596" t="s">
        <v>987</v>
      </c>
      <c r="I596" t="s">
        <v>131</v>
      </c>
      <c r="J596" t="s">
        <v>633</v>
      </c>
      <c r="K596" t="s">
        <v>366</v>
      </c>
      <c r="L596" t="s">
        <v>645</v>
      </c>
      <c r="M596"/>
      <c r="N596"/>
      <c r="O596" s="187" t="s">
        <v>520</v>
      </c>
      <c r="P596" t="s">
        <v>59</v>
      </c>
      <c r="Q596" t="s">
        <v>474</v>
      </c>
      <c r="R596" s="185">
        <v>11034.1011230769</v>
      </c>
      <c r="S596" s="185">
        <v>183901.685384615</v>
      </c>
      <c r="T596" s="186">
        <v>3</v>
      </c>
    </row>
    <row r="597" spans="1:20" x14ac:dyDescent="0.25">
      <c r="A597" s="198"/>
      <c r="B597">
        <v>0</v>
      </c>
      <c r="C597">
        <v>2713705</v>
      </c>
      <c r="D597">
        <v>5427409</v>
      </c>
      <c r="E597">
        <v>48846673</v>
      </c>
      <c r="F597">
        <v>48846673</v>
      </c>
      <c r="G597" t="s">
        <v>861</v>
      </c>
      <c r="H597" t="s">
        <v>987</v>
      </c>
      <c r="I597" t="s">
        <v>131</v>
      </c>
      <c r="J597" t="s">
        <v>633</v>
      </c>
      <c r="K597" t="s">
        <v>366</v>
      </c>
      <c r="L597" t="s">
        <v>645</v>
      </c>
      <c r="M597"/>
      <c r="N597"/>
      <c r="O597" s="187" t="s">
        <v>520</v>
      </c>
      <c r="P597" t="s">
        <v>59</v>
      </c>
      <c r="Q597" t="s">
        <v>471</v>
      </c>
      <c r="R597" s="185">
        <v>4955.10916923077</v>
      </c>
      <c r="S597" s="185">
        <v>61938.864615384598</v>
      </c>
      <c r="T597" s="186">
        <v>1</v>
      </c>
    </row>
    <row r="598" spans="1:20" x14ac:dyDescent="0.25">
      <c r="A598" s="198"/>
      <c r="B598">
        <v>0</v>
      </c>
      <c r="C598">
        <v>2713705</v>
      </c>
      <c r="D598">
        <v>5427409</v>
      </c>
      <c r="E598">
        <v>48846673</v>
      </c>
      <c r="F598">
        <v>48846673</v>
      </c>
      <c r="G598" t="s">
        <v>861</v>
      </c>
      <c r="H598" t="s">
        <v>987</v>
      </c>
      <c r="I598" t="s">
        <v>131</v>
      </c>
      <c r="J598" t="s">
        <v>633</v>
      </c>
      <c r="K598" t="s">
        <v>366</v>
      </c>
      <c r="L598" t="s">
        <v>645</v>
      </c>
      <c r="M598"/>
      <c r="N598"/>
      <c r="O598" s="187" t="s">
        <v>520</v>
      </c>
      <c r="P598" t="s">
        <v>59</v>
      </c>
      <c r="Q598" t="s">
        <v>475</v>
      </c>
      <c r="R598" s="185">
        <v>88638.506376923193</v>
      </c>
      <c r="S598" s="185">
        <v>984872.293076923</v>
      </c>
      <c r="T598" s="186">
        <v>14</v>
      </c>
    </row>
    <row r="599" spans="1:20" x14ac:dyDescent="0.25">
      <c r="A599" s="198"/>
      <c r="B599">
        <v>0</v>
      </c>
      <c r="C599">
        <v>2713705</v>
      </c>
      <c r="D599">
        <v>5427409</v>
      </c>
      <c r="E599">
        <v>48846673</v>
      </c>
      <c r="F599">
        <v>48846673</v>
      </c>
      <c r="G599" t="s">
        <v>861</v>
      </c>
      <c r="H599" t="s">
        <v>987</v>
      </c>
      <c r="I599" t="s">
        <v>131</v>
      </c>
      <c r="J599" t="s">
        <v>633</v>
      </c>
      <c r="K599" t="s">
        <v>366</v>
      </c>
      <c r="L599" t="s">
        <v>645</v>
      </c>
      <c r="M599"/>
      <c r="N599"/>
      <c r="O599" s="187" t="s">
        <v>520</v>
      </c>
      <c r="P599" t="s">
        <v>59</v>
      </c>
      <c r="Q599" t="s">
        <v>465</v>
      </c>
      <c r="R599" s="185">
        <v>107542.393692308</v>
      </c>
      <c r="S599" s="185">
        <v>1075423.9369230799</v>
      </c>
      <c r="T599" s="186">
        <v>12</v>
      </c>
    </row>
    <row r="600" spans="1:20" x14ac:dyDescent="0.25">
      <c r="A600" s="198"/>
      <c r="B600">
        <v>0</v>
      </c>
      <c r="C600">
        <v>2713705</v>
      </c>
      <c r="D600">
        <v>5427409</v>
      </c>
      <c r="E600">
        <v>48846673</v>
      </c>
      <c r="F600">
        <v>48846673</v>
      </c>
      <c r="G600" t="s">
        <v>861</v>
      </c>
      <c r="H600" t="s">
        <v>987</v>
      </c>
      <c r="I600" t="s">
        <v>131</v>
      </c>
      <c r="J600" t="s">
        <v>633</v>
      </c>
      <c r="K600" t="s">
        <v>366</v>
      </c>
      <c r="L600" t="s">
        <v>645</v>
      </c>
      <c r="M600"/>
      <c r="N600"/>
      <c r="O600" s="187" t="s">
        <v>520</v>
      </c>
      <c r="P600" t="s">
        <v>59</v>
      </c>
      <c r="Q600" t="s">
        <v>476</v>
      </c>
      <c r="R600" s="185">
        <v>44321.054307692197</v>
      </c>
      <c r="S600" s="185">
        <v>443210.543076923</v>
      </c>
      <c r="T600" s="186">
        <v>4</v>
      </c>
    </row>
    <row r="601" spans="1:20" x14ac:dyDescent="0.25">
      <c r="A601" s="198"/>
      <c r="B601">
        <v>0</v>
      </c>
      <c r="C601">
        <v>2713705</v>
      </c>
      <c r="D601">
        <v>5427409</v>
      </c>
      <c r="E601">
        <v>48846673</v>
      </c>
      <c r="F601">
        <v>48846673</v>
      </c>
      <c r="G601" t="s">
        <v>861</v>
      </c>
      <c r="H601" t="s">
        <v>987</v>
      </c>
      <c r="I601" t="s">
        <v>131</v>
      </c>
      <c r="J601" t="s">
        <v>633</v>
      </c>
      <c r="K601" t="s">
        <v>366</v>
      </c>
      <c r="L601" t="s">
        <v>645</v>
      </c>
      <c r="M601"/>
      <c r="N601"/>
      <c r="O601" s="187" t="s">
        <v>520</v>
      </c>
      <c r="P601" t="s">
        <v>59</v>
      </c>
      <c r="Q601" t="s">
        <v>466</v>
      </c>
      <c r="R601" s="185">
        <v>76157.458153846295</v>
      </c>
      <c r="S601" s="185">
        <v>507716.387692308</v>
      </c>
      <c r="T601" s="186">
        <v>4</v>
      </c>
    </row>
    <row r="602" spans="1:20" x14ac:dyDescent="0.25">
      <c r="A602" s="198"/>
      <c r="B602">
        <v>0</v>
      </c>
      <c r="C602">
        <v>2713705</v>
      </c>
      <c r="D602">
        <v>5427409</v>
      </c>
      <c r="E602">
        <v>48846673</v>
      </c>
      <c r="F602">
        <v>48846673</v>
      </c>
      <c r="G602" t="s">
        <v>861</v>
      </c>
      <c r="H602" t="s">
        <v>987</v>
      </c>
      <c r="I602" t="s">
        <v>131</v>
      </c>
      <c r="J602" t="s">
        <v>633</v>
      </c>
      <c r="K602" t="s">
        <v>366</v>
      </c>
      <c r="L602" t="s">
        <v>645</v>
      </c>
      <c r="M602"/>
      <c r="N602"/>
      <c r="O602" s="187" t="s">
        <v>520</v>
      </c>
      <c r="P602" t="s">
        <v>59</v>
      </c>
      <c r="Q602" t="s">
        <v>467</v>
      </c>
      <c r="R602" s="185">
        <v>60347.973169230798</v>
      </c>
      <c r="S602" s="185">
        <v>301739.86584615399</v>
      </c>
      <c r="T602" s="186">
        <v>2</v>
      </c>
    </row>
    <row r="603" spans="1:20" x14ac:dyDescent="0.25">
      <c r="A603" s="198"/>
      <c r="B603">
        <v>0</v>
      </c>
      <c r="C603">
        <v>2713705</v>
      </c>
      <c r="D603">
        <v>5427409</v>
      </c>
      <c r="E603">
        <v>48846673</v>
      </c>
      <c r="F603">
        <v>48846673</v>
      </c>
      <c r="G603" t="s">
        <v>861</v>
      </c>
      <c r="H603" t="s">
        <v>987</v>
      </c>
      <c r="I603" t="s">
        <v>131</v>
      </c>
      <c r="J603" t="s">
        <v>633</v>
      </c>
      <c r="K603" t="s">
        <v>366</v>
      </c>
      <c r="L603" t="s">
        <v>645</v>
      </c>
      <c r="M603"/>
      <c r="N603"/>
      <c r="O603" s="187" t="s">
        <v>520</v>
      </c>
      <c r="P603" t="s">
        <v>59</v>
      </c>
      <c r="Q603" t="s">
        <v>468</v>
      </c>
      <c r="R603" s="185">
        <v>40881.542307692202</v>
      </c>
      <c r="S603" s="185">
        <v>163526.16923076901</v>
      </c>
      <c r="T603" s="186">
        <v>1</v>
      </c>
    </row>
    <row r="604" spans="1:20" x14ac:dyDescent="0.25">
      <c r="A604" s="198"/>
      <c r="B604">
        <v>0</v>
      </c>
      <c r="C604">
        <v>2713705</v>
      </c>
      <c r="D604">
        <v>5427409</v>
      </c>
      <c r="E604">
        <v>48846673</v>
      </c>
      <c r="F604">
        <v>48846673</v>
      </c>
      <c r="G604" t="s">
        <v>861</v>
      </c>
      <c r="H604" t="s">
        <v>987</v>
      </c>
      <c r="I604" t="s">
        <v>131</v>
      </c>
      <c r="J604" t="s">
        <v>633</v>
      </c>
      <c r="K604" t="s">
        <v>366</v>
      </c>
      <c r="L604" t="s">
        <v>645</v>
      </c>
      <c r="M604"/>
      <c r="N604"/>
      <c r="O604" s="187" t="s">
        <v>520</v>
      </c>
      <c r="P604" t="s">
        <v>59</v>
      </c>
      <c r="Q604" t="s">
        <v>469</v>
      </c>
      <c r="R604" s="185">
        <v>86179.070115384704</v>
      </c>
      <c r="S604" s="185">
        <v>246225.914615385</v>
      </c>
      <c r="T604" s="186">
        <v>1</v>
      </c>
    </row>
    <row r="605" spans="1:20" x14ac:dyDescent="0.25">
      <c r="A605" s="198"/>
      <c r="B605">
        <v>0</v>
      </c>
      <c r="C605">
        <v>2713705</v>
      </c>
      <c r="D605">
        <v>5427409</v>
      </c>
      <c r="E605">
        <v>48846673</v>
      </c>
      <c r="F605">
        <v>51560377</v>
      </c>
      <c r="G605" t="s">
        <v>861</v>
      </c>
      <c r="H605" t="s">
        <v>987</v>
      </c>
      <c r="I605" t="s">
        <v>131</v>
      </c>
      <c r="J605" t="s">
        <v>633</v>
      </c>
      <c r="K605" t="s">
        <v>366</v>
      </c>
      <c r="L605" t="s">
        <v>645</v>
      </c>
      <c r="M605" t="s">
        <v>646</v>
      </c>
      <c r="N605" t="s">
        <v>647</v>
      </c>
      <c r="O605" s="187" t="s">
        <v>520</v>
      </c>
      <c r="P605" t="s">
        <v>59</v>
      </c>
      <c r="Q605" t="s">
        <v>473</v>
      </c>
      <c r="R605" s="185">
        <v>2298.9265384615401</v>
      </c>
      <c r="S605" s="185">
        <v>45978.530769230798</v>
      </c>
      <c r="T605" s="186">
        <v>1</v>
      </c>
    </row>
    <row r="606" spans="1:20" x14ac:dyDescent="0.25">
      <c r="A606" s="198"/>
      <c r="B606">
        <v>0</v>
      </c>
      <c r="C606">
        <v>2713705</v>
      </c>
      <c r="D606">
        <v>5427409</v>
      </c>
      <c r="E606">
        <v>48846673</v>
      </c>
      <c r="F606">
        <v>51560377</v>
      </c>
      <c r="G606" t="s">
        <v>861</v>
      </c>
      <c r="H606" t="s">
        <v>987</v>
      </c>
      <c r="I606" t="s">
        <v>131</v>
      </c>
      <c r="J606" t="s">
        <v>633</v>
      </c>
      <c r="K606" t="s">
        <v>366</v>
      </c>
      <c r="L606" t="s">
        <v>645</v>
      </c>
      <c r="M606" t="s">
        <v>646</v>
      </c>
      <c r="N606" t="s">
        <v>647</v>
      </c>
      <c r="O606" s="187" t="s">
        <v>520</v>
      </c>
      <c r="P606" t="s">
        <v>59</v>
      </c>
      <c r="Q606" t="s">
        <v>467</v>
      </c>
      <c r="R606" s="185">
        <v>51101.899384615201</v>
      </c>
      <c r="S606" s="185">
        <v>255509.49692307701</v>
      </c>
      <c r="T606" s="186">
        <v>2</v>
      </c>
    </row>
    <row r="607" spans="1:20" x14ac:dyDescent="0.25">
      <c r="A607" s="198"/>
      <c r="B607">
        <v>0</v>
      </c>
      <c r="C607">
        <v>2713705</v>
      </c>
      <c r="D607">
        <v>5427409</v>
      </c>
      <c r="E607">
        <v>48846673</v>
      </c>
      <c r="F607">
        <v>51560377</v>
      </c>
      <c r="G607" t="s">
        <v>861</v>
      </c>
      <c r="H607" t="s">
        <v>987</v>
      </c>
      <c r="I607" t="s">
        <v>131</v>
      </c>
      <c r="J607" t="s">
        <v>633</v>
      </c>
      <c r="K607" t="s">
        <v>366</v>
      </c>
      <c r="L607" t="s">
        <v>645</v>
      </c>
      <c r="M607" t="s">
        <v>646</v>
      </c>
      <c r="N607" t="s">
        <v>647</v>
      </c>
      <c r="O607" s="187" t="s">
        <v>520</v>
      </c>
      <c r="P607" t="s">
        <v>86</v>
      </c>
      <c r="Q607" t="s">
        <v>472</v>
      </c>
      <c r="R607" s="185">
        <v>13315.381799999999</v>
      </c>
      <c r="S607" s="185">
        <v>443846.06</v>
      </c>
      <c r="T607" s="186">
        <v>7</v>
      </c>
    </row>
    <row r="608" spans="1:20" x14ac:dyDescent="0.25">
      <c r="A608" s="198"/>
      <c r="B608">
        <v>0</v>
      </c>
      <c r="C608">
        <v>2713705</v>
      </c>
      <c r="D608">
        <v>5427409</v>
      </c>
      <c r="E608">
        <v>48846673</v>
      </c>
      <c r="F608">
        <v>51560377</v>
      </c>
      <c r="G608" t="s">
        <v>861</v>
      </c>
      <c r="H608" t="s">
        <v>987</v>
      </c>
      <c r="I608" t="s">
        <v>131</v>
      </c>
      <c r="J608" t="s">
        <v>633</v>
      </c>
      <c r="K608" t="s">
        <v>366</v>
      </c>
      <c r="L608" t="s">
        <v>645</v>
      </c>
      <c r="M608" t="s">
        <v>646</v>
      </c>
      <c r="N608" t="s">
        <v>647</v>
      </c>
      <c r="O608" s="187" t="s">
        <v>520</v>
      </c>
      <c r="P608" t="s">
        <v>86</v>
      </c>
      <c r="Q608" t="s">
        <v>473</v>
      </c>
      <c r="R608" s="185">
        <v>2713.9247307692299</v>
      </c>
      <c r="S608" s="185">
        <v>54278.494615384603</v>
      </c>
      <c r="T608" s="186">
        <v>1</v>
      </c>
    </row>
    <row r="609" spans="1:20" x14ac:dyDescent="0.25">
      <c r="A609" s="198"/>
      <c r="B609">
        <v>0</v>
      </c>
      <c r="C609">
        <v>2713705</v>
      </c>
      <c r="D609">
        <v>5427409</v>
      </c>
      <c r="E609">
        <v>48846673</v>
      </c>
      <c r="F609">
        <v>51560377</v>
      </c>
      <c r="G609" t="s">
        <v>861</v>
      </c>
      <c r="H609" t="s">
        <v>987</v>
      </c>
      <c r="I609" t="s">
        <v>131</v>
      </c>
      <c r="J609" t="s">
        <v>633</v>
      </c>
      <c r="K609" t="s">
        <v>366</v>
      </c>
      <c r="L609" t="s">
        <v>645</v>
      </c>
      <c r="M609" t="s">
        <v>646</v>
      </c>
      <c r="N609" t="s">
        <v>647</v>
      </c>
      <c r="O609" s="187" t="s">
        <v>520</v>
      </c>
      <c r="P609" t="s">
        <v>86</v>
      </c>
      <c r="Q609" t="s">
        <v>471</v>
      </c>
      <c r="R609" s="185">
        <v>4711.4156307692301</v>
      </c>
      <c r="S609" s="185">
        <v>58892.695384615399</v>
      </c>
      <c r="T609" s="186">
        <v>1</v>
      </c>
    </row>
    <row r="610" spans="1:20" x14ac:dyDescent="0.25">
      <c r="A610" s="198"/>
      <c r="B610">
        <v>0</v>
      </c>
      <c r="C610">
        <v>2713705</v>
      </c>
      <c r="D610">
        <v>5427409</v>
      </c>
      <c r="E610">
        <v>48846673</v>
      </c>
      <c r="F610">
        <v>51560377</v>
      </c>
      <c r="G610" t="s">
        <v>861</v>
      </c>
      <c r="H610" t="s">
        <v>987</v>
      </c>
      <c r="I610" t="s">
        <v>131</v>
      </c>
      <c r="J610" t="s">
        <v>633</v>
      </c>
      <c r="K610" t="s">
        <v>366</v>
      </c>
      <c r="L610" t="s">
        <v>645</v>
      </c>
      <c r="M610" t="s">
        <v>646</v>
      </c>
      <c r="N610" t="s">
        <v>647</v>
      </c>
      <c r="O610" s="187" t="s">
        <v>520</v>
      </c>
      <c r="P610" t="s">
        <v>86</v>
      </c>
      <c r="Q610" t="s">
        <v>475</v>
      </c>
      <c r="R610" s="185">
        <v>9729.6879461538501</v>
      </c>
      <c r="S610" s="185">
        <v>108107.64384615399</v>
      </c>
      <c r="T610" s="186">
        <v>2</v>
      </c>
    </row>
    <row r="611" spans="1:20" x14ac:dyDescent="0.25">
      <c r="A611" s="198"/>
      <c r="B611">
        <v>0</v>
      </c>
      <c r="C611">
        <v>2713705</v>
      </c>
      <c r="D611">
        <v>5427409</v>
      </c>
      <c r="E611">
        <v>48846673</v>
      </c>
      <c r="F611">
        <v>51560377</v>
      </c>
      <c r="G611" t="s">
        <v>861</v>
      </c>
      <c r="H611" t="s">
        <v>987</v>
      </c>
      <c r="I611" t="s">
        <v>131</v>
      </c>
      <c r="J611" t="s">
        <v>633</v>
      </c>
      <c r="K611" t="s">
        <v>366</v>
      </c>
      <c r="L611" t="s">
        <v>645</v>
      </c>
      <c r="M611" t="s">
        <v>646</v>
      </c>
      <c r="N611" t="s">
        <v>647</v>
      </c>
      <c r="O611" s="187" t="s">
        <v>520</v>
      </c>
      <c r="P611" t="s">
        <v>86</v>
      </c>
      <c r="Q611" t="s">
        <v>465</v>
      </c>
      <c r="R611" s="185">
        <v>17058.3449230769</v>
      </c>
      <c r="S611" s="185">
        <v>170583.44923076901</v>
      </c>
      <c r="T611" s="186">
        <v>2</v>
      </c>
    </row>
    <row r="612" spans="1:20" x14ac:dyDescent="0.25">
      <c r="A612" s="198"/>
      <c r="B612">
        <v>0</v>
      </c>
      <c r="C612">
        <v>2713705</v>
      </c>
      <c r="D612">
        <v>5427409</v>
      </c>
      <c r="E612">
        <v>48846673</v>
      </c>
      <c r="F612">
        <v>51560377</v>
      </c>
      <c r="G612" t="s">
        <v>861</v>
      </c>
      <c r="H612" t="s">
        <v>987</v>
      </c>
      <c r="I612" t="s">
        <v>131</v>
      </c>
      <c r="J612" t="s">
        <v>633</v>
      </c>
      <c r="K612" t="s">
        <v>366</v>
      </c>
      <c r="L612" t="s">
        <v>645</v>
      </c>
      <c r="M612" t="s">
        <v>646</v>
      </c>
      <c r="N612" t="s">
        <v>647</v>
      </c>
      <c r="O612" s="187" t="s">
        <v>520</v>
      </c>
      <c r="P612" t="s">
        <v>86</v>
      </c>
      <c r="Q612" t="s">
        <v>476</v>
      </c>
      <c r="R612" s="185">
        <v>9162.8016923076902</v>
      </c>
      <c r="S612" s="185">
        <v>91628.016923076895</v>
      </c>
      <c r="T612" s="186">
        <v>1</v>
      </c>
    </row>
    <row r="613" spans="1:20" x14ac:dyDescent="0.25">
      <c r="A613" s="198"/>
      <c r="B613">
        <v>0</v>
      </c>
      <c r="C613">
        <v>2713705</v>
      </c>
      <c r="D613">
        <v>5427409</v>
      </c>
      <c r="E613">
        <v>48846673</v>
      </c>
      <c r="F613">
        <v>51560377</v>
      </c>
      <c r="G613" t="s">
        <v>861</v>
      </c>
      <c r="H613" t="s">
        <v>987</v>
      </c>
      <c r="I613" t="s">
        <v>131</v>
      </c>
      <c r="J613" t="s">
        <v>633</v>
      </c>
      <c r="K613" t="s">
        <v>366</v>
      </c>
      <c r="L613" t="s">
        <v>645</v>
      </c>
      <c r="M613" t="s">
        <v>646</v>
      </c>
      <c r="N613" t="s">
        <v>647</v>
      </c>
      <c r="O613" s="187" t="s">
        <v>520</v>
      </c>
      <c r="P613" t="s">
        <v>87</v>
      </c>
      <c r="Q613" t="s">
        <v>472</v>
      </c>
      <c r="R613" s="185">
        <v>2753.7204000000002</v>
      </c>
      <c r="S613" s="185">
        <v>91790.68</v>
      </c>
      <c r="T613" s="186">
        <v>2</v>
      </c>
    </row>
    <row r="614" spans="1:20" x14ac:dyDescent="0.25">
      <c r="A614" s="198"/>
      <c r="B614">
        <v>0</v>
      </c>
      <c r="C614">
        <v>2713705</v>
      </c>
      <c r="D614">
        <v>5427409</v>
      </c>
      <c r="E614">
        <v>48846673</v>
      </c>
      <c r="F614">
        <v>51560377</v>
      </c>
      <c r="G614" t="s">
        <v>861</v>
      </c>
      <c r="H614" t="s">
        <v>987</v>
      </c>
      <c r="I614" t="s">
        <v>131</v>
      </c>
      <c r="J614" t="s">
        <v>633</v>
      </c>
      <c r="K614" t="s">
        <v>366</v>
      </c>
      <c r="L614" t="s">
        <v>645</v>
      </c>
      <c r="M614" t="s">
        <v>646</v>
      </c>
      <c r="N614" t="s">
        <v>647</v>
      </c>
      <c r="O614" s="187" t="s">
        <v>520</v>
      </c>
      <c r="P614" t="s">
        <v>87</v>
      </c>
      <c r="Q614" t="s">
        <v>473</v>
      </c>
      <c r="R614" s="185">
        <v>2282.15769230769</v>
      </c>
      <c r="S614" s="185">
        <v>45643.1538461538</v>
      </c>
      <c r="T614" s="186">
        <v>1</v>
      </c>
    </row>
    <row r="615" spans="1:20" x14ac:dyDescent="0.25">
      <c r="A615" s="198"/>
      <c r="B615">
        <v>0</v>
      </c>
      <c r="C615">
        <v>2713705</v>
      </c>
      <c r="D615">
        <v>5427409</v>
      </c>
      <c r="E615">
        <v>48846673</v>
      </c>
      <c r="F615">
        <v>51560377</v>
      </c>
      <c r="G615" t="s">
        <v>861</v>
      </c>
      <c r="H615" t="s">
        <v>987</v>
      </c>
      <c r="I615" t="s">
        <v>131</v>
      </c>
      <c r="J615" t="s">
        <v>633</v>
      </c>
      <c r="K615" t="s">
        <v>366</v>
      </c>
      <c r="L615" t="s">
        <v>645</v>
      </c>
      <c r="M615" t="s">
        <v>646</v>
      </c>
      <c r="N615" t="s">
        <v>647</v>
      </c>
      <c r="O615" s="187" t="s">
        <v>520</v>
      </c>
      <c r="P615" t="s">
        <v>87</v>
      </c>
      <c r="Q615" t="s">
        <v>471</v>
      </c>
      <c r="R615" s="185">
        <v>10142.410400000001</v>
      </c>
      <c r="S615" s="185">
        <v>126780.13</v>
      </c>
      <c r="T615" s="186">
        <v>3</v>
      </c>
    </row>
    <row r="616" spans="1:20" x14ac:dyDescent="0.25">
      <c r="A616" s="198"/>
      <c r="B616">
        <v>0</v>
      </c>
      <c r="C616">
        <v>2713705</v>
      </c>
      <c r="D616">
        <v>5427409</v>
      </c>
      <c r="E616">
        <v>48846673</v>
      </c>
      <c r="F616">
        <v>51560377</v>
      </c>
      <c r="G616" t="s">
        <v>861</v>
      </c>
      <c r="H616" t="s">
        <v>987</v>
      </c>
      <c r="I616" t="s">
        <v>131</v>
      </c>
      <c r="J616" t="s">
        <v>633</v>
      </c>
      <c r="K616" t="s">
        <v>366</v>
      </c>
      <c r="L616" t="s">
        <v>645</v>
      </c>
      <c r="M616" t="s">
        <v>646</v>
      </c>
      <c r="N616" t="s">
        <v>647</v>
      </c>
      <c r="O616" s="187" t="s">
        <v>520</v>
      </c>
      <c r="P616" t="s">
        <v>87</v>
      </c>
      <c r="Q616" t="s">
        <v>465</v>
      </c>
      <c r="R616" s="185">
        <v>24485.390384615399</v>
      </c>
      <c r="S616" s="185">
        <v>244853.90384615399</v>
      </c>
      <c r="T616" s="186">
        <v>3</v>
      </c>
    </row>
    <row r="617" spans="1:20" x14ac:dyDescent="0.25">
      <c r="A617" s="198"/>
      <c r="B617">
        <v>0</v>
      </c>
      <c r="C617">
        <v>2713705</v>
      </c>
      <c r="D617">
        <v>5427409</v>
      </c>
      <c r="E617">
        <v>48846673</v>
      </c>
      <c r="F617">
        <v>51560377</v>
      </c>
      <c r="G617" t="s">
        <v>861</v>
      </c>
      <c r="H617" t="s">
        <v>987</v>
      </c>
      <c r="I617" t="s">
        <v>131</v>
      </c>
      <c r="J617" t="s">
        <v>633</v>
      </c>
      <c r="K617" t="s">
        <v>366</v>
      </c>
      <c r="L617" t="s">
        <v>645</v>
      </c>
      <c r="M617" t="s">
        <v>646</v>
      </c>
      <c r="N617" t="s">
        <v>647</v>
      </c>
      <c r="O617" s="187" t="s">
        <v>520</v>
      </c>
      <c r="P617" t="s">
        <v>87</v>
      </c>
      <c r="Q617" t="s">
        <v>476</v>
      </c>
      <c r="R617" s="185">
        <v>9712.4503076923102</v>
      </c>
      <c r="S617" s="185">
        <v>97124.503076923094</v>
      </c>
      <c r="T617" s="186">
        <v>1</v>
      </c>
    </row>
    <row r="618" spans="1:20" x14ac:dyDescent="0.25">
      <c r="A618" s="198"/>
      <c r="B618">
        <v>0</v>
      </c>
      <c r="C618">
        <v>2713705</v>
      </c>
      <c r="D618">
        <v>5427409</v>
      </c>
      <c r="E618">
        <v>48846673</v>
      </c>
      <c r="F618">
        <v>51560377</v>
      </c>
      <c r="G618" t="s">
        <v>861</v>
      </c>
      <c r="H618" t="s">
        <v>987</v>
      </c>
      <c r="I618" t="s">
        <v>131</v>
      </c>
      <c r="J618" t="s">
        <v>633</v>
      </c>
      <c r="K618" t="s">
        <v>366</v>
      </c>
      <c r="L618" t="s">
        <v>645</v>
      </c>
      <c r="M618" t="s">
        <v>646</v>
      </c>
      <c r="N618" t="s">
        <v>647</v>
      </c>
      <c r="O618" s="187" t="s">
        <v>520</v>
      </c>
      <c r="P618" t="s">
        <v>946</v>
      </c>
      <c r="Q618" t="s">
        <v>472</v>
      </c>
      <c r="R618" s="185">
        <v>4632.2052000000003</v>
      </c>
      <c r="S618" s="185">
        <v>154406.84</v>
      </c>
      <c r="T618" s="186">
        <v>3</v>
      </c>
    </row>
    <row r="619" spans="1:20" x14ac:dyDescent="0.25">
      <c r="A619" s="198"/>
      <c r="B619">
        <v>0</v>
      </c>
      <c r="C619">
        <v>2713705</v>
      </c>
      <c r="D619">
        <v>5427409</v>
      </c>
      <c r="E619">
        <v>48846673</v>
      </c>
      <c r="F619">
        <v>51560377</v>
      </c>
      <c r="G619" t="s">
        <v>861</v>
      </c>
      <c r="H619" t="s">
        <v>987</v>
      </c>
      <c r="I619" t="s">
        <v>131</v>
      </c>
      <c r="J619" t="s">
        <v>633</v>
      </c>
      <c r="K619" t="s">
        <v>366</v>
      </c>
      <c r="L619" t="s">
        <v>645</v>
      </c>
      <c r="M619" t="s">
        <v>646</v>
      </c>
      <c r="N619" t="s">
        <v>647</v>
      </c>
      <c r="O619" s="187" t="s">
        <v>520</v>
      </c>
      <c r="P619" t="s">
        <v>946</v>
      </c>
      <c r="Q619" t="s">
        <v>473</v>
      </c>
      <c r="R619" s="185">
        <v>2335.2351923076899</v>
      </c>
      <c r="S619" s="185">
        <v>46704.703846153803</v>
      </c>
      <c r="T619" s="186">
        <v>1</v>
      </c>
    </row>
    <row r="620" spans="1:20" x14ac:dyDescent="0.25">
      <c r="A620" s="198"/>
      <c r="B620">
        <v>0</v>
      </c>
      <c r="C620">
        <v>2713705</v>
      </c>
      <c r="D620">
        <v>5427409</v>
      </c>
      <c r="E620">
        <v>48846673</v>
      </c>
      <c r="F620">
        <v>51560377</v>
      </c>
      <c r="G620" t="s">
        <v>861</v>
      </c>
      <c r="H620" t="s">
        <v>987</v>
      </c>
      <c r="I620" t="s">
        <v>131</v>
      </c>
      <c r="J620" t="s">
        <v>633</v>
      </c>
      <c r="K620" t="s">
        <v>366</v>
      </c>
      <c r="L620" t="s">
        <v>645</v>
      </c>
      <c r="M620" t="s">
        <v>646</v>
      </c>
      <c r="N620" t="s">
        <v>647</v>
      </c>
      <c r="O620" s="187" t="s">
        <v>520</v>
      </c>
      <c r="P620" t="s">
        <v>946</v>
      </c>
      <c r="Q620" t="s">
        <v>471</v>
      </c>
      <c r="R620" s="185">
        <v>7847.44</v>
      </c>
      <c r="S620" s="185">
        <v>98093</v>
      </c>
      <c r="T620" s="186">
        <v>3</v>
      </c>
    </row>
    <row r="621" spans="1:20" x14ac:dyDescent="0.25">
      <c r="A621" s="198"/>
      <c r="B621">
        <v>0</v>
      </c>
      <c r="C621">
        <v>2713705</v>
      </c>
      <c r="D621">
        <v>5427409</v>
      </c>
      <c r="E621">
        <v>48846673</v>
      </c>
      <c r="F621">
        <v>51560377</v>
      </c>
      <c r="G621" t="s">
        <v>861</v>
      </c>
      <c r="H621" t="s">
        <v>987</v>
      </c>
      <c r="I621" t="s">
        <v>131</v>
      </c>
      <c r="J621" t="s">
        <v>633</v>
      </c>
      <c r="K621" t="s">
        <v>366</v>
      </c>
      <c r="L621" t="s">
        <v>645</v>
      </c>
      <c r="M621" t="s">
        <v>646</v>
      </c>
      <c r="N621" t="s">
        <v>647</v>
      </c>
      <c r="O621" s="187" t="s">
        <v>520</v>
      </c>
      <c r="P621" t="s">
        <v>946</v>
      </c>
      <c r="Q621" t="s">
        <v>475</v>
      </c>
      <c r="R621" s="185">
        <v>14811.2417769231</v>
      </c>
      <c r="S621" s="185">
        <v>164569.353076923</v>
      </c>
      <c r="T621" s="186">
        <v>2</v>
      </c>
    </row>
    <row r="622" spans="1:20" x14ac:dyDescent="0.25">
      <c r="A622" s="198"/>
      <c r="B622">
        <v>0</v>
      </c>
      <c r="C622">
        <v>2713705</v>
      </c>
      <c r="D622">
        <v>5427409</v>
      </c>
      <c r="E622">
        <v>48846673</v>
      </c>
      <c r="F622">
        <v>51560377</v>
      </c>
      <c r="G622" t="s">
        <v>861</v>
      </c>
      <c r="H622" t="s">
        <v>987</v>
      </c>
      <c r="I622" t="s">
        <v>131</v>
      </c>
      <c r="J622" t="s">
        <v>633</v>
      </c>
      <c r="K622" t="s">
        <v>366</v>
      </c>
      <c r="L622" t="s">
        <v>645</v>
      </c>
      <c r="M622" t="s">
        <v>646</v>
      </c>
      <c r="N622" t="s">
        <v>647</v>
      </c>
      <c r="O622" s="187" t="s">
        <v>520</v>
      </c>
      <c r="P622" t="s">
        <v>946</v>
      </c>
      <c r="Q622" t="s">
        <v>465</v>
      </c>
      <c r="R622" s="185">
        <v>24824.543384615401</v>
      </c>
      <c r="S622" s="185">
        <v>248245.43384615399</v>
      </c>
      <c r="T622" s="186">
        <v>3</v>
      </c>
    </row>
    <row r="623" spans="1:20" x14ac:dyDescent="0.25">
      <c r="A623" s="198"/>
      <c r="B623">
        <v>0</v>
      </c>
      <c r="C623">
        <v>2713705</v>
      </c>
      <c r="D623">
        <v>5427409</v>
      </c>
      <c r="E623">
        <v>48846673</v>
      </c>
      <c r="F623">
        <v>51560377</v>
      </c>
      <c r="G623" t="s">
        <v>861</v>
      </c>
      <c r="H623" t="s">
        <v>987</v>
      </c>
      <c r="I623" t="s">
        <v>131</v>
      </c>
      <c r="J623" t="s">
        <v>633</v>
      </c>
      <c r="K623" t="s">
        <v>366</v>
      </c>
      <c r="L623" t="s">
        <v>645</v>
      </c>
      <c r="M623" t="s">
        <v>646</v>
      </c>
      <c r="N623" t="s">
        <v>647</v>
      </c>
      <c r="O623" s="187" t="s">
        <v>520</v>
      </c>
      <c r="P623" t="s">
        <v>946</v>
      </c>
      <c r="Q623" t="s">
        <v>476</v>
      </c>
      <c r="R623" s="185">
        <v>10291.406999999999</v>
      </c>
      <c r="S623" s="185">
        <v>102914.07</v>
      </c>
      <c r="T623" s="186">
        <v>1</v>
      </c>
    </row>
    <row r="624" spans="1:20" x14ac:dyDescent="0.25">
      <c r="A624" s="198"/>
      <c r="B624">
        <v>0</v>
      </c>
      <c r="C624">
        <v>2713705</v>
      </c>
      <c r="D624">
        <v>5427409</v>
      </c>
      <c r="E624">
        <v>48846673</v>
      </c>
      <c r="F624">
        <v>51560377</v>
      </c>
      <c r="G624" t="s">
        <v>861</v>
      </c>
      <c r="H624" t="s">
        <v>987</v>
      </c>
      <c r="I624" t="s">
        <v>131</v>
      </c>
      <c r="J624" t="s">
        <v>633</v>
      </c>
      <c r="K624" t="s">
        <v>366</v>
      </c>
      <c r="L624" t="s">
        <v>645</v>
      </c>
      <c r="M624" t="s">
        <v>646</v>
      </c>
      <c r="N624" t="s">
        <v>647</v>
      </c>
      <c r="O624" s="187" t="s">
        <v>520</v>
      </c>
      <c r="P624" t="s">
        <v>76</v>
      </c>
      <c r="Q624" t="s">
        <v>472</v>
      </c>
      <c r="R624" s="185">
        <v>28989.452399999998</v>
      </c>
      <c r="S624" s="185">
        <v>966315.08</v>
      </c>
      <c r="T624" s="186">
        <v>16</v>
      </c>
    </row>
    <row r="625" spans="1:20" x14ac:dyDescent="0.25">
      <c r="A625" s="198"/>
      <c r="B625">
        <v>0</v>
      </c>
      <c r="C625">
        <v>2713705</v>
      </c>
      <c r="D625">
        <v>5427409</v>
      </c>
      <c r="E625">
        <v>48846673</v>
      </c>
      <c r="F625">
        <v>51560377</v>
      </c>
      <c r="G625" t="s">
        <v>861</v>
      </c>
      <c r="H625" t="s">
        <v>987</v>
      </c>
      <c r="I625" t="s">
        <v>131</v>
      </c>
      <c r="J625" t="s">
        <v>633</v>
      </c>
      <c r="K625" t="s">
        <v>366</v>
      </c>
      <c r="L625" t="s">
        <v>645</v>
      </c>
      <c r="M625" t="s">
        <v>646</v>
      </c>
      <c r="N625" t="s">
        <v>647</v>
      </c>
      <c r="O625" s="187" t="s">
        <v>520</v>
      </c>
      <c r="P625" t="s">
        <v>76</v>
      </c>
      <c r="Q625" t="s">
        <v>473</v>
      </c>
      <c r="R625" s="185">
        <v>6887.2795769230797</v>
      </c>
      <c r="S625" s="185">
        <v>137745.591538462</v>
      </c>
      <c r="T625" s="186">
        <v>3</v>
      </c>
    </row>
    <row r="626" spans="1:20" x14ac:dyDescent="0.25">
      <c r="A626" s="198"/>
      <c r="B626">
        <v>0</v>
      </c>
      <c r="C626">
        <v>2713705</v>
      </c>
      <c r="D626">
        <v>5427409</v>
      </c>
      <c r="E626">
        <v>48846673</v>
      </c>
      <c r="F626">
        <v>51560377</v>
      </c>
      <c r="G626" t="s">
        <v>861</v>
      </c>
      <c r="H626" t="s">
        <v>987</v>
      </c>
      <c r="I626" t="s">
        <v>131</v>
      </c>
      <c r="J626" t="s">
        <v>633</v>
      </c>
      <c r="K626" t="s">
        <v>366</v>
      </c>
      <c r="L626" t="s">
        <v>645</v>
      </c>
      <c r="M626" t="s">
        <v>646</v>
      </c>
      <c r="N626" t="s">
        <v>647</v>
      </c>
      <c r="O626" s="187" t="s">
        <v>520</v>
      </c>
      <c r="P626" t="s">
        <v>76</v>
      </c>
      <c r="Q626" t="s">
        <v>471</v>
      </c>
      <c r="R626" s="185">
        <v>13685.480799999999</v>
      </c>
      <c r="S626" s="185">
        <v>171068.51</v>
      </c>
      <c r="T626" s="186">
        <v>4</v>
      </c>
    </row>
    <row r="627" spans="1:20" x14ac:dyDescent="0.25">
      <c r="A627" s="198"/>
      <c r="B627">
        <v>0</v>
      </c>
      <c r="C627">
        <v>2713705</v>
      </c>
      <c r="D627">
        <v>5427409</v>
      </c>
      <c r="E627">
        <v>48846673</v>
      </c>
      <c r="F627">
        <v>51560377</v>
      </c>
      <c r="G627" t="s">
        <v>861</v>
      </c>
      <c r="H627" t="s">
        <v>987</v>
      </c>
      <c r="I627" t="s">
        <v>131</v>
      </c>
      <c r="J627" t="s">
        <v>633</v>
      </c>
      <c r="K627" t="s">
        <v>366</v>
      </c>
      <c r="L627" t="s">
        <v>645</v>
      </c>
      <c r="M627" t="s">
        <v>646</v>
      </c>
      <c r="N627" t="s">
        <v>647</v>
      </c>
      <c r="O627" s="187" t="s">
        <v>520</v>
      </c>
      <c r="P627" t="s">
        <v>76</v>
      </c>
      <c r="Q627" t="s">
        <v>475</v>
      </c>
      <c r="R627" s="185">
        <v>13595.0908846154</v>
      </c>
      <c r="S627" s="185">
        <v>151056.56538461501</v>
      </c>
      <c r="T627" s="186">
        <v>2</v>
      </c>
    </row>
    <row r="628" spans="1:20" x14ac:dyDescent="0.25">
      <c r="A628" s="198"/>
      <c r="B628">
        <v>0</v>
      </c>
      <c r="C628">
        <v>2713705</v>
      </c>
      <c r="D628">
        <v>5427409</v>
      </c>
      <c r="E628">
        <v>48846673</v>
      </c>
      <c r="F628">
        <v>51560377</v>
      </c>
      <c r="G628" t="s">
        <v>861</v>
      </c>
      <c r="H628" t="s">
        <v>987</v>
      </c>
      <c r="I628" t="s">
        <v>131</v>
      </c>
      <c r="J628" t="s">
        <v>633</v>
      </c>
      <c r="K628" t="s">
        <v>366</v>
      </c>
      <c r="L628" t="s">
        <v>645</v>
      </c>
      <c r="M628" t="s">
        <v>646</v>
      </c>
      <c r="N628" t="s">
        <v>647</v>
      </c>
      <c r="O628" s="187" t="s">
        <v>520</v>
      </c>
      <c r="P628" t="s">
        <v>76</v>
      </c>
      <c r="Q628" t="s">
        <v>465</v>
      </c>
      <c r="R628" s="185">
        <v>32288.184846153901</v>
      </c>
      <c r="S628" s="185">
        <v>322881.84846153797</v>
      </c>
      <c r="T628" s="186">
        <v>4</v>
      </c>
    </row>
    <row r="629" spans="1:20" x14ac:dyDescent="0.25">
      <c r="A629" s="198"/>
      <c r="B629">
        <v>0</v>
      </c>
      <c r="C629">
        <v>2713705</v>
      </c>
      <c r="D629">
        <v>5427409</v>
      </c>
      <c r="E629">
        <v>48846673</v>
      </c>
      <c r="F629">
        <v>51560377</v>
      </c>
      <c r="G629" t="s">
        <v>861</v>
      </c>
      <c r="H629" t="s">
        <v>987</v>
      </c>
      <c r="I629" t="s">
        <v>131</v>
      </c>
      <c r="J629" t="s">
        <v>633</v>
      </c>
      <c r="K629" t="s">
        <v>366</v>
      </c>
      <c r="L629" t="s">
        <v>645</v>
      </c>
      <c r="M629" t="s">
        <v>646</v>
      </c>
      <c r="N629" t="s">
        <v>647</v>
      </c>
      <c r="O629" s="187" t="s">
        <v>520</v>
      </c>
      <c r="P629" t="s">
        <v>76</v>
      </c>
      <c r="Q629" t="s">
        <v>476</v>
      </c>
      <c r="R629" s="185">
        <v>29159.213538461499</v>
      </c>
      <c r="S629" s="185">
        <v>291592.13538461499</v>
      </c>
      <c r="T629" s="186">
        <v>3</v>
      </c>
    </row>
    <row r="630" spans="1:20" x14ac:dyDescent="0.25">
      <c r="A630" s="198"/>
      <c r="B630">
        <v>0</v>
      </c>
      <c r="C630">
        <v>2713705</v>
      </c>
      <c r="D630">
        <v>5427409</v>
      </c>
      <c r="E630">
        <v>48846673</v>
      </c>
      <c r="F630">
        <v>51560377</v>
      </c>
      <c r="G630" t="s">
        <v>861</v>
      </c>
      <c r="H630" t="s">
        <v>987</v>
      </c>
      <c r="I630" t="s">
        <v>131</v>
      </c>
      <c r="J630" t="s">
        <v>633</v>
      </c>
      <c r="K630" t="s">
        <v>366</v>
      </c>
      <c r="L630" t="s">
        <v>645</v>
      </c>
      <c r="M630" t="s">
        <v>646</v>
      </c>
      <c r="N630" t="s">
        <v>647</v>
      </c>
      <c r="O630" s="187" t="s">
        <v>520</v>
      </c>
      <c r="P630" t="s">
        <v>88</v>
      </c>
      <c r="Q630" t="s">
        <v>472</v>
      </c>
      <c r="R630" s="185">
        <v>14656.592976923101</v>
      </c>
      <c r="S630" s="185">
        <v>293131.85953846201</v>
      </c>
      <c r="T630" s="186">
        <v>5</v>
      </c>
    </row>
    <row r="631" spans="1:20" x14ac:dyDescent="0.25">
      <c r="A631" s="198"/>
      <c r="B631">
        <v>0</v>
      </c>
      <c r="C631">
        <v>2713705</v>
      </c>
      <c r="D631">
        <v>5427409</v>
      </c>
      <c r="E631">
        <v>48846673</v>
      </c>
      <c r="F631">
        <v>51560377</v>
      </c>
      <c r="G631" t="s">
        <v>861</v>
      </c>
      <c r="H631" t="s">
        <v>987</v>
      </c>
      <c r="I631" t="s">
        <v>131</v>
      </c>
      <c r="J631" t="s">
        <v>633</v>
      </c>
      <c r="K631" t="s">
        <v>366</v>
      </c>
      <c r="L631" t="s">
        <v>645</v>
      </c>
      <c r="M631" t="s">
        <v>646</v>
      </c>
      <c r="N631" t="s">
        <v>647</v>
      </c>
      <c r="O631" s="187" t="s">
        <v>520</v>
      </c>
      <c r="P631" t="s">
        <v>88</v>
      </c>
      <c r="Q631" t="s">
        <v>473</v>
      </c>
      <c r="R631" s="185">
        <v>10039.3371153846</v>
      </c>
      <c r="S631" s="185">
        <v>200786.74230769201</v>
      </c>
      <c r="T631" s="186">
        <v>4</v>
      </c>
    </row>
    <row r="632" spans="1:20" x14ac:dyDescent="0.25">
      <c r="A632" s="198"/>
      <c r="B632">
        <v>0</v>
      </c>
      <c r="C632">
        <v>2713705</v>
      </c>
      <c r="D632">
        <v>5427409</v>
      </c>
      <c r="E632">
        <v>48846673</v>
      </c>
      <c r="F632">
        <v>51560377</v>
      </c>
      <c r="G632" t="s">
        <v>861</v>
      </c>
      <c r="H632" t="s">
        <v>987</v>
      </c>
      <c r="I632" t="s">
        <v>131</v>
      </c>
      <c r="J632" t="s">
        <v>633</v>
      </c>
      <c r="K632" t="s">
        <v>366</v>
      </c>
      <c r="L632" t="s">
        <v>645</v>
      </c>
      <c r="M632" t="s">
        <v>646</v>
      </c>
      <c r="N632" t="s">
        <v>647</v>
      </c>
      <c r="O632" s="187" t="s">
        <v>520</v>
      </c>
      <c r="P632" t="s">
        <v>88</v>
      </c>
      <c r="Q632" t="s">
        <v>471</v>
      </c>
      <c r="R632" s="185">
        <v>6025.44</v>
      </c>
      <c r="S632" s="185">
        <v>75318</v>
      </c>
      <c r="T632" s="186">
        <v>1</v>
      </c>
    </row>
    <row r="633" spans="1:20" x14ac:dyDescent="0.25">
      <c r="A633" s="198"/>
      <c r="B633">
        <v>0</v>
      </c>
      <c r="C633">
        <v>2713705</v>
      </c>
      <c r="D633">
        <v>5427409</v>
      </c>
      <c r="E633">
        <v>48846673</v>
      </c>
      <c r="F633">
        <v>51560377</v>
      </c>
      <c r="G633" t="s">
        <v>861</v>
      </c>
      <c r="H633" t="s">
        <v>987</v>
      </c>
      <c r="I633" t="s">
        <v>131</v>
      </c>
      <c r="J633" t="s">
        <v>633</v>
      </c>
      <c r="K633" t="s">
        <v>366</v>
      </c>
      <c r="L633" t="s">
        <v>645</v>
      </c>
      <c r="M633" t="s">
        <v>646</v>
      </c>
      <c r="N633" t="s">
        <v>647</v>
      </c>
      <c r="O633" s="187" t="s">
        <v>520</v>
      </c>
      <c r="P633" t="s">
        <v>88</v>
      </c>
      <c r="Q633" t="s">
        <v>475</v>
      </c>
      <c r="R633" s="185">
        <v>24731.792446153799</v>
      </c>
      <c r="S633" s="185">
        <v>274797.69384615403</v>
      </c>
      <c r="T633" s="186">
        <v>3</v>
      </c>
    </row>
    <row r="634" spans="1:20" x14ac:dyDescent="0.25">
      <c r="A634" s="198"/>
      <c r="B634">
        <v>0</v>
      </c>
      <c r="C634">
        <v>2713705</v>
      </c>
      <c r="D634">
        <v>5427409</v>
      </c>
      <c r="E634">
        <v>48846673</v>
      </c>
      <c r="F634">
        <v>51560377</v>
      </c>
      <c r="G634" t="s">
        <v>861</v>
      </c>
      <c r="H634" t="s">
        <v>987</v>
      </c>
      <c r="I634" t="s">
        <v>131</v>
      </c>
      <c r="J634" t="s">
        <v>633</v>
      </c>
      <c r="K634" t="s">
        <v>366</v>
      </c>
      <c r="L634" t="s">
        <v>645</v>
      </c>
      <c r="M634" t="s">
        <v>646</v>
      </c>
      <c r="N634" t="s">
        <v>647</v>
      </c>
      <c r="O634" s="187" t="s">
        <v>520</v>
      </c>
      <c r="P634" t="s">
        <v>88</v>
      </c>
      <c r="Q634" t="s">
        <v>476</v>
      </c>
      <c r="R634" s="185">
        <v>9142.4766923076895</v>
      </c>
      <c r="S634" s="185">
        <v>91424.766923076895</v>
      </c>
      <c r="T634" s="186">
        <v>1</v>
      </c>
    </row>
    <row r="635" spans="1:20" x14ac:dyDescent="0.25">
      <c r="A635" s="198"/>
      <c r="B635">
        <v>0</v>
      </c>
      <c r="C635">
        <v>2713705</v>
      </c>
      <c r="D635">
        <v>5427409</v>
      </c>
      <c r="E635">
        <v>48846673</v>
      </c>
      <c r="F635">
        <v>51560377</v>
      </c>
      <c r="G635" t="s">
        <v>861</v>
      </c>
      <c r="H635" t="s">
        <v>987</v>
      </c>
      <c r="I635" t="s">
        <v>131</v>
      </c>
      <c r="J635" t="s">
        <v>633</v>
      </c>
      <c r="K635" t="s">
        <v>366</v>
      </c>
      <c r="L635" t="s">
        <v>645</v>
      </c>
      <c r="M635" t="s">
        <v>646</v>
      </c>
      <c r="N635" t="s">
        <v>647</v>
      </c>
      <c r="O635" s="187" t="s">
        <v>520</v>
      </c>
      <c r="P635" t="s">
        <v>947</v>
      </c>
      <c r="Q635" t="s">
        <v>472</v>
      </c>
      <c r="R635" s="185">
        <v>2391.0720000000001</v>
      </c>
      <c r="S635" s="185">
        <v>79702.399999999994</v>
      </c>
      <c r="T635" s="186">
        <v>1</v>
      </c>
    </row>
    <row r="636" spans="1:20" x14ac:dyDescent="0.25">
      <c r="A636" s="198"/>
      <c r="B636">
        <v>0</v>
      </c>
      <c r="C636">
        <v>2713705</v>
      </c>
      <c r="D636">
        <v>5427409</v>
      </c>
      <c r="E636">
        <v>48846673</v>
      </c>
      <c r="F636">
        <v>51560377</v>
      </c>
      <c r="G636" t="s">
        <v>861</v>
      </c>
      <c r="H636" t="s">
        <v>987</v>
      </c>
      <c r="I636" t="s">
        <v>131</v>
      </c>
      <c r="J636" t="s">
        <v>633</v>
      </c>
      <c r="K636" t="s">
        <v>366</v>
      </c>
      <c r="L636" t="s">
        <v>645</v>
      </c>
      <c r="M636" t="s">
        <v>646</v>
      </c>
      <c r="N636" t="s">
        <v>647</v>
      </c>
      <c r="O636" s="187" t="s">
        <v>520</v>
      </c>
      <c r="P636" t="s">
        <v>79</v>
      </c>
      <c r="Q636" t="s">
        <v>472</v>
      </c>
      <c r="R636" s="185">
        <v>13171.0685461538</v>
      </c>
      <c r="S636" s="185">
        <v>263421.37092307699</v>
      </c>
      <c r="T636" s="186">
        <v>5</v>
      </c>
    </row>
    <row r="637" spans="1:20" x14ac:dyDescent="0.25">
      <c r="A637" s="198"/>
      <c r="B637">
        <v>0</v>
      </c>
      <c r="C637">
        <v>2713705</v>
      </c>
      <c r="D637">
        <v>5427409</v>
      </c>
      <c r="E637">
        <v>48846673</v>
      </c>
      <c r="F637">
        <v>51560377</v>
      </c>
      <c r="G637" t="s">
        <v>861</v>
      </c>
      <c r="H637" t="s">
        <v>987</v>
      </c>
      <c r="I637" t="s">
        <v>131</v>
      </c>
      <c r="J637" t="s">
        <v>633</v>
      </c>
      <c r="K637" t="s">
        <v>366</v>
      </c>
      <c r="L637" t="s">
        <v>645</v>
      </c>
      <c r="M637" t="s">
        <v>646</v>
      </c>
      <c r="N637" t="s">
        <v>647</v>
      </c>
      <c r="O637" s="187" t="s">
        <v>520</v>
      </c>
      <c r="P637" t="s">
        <v>79</v>
      </c>
      <c r="Q637" t="s">
        <v>473</v>
      </c>
      <c r="R637" s="185">
        <v>4703.5285384615399</v>
      </c>
      <c r="S637" s="185">
        <v>94070.570769230806</v>
      </c>
      <c r="T637" s="186">
        <v>2</v>
      </c>
    </row>
    <row r="638" spans="1:20" x14ac:dyDescent="0.25">
      <c r="A638" s="198"/>
      <c r="B638">
        <v>0</v>
      </c>
      <c r="C638">
        <v>2713705</v>
      </c>
      <c r="D638">
        <v>5427409</v>
      </c>
      <c r="E638">
        <v>48846673</v>
      </c>
      <c r="F638">
        <v>51560377</v>
      </c>
      <c r="G638" t="s">
        <v>861</v>
      </c>
      <c r="H638" t="s">
        <v>987</v>
      </c>
      <c r="I638" t="s">
        <v>131</v>
      </c>
      <c r="J638" t="s">
        <v>633</v>
      </c>
      <c r="K638" t="s">
        <v>366</v>
      </c>
      <c r="L638" t="s">
        <v>645</v>
      </c>
      <c r="M638" t="s">
        <v>646</v>
      </c>
      <c r="N638" t="s">
        <v>647</v>
      </c>
      <c r="O638" s="187" t="s">
        <v>520</v>
      </c>
      <c r="P638" t="s">
        <v>79</v>
      </c>
      <c r="Q638" t="s">
        <v>471</v>
      </c>
      <c r="R638" s="185">
        <v>2686.2921846153799</v>
      </c>
      <c r="S638" s="185">
        <v>33578.652307692297</v>
      </c>
      <c r="T638" s="186">
        <v>1</v>
      </c>
    </row>
    <row r="639" spans="1:20" x14ac:dyDescent="0.25">
      <c r="A639" s="198"/>
      <c r="B639">
        <v>0</v>
      </c>
      <c r="C639">
        <v>2713705</v>
      </c>
      <c r="D639">
        <v>5427409</v>
      </c>
      <c r="E639">
        <v>48846673</v>
      </c>
      <c r="F639">
        <v>51560377</v>
      </c>
      <c r="G639" t="s">
        <v>861</v>
      </c>
      <c r="H639" t="s">
        <v>987</v>
      </c>
      <c r="I639" t="s">
        <v>131</v>
      </c>
      <c r="J639" t="s">
        <v>633</v>
      </c>
      <c r="K639" t="s">
        <v>366</v>
      </c>
      <c r="L639" t="s">
        <v>645</v>
      </c>
      <c r="M639" t="s">
        <v>646</v>
      </c>
      <c r="N639" t="s">
        <v>647</v>
      </c>
      <c r="O639" s="187" t="s">
        <v>520</v>
      </c>
      <c r="P639" t="s">
        <v>79</v>
      </c>
      <c r="Q639" t="s">
        <v>475</v>
      </c>
      <c r="R639" s="185">
        <v>14584.5940153846</v>
      </c>
      <c r="S639" s="185">
        <v>162051.04461538501</v>
      </c>
      <c r="T639" s="186">
        <v>2</v>
      </c>
    </row>
    <row r="640" spans="1:20" x14ac:dyDescent="0.25">
      <c r="A640" s="198"/>
      <c r="B640">
        <v>0</v>
      </c>
      <c r="C640">
        <v>2713705</v>
      </c>
      <c r="D640">
        <v>5427409</v>
      </c>
      <c r="E640">
        <v>48846673</v>
      </c>
      <c r="F640">
        <v>51560377</v>
      </c>
      <c r="G640" t="s">
        <v>861</v>
      </c>
      <c r="H640" t="s">
        <v>987</v>
      </c>
      <c r="I640" t="s">
        <v>131</v>
      </c>
      <c r="J640" t="s">
        <v>633</v>
      </c>
      <c r="K640" t="s">
        <v>366</v>
      </c>
      <c r="L640" t="s">
        <v>645</v>
      </c>
      <c r="M640" t="s">
        <v>646</v>
      </c>
      <c r="N640" t="s">
        <v>647</v>
      </c>
      <c r="O640" s="187" t="s">
        <v>520</v>
      </c>
      <c r="P640" t="s">
        <v>79</v>
      </c>
      <c r="Q640" t="s">
        <v>465</v>
      </c>
      <c r="R640" s="185">
        <v>10675.9534615385</v>
      </c>
      <c r="S640" s="185">
        <v>106759.534615385</v>
      </c>
      <c r="T640" s="186">
        <v>1</v>
      </c>
    </row>
    <row r="641" spans="1:20" x14ac:dyDescent="0.25">
      <c r="A641" s="198"/>
      <c r="B641">
        <v>0</v>
      </c>
      <c r="C641">
        <v>2713705</v>
      </c>
      <c r="D641">
        <v>5427409</v>
      </c>
      <c r="E641">
        <v>48846673</v>
      </c>
      <c r="F641">
        <v>51560377</v>
      </c>
      <c r="G641" t="s">
        <v>861</v>
      </c>
      <c r="H641" t="s">
        <v>987</v>
      </c>
      <c r="I641" t="s">
        <v>131</v>
      </c>
      <c r="J641" t="s">
        <v>633</v>
      </c>
      <c r="K641" t="s">
        <v>366</v>
      </c>
      <c r="L641" t="s">
        <v>645</v>
      </c>
      <c r="M641" t="s">
        <v>646</v>
      </c>
      <c r="N641" t="s">
        <v>647</v>
      </c>
      <c r="O641" s="187" t="s">
        <v>520</v>
      </c>
      <c r="P641" t="s">
        <v>79</v>
      </c>
      <c r="Q641" t="s">
        <v>476</v>
      </c>
      <c r="R641" s="185">
        <v>9170.8656923076906</v>
      </c>
      <c r="S641" s="185">
        <v>91708.656923076895</v>
      </c>
      <c r="T641" s="186">
        <v>1</v>
      </c>
    </row>
    <row r="642" spans="1:20" x14ac:dyDescent="0.25">
      <c r="A642" s="198"/>
      <c r="B642">
        <v>0</v>
      </c>
      <c r="C642">
        <v>2713705</v>
      </c>
      <c r="D642">
        <v>5427409</v>
      </c>
      <c r="E642">
        <v>48846673</v>
      </c>
      <c r="F642">
        <v>51560377</v>
      </c>
      <c r="G642" t="s">
        <v>861</v>
      </c>
      <c r="H642" t="s">
        <v>987</v>
      </c>
      <c r="I642" t="s">
        <v>131</v>
      </c>
      <c r="J642" t="s">
        <v>633</v>
      </c>
      <c r="K642" t="s">
        <v>366</v>
      </c>
      <c r="L642" t="s">
        <v>645</v>
      </c>
      <c r="M642" t="s">
        <v>646</v>
      </c>
      <c r="N642" t="s">
        <v>647</v>
      </c>
      <c r="O642" s="187" t="s">
        <v>520</v>
      </c>
      <c r="P642" t="s">
        <v>89</v>
      </c>
      <c r="Q642" t="s">
        <v>472</v>
      </c>
      <c r="R642" s="185">
        <v>7578.7139999999999</v>
      </c>
      <c r="S642" s="185">
        <v>252623.8</v>
      </c>
      <c r="T642" s="186">
        <v>5</v>
      </c>
    </row>
    <row r="643" spans="1:20" x14ac:dyDescent="0.25">
      <c r="A643" s="198"/>
      <c r="B643">
        <v>0</v>
      </c>
      <c r="C643">
        <v>2713705</v>
      </c>
      <c r="D643">
        <v>5427409</v>
      </c>
      <c r="E643">
        <v>48846673</v>
      </c>
      <c r="F643">
        <v>51560377</v>
      </c>
      <c r="G643" t="s">
        <v>861</v>
      </c>
      <c r="H643" t="s">
        <v>987</v>
      </c>
      <c r="I643" t="s">
        <v>131</v>
      </c>
      <c r="J643" t="s">
        <v>633</v>
      </c>
      <c r="K643" t="s">
        <v>366</v>
      </c>
      <c r="L643" t="s">
        <v>645</v>
      </c>
      <c r="M643" t="s">
        <v>646</v>
      </c>
      <c r="N643" t="s">
        <v>647</v>
      </c>
      <c r="O643" s="187" t="s">
        <v>520</v>
      </c>
      <c r="P643" t="s">
        <v>89</v>
      </c>
      <c r="Q643" t="s">
        <v>473</v>
      </c>
      <c r="R643" s="185">
        <v>2374.1247307692302</v>
      </c>
      <c r="S643" s="185">
        <v>47482.494615384603</v>
      </c>
      <c r="T643" s="186">
        <v>1</v>
      </c>
    </row>
    <row r="644" spans="1:20" x14ac:dyDescent="0.25">
      <c r="A644" s="198"/>
      <c r="B644">
        <v>0</v>
      </c>
      <c r="C644">
        <v>2713705</v>
      </c>
      <c r="D644">
        <v>5427409</v>
      </c>
      <c r="E644">
        <v>48846673</v>
      </c>
      <c r="F644">
        <v>51560377</v>
      </c>
      <c r="G644" t="s">
        <v>861</v>
      </c>
      <c r="H644" t="s">
        <v>987</v>
      </c>
      <c r="I644" t="s">
        <v>131</v>
      </c>
      <c r="J644" t="s">
        <v>633</v>
      </c>
      <c r="K644" t="s">
        <v>366</v>
      </c>
      <c r="L644" t="s">
        <v>645</v>
      </c>
      <c r="M644" t="s">
        <v>646</v>
      </c>
      <c r="N644" t="s">
        <v>647</v>
      </c>
      <c r="O644" s="187" t="s">
        <v>520</v>
      </c>
      <c r="P644" t="s">
        <v>89</v>
      </c>
      <c r="Q644" t="s">
        <v>475</v>
      </c>
      <c r="R644" s="185">
        <v>15030.1453153846</v>
      </c>
      <c r="S644" s="185">
        <v>167001.61461538501</v>
      </c>
      <c r="T644" s="186">
        <v>2</v>
      </c>
    </row>
    <row r="645" spans="1:20" x14ac:dyDescent="0.25">
      <c r="A645" s="198"/>
      <c r="B645">
        <v>0</v>
      </c>
      <c r="C645">
        <v>2713705</v>
      </c>
      <c r="D645">
        <v>5427409</v>
      </c>
      <c r="E645">
        <v>48846673</v>
      </c>
      <c r="F645">
        <v>51560377</v>
      </c>
      <c r="G645" t="s">
        <v>861</v>
      </c>
      <c r="H645" t="s">
        <v>987</v>
      </c>
      <c r="I645" t="s">
        <v>131</v>
      </c>
      <c r="J645" t="s">
        <v>633</v>
      </c>
      <c r="K645" t="s">
        <v>366</v>
      </c>
      <c r="L645" t="s">
        <v>645</v>
      </c>
      <c r="M645" t="s">
        <v>646</v>
      </c>
      <c r="N645" t="s">
        <v>647</v>
      </c>
      <c r="O645" s="187" t="s">
        <v>520</v>
      </c>
      <c r="P645" t="s">
        <v>89</v>
      </c>
      <c r="Q645" t="s">
        <v>465</v>
      </c>
      <c r="R645" s="185">
        <v>10434.152461538501</v>
      </c>
      <c r="S645" s="185">
        <v>104341.524615385</v>
      </c>
      <c r="T645" s="186">
        <v>1</v>
      </c>
    </row>
    <row r="646" spans="1:20" x14ac:dyDescent="0.25">
      <c r="A646" s="198"/>
      <c r="B646">
        <v>0</v>
      </c>
      <c r="C646">
        <v>2713705</v>
      </c>
      <c r="D646">
        <v>5427409</v>
      </c>
      <c r="E646">
        <v>78697417</v>
      </c>
      <c r="F646">
        <v>78697417</v>
      </c>
      <c r="G646" t="s">
        <v>861</v>
      </c>
      <c r="H646" t="s">
        <v>987</v>
      </c>
      <c r="I646" t="s">
        <v>131</v>
      </c>
      <c r="J646" t="s">
        <v>633</v>
      </c>
      <c r="K646" t="s">
        <v>101</v>
      </c>
      <c r="L646" t="s">
        <v>648</v>
      </c>
      <c r="M646"/>
      <c r="N646"/>
      <c r="O646" s="187" t="s">
        <v>520</v>
      </c>
      <c r="P646" t="s">
        <v>59</v>
      </c>
      <c r="Q646" t="s">
        <v>473</v>
      </c>
      <c r="R646" s="185">
        <v>9567.7356923076895</v>
      </c>
      <c r="S646" s="185">
        <v>191354.71384615399</v>
      </c>
      <c r="T646" s="186">
        <v>4</v>
      </c>
    </row>
    <row r="647" spans="1:20" x14ac:dyDescent="0.25">
      <c r="A647" s="198"/>
      <c r="B647">
        <v>0</v>
      </c>
      <c r="C647">
        <v>2713705</v>
      </c>
      <c r="D647">
        <v>5427409</v>
      </c>
      <c r="E647">
        <v>78697417</v>
      </c>
      <c r="F647">
        <v>78697417</v>
      </c>
      <c r="G647" t="s">
        <v>861</v>
      </c>
      <c r="H647" t="s">
        <v>987</v>
      </c>
      <c r="I647" t="s">
        <v>131</v>
      </c>
      <c r="J647" t="s">
        <v>633</v>
      </c>
      <c r="K647" t="s">
        <v>101</v>
      </c>
      <c r="L647" t="s">
        <v>648</v>
      </c>
      <c r="M647"/>
      <c r="N647"/>
      <c r="O647" s="187" t="s">
        <v>520</v>
      </c>
      <c r="P647" t="s">
        <v>59</v>
      </c>
      <c r="Q647" t="s">
        <v>474</v>
      </c>
      <c r="R647" s="185">
        <v>39231.421661538501</v>
      </c>
      <c r="S647" s="185">
        <v>653857.02769230795</v>
      </c>
      <c r="T647" s="186">
        <v>11</v>
      </c>
    </row>
    <row r="648" spans="1:20" x14ac:dyDescent="0.25">
      <c r="A648" s="198"/>
      <c r="B648">
        <v>0</v>
      </c>
      <c r="C648">
        <v>2713705</v>
      </c>
      <c r="D648">
        <v>5427409</v>
      </c>
      <c r="E648">
        <v>78697417</v>
      </c>
      <c r="F648">
        <v>78697417</v>
      </c>
      <c r="G648" t="s">
        <v>861</v>
      </c>
      <c r="H648" t="s">
        <v>987</v>
      </c>
      <c r="I648" t="s">
        <v>131</v>
      </c>
      <c r="J648" t="s">
        <v>633</v>
      </c>
      <c r="K648" t="s">
        <v>101</v>
      </c>
      <c r="L648" t="s">
        <v>648</v>
      </c>
      <c r="M648"/>
      <c r="N648"/>
      <c r="O648" s="187" t="s">
        <v>520</v>
      </c>
      <c r="P648" t="s">
        <v>59</v>
      </c>
      <c r="Q648" t="s">
        <v>471</v>
      </c>
      <c r="R648" s="185">
        <v>24968.027938461499</v>
      </c>
      <c r="S648" s="185">
        <v>312100.34923076897</v>
      </c>
      <c r="T648" s="186">
        <v>5</v>
      </c>
    </row>
    <row r="649" spans="1:20" x14ac:dyDescent="0.25">
      <c r="A649" s="198"/>
      <c r="B649">
        <v>0</v>
      </c>
      <c r="C649">
        <v>2713705</v>
      </c>
      <c r="D649">
        <v>5427409</v>
      </c>
      <c r="E649">
        <v>78697417</v>
      </c>
      <c r="F649">
        <v>78697417</v>
      </c>
      <c r="G649" t="s">
        <v>861</v>
      </c>
      <c r="H649" t="s">
        <v>987</v>
      </c>
      <c r="I649" t="s">
        <v>131</v>
      </c>
      <c r="J649" t="s">
        <v>633</v>
      </c>
      <c r="K649" t="s">
        <v>101</v>
      </c>
      <c r="L649" t="s">
        <v>648</v>
      </c>
      <c r="M649"/>
      <c r="N649"/>
      <c r="O649" s="187" t="s">
        <v>520</v>
      </c>
      <c r="P649" t="s">
        <v>59</v>
      </c>
      <c r="Q649" t="s">
        <v>475</v>
      </c>
      <c r="R649" s="185">
        <v>6144.3994846153901</v>
      </c>
      <c r="S649" s="185">
        <v>68271.105384615395</v>
      </c>
      <c r="T649" s="186">
        <v>1</v>
      </c>
    </row>
    <row r="650" spans="1:20" x14ac:dyDescent="0.25">
      <c r="A650" s="198"/>
      <c r="B650">
        <v>0</v>
      </c>
      <c r="C650">
        <v>2713705</v>
      </c>
      <c r="D650">
        <v>5427409</v>
      </c>
      <c r="E650">
        <v>78697417</v>
      </c>
      <c r="F650">
        <v>78697417</v>
      </c>
      <c r="G650" t="s">
        <v>861</v>
      </c>
      <c r="H650" t="s">
        <v>987</v>
      </c>
      <c r="I650" t="s">
        <v>131</v>
      </c>
      <c r="J650" t="s">
        <v>633</v>
      </c>
      <c r="K650" t="s">
        <v>101</v>
      </c>
      <c r="L650" t="s">
        <v>648</v>
      </c>
      <c r="M650"/>
      <c r="N650"/>
      <c r="O650" s="187" t="s">
        <v>520</v>
      </c>
      <c r="P650" t="s">
        <v>59</v>
      </c>
      <c r="Q650" t="s">
        <v>465</v>
      </c>
      <c r="R650" s="185">
        <v>68061.997538461597</v>
      </c>
      <c r="S650" s="185">
        <v>680619.97538461501</v>
      </c>
      <c r="T650" s="186">
        <v>8</v>
      </c>
    </row>
    <row r="651" spans="1:20" x14ac:dyDescent="0.25">
      <c r="A651" s="198"/>
      <c r="B651">
        <v>0</v>
      </c>
      <c r="C651">
        <v>2713705</v>
      </c>
      <c r="D651">
        <v>5427409</v>
      </c>
      <c r="E651">
        <v>78697417</v>
      </c>
      <c r="F651">
        <v>78697417</v>
      </c>
      <c r="G651" t="s">
        <v>861</v>
      </c>
      <c r="H651" t="s">
        <v>987</v>
      </c>
      <c r="I651" t="s">
        <v>131</v>
      </c>
      <c r="J651" t="s">
        <v>633</v>
      </c>
      <c r="K651" t="s">
        <v>101</v>
      </c>
      <c r="L651" t="s">
        <v>648</v>
      </c>
      <c r="M651"/>
      <c r="N651"/>
      <c r="O651" s="187" t="s">
        <v>520</v>
      </c>
      <c r="P651" t="s">
        <v>59</v>
      </c>
      <c r="Q651" t="s">
        <v>476</v>
      </c>
      <c r="R651" s="185">
        <v>10884.455769230801</v>
      </c>
      <c r="S651" s="185">
        <v>108844.55769230799</v>
      </c>
      <c r="T651" s="186">
        <v>1</v>
      </c>
    </row>
    <row r="652" spans="1:20" x14ac:dyDescent="0.25">
      <c r="A652" s="198"/>
      <c r="B652">
        <v>0</v>
      </c>
      <c r="C652">
        <v>2713705</v>
      </c>
      <c r="D652">
        <v>5427409</v>
      </c>
      <c r="E652">
        <v>78697417</v>
      </c>
      <c r="F652">
        <v>78697417</v>
      </c>
      <c r="G652" t="s">
        <v>861</v>
      </c>
      <c r="H652" t="s">
        <v>987</v>
      </c>
      <c r="I652" t="s">
        <v>131</v>
      </c>
      <c r="J652" t="s">
        <v>633</v>
      </c>
      <c r="K652" t="s">
        <v>101</v>
      </c>
      <c r="L652" t="s">
        <v>648</v>
      </c>
      <c r="M652"/>
      <c r="N652"/>
      <c r="O652" s="187" t="s">
        <v>520</v>
      </c>
      <c r="P652" t="s">
        <v>59</v>
      </c>
      <c r="Q652" t="s">
        <v>466</v>
      </c>
      <c r="R652" s="185">
        <v>56678.926384615501</v>
      </c>
      <c r="S652" s="185">
        <v>377859.50923076901</v>
      </c>
      <c r="T652" s="186">
        <v>3</v>
      </c>
    </row>
    <row r="653" spans="1:20" x14ac:dyDescent="0.25">
      <c r="A653" s="198"/>
      <c r="B653">
        <v>0</v>
      </c>
      <c r="C653">
        <v>2713705</v>
      </c>
      <c r="D653">
        <v>5427409</v>
      </c>
      <c r="E653">
        <v>78697417</v>
      </c>
      <c r="F653">
        <v>78697417</v>
      </c>
      <c r="G653" t="s">
        <v>861</v>
      </c>
      <c r="H653" t="s">
        <v>987</v>
      </c>
      <c r="I653" t="s">
        <v>131</v>
      </c>
      <c r="J653" t="s">
        <v>633</v>
      </c>
      <c r="K653" t="s">
        <v>101</v>
      </c>
      <c r="L653" t="s">
        <v>648</v>
      </c>
      <c r="M653"/>
      <c r="N653"/>
      <c r="O653" s="187" t="s">
        <v>520</v>
      </c>
      <c r="P653" t="s">
        <v>59</v>
      </c>
      <c r="Q653" t="s">
        <v>467</v>
      </c>
      <c r="R653" s="185">
        <v>32272.552</v>
      </c>
      <c r="S653" s="185">
        <v>161362.76</v>
      </c>
      <c r="T653" s="186">
        <v>1</v>
      </c>
    </row>
    <row r="654" spans="1:20" x14ac:dyDescent="0.25">
      <c r="A654" s="198"/>
      <c r="B654">
        <v>0</v>
      </c>
      <c r="C654">
        <v>2713705</v>
      </c>
      <c r="D654">
        <v>5427409</v>
      </c>
      <c r="E654">
        <v>78697417</v>
      </c>
      <c r="F654">
        <v>78697417</v>
      </c>
      <c r="G654" t="s">
        <v>861</v>
      </c>
      <c r="H654" t="s">
        <v>987</v>
      </c>
      <c r="I654" t="s">
        <v>131</v>
      </c>
      <c r="J654" t="s">
        <v>633</v>
      </c>
      <c r="K654" t="s">
        <v>101</v>
      </c>
      <c r="L654" t="s">
        <v>648</v>
      </c>
      <c r="M654"/>
      <c r="N654"/>
      <c r="O654" s="187" t="s">
        <v>520</v>
      </c>
      <c r="P654" t="s">
        <v>59</v>
      </c>
      <c r="Q654" t="s">
        <v>478</v>
      </c>
      <c r="R654" s="185">
        <v>64300.280076923103</v>
      </c>
      <c r="S654" s="185">
        <v>214334.266923077</v>
      </c>
      <c r="T654" s="186">
        <v>1</v>
      </c>
    </row>
    <row r="655" spans="1:20" x14ac:dyDescent="0.25">
      <c r="A655" s="198"/>
      <c r="B655">
        <v>0</v>
      </c>
      <c r="C655">
        <v>2713705</v>
      </c>
      <c r="D655">
        <v>5427409</v>
      </c>
      <c r="E655">
        <v>78697417</v>
      </c>
      <c r="F655">
        <v>81411121</v>
      </c>
      <c r="G655" t="s">
        <v>861</v>
      </c>
      <c r="H655" t="s">
        <v>987</v>
      </c>
      <c r="I655" t="s">
        <v>131</v>
      </c>
      <c r="J655" t="s">
        <v>633</v>
      </c>
      <c r="K655" t="s">
        <v>101</v>
      </c>
      <c r="L655" t="s">
        <v>648</v>
      </c>
      <c r="M655" t="s">
        <v>3</v>
      </c>
      <c r="N655" t="s">
        <v>649</v>
      </c>
      <c r="O655" s="187" t="s">
        <v>520</v>
      </c>
      <c r="P655" t="s">
        <v>59</v>
      </c>
      <c r="Q655" t="s">
        <v>466</v>
      </c>
      <c r="R655" s="185">
        <v>18346.1080384616</v>
      </c>
      <c r="S655" s="185">
        <v>122307.38692307701</v>
      </c>
      <c r="T655" s="186">
        <v>1</v>
      </c>
    </row>
    <row r="656" spans="1:20" x14ac:dyDescent="0.25">
      <c r="A656" s="198"/>
      <c r="B656">
        <v>0</v>
      </c>
      <c r="C656">
        <v>2713705</v>
      </c>
      <c r="D656">
        <v>5427409</v>
      </c>
      <c r="E656">
        <v>78697417</v>
      </c>
      <c r="F656">
        <v>81411121</v>
      </c>
      <c r="G656" t="s">
        <v>861</v>
      </c>
      <c r="H656" t="s">
        <v>987</v>
      </c>
      <c r="I656" t="s">
        <v>131</v>
      </c>
      <c r="J656" t="s">
        <v>633</v>
      </c>
      <c r="K656" t="s">
        <v>101</v>
      </c>
      <c r="L656" t="s">
        <v>648</v>
      </c>
      <c r="M656" t="s">
        <v>3</v>
      </c>
      <c r="N656" t="s">
        <v>649</v>
      </c>
      <c r="O656" s="187" t="s">
        <v>520</v>
      </c>
      <c r="P656" t="s">
        <v>59</v>
      </c>
      <c r="Q656" t="s">
        <v>467</v>
      </c>
      <c r="R656" s="185">
        <v>67530.597230769199</v>
      </c>
      <c r="S656" s="185">
        <v>337652.98615384602</v>
      </c>
      <c r="T656" s="186">
        <v>2</v>
      </c>
    </row>
    <row r="657" spans="1:20" x14ac:dyDescent="0.25">
      <c r="A657" s="198"/>
      <c r="B657">
        <v>0</v>
      </c>
      <c r="C657">
        <v>2713705</v>
      </c>
      <c r="D657">
        <v>5427409</v>
      </c>
      <c r="E657">
        <v>78697417</v>
      </c>
      <c r="F657">
        <v>81411121</v>
      </c>
      <c r="G657" t="s">
        <v>861</v>
      </c>
      <c r="H657" t="s">
        <v>987</v>
      </c>
      <c r="I657" t="s">
        <v>131</v>
      </c>
      <c r="J657" t="s">
        <v>633</v>
      </c>
      <c r="K657" t="s">
        <v>101</v>
      </c>
      <c r="L657" t="s">
        <v>648</v>
      </c>
      <c r="M657" t="s">
        <v>3</v>
      </c>
      <c r="N657" t="s">
        <v>649</v>
      </c>
      <c r="O657" s="187" t="s">
        <v>520</v>
      </c>
      <c r="P657" t="s">
        <v>60</v>
      </c>
      <c r="Q657" t="s">
        <v>472</v>
      </c>
      <c r="R657" s="185">
        <v>37443.766930769198</v>
      </c>
      <c r="S657" s="185">
        <v>748875.338615385</v>
      </c>
      <c r="T657" s="186">
        <v>9</v>
      </c>
    </row>
    <row r="658" spans="1:20" x14ac:dyDescent="0.25">
      <c r="A658" s="198"/>
      <c r="B658">
        <v>0</v>
      </c>
      <c r="C658">
        <v>2713705</v>
      </c>
      <c r="D658">
        <v>5427409</v>
      </c>
      <c r="E658">
        <v>78697417</v>
      </c>
      <c r="F658">
        <v>81411121</v>
      </c>
      <c r="G658" t="s">
        <v>861</v>
      </c>
      <c r="H658" t="s">
        <v>987</v>
      </c>
      <c r="I658" t="s">
        <v>131</v>
      </c>
      <c r="J658" t="s">
        <v>633</v>
      </c>
      <c r="K658" t="s">
        <v>101</v>
      </c>
      <c r="L658" t="s">
        <v>648</v>
      </c>
      <c r="M658" t="s">
        <v>3</v>
      </c>
      <c r="N658" t="s">
        <v>649</v>
      </c>
      <c r="O658" s="187" t="s">
        <v>520</v>
      </c>
      <c r="P658" t="s">
        <v>60</v>
      </c>
      <c r="Q658" t="s">
        <v>465</v>
      </c>
      <c r="R658" s="185">
        <v>20088.554230769201</v>
      </c>
      <c r="S658" s="185">
        <v>200885.542307692</v>
      </c>
      <c r="T658" s="186">
        <v>2</v>
      </c>
    </row>
    <row r="659" spans="1:20" x14ac:dyDescent="0.25">
      <c r="A659" s="198"/>
      <c r="B659">
        <v>0</v>
      </c>
      <c r="C659">
        <v>2713705</v>
      </c>
      <c r="D659">
        <v>5427409</v>
      </c>
      <c r="E659">
        <v>78697417</v>
      </c>
      <c r="F659">
        <v>81411121</v>
      </c>
      <c r="G659" t="s">
        <v>861</v>
      </c>
      <c r="H659" t="s">
        <v>987</v>
      </c>
      <c r="I659" t="s">
        <v>131</v>
      </c>
      <c r="J659" t="s">
        <v>633</v>
      </c>
      <c r="K659" t="s">
        <v>101</v>
      </c>
      <c r="L659" t="s">
        <v>648</v>
      </c>
      <c r="M659" t="s">
        <v>3</v>
      </c>
      <c r="N659" t="s">
        <v>649</v>
      </c>
      <c r="O659" s="187" t="s">
        <v>520</v>
      </c>
      <c r="P659" t="s">
        <v>60</v>
      </c>
      <c r="Q659" t="s">
        <v>476</v>
      </c>
      <c r="R659" s="185">
        <v>10290.438769230799</v>
      </c>
      <c r="S659" s="185">
        <v>102904.387692308</v>
      </c>
      <c r="T659" s="186">
        <v>1</v>
      </c>
    </row>
    <row r="660" spans="1:20" x14ac:dyDescent="0.25">
      <c r="A660" s="198"/>
      <c r="B660">
        <v>0</v>
      </c>
      <c r="C660">
        <v>2713705</v>
      </c>
      <c r="D660">
        <v>5427409</v>
      </c>
      <c r="E660">
        <v>78697417</v>
      </c>
      <c r="F660">
        <v>81411121</v>
      </c>
      <c r="G660" t="s">
        <v>861</v>
      </c>
      <c r="H660" t="s">
        <v>987</v>
      </c>
      <c r="I660" t="s">
        <v>131</v>
      </c>
      <c r="J660" t="s">
        <v>633</v>
      </c>
      <c r="K660" t="s">
        <v>101</v>
      </c>
      <c r="L660" t="s">
        <v>648</v>
      </c>
      <c r="M660" t="s">
        <v>3</v>
      </c>
      <c r="N660" t="s">
        <v>649</v>
      </c>
      <c r="O660" s="187" t="s">
        <v>520</v>
      </c>
      <c r="P660" t="s">
        <v>62</v>
      </c>
      <c r="Q660" t="s">
        <v>472</v>
      </c>
      <c r="R660" s="185">
        <v>31663.208999999999</v>
      </c>
      <c r="S660" s="185">
        <v>1055440.3</v>
      </c>
      <c r="T660" s="186">
        <v>13</v>
      </c>
    </row>
    <row r="661" spans="1:20" x14ac:dyDescent="0.25">
      <c r="A661" s="198"/>
      <c r="B661">
        <v>0</v>
      </c>
      <c r="C661">
        <v>2713705</v>
      </c>
      <c r="D661">
        <v>5427409</v>
      </c>
      <c r="E661">
        <v>78697417</v>
      </c>
      <c r="F661">
        <v>81411121</v>
      </c>
      <c r="G661" t="s">
        <v>861</v>
      </c>
      <c r="H661" t="s">
        <v>987</v>
      </c>
      <c r="I661" t="s">
        <v>131</v>
      </c>
      <c r="J661" t="s">
        <v>633</v>
      </c>
      <c r="K661" t="s">
        <v>101</v>
      </c>
      <c r="L661" t="s">
        <v>648</v>
      </c>
      <c r="M661" t="s">
        <v>3</v>
      </c>
      <c r="N661" t="s">
        <v>649</v>
      </c>
      <c r="O661" s="187" t="s">
        <v>520</v>
      </c>
      <c r="P661" t="s">
        <v>62</v>
      </c>
      <c r="Q661" t="s">
        <v>476</v>
      </c>
      <c r="R661" s="185">
        <v>15864.498076923101</v>
      </c>
      <c r="S661" s="185">
        <v>158644.98076923101</v>
      </c>
      <c r="T661" s="186">
        <v>2</v>
      </c>
    </row>
    <row r="662" spans="1:20" x14ac:dyDescent="0.25">
      <c r="A662" s="198"/>
      <c r="B662">
        <v>0</v>
      </c>
      <c r="C662">
        <v>2713705</v>
      </c>
      <c r="D662">
        <v>5427409</v>
      </c>
      <c r="E662">
        <v>78697417</v>
      </c>
      <c r="F662">
        <v>81411121</v>
      </c>
      <c r="G662" t="s">
        <v>861</v>
      </c>
      <c r="H662" t="s">
        <v>987</v>
      </c>
      <c r="I662" t="s">
        <v>131</v>
      </c>
      <c r="J662" t="s">
        <v>633</v>
      </c>
      <c r="K662" t="s">
        <v>101</v>
      </c>
      <c r="L662" t="s">
        <v>648</v>
      </c>
      <c r="M662" t="s">
        <v>3</v>
      </c>
      <c r="N662" t="s">
        <v>649</v>
      </c>
      <c r="O662" s="187" t="s">
        <v>520</v>
      </c>
      <c r="P662" t="s">
        <v>77</v>
      </c>
      <c r="Q662" t="s">
        <v>472</v>
      </c>
      <c r="R662" s="185">
        <v>27369.8655</v>
      </c>
      <c r="S662" s="185">
        <v>912328.85</v>
      </c>
      <c r="T662" s="186">
        <v>11</v>
      </c>
    </row>
    <row r="663" spans="1:20" x14ac:dyDescent="0.25">
      <c r="A663" s="198"/>
      <c r="B663">
        <v>0</v>
      </c>
      <c r="C663">
        <v>2713705</v>
      </c>
      <c r="D663">
        <v>5427409</v>
      </c>
      <c r="E663">
        <v>78697417</v>
      </c>
      <c r="F663">
        <v>81411121</v>
      </c>
      <c r="G663" t="s">
        <v>861</v>
      </c>
      <c r="H663" t="s">
        <v>987</v>
      </c>
      <c r="I663" t="s">
        <v>131</v>
      </c>
      <c r="J663" t="s">
        <v>633</v>
      </c>
      <c r="K663" t="s">
        <v>101</v>
      </c>
      <c r="L663" t="s">
        <v>648</v>
      </c>
      <c r="M663" t="s">
        <v>3</v>
      </c>
      <c r="N663" t="s">
        <v>649</v>
      </c>
      <c r="O663" s="187" t="s">
        <v>520</v>
      </c>
      <c r="P663" t="s">
        <v>77</v>
      </c>
      <c r="Q663" t="s">
        <v>476</v>
      </c>
      <c r="R663" s="185">
        <v>11603.342615384599</v>
      </c>
      <c r="S663" s="185">
        <v>116033.426153846</v>
      </c>
      <c r="T663" s="186">
        <v>1</v>
      </c>
    </row>
    <row r="664" spans="1:20" x14ac:dyDescent="0.25">
      <c r="A664" s="198"/>
      <c r="B664">
        <v>0</v>
      </c>
      <c r="C664">
        <v>2713705</v>
      </c>
      <c r="D664">
        <v>5427409</v>
      </c>
      <c r="E664">
        <v>78697417</v>
      </c>
      <c r="F664">
        <v>81411121</v>
      </c>
      <c r="G664" t="s">
        <v>861</v>
      </c>
      <c r="H664" t="s">
        <v>987</v>
      </c>
      <c r="I664" t="s">
        <v>131</v>
      </c>
      <c r="J664" t="s">
        <v>633</v>
      </c>
      <c r="K664" t="s">
        <v>101</v>
      </c>
      <c r="L664" t="s">
        <v>648</v>
      </c>
      <c r="M664" t="s">
        <v>3</v>
      </c>
      <c r="N664" t="s">
        <v>649</v>
      </c>
      <c r="O664" s="187" t="s">
        <v>520</v>
      </c>
      <c r="P664" t="s">
        <v>63</v>
      </c>
      <c r="Q664" t="s">
        <v>472</v>
      </c>
      <c r="R664" s="185">
        <v>50675.063099999999</v>
      </c>
      <c r="S664" s="185">
        <v>1689168.77</v>
      </c>
      <c r="T664" s="186">
        <v>20</v>
      </c>
    </row>
    <row r="665" spans="1:20" x14ac:dyDescent="0.25">
      <c r="A665" s="198"/>
      <c r="B665">
        <v>0</v>
      </c>
      <c r="C665">
        <v>2713705</v>
      </c>
      <c r="D665">
        <v>5427409</v>
      </c>
      <c r="E665">
        <v>78697417</v>
      </c>
      <c r="F665">
        <v>81411121</v>
      </c>
      <c r="G665" t="s">
        <v>861</v>
      </c>
      <c r="H665" t="s">
        <v>987</v>
      </c>
      <c r="I665" t="s">
        <v>131</v>
      </c>
      <c r="J665" t="s">
        <v>633</v>
      </c>
      <c r="K665" t="s">
        <v>101</v>
      </c>
      <c r="L665" t="s">
        <v>648</v>
      </c>
      <c r="M665" t="s">
        <v>3</v>
      </c>
      <c r="N665" t="s">
        <v>649</v>
      </c>
      <c r="O665" s="187" t="s">
        <v>520</v>
      </c>
      <c r="P665" t="s">
        <v>63</v>
      </c>
      <c r="Q665" t="s">
        <v>465</v>
      </c>
      <c r="R665" s="185">
        <v>19262.716230769202</v>
      </c>
      <c r="S665" s="185">
        <v>192627.16230769199</v>
      </c>
      <c r="T665" s="186">
        <v>2</v>
      </c>
    </row>
    <row r="666" spans="1:20" x14ac:dyDescent="0.25">
      <c r="A666" s="198"/>
      <c r="B666">
        <v>0</v>
      </c>
      <c r="C666">
        <v>2713705</v>
      </c>
      <c r="D666">
        <v>5427409</v>
      </c>
      <c r="E666">
        <v>78697417</v>
      </c>
      <c r="F666">
        <v>81411121</v>
      </c>
      <c r="G666" t="s">
        <v>861</v>
      </c>
      <c r="H666" t="s">
        <v>987</v>
      </c>
      <c r="I666" t="s">
        <v>131</v>
      </c>
      <c r="J666" t="s">
        <v>633</v>
      </c>
      <c r="K666" t="s">
        <v>101</v>
      </c>
      <c r="L666" t="s">
        <v>648</v>
      </c>
      <c r="M666" t="s">
        <v>3</v>
      </c>
      <c r="N666" t="s">
        <v>649</v>
      </c>
      <c r="O666" s="187" t="s">
        <v>520</v>
      </c>
      <c r="P666" t="s">
        <v>63</v>
      </c>
      <c r="Q666" t="s">
        <v>476</v>
      </c>
      <c r="R666" s="185">
        <v>16476.959461538499</v>
      </c>
      <c r="S666" s="185">
        <v>164769.59461538499</v>
      </c>
      <c r="T666" s="186">
        <v>3</v>
      </c>
    </row>
    <row r="667" spans="1:20" x14ac:dyDescent="0.25">
      <c r="A667" s="198"/>
      <c r="B667">
        <v>0</v>
      </c>
      <c r="C667">
        <v>2713705</v>
      </c>
      <c r="D667">
        <v>5427409</v>
      </c>
      <c r="E667">
        <v>78697417</v>
      </c>
      <c r="F667">
        <v>81411121</v>
      </c>
      <c r="G667" t="s">
        <v>861</v>
      </c>
      <c r="H667" t="s">
        <v>987</v>
      </c>
      <c r="I667" t="s">
        <v>131</v>
      </c>
      <c r="J667" t="s">
        <v>633</v>
      </c>
      <c r="K667" t="s">
        <v>101</v>
      </c>
      <c r="L667" t="s">
        <v>648</v>
      </c>
      <c r="M667" t="s">
        <v>3</v>
      </c>
      <c r="N667" t="s">
        <v>649</v>
      </c>
      <c r="O667" s="187" t="s">
        <v>520</v>
      </c>
      <c r="P667" t="s">
        <v>66</v>
      </c>
      <c r="Q667" t="s">
        <v>472</v>
      </c>
      <c r="R667" s="185">
        <v>69893.579415384505</v>
      </c>
      <c r="S667" s="185">
        <v>1397871.5883076901</v>
      </c>
      <c r="T667" s="186">
        <v>19</v>
      </c>
    </row>
    <row r="668" spans="1:20" x14ac:dyDescent="0.25">
      <c r="A668" s="198"/>
      <c r="B668">
        <v>0</v>
      </c>
      <c r="C668">
        <v>2713705</v>
      </c>
      <c r="D668">
        <v>5427409</v>
      </c>
      <c r="E668">
        <v>78697417</v>
      </c>
      <c r="F668">
        <v>81411121</v>
      </c>
      <c r="G668" t="s">
        <v>861</v>
      </c>
      <c r="H668" t="s">
        <v>987</v>
      </c>
      <c r="I668" t="s">
        <v>131</v>
      </c>
      <c r="J668" t="s">
        <v>633</v>
      </c>
      <c r="K668" t="s">
        <v>101</v>
      </c>
      <c r="L668" t="s">
        <v>648</v>
      </c>
      <c r="M668" t="s">
        <v>3</v>
      </c>
      <c r="N668" t="s">
        <v>649</v>
      </c>
      <c r="O668" s="187" t="s">
        <v>520</v>
      </c>
      <c r="P668" t="s">
        <v>66</v>
      </c>
      <c r="Q668" t="s">
        <v>465</v>
      </c>
      <c r="R668" s="185">
        <v>66631.821715384605</v>
      </c>
      <c r="S668" s="185">
        <v>666318.21715384605</v>
      </c>
      <c r="T668" s="186">
        <v>7</v>
      </c>
    </row>
    <row r="669" spans="1:20" x14ac:dyDescent="0.25">
      <c r="A669" s="198"/>
      <c r="B669">
        <v>0</v>
      </c>
      <c r="C669">
        <v>2713705</v>
      </c>
      <c r="D669">
        <v>5427409</v>
      </c>
      <c r="E669">
        <v>78697417</v>
      </c>
      <c r="F669">
        <v>81411121</v>
      </c>
      <c r="G669" t="s">
        <v>861</v>
      </c>
      <c r="H669" t="s">
        <v>987</v>
      </c>
      <c r="I669" t="s">
        <v>131</v>
      </c>
      <c r="J669" t="s">
        <v>633</v>
      </c>
      <c r="K669" t="s">
        <v>101</v>
      </c>
      <c r="L669" t="s">
        <v>648</v>
      </c>
      <c r="M669" t="s">
        <v>3</v>
      </c>
      <c r="N669" t="s">
        <v>649</v>
      </c>
      <c r="O669" s="187" t="s">
        <v>520</v>
      </c>
      <c r="P669" t="s">
        <v>66</v>
      </c>
      <c r="Q669" t="s">
        <v>476</v>
      </c>
      <c r="R669" s="185">
        <v>27928.7515384615</v>
      </c>
      <c r="S669" s="185">
        <v>279287.51538461499</v>
      </c>
      <c r="T669" s="186">
        <v>3</v>
      </c>
    </row>
    <row r="670" spans="1:20" x14ac:dyDescent="0.25">
      <c r="A670" s="198"/>
      <c r="B670">
        <v>0</v>
      </c>
      <c r="C670">
        <v>2713705</v>
      </c>
      <c r="D670">
        <v>5427409</v>
      </c>
      <c r="E670">
        <v>78697417</v>
      </c>
      <c r="F670">
        <v>92265937</v>
      </c>
      <c r="G670" t="s">
        <v>861</v>
      </c>
      <c r="H670" t="s">
        <v>987</v>
      </c>
      <c r="I670" t="s">
        <v>131</v>
      </c>
      <c r="J670" t="s">
        <v>633</v>
      </c>
      <c r="K670" t="s">
        <v>101</v>
      </c>
      <c r="L670" t="s">
        <v>648</v>
      </c>
      <c r="M670" t="s">
        <v>0</v>
      </c>
      <c r="N670" t="s">
        <v>650</v>
      </c>
      <c r="O670" s="187" t="s">
        <v>520</v>
      </c>
      <c r="P670" t="s">
        <v>59</v>
      </c>
      <c r="Q670" t="s">
        <v>472</v>
      </c>
      <c r="R670" s="185">
        <v>1295.6976</v>
      </c>
      <c r="S670" s="185">
        <v>43189.919999999998</v>
      </c>
      <c r="T670" s="186">
        <v>1</v>
      </c>
    </row>
    <row r="671" spans="1:20" x14ac:dyDescent="0.25">
      <c r="A671" s="198"/>
      <c r="B671">
        <v>0</v>
      </c>
      <c r="C671">
        <v>2713705</v>
      </c>
      <c r="D671">
        <v>5427409</v>
      </c>
      <c r="E671">
        <v>78697417</v>
      </c>
      <c r="F671">
        <v>92265937</v>
      </c>
      <c r="G671" t="s">
        <v>861</v>
      </c>
      <c r="H671" t="s">
        <v>987</v>
      </c>
      <c r="I671" t="s">
        <v>131</v>
      </c>
      <c r="J671" t="s">
        <v>633</v>
      </c>
      <c r="K671" t="s">
        <v>101</v>
      </c>
      <c r="L671" t="s">
        <v>648</v>
      </c>
      <c r="M671" t="s">
        <v>0</v>
      </c>
      <c r="N671" t="s">
        <v>650</v>
      </c>
      <c r="O671" s="187" t="s">
        <v>520</v>
      </c>
      <c r="P671" t="s">
        <v>59</v>
      </c>
      <c r="Q671" t="s">
        <v>466</v>
      </c>
      <c r="R671" s="185">
        <v>18910.957153846201</v>
      </c>
      <c r="S671" s="185">
        <v>126073.047692308</v>
      </c>
      <c r="T671" s="186">
        <v>1</v>
      </c>
    </row>
    <row r="672" spans="1:20" x14ac:dyDescent="0.25">
      <c r="A672" s="198"/>
      <c r="B672">
        <v>0</v>
      </c>
      <c r="C672">
        <v>2713705</v>
      </c>
      <c r="D672">
        <v>5427409</v>
      </c>
      <c r="E672">
        <v>78697417</v>
      </c>
      <c r="F672">
        <v>92265937</v>
      </c>
      <c r="G672" t="s">
        <v>861</v>
      </c>
      <c r="H672" t="s">
        <v>987</v>
      </c>
      <c r="I672" t="s">
        <v>131</v>
      </c>
      <c r="J672" t="s">
        <v>633</v>
      </c>
      <c r="K672" t="s">
        <v>101</v>
      </c>
      <c r="L672" t="s">
        <v>648</v>
      </c>
      <c r="M672" t="s">
        <v>0</v>
      </c>
      <c r="N672" t="s">
        <v>650</v>
      </c>
      <c r="O672" s="187" t="s">
        <v>520</v>
      </c>
      <c r="P672" t="s">
        <v>59</v>
      </c>
      <c r="Q672" t="s">
        <v>467</v>
      </c>
      <c r="R672" s="185">
        <v>53055.287076922999</v>
      </c>
      <c r="S672" s="185">
        <v>265276.43538461498</v>
      </c>
      <c r="T672" s="186">
        <v>2</v>
      </c>
    </row>
    <row r="673" spans="1:20" x14ac:dyDescent="0.25">
      <c r="A673" s="198"/>
      <c r="B673">
        <v>0</v>
      </c>
      <c r="C673">
        <v>2713705</v>
      </c>
      <c r="D673">
        <v>5427409</v>
      </c>
      <c r="E673">
        <v>78697417</v>
      </c>
      <c r="F673">
        <v>92265937</v>
      </c>
      <c r="G673" t="s">
        <v>861</v>
      </c>
      <c r="H673" t="s">
        <v>987</v>
      </c>
      <c r="I673" t="s">
        <v>131</v>
      </c>
      <c r="J673" t="s">
        <v>633</v>
      </c>
      <c r="K673" t="s">
        <v>101</v>
      </c>
      <c r="L673" t="s">
        <v>648</v>
      </c>
      <c r="M673" t="s">
        <v>0</v>
      </c>
      <c r="N673" t="s">
        <v>650</v>
      </c>
      <c r="O673" s="187" t="s">
        <v>520</v>
      </c>
      <c r="P673" t="s">
        <v>73</v>
      </c>
      <c r="Q673" t="s">
        <v>472</v>
      </c>
      <c r="R673" s="185">
        <v>21674.622899999998</v>
      </c>
      <c r="S673" s="185">
        <v>722487.43</v>
      </c>
      <c r="T673" s="186">
        <v>8</v>
      </c>
    </row>
    <row r="674" spans="1:20" x14ac:dyDescent="0.25">
      <c r="A674" s="198"/>
      <c r="B674">
        <v>0</v>
      </c>
      <c r="C674">
        <v>2713705</v>
      </c>
      <c r="D674">
        <v>5427409</v>
      </c>
      <c r="E674">
        <v>78697417</v>
      </c>
      <c r="F674">
        <v>92265937</v>
      </c>
      <c r="G674" t="s">
        <v>861</v>
      </c>
      <c r="H674" t="s">
        <v>987</v>
      </c>
      <c r="I674" t="s">
        <v>131</v>
      </c>
      <c r="J674" t="s">
        <v>633</v>
      </c>
      <c r="K674" t="s">
        <v>101</v>
      </c>
      <c r="L674" t="s">
        <v>648</v>
      </c>
      <c r="M674" t="s">
        <v>0</v>
      </c>
      <c r="N674" t="s">
        <v>650</v>
      </c>
      <c r="O674" s="187" t="s">
        <v>520</v>
      </c>
      <c r="P674" t="s">
        <v>73</v>
      </c>
      <c r="Q674" t="s">
        <v>465</v>
      </c>
      <c r="R674" s="185">
        <v>35258.4451538461</v>
      </c>
      <c r="S674" s="185">
        <v>352584.45153846202</v>
      </c>
      <c r="T674" s="186">
        <v>3</v>
      </c>
    </row>
    <row r="675" spans="1:20" x14ac:dyDescent="0.25">
      <c r="A675" s="198"/>
      <c r="B675">
        <v>0</v>
      </c>
      <c r="C675">
        <v>2713705</v>
      </c>
      <c r="D675">
        <v>5427409</v>
      </c>
      <c r="E675">
        <v>78697417</v>
      </c>
      <c r="F675">
        <v>92265937</v>
      </c>
      <c r="G675" t="s">
        <v>861</v>
      </c>
      <c r="H675" t="s">
        <v>987</v>
      </c>
      <c r="I675" t="s">
        <v>131</v>
      </c>
      <c r="J675" t="s">
        <v>633</v>
      </c>
      <c r="K675" t="s">
        <v>101</v>
      </c>
      <c r="L675" t="s">
        <v>648</v>
      </c>
      <c r="M675" t="s">
        <v>0</v>
      </c>
      <c r="N675" t="s">
        <v>650</v>
      </c>
      <c r="O675" s="187" t="s">
        <v>520</v>
      </c>
      <c r="P675" t="s">
        <v>73</v>
      </c>
      <c r="Q675" t="s">
        <v>476</v>
      </c>
      <c r="R675" s="185">
        <v>10633.037461538501</v>
      </c>
      <c r="S675" s="185">
        <v>106330.37461538499</v>
      </c>
      <c r="T675" s="186">
        <v>1</v>
      </c>
    </row>
    <row r="676" spans="1:20" x14ac:dyDescent="0.25">
      <c r="A676" s="198"/>
      <c r="B676">
        <v>0</v>
      </c>
      <c r="C676">
        <v>2713705</v>
      </c>
      <c r="D676">
        <v>5427409</v>
      </c>
      <c r="E676">
        <v>78697417</v>
      </c>
      <c r="F676">
        <v>92265937</v>
      </c>
      <c r="G676" t="s">
        <v>861</v>
      </c>
      <c r="H676" t="s">
        <v>987</v>
      </c>
      <c r="I676" t="s">
        <v>131</v>
      </c>
      <c r="J676" t="s">
        <v>633</v>
      </c>
      <c r="K676" t="s">
        <v>101</v>
      </c>
      <c r="L676" t="s">
        <v>648</v>
      </c>
      <c r="M676" t="s">
        <v>0</v>
      </c>
      <c r="N676" t="s">
        <v>650</v>
      </c>
      <c r="O676" s="187" t="s">
        <v>520</v>
      </c>
      <c r="P676" t="s">
        <v>87</v>
      </c>
      <c r="Q676" t="s">
        <v>472</v>
      </c>
      <c r="R676" s="185">
        <v>7181.1183000000001</v>
      </c>
      <c r="S676" s="185">
        <v>239370.61</v>
      </c>
      <c r="T676" s="186">
        <v>3</v>
      </c>
    </row>
    <row r="677" spans="1:20" x14ac:dyDescent="0.25">
      <c r="A677" s="198"/>
      <c r="B677">
        <v>0</v>
      </c>
      <c r="C677">
        <v>2713705</v>
      </c>
      <c r="D677">
        <v>5427409</v>
      </c>
      <c r="E677">
        <v>78697417</v>
      </c>
      <c r="F677">
        <v>92265937</v>
      </c>
      <c r="G677" t="s">
        <v>861</v>
      </c>
      <c r="H677" t="s">
        <v>987</v>
      </c>
      <c r="I677" t="s">
        <v>131</v>
      </c>
      <c r="J677" t="s">
        <v>633</v>
      </c>
      <c r="K677" t="s">
        <v>101</v>
      </c>
      <c r="L677" t="s">
        <v>648</v>
      </c>
      <c r="M677" t="s">
        <v>0</v>
      </c>
      <c r="N677" t="s">
        <v>650</v>
      </c>
      <c r="O677" s="187" t="s">
        <v>520</v>
      </c>
      <c r="P677" t="s">
        <v>87</v>
      </c>
      <c r="Q677" t="s">
        <v>465</v>
      </c>
      <c r="R677" s="185">
        <v>8811.3542307692296</v>
      </c>
      <c r="S677" s="185">
        <v>88113.542307692303</v>
      </c>
      <c r="T677" s="186">
        <v>1</v>
      </c>
    </row>
    <row r="678" spans="1:20" x14ac:dyDescent="0.25">
      <c r="A678" s="198"/>
      <c r="B678">
        <v>0</v>
      </c>
      <c r="C678">
        <v>2713705</v>
      </c>
      <c r="D678">
        <v>5427409</v>
      </c>
      <c r="E678">
        <v>78697417</v>
      </c>
      <c r="F678">
        <v>92265937</v>
      </c>
      <c r="G678" t="s">
        <v>861</v>
      </c>
      <c r="H678" t="s">
        <v>987</v>
      </c>
      <c r="I678" t="s">
        <v>131</v>
      </c>
      <c r="J678" t="s">
        <v>633</v>
      </c>
      <c r="K678" t="s">
        <v>101</v>
      </c>
      <c r="L678" t="s">
        <v>648</v>
      </c>
      <c r="M678" t="s">
        <v>0</v>
      </c>
      <c r="N678" t="s">
        <v>650</v>
      </c>
      <c r="O678" s="187" t="s">
        <v>520</v>
      </c>
      <c r="P678" t="s">
        <v>61</v>
      </c>
      <c r="Q678" t="s">
        <v>472</v>
      </c>
      <c r="R678" s="185">
        <v>87306.127500000002</v>
      </c>
      <c r="S678" s="185">
        <v>2910204.25</v>
      </c>
      <c r="T678" s="186">
        <v>33</v>
      </c>
    </row>
    <row r="679" spans="1:20" x14ac:dyDescent="0.25">
      <c r="A679" s="198"/>
      <c r="B679">
        <v>0</v>
      </c>
      <c r="C679">
        <v>2713705</v>
      </c>
      <c r="D679">
        <v>5427409</v>
      </c>
      <c r="E679">
        <v>78697417</v>
      </c>
      <c r="F679">
        <v>92265937</v>
      </c>
      <c r="G679" t="s">
        <v>861</v>
      </c>
      <c r="H679" t="s">
        <v>987</v>
      </c>
      <c r="I679" t="s">
        <v>131</v>
      </c>
      <c r="J679" t="s">
        <v>633</v>
      </c>
      <c r="K679" t="s">
        <v>101</v>
      </c>
      <c r="L679" t="s">
        <v>648</v>
      </c>
      <c r="M679" t="s">
        <v>0</v>
      </c>
      <c r="N679" t="s">
        <v>650</v>
      </c>
      <c r="O679" s="187" t="s">
        <v>520</v>
      </c>
      <c r="P679" t="s">
        <v>61</v>
      </c>
      <c r="Q679" t="s">
        <v>465</v>
      </c>
      <c r="R679" s="185">
        <v>133978.68530769201</v>
      </c>
      <c r="S679" s="185">
        <v>1339786.8530769199</v>
      </c>
      <c r="T679" s="186">
        <v>13</v>
      </c>
    </row>
    <row r="680" spans="1:20" x14ac:dyDescent="0.25">
      <c r="A680" s="198"/>
      <c r="B680">
        <v>0</v>
      </c>
      <c r="C680">
        <v>2713705</v>
      </c>
      <c r="D680">
        <v>5427409</v>
      </c>
      <c r="E680">
        <v>78697417</v>
      </c>
      <c r="F680">
        <v>92265937</v>
      </c>
      <c r="G680" t="s">
        <v>861</v>
      </c>
      <c r="H680" t="s">
        <v>987</v>
      </c>
      <c r="I680" t="s">
        <v>131</v>
      </c>
      <c r="J680" t="s">
        <v>633</v>
      </c>
      <c r="K680" t="s">
        <v>101</v>
      </c>
      <c r="L680" t="s">
        <v>648</v>
      </c>
      <c r="M680" t="s">
        <v>0</v>
      </c>
      <c r="N680" t="s">
        <v>650</v>
      </c>
      <c r="O680" s="187" t="s">
        <v>520</v>
      </c>
      <c r="P680" t="s">
        <v>61</v>
      </c>
      <c r="Q680" t="s">
        <v>476</v>
      </c>
      <c r="R680" s="185">
        <v>43236.391692307698</v>
      </c>
      <c r="S680" s="185">
        <v>432363.91692307702</v>
      </c>
      <c r="T680" s="186">
        <v>4</v>
      </c>
    </row>
    <row r="681" spans="1:20" x14ac:dyDescent="0.25">
      <c r="A681" s="198"/>
      <c r="B681">
        <v>0</v>
      </c>
      <c r="C681">
        <v>2713705</v>
      </c>
      <c r="D681">
        <v>5427409</v>
      </c>
      <c r="E681">
        <v>78697417</v>
      </c>
      <c r="F681">
        <v>92265937</v>
      </c>
      <c r="G681" t="s">
        <v>861</v>
      </c>
      <c r="H681" t="s">
        <v>987</v>
      </c>
      <c r="I681" t="s">
        <v>131</v>
      </c>
      <c r="J681" t="s">
        <v>633</v>
      </c>
      <c r="K681" t="s">
        <v>101</v>
      </c>
      <c r="L681" t="s">
        <v>648</v>
      </c>
      <c r="M681" t="s">
        <v>0</v>
      </c>
      <c r="N681" t="s">
        <v>650</v>
      </c>
      <c r="O681" s="187" t="s">
        <v>520</v>
      </c>
      <c r="P681" t="s">
        <v>76</v>
      </c>
      <c r="Q681" t="s">
        <v>472</v>
      </c>
      <c r="R681" s="185">
        <v>18163.477200000001</v>
      </c>
      <c r="S681" s="185">
        <v>605449.24</v>
      </c>
      <c r="T681" s="186">
        <v>7</v>
      </c>
    </row>
    <row r="682" spans="1:20" x14ac:dyDescent="0.25">
      <c r="A682" s="198"/>
      <c r="B682">
        <v>0</v>
      </c>
      <c r="C682">
        <v>2713705</v>
      </c>
      <c r="D682">
        <v>5427409</v>
      </c>
      <c r="E682">
        <v>78697417</v>
      </c>
      <c r="F682">
        <v>92265937</v>
      </c>
      <c r="G682" t="s">
        <v>861</v>
      </c>
      <c r="H682" t="s">
        <v>987</v>
      </c>
      <c r="I682" t="s">
        <v>131</v>
      </c>
      <c r="J682" t="s">
        <v>633</v>
      </c>
      <c r="K682" t="s">
        <v>101</v>
      </c>
      <c r="L682" t="s">
        <v>648</v>
      </c>
      <c r="M682" t="s">
        <v>0</v>
      </c>
      <c r="N682" t="s">
        <v>650</v>
      </c>
      <c r="O682" s="187" t="s">
        <v>520</v>
      </c>
      <c r="P682" t="s">
        <v>76</v>
      </c>
      <c r="Q682" t="s">
        <v>465</v>
      </c>
      <c r="R682" s="185">
        <v>34146.9546923077</v>
      </c>
      <c r="S682" s="185">
        <v>341469.54692307702</v>
      </c>
      <c r="T682" s="186">
        <v>4</v>
      </c>
    </row>
    <row r="683" spans="1:20" x14ac:dyDescent="0.25">
      <c r="A683" s="198"/>
      <c r="B683">
        <v>0</v>
      </c>
      <c r="C683">
        <v>2713705</v>
      </c>
      <c r="D683">
        <v>5427409</v>
      </c>
      <c r="E683">
        <v>78697417</v>
      </c>
      <c r="F683">
        <v>92265937</v>
      </c>
      <c r="G683" t="s">
        <v>861</v>
      </c>
      <c r="H683" t="s">
        <v>987</v>
      </c>
      <c r="I683" t="s">
        <v>131</v>
      </c>
      <c r="J683" t="s">
        <v>633</v>
      </c>
      <c r="K683" t="s">
        <v>101</v>
      </c>
      <c r="L683" t="s">
        <v>648</v>
      </c>
      <c r="M683" t="s">
        <v>0</v>
      </c>
      <c r="N683" t="s">
        <v>650</v>
      </c>
      <c r="O683" s="187" t="s">
        <v>520</v>
      </c>
      <c r="P683" t="s">
        <v>76</v>
      </c>
      <c r="Q683" t="s">
        <v>476</v>
      </c>
      <c r="R683" s="185">
        <v>10448.1029230769</v>
      </c>
      <c r="S683" s="185">
        <v>104481.029230769</v>
      </c>
      <c r="T683" s="186">
        <v>1</v>
      </c>
    </row>
    <row r="684" spans="1:20" x14ac:dyDescent="0.25">
      <c r="A684" s="198"/>
      <c r="B684">
        <v>0</v>
      </c>
      <c r="C684">
        <v>2713705</v>
      </c>
      <c r="D684">
        <v>5427409</v>
      </c>
      <c r="E684">
        <v>78697417</v>
      </c>
      <c r="F684">
        <v>92265937</v>
      </c>
      <c r="G684" t="s">
        <v>861</v>
      </c>
      <c r="H684" t="s">
        <v>987</v>
      </c>
      <c r="I684" t="s">
        <v>131</v>
      </c>
      <c r="J684" t="s">
        <v>633</v>
      </c>
      <c r="K684" t="s">
        <v>101</v>
      </c>
      <c r="L684" t="s">
        <v>648</v>
      </c>
      <c r="M684" t="s">
        <v>0</v>
      </c>
      <c r="N684" t="s">
        <v>650</v>
      </c>
      <c r="O684" s="187" t="s">
        <v>520</v>
      </c>
      <c r="P684" t="s">
        <v>64</v>
      </c>
      <c r="Q684" t="s">
        <v>472</v>
      </c>
      <c r="R684" s="185">
        <v>37917.2955</v>
      </c>
      <c r="S684" s="185">
        <v>1263909.8500000001</v>
      </c>
      <c r="T684" s="186">
        <v>16</v>
      </c>
    </row>
    <row r="685" spans="1:20" x14ac:dyDescent="0.25">
      <c r="A685" s="198"/>
      <c r="B685">
        <v>0</v>
      </c>
      <c r="C685">
        <v>2713705</v>
      </c>
      <c r="D685">
        <v>5427409</v>
      </c>
      <c r="E685">
        <v>78697417</v>
      </c>
      <c r="F685">
        <v>92265937</v>
      </c>
      <c r="G685" t="s">
        <v>861</v>
      </c>
      <c r="H685" t="s">
        <v>987</v>
      </c>
      <c r="I685" t="s">
        <v>131</v>
      </c>
      <c r="J685" t="s">
        <v>633</v>
      </c>
      <c r="K685" t="s">
        <v>101</v>
      </c>
      <c r="L685" t="s">
        <v>648</v>
      </c>
      <c r="M685" t="s">
        <v>0</v>
      </c>
      <c r="N685" t="s">
        <v>650</v>
      </c>
      <c r="O685" s="187" t="s">
        <v>520</v>
      </c>
      <c r="P685" t="s">
        <v>64</v>
      </c>
      <c r="Q685" t="s">
        <v>465</v>
      </c>
      <c r="R685" s="185">
        <v>51390.422461538401</v>
      </c>
      <c r="S685" s="185">
        <v>513904.224615385</v>
      </c>
      <c r="T685" s="186">
        <v>5</v>
      </c>
    </row>
    <row r="686" spans="1:20" x14ac:dyDescent="0.25">
      <c r="A686" s="198"/>
      <c r="B686">
        <v>0</v>
      </c>
      <c r="C686">
        <v>2713705</v>
      </c>
      <c r="D686">
        <v>5427409</v>
      </c>
      <c r="E686">
        <v>78697417</v>
      </c>
      <c r="F686">
        <v>92265937</v>
      </c>
      <c r="G686" t="s">
        <v>861</v>
      </c>
      <c r="H686" t="s">
        <v>987</v>
      </c>
      <c r="I686" t="s">
        <v>131</v>
      </c>
      <c r="J686" t="s">
        <v>633</v>
      </c>
      <c r="K686" t="s">
        <v>101</v>
      </c>
      <c r="L686" t="s">
        <v>648</v>
      </c>
      <c r="M686" t="s">
        <v>0</v>
      </c>
      <c r="N686" t="s">
        <v>650</v>
      </c>
      <c r="O686" s="187" t="s">
        <v>520</v>
      </c>
      <c r="P686" t="s">
        <v>64</v>
      </c>
      <c r="Q686" t="s">
        <v>476</v>
      </c>
      <c r="R686" s="185">
        <v>21977.704538461599</v>
      </c>
      <c r="S686" s="185">
        <v>219777.04538461499</v>
      </c>
      <c r="T686" s="186">
        <v>2</v>
      </c>
    </row>
    <row r="687" spans="1:20" x14ac:dyDescent="0.25">
      <c r="A687" s="198"/>
      <c r="B687">
        <v>0</v>
      </c>
      <c r="C687">
        <v>2713705</v>
      </c>
      <c r="D687">
        <v>5427409</v>
      </c>
      <c r="E687">
        <v>78697417</v>
      </c>
      <c r="F687">
        <v>92265937</v>
      </c>
      <c r="G687" t="s">
        <v>861</v>
      </c>
      <c r="H687" t="s">
        <v>987</v>
      </c>
      <c r="I687" t="s">
        <v>131</v>
      </c>
      <c r="J687" t="s">
        <v>633</v>
      </c>
      <c r="K687" t="s">
        <v>101</v>
      </c>
      <c r="L687" t="s">
        <v>648</v>
      </c>
      <c r="M687" t="s">
        <v>0</v>
      </c>
      <c r="N687" t="s">
        <v>650</v>
      </c>
      <c r="O687" s="187" t="s">
        <v>520</v>
      </c>
      <c r="P687" t="s">
        <v>65</v>
      </c>
      <c r="Q687" t="s">
        <v>472</v>
      </c>
      <c r="R687" s="185">
        <v>2425.1880000000001</v>
      </c>
      <c r="S687" s="185">
        <v>80839.600000000006</v>
      </c>
      <c r="T687" s="186">
        <v>1</v>
      </c>
    </row>
    <row r="688" spans="1:20" x14ac:dyDescent="0.25">
      <c r="A688" s="198"/>
      <c r="B688">
        <v>0</v>
      </c>
      <c r="C688">
        <v>2713705</v>
      </c>
      <c r="D688">
        <v>5427409</v>
      </c>
      <c r="E688">
        <v>78697417</v>
      </c>
      <c r="F688">
        <v>92265937</v>
      </c>
      <c r="G688" t="s">
        <v>861</v>
      </c>
      <c r="H688" t="s">
        <v>987</v>
      </c>
      <c r="I688" t="s">
        <v>131</v>
      </c>
      <c r="J688" t="s">
        <v>633</v>
      </c>
      <c r="K688" t="s">
        <v>101</v>
      </c>
      <c r="L688" t="s">
        <v>648</v>
      </c>
      <c r="M688" t="s">
        <v>0</v>
      </c>
      <c r="N688" t="s">
        <v>650</v>
      </c>
      <c r="O688" s="187" t="s">
        <v>520</v>
      </c>
      <c r="P688" t="s">
        <v>65</v>
      </c>
      <c r="Q688" t="s">
        <v>465</v>
      </c>
      <c r="R688" s="185">
        <v>8900.1255384615397</v>
      </c>
      <c r="S688" s="185">
        <v>89001.255384615404</v>
      </c>
      <c r="T688" s="186">
        <v>1</v>
      </c>
    </row>
    <row r="689" spans="1:20" x14ac:dyDescent="0.25">
      <c r="A689" s="198"/>
      <c r="B689">
        <v>0</v>
      </c>
      <c r="C689">
        <v>2713705</v>
      </c>
      <c r="D689">
        <v>5427409</v>
      </c>
      <c r="E689">
        <v>78697417</v>
      </c>
      <c r="F689">
        <v>92265937</v>
      </c>
      <c r="G689" t="s">
        <v>861</v>
      </c>
      <c r="H689" t="s">
        <v>987</v>
      </c>
      <c r="I689" t="s">
        <v>131</v>
      </c>
      <c r="J689" t="s">
        <v>633</v>
      </c>
      <c r="K689" t="s">
        <v>101</v>
      </c>
      <c r="L689" t="s">
        <v>648</v>
      </c>
      <c r="M689" t="s">
        <v>0</v>
      </c>
      <c r="N689" t="s">
        <v>650</v>
      </c>
      <c r="O689" s="187" t="s">
        <v>520</v>
      </c>
      <c r="P689" t="s">
        <v>81</v>
      </c>
      <c r="Q689" t="s">
        <v>472</v>
      </c>
      <c r="R689" s="185">
        <v>2500.9295999999999</v>
      </c>
      <c r="S689" s="185">
        <v>83364.320000000007</v>
      </c>
      <c r="T689" s="186">
        <v>1</v>
      </c>
    </row>
    <row r="690" spans="1:20" x14ac:dyDescent="0.25">
      <c r="A690" s="198"/>
      <c r="B690">
        <v>0</v>
      </c>
      <c r="C690">
        <v>2713705</v>
      </c>
      <c r="D690">
        <v>5427409</v>
      </c>
      <c r="E690">
        <v>78697417</v>
      </c>
      <c r="F690">
        <v>92265937</v>
      </c>
      <c r="G690" t="s">
        <v>861</v>
      </c>
      <c r="H690" t="s">
        <v>987</v>
      </c>
      <c r="I690" t="s">
        <v>131</v>
      </c>
      <c r="J690" t="s">
        <v>633</v>
      </c>
      <c r="K690" t="s">
        <v>101</v>
      </c>
      <c r="L690" t="s">
        <v>648</v>
      </c>
      <c r="M690" t="s">
        <v>0</v>
      </c>
      <c r="N690" t="s">
        <v>650</v>
      </c>
      <c r="O690" s="187" t="s">
        <v>520</v>
      </c>
      <c r="P690" t="s">
        <v>81</v>
      </c>
      <c r="Q690" t="s">
        <v>465</v>
      </c>
      <c r="R690" s="185">
        <v>9126.5669230769199</v>
      </c>
      <c r="S690" s="185">
        <v>91265.669230769199</v>
      </c>
      <c r="T690" s="186">
        <v>1</v>
      </c>
    </row>
    <row r="691" spans="1:20" x14ac:dyDescent="0.25">
      <c r="A691" s="198"/>
      <c r="B691">
        <v>0</v>
      </c>
      <c r="C691">
        <v>2713705</v>
      </c>
      <c r="D691">
        <v>5427409</v>
      </c>
      <c r="E691">
        <v>78697417</v>
      </c>
      <c r="F691">
        <v>92265937</v>
      </c>
      <c r="G691" t="s">
        <v>861</v>
      </c>
      <c r="H691" t="s">
        <v>987</v>
      </c>
      <c r="I691" t="s">
        <v>131</v>
      </c>
      <c r="J691" t="s">
        <v>633</v>
      </c>
      <c r="K691" t="s">
        <v>101</v>
      </c>
      <c r="L691" t="s">
        <v>648</v>
      </c>
      <c r="M691" t="s">
        <v>0</v>
      </c>
      <c r="N691" t="s">
        <v>650</v>
      </c>
      <c r="O691" s="187" t="s">
        <v>520</v>
      </c>
      <c r="P691" t="s">
        <v>83</v>
      </c>
      <c r="Q691" t="s">
        <v>472</v>
      </c>
      <c r="R691" s="185">
        <v>1910.529</v>
      </c>
      <c r="S691" s="185">
        <v>63684.3</v>
      </c>
      <c r="T691" s="186">
        <v>1</v>
      </c>
    </row>
    <row r="692" spans="1:20" x14ac:dyDescent="0.25">
      <c r="A692" s="198"/>
      <c r="B692">
        <v>0</v>
      </c>
      <c r="C692">
        <v>2713705</v>
      </c>
      <c r="D692">
        <v>5427409</v>
      </c>
      <c r="E692">
        <v>78697417</v>
      </c>
      <c r="F692">
        <v>92265937</v>
      </c>
      <c r="G692" t="s">
        <v>861</v>
      </c>
      <c r="H692" t="s">
        <v>987</v>
      </c>
      <c r="I692" t="s">
        <v>131</v>
      </c>
      <c r="J692" t="s">
        <v>633</v>
      </c>
      <c r="K692" t="s">
        <v>101</v>
      </c>
      <c r="L692" t="s">
        <v>648</v>
      </c>
      <c r="M692" t="s">
        <v>0</v>
      </c>
      <c r="N692" t="s">
        <v>650</v>
      </c>
      <c r="O692" s="187" t="s">
        <v>520</v>
      </c>
      <c r="P692" t="s">
        <v>83</v>
      </c>
      <c r="Q692" t="s">
        <v>465</v>
      </c>
      <c r="R692" s="185">
        <v>10374.321230769199</v>
      </c>
      <c r="S692" s="185">
        <v>103743.212307692</v>
      </c>
      <c r="T692" s="186">
        <v>1</v>
      </c>
    </row>
    <row r="693" spans="1:20" x14ac:dyDescent="0.25">
      <c r="A693" s="198"/>
      <c r="B693">
        <v>0</v>
      </c>
      <c r="C693">
        <v>2713705</v>
      </c>
      <c r="D693">
        <v>5427409</v>
      </c>
      <c r="E693">
        <v>78697417</v>
      </c>
      <c r="F693">
        <v>92265937</v>
      </c>
      <c r="G693" t="s">
        <v>861</v>
      </c>
      <c r="H693" t="s">
        <v>987</v>
      </c>
      <c r="I693" t="s">
        <v>131</v>
      </c>
      <c r="J693" t="s">
        <v>633</v>
      </c>
      <c r="K693" t="s">
        <v>101</v>
      </c>
      <c r="L693" t="s">
        <v>648</v>
      </c>
      <c r="M693" t="s">
        <v>0</v>
      </c>
      <c r="N693" t="s">
        <v>650</v>
      </c>
      <c r="O693" s="187" t="s">
        <v>520</v>
      </c>
      <c r="P693" t="s">
        <v>84</v>
      </c>
      <c r="Q693" t="s">
        <v>472</v>
      </c>
      <c r="R693" s="185">
        <v>66713.781900000002</v>
      </c>
      <c r="S693" s="185">
        <v>2223792.73</v>
      </c>
      <c r="T693" s="186">
        <v>29</v>
      </c>
    </row>
    <row r="694" spans="1:20" x14ac:dyDescent="0.25">
      <c r="A694" s="198"/>
      <c r="B694">
        <v>0</v>
      </c>
      <c r="C694">
        <v>2713705</v>
      </c>
      <c r="D694">
        <v>5427409</v>
      </c>
      <c r="E694">
        <v>78697417</v>
      </c>
      <c r="F694">
        <v>92265937</v>
      </c>
      <c r="G694" t="s">
        <v>861</v>
      </c>
      <c r="H694" t="s">
        <v>987</v>
      </c>
      <c r="I694" t="s">
        <v>131</v>
      </c>
      <c r="J694" t="s">
        <v>633</v>
      </c>
      <c r="K694" t="s">
        <v>101</v>
      </c>
      <c r="L694" t="s">
        <v>648</v>
      </c>
      <c r="M694" t="s">
        <v>0</v>
      </c>
      <c r="N694" t="s">
        <v>650</v>
      </c>
      <c r="O694" s="187" t="s">
        <v>520</v>
      </c>
      <c r="P694" t="s">
        <v>84</v>
      </c>
      <c r="Q694" t="s">
        <v>465</v>
      </c>
      <c r="R694" s="185">
        <v>115951.281307692</v>
      </c>
      <c r="S694" s="185">
        <v>1159512.8130769201</v>
      </c>
      <c r="T694" s="186">
        <v>12</v>
      </c>
    </row>
    <row r="695" spans="1:20" x14ac:dyDescent="0.25">
      <c r="A695" s="198"/>
      <c r="B695">
        <v>0</v>
      </c>
      <c r="C695">
        <v>2713705</v>
      </c>
      <c r="D695">
        <v>5427409</v>
      </c>
      <c r="E695">
        <v>78697417</v>
      </c>
      <c r="F695">
        <v>92265937</v>
      </c>
      <c r="G695" t="s">
        <v>861</v>
      </c>
      <c r="H695" t="s">
        <v>987</v>
      </c>
      <c r="I695" t="s">
        <v>131</v>
      </c>
      <c r="J695" t="s">
        <v>633</v>
      </c>
      <c r="K695" t="s">
        <v>101</v>
      </c>
      <c r="L695" t="s">
        <v>648</v>
      </c>
      <c r="M695" t="s">
        <v>0</v>
      </c>
      <c r="N695" t="s">
        <v>650</v>
      </c>
      <c r="O695" s="187" t="s">
        <v>520</v>
      </c>
      <c r="P695" t="s">
        <v>84</v>
      </c>
      <c r="Q695" t="s">
        <v>476</v>
      </c>
      <c r="R695" s="185">
        <v>33055.785230769201</v>
      </c>
      <c r="S695" s="185">
        <v>330557.852307692</v>
      </c>
      <c r="T695" s="186">
        <v>3</v>
      </c>
    </row>
    <row r="696" spans="1:20" x14ac:dyDescent="0.25">
      <c r="A696" s="198"/>
      <c r="B696">
        <v>0</v>
      </c>
      <c r="C696">
        <v>103120753</v>
      </c>
      <c r="D696">
        <v>103120753</v>
      </c>
      <c r="E696">
        <v>103120753</v>
      </c>
      <c r="F696">
        <v>103120753</v>
      </c>
      <c r="G696" t="s">
        <v>18</v>
      </c>
      <c r="H696" t="s">
        <v>887</v>
      </c>
      <c r="I696"/>
      <c r="J696"/>
      <c r="K696"/>
      <c r="L696"/>
      <c r="M696"/>
      <c r="N696"/>
      <c r="O696" s="187" t="s">
        <v>139</v>
      </c>
      <c r="P696" t="s">
        <v>59</v>
      </c>
      <c r="Q696" t="s">
        <v>471</v>
      </c>
      <c r="R696" s="185">
        <v>5435.0813538461498</v>
      </c>
      <c r="S696" s="185">
        <v>67938.516923076895</v>
      </c>
      <c r="T696" s="186">
        <v>1</v>
      </c>
    </row>
    <row r="697" spans="1:20" x14ac:dyDescent="0.25">
      <c r="A697" s="198"/>
      <c r="B697">
        <v>0</v>
      </c>
      <c r="C697">
        <v>103120753</v>
      </c>
      <c r="D697">
        <v>103121080</v>
      </c>
      <c r="E697">
        <v>103121080</v>
      </c>
      <c r="F697">
        <v>103121080</v>
      </c>
      <c r="G697" t="s">
        <v>18</v>
      </c>
      <c r="H697" t="s">
        <v>887</v>
      </c>
      <c r="I697" t="s">
        <v>988</v>
      </c>
      <c r="J697" t="s">
        <v>989</v>
      </c>
      <c r="K697"/>
      <c r="L697"/>
      <c r="M697"/>
      <c r="N697"/>
      <c r="O697" s="187" t="s">
        <v>139</v>
      </c>
      <c r="P697" t="s">
        <v>59</v>
      </c>
      <c r="Q697" t="s">
        <v>474</v>
      </c>
      <c r="R697" s="185">
        <v>7304.7962307692296</v>
      </c>
      <c r="S697" s="185">
        <v>121746.603846154</v>
      </c>
      <c r="T697" s="186">
        <v>2</v>
      </c>
    </row>
    <row r="698" spans="1:20" x14ac:dyDescent="0.25">
      <c r="A698" s="198"/>
      <c r="B698">
        <v>0</v>
      </c>
      <c r="C698">
        <v>103120753</v>
      </c>
      <c r="D698">
        <v>103121080</v>
      </c>
      <c r="E698">
        <v>103121080</v>
      </c>
      <c r="F698">
        <v>103121080</v>
      </c>
      <c r="G698" t="s">
        <v>18</v>
      </c>
      <c r="H698" t="s">
        <v>887</v>
      </c>
      <c r="I698" t="s">
        <v>988</v>
      </c>
      <c r="J698" t="s">
        <v>989</v>
      </c>
      <c r="K698"/>
      <c r="L698"/>
      <c r="M698"/>
      <c r="N698"/>
      <c r="O698" s="187" t="s">
        <v>139</v>
      </c>
      <c r="P698" t="s">
        <v>59</v>
      </c>
      <c r="Q698" t="s">
        <v>471</v>
      </c>
      <c r="R698" s="185">
        <v>49278.649846154003</v>
      </c>
      <c r="S698" s="185">
        <v>615983.12307692296</v>
      </c>
      <c r="T698" s="186">
        <v>9</v>
      </c>
    </row>
    <row r="699" spans="1:20" x14ac:dyDescent="0.25">
      <c r="A699" s="198"/>
      <c r="B699">
        <v>0</v>
      </c>
      <c r="C699">
        <v>103120753</v>
      </c>
      <c r="D699">
        <v>103121080</v>
      </c>
      <c r="E699">
        <v>103121080</v>
      </c>
      <c r="F699">
        <v>103121080</v>
      </c>
      <c r="G699" t="s">
        <v>18</v>
      </c>
      <c r="H699" t="s">
        <v>887</v>
      </c>
      <c r="I699" t="s">
        <v>988</v>
      </c>
      <c r="J699" t="s">
        <v>989</v>
      </c>
      <c r="K699"/>
      <c r="L699"/>
      <c r="M699"/>
      <c r="N699"/>
      <c r="O699" s="187" t="s">
        <v>139</v>
      </c>
      <c r="P699" t="s">
        <v>59</v>
      </c>
      <c r="Q699" t="s">
        <v>475</v>
      </c>
      <c r="R699" s="185">
        <v>81080.164107692297</v>
      </c>
      <c r="S699" s="185">
        <v>900890.71230769297</v>
      </c>
      <c r="T699" s="186">
        <v>11</v>
      </c>
    </row>
    <row r="700" spans="1:20" x14ac:dyDescent="0.25">
      <c r="A700" s="198"/>
      <c r="B700">
        <v>0</v>
      </c>
      <c r="C700">
        <v>103120753</v>
      </c>
      <c r="D700">
        <v>103121080</v>
      </c>
      <c r="E700">
        <v>103121080</v>
      </c>
      <c r="F700">
        <v>103121080</v>
      </c>
      <c r="G700" t="s">
        <v>18</v>
      </c>
      <c r="H700" t="s">
        <v>887</v>
      </c>
      <c r="I700" t="s">
        <v>988</v>
      </c>
      <c r="J700" t="s">
        <v>989</v>
      </c>
      <c r="K700"/>
      <c r="L700"/>
      <c r="M700"/>
      <c r="N700"/>
      <c r="O700" s="187" t="s">
        <v>139</v>
      </c>
      <c r="P700" t="s">
        <v>59</v>
      </c>
      <c r="Q700" t="s">
        <v>465</v>
      </c>
      <c r="R700" s="185">
        <v>18359.237461538502</v>
      </c>
      <c r="S700" s="185">
        <v>183592.37461538499</v>
      </c>
      <c r="T700" s="186">
        <v>2</v>
      </c>
    </row>
    <row r="701" spans="1:20" x14ac:dyDescent="0.25">
      <c r="A701" s="198"/>
      <c r="B701">
        <v>0</v>
      </c>
      <c r="C701">
        <v>103120753</v>
      </c>
      <c r="D701">
        <v>103121080</v>
      </c>
      <c r="E701">
        <v>103121080</v>
      </c>
      <c r="F701">
        <v>103121080</v>
      </c>
      <c r="G701" t="s">
        <v>18</v>
      </c>
      <c r="H701" t="s">
        <v>887</v>
      </c>
      <c r="I701" t="s">
        <v>988</v>
      </c>
      <c r="J701" t="s">
        <v>989</v>
      </c>
      <c r="K701"/>
      <c r="L701"/>
      <c r="M701"/>
      <c r="N701"/>
      <c r="O701" s="187" t="s">
        <v>139</v>
      </c>
      <c r="P701" t="s">
        <v>59</v>
      </c>
      <c r="Q701" t="s">
        <v>476</v>
      </c>
      <c r="R701" s="185">
        <v>29002.738230769199</v>
      </c>
      <c r="S701" s="185">
        <v>290027.38230769202</v>
      </c>
      <c r="T701" s="186">
        <v>3</v>
      </c>
    </row>
    <row r="702" spans="1:20" x14ac:dyDescent="0.25">
      <c r="A702" s="198"/>
      <c r="B702">
        <v>0</v>
      </c>
      <c r="C702">
        <v>103120753</v>
      </c>
      <c r="D702">
        <v>103121080</v>
      </c>
      <c r="E702">
        <v>103121080</v>
      </c>
      <c r="F702">
        <v>103121080</v>
      </c>
      <c r="G702" t="s">
        <v>18</v>
      </c>
      <c r="H702" t="s">
        <v>887</v>
      </c>
      <c r="I702" t="s">
        <v>988</v>
      </c>
      <c r="J702" t="s">
        <v>989</v>
      </c>
      <c r="K702"/>
      <c r="L702"/>
      <c r="M702"/>
      <c r="N702"/>
      <c r="O702" s="187" t="s">
        <v>139</v>
      </c>
      <c r="P702" t="s">
        <v>59</v>
      </c>
      <c r="Q702" t="s">
        <v>467</v>
      </c>
      <c r="R702" s="185">
        <v>26921.7716923076</v>
      </c>
      <c r="S702" s="185">
        <v>134608.85846153801</v>
      </c>
      <c r="T702" s="186">
        <v>1</v>
      </c>
    </row>
    <row r="703" spans="1:20" x14ac:dyDescent="0.25">
      <c r="A703" s="198"/>
      <c r="B703">
        <v>0</v>
      </c>
      <c r="C703">
        <v>103120753</v>
      </c>
      <c r="D703">
        <v>103121080</v>
      </c>
      <c r="E703">
        <v>103121080</v>
      </c>
      <c r="F703">
        <v>103121080</v>
      </c>
      <c r="G703" t="s">
        <v>18</v>
      </c>
      <c r="H703" t="s">
        <v>887</v>
      </c>
      <c r="I703" t="s">
        <v>988</v>
      </c>
      <c r="J703" t="s">
        <v>989</v>
      </c>
      <c r="K703"/>
      <c r="L703"/>
      <c r="M703"/>
      <c r="N703"/>
      <c r="O703" s="187" t="s">
        <v>139</v>
      </c>
      <c r="P703" t="s">
        <v>59</v>
      </c>
      <c r="Q703" t="s">
        <v>468</v>
      </c>
      <c r="R703" s="185">
        <v>36372.444230769303</v>
      </c>
      <c r="S703" s="185">
        <v>145489.77692307701</v>
      </c>
      <c r="T703" s="186">
        <v>1</v>
      </c>
    </row>
    <row r="704" spans="1:20" x14ac:dyDescent="0.25">
      <c r="A704" s="198"/>
      <c r="B704">
        <v>0</v>
      </c>
      <c r="C704">
        <v>103120753</v>
      </c>
      <c r="D704">
        <v>103121080</v>
      </c>
      <c r="E704">
        <v>103121080</v>
      </c>
      <c r="F704">
        <v>103121080</v>
      </c>
      <c r="G704" t="s">
        <v>18</v>
      </c>
      <c r="H704" t="s">
        <v>887</v>
      </c>
      <c r="I704" t="s">
        <v>988</v>
      </c>
      <c r="J704" t="s">
        <v>989</v>
      </c>
      <c r="K704"/>
      <c r="L704"/>
      <c r="M704"/>
      <c r="N704"/>
      <c r="O704" s="187" t="s">
        <v>139</v>
      </c>
      <c r="P704" t="s">
        <v>59</v>
      </c>
      <c r="Q704" t="s">
        <v>469</v>
      </c>
      <c r="R704" s="185">
        <v>77177.5749230769</v>
      </c>
      <c r="S704" s="185">
        <v>220507.35692307699</v>
      </c>
      <c r="T704" s="186">
        <v>1</v>
      </c>
    </row>
    <row r="705" spans="1:20" x14ac:dyDescent="0.25">
      <c r="A705" s="198"/>
      <c r="B705">
        <v>0</v>
      </c>
      <c r="C705">
        <v>103120753</v>
      </c>
      <c r="D705">
        <v>103121408</v>
      </c>
      <c r="E705">
        <v>103121408</v>
      </c>
      <c r="F705">
        <v>103121408</v>
      </c>
      <c r="G705" t="s">
        <v>18</v>
      </c>
      <c r="H705" t="s">
        <v>887</v>
      </c>
      <c r="I705" t="s">
        <v>128</v>
      </c>
      <c r="J705" t="s">
        <v>557</v>
      </c>
      <c r="K705"/>
      <c r="L705"/>
      <c r="M705"/>
      <c r="N705"/>
      <c r="O705" s="187" t="s">
        <v>139</v>
      </c>
      <c r="P705" t="s">
        <v>59</v>
      </c>
      <c r="Q705" t="s">
        <v>469</v>
      </c>
      <c r="R705" s="185">
        <v>15587.278</v>
      </c>
      <c r="S705" s="185">
        <v>44535.08</v>
      </c>
      <c r="T705" s="186">
        <v>1</v>
      </c>
    </row>
    <row r="706" spans="1:20" x14ac:dyDescent="0.25">
      <c r="A706" s="198"/>
      <c r="B706">
        <v>0</v>
      </c>
      <c r="C706">
        <v>103120753</v>
      </c>
      <c r="D706">
        <v>103129926</v>
      </c>
      <c r="E706">
        <v>103129926</v>
      </c>
      <c r="F706">
        <v>103129926</v>
      </c>
      <c r="G706" t="s">
        <v>18</v>
      </c>
      <c r="H706" t="s">
        <v>887</v>
      </c>
      <c r="I706" t="s">
        <v>26</v>
      </c>
      <c r="J706" t="s">
        <v>890</v>
      </c>
      <c r="K706"/>
      <c r="L706"/>
      <c r="M706"/>
      <c r="N706"/>
      <c r="O706" s="187" t="s">
        <v>139</v>
      </c>
      <c r="P706" t="s">
        <v>59</v>
      </c>
      <c r="Q706" t="s">
        <v>474</v>
      </c>
      <c r="R706" s="185">
        <v>3463.5431076923101</v>
      </c>
      <c r="S706" s="185">
        <v>57725.718461538498</v>
      </c>
      <c r="T706" s="186">
        <v>1</v>
      </c>
    </row>
    <row r="707" spans="1:20" x14ac:dyDescent="0.25">
      <c r="A707" s="198"/>
      <c r="B707">
        <v>0</v>
      </c>
      <c r="C707">
        <v>103120753</v>
      </c>
      <c r="D707">
        <v>103129926</v>
      </c>
      <c r="E707">
        <v>103129926</v>
      </c>
      <c r="F707">
        <v>103129926</v>
      </c>
      <c r="G707" t="s">
        <v>18</v>
      </c>
      <c r="H707" t="s">
        <v>887</v>
      </c>
      <c r="I707" t="s">
        <v>26</v>
      </c>
      <c r="J707" t="s">
        <v>890</v>
      </c>
      <c r="K707"/>
      <c r="L707"/>
      <c r="M707"/>
      <c r="N707"/>
      <c r="O707" s="187" t="s">
        <v>139</v>
      </c>
      <c r="P707" t="s">
        <v>59</v>
      </c>
      <c r="Q707" t="s">
        <v>475</v>
      </c>
      <c r="R707" s="185">
        <v>62849.711561538497</v>
      </c>
      <c r="S707" s="185">
        <v>698330.128461538</v>
      </c>
      <c r="T707" s="186">
        <v>9</v>
      </c>
    </row>
    <row r="708" spans="1:20" x14ac:dyDescent="0.25">
      <c r="A708" s="198"/>
      <c r="B708">
        <v>0</v>
      </c>
      <c r="C708">
        <v>103120753</v>
      </c>
      <c r="D708">
        <v>103129926</v>
      </c>
      <c r="E708">
        <v>103129926</v>
      </c>
      <c r="F708">
        <v>103129926</v>
      </c>
      <c r="G708" t="s">
        <v>18</v>
      </c>
      <c r="H708" t="s">
        <v>887</v>
      </c>
      <c r="I708" t="s">
        <v>26</v>
      </c>
      <c r="J708" t="s">
        <v>890</v>
      </c>
      <c r="K708"/>
      <c r="L708"/>
      <c r="M708"/>
      <c r="N708"/>
      <c r="O708" s="187" t="s">
        <v>139</v>
      </c>
      <c r="P708" t="s">
        <v>59</v>
      </c>
      <c r="Q708" t="s">
        <v>465</v>
      </c>
      <c r="R708" s="185">
        <v>56310.1204615385</v>
      </c>
      <c r="S708" s="185">
        <v>563101.20461538504</v>
      </c>
      <c r="T708" s="186">
        <v>7</v>
      </c>
    </row>
    <row r="709" spans="1:20" x14ac:dyDescent="0.25">
      <c r="A709" s="198"/>
      <c r="B709">
        <v>0</v>
      </c>
      <c r="C709">
        <v>103120753</v>
      </c>
      <c r="D709">
        <v>103129926</v>
      </c>
      <c r="E709">
        <v>103129926</v>
      </c>
      <c r="F709">
        <v>103129926</v>
      </c>
      <c r="G709" t="s">
        <v>18</v>
      </c>
      <c r="H709" t="s">
        <v>887</v>
      </c>
      <c r="I709" t="s">
        <v>26</v>
      </c>
      <c r="J709" t="s">
        <v>890</v>
      </c>
      <c r="K709"/>
      <c r="L709"/>
      <c r="M709"/>
      <c r="N709"/>
      <c r="O709" s="187" t="s">
        <v>139</v>
      </c>
      <c r="P709" t="s">
        <v>59</v>
      </c>
      <c r="Q709" t="s">
        <v>476</v>
      </c>
      <c r="R709" s="185">
        <v>231366.268384614</v>
      </c>
      <c r="S709" s="185">
        <v>2313662.6838461501</v>
      </c>
      <c r="T709" s="186">
        <v>22</v>
      </c>
    </row>
    <row r="710" spans="1:20" x14ac:dyDescent="0.25">
      <c r="A710" s="198"/>
      <c r="B710">
        <v>0</v>
      </c>
      <c r="C710">
        <v>103120753</v>
      </c>
      <c r="D710">
        <v>103129926</v>
      </c>
      <c r="E710">
        <v>103129926</v>
      </c>
      <c r="F710">
        <v>103129926</v>
      </c>
      <c r="G710" t="s">
        <v>18</v>
      </c>
      <c r="H710" t="s">
        <v>887</v>
      </c>
      <c r="I710" t="s">
        <v>26</v>
      </c>
      <c r="J710" t="s">
        <v>890</v>
      </c>
      <c r="K710"/>
      <c r="L710"/>
      <c r="M710"/>
      <c r="N710"/>
      <c r="O710" s="187" t="s">
        <v>139</v>
      </c>
      <c r="P710" t="s">
        <v>59</v>
      </c>
      <c r="Q710" t="s">
        <v>466</v>
      </c>
      <c r="R710" s="185">
        <v>55461.875769230697</v>
      </c>
      <c r="S710" s="185">
        <v>369745.83846153802</v>
      </c>
      <c r="T710" s="186">
        <v>3</v>
      </c>
    </row>
    <row r="711" spans="1:20" x14ac:dyDescent="0.25">
      <c r="A711" s="198"/>
      <c r="B711">
        <v>0</v>
      </c>
      <c r="C711">
        <v>103120753</v>
      </c>
      <c r="D711">
        <v>103129926</v>
      </c>
      <c r="E711">
        <v>103129926</v>
      </c>
      <c r="F711">
        <v>103129926</v>
      </c>
      <c r="G711" t="s">
        <v>18</v>
      </c>
      <c r="H711" t="s">
        <v>887</v>
      </c>
      <c r="I711" t="s">
        <v>26</v>
      </c>
      <c r="J711" t="s">
        <v>890</v>
      </c>
      <c r="K711"/>
      <c r="L711"/>
      <c r="M711"/>
      <c r="N711"/>
      <c r="O711" s="187" t="s">
        <v>139</v>
      </c>
      <c r="P711" t="s">
        <v>59</v>
      </c>
      <c r="Q711" t="s">
        <v>467</v>
      </c>
      <c r="R711" s="185">
        <v>157648.321692308</v>
      </c>
      <c r="S711" s="185">
        <v>788241.60846153798</v>
      </c>
      <c r="T711" s="186">
        <v>5</v>
      </c>
    </row>
    <row r="712" spans="1:20" x14ac:dyDescent="0.25">
      <c r="A712" s="198"/>
      <c r="B712">
        <v>0</v>
      </c>
      <c r="C712">
        <v>103120753</v>
      </c>
      <c r="D712">
        <v>103129926</v>
      </c>
      <c r="E712">
        <v>103129926</v>
      </c>
      <c r="F712">
        <v>103129926</v>
      </c>
      <c r="G712" t="s">
        <v>18</v>
      </c>
      <c r="H712" t="s">
        <v>887</v>
      </c>
      <c r="I712" t="s">
        <v>26</v>
      </c>
      <c r="J712" t="s">
        <v>890</v>
      </c>
      <c r="K712"/>
      <c r="L712"/>
      <c r="M712"/>
      <c r="N712"/>
      <c r="O712" s="187" t="s">
        <v>139</v>
      </c>
      <c r="P712" t="s">
        <v>59</v>
      </c>
      <c r="Q712" t="s">
        <v>468</v>
      </c>
      <c r="R712" s="185">
        <v>92054.635961538501</v>
      </c>
      <c r="S712" s="185">
        <v>368218.543846154</v>
      </c>
      <c r="T712" s="186">
        <v>2</v>
      </c>
    </row>
    <row r="713" spans="1:20" x14ac:dyDescent="0.25">
      <c r="A713" s="198"/>
      <c r="B713">
        <v>0</v>
      </c>
      <c r="C713">
        <v>103120753</v>
      </c>
      <c r="D713">
        <v>103129926</v>
      </c>
      <c r="E713">
        <v>103129926</v>
      </c>
      <c r="F713">
        <v>103129926</v>
      </c>
      <c r="G713" t="s">
        <v>18</v>
      </c>
      <c r="H713" t="s">
        <v>887</v>
      </c>
      <c r="I713" t="s">
        <v>26</v>
      </c>
      <c r="J713" t="s">
        <v>890</v>
      </c>
      <c r="K713"/>
      <c r="L713"/>
      <c r="M713"/>
      <c r="N713"/>
      <c r="O713" s="187" t="s">
        <v>139</v>
      </c>
      <c r="P713" t="s">
        <v>59</v>
      </c>
      <c r="Q713" t="s">
        <v>479</v>
      </c>
      <c r="R713" s="185">
        <v>133897.079384615</v>
      </c>
      <c r="S713" s="185">
        <v>334742.69846153801</v>
      </c>
      <c r="T713" s="186">
        <v>1</v>
      </c>
    </row>
    <row r="714" spans="1:20" x14ac:dyDescent="0.25">
      <c r="A714" s="198"/>
      <c r="B714">
        <v>0</v>
      </c>
      <c r="C714">
        <v>103120753</v>
      </c>
      <c r="D714">
        <v>103129926</v>
      </c>
      <c r="E714">
        <v>103139099</v>
      </c>
      <c r="F714">
        <v>103139099</v>
      </c>
      <c r="G714" t="s">
        <v>18</v>
      </c>
      <c r="H714" t="s">
        <v>887</v>
      </c>
      <c r="I714" t="s">
        <v>26</v>
      </c>
      <c r="J714" t="s">
        <v>890</v>
      </c>
      <c r="K714" t="s">
        <v>611</v>
      </c>
      <c r="L714" t="s">
        <v>612</v>
      </c>
      <c r="M714"/>
      <c r="N714"/>
      <c r="O714" s="187" t="s">
        <v>139</v>
      </c>
      <c r="P714" t="s">
        <v>59</v>
      </c>
      <c r="Q714" t="s">
        <v>471</v>
      </c>
      <c r="R714" s="185">
        <v>3778.4615384615399</v>
      </c>
      <c r="S714" s="185">
        <v>47230.769230769198</v>
      </c>
      <c r="T714" s="186">
        <v>2</v>
      </c>
    </row>
    <row r="715" spans="1:20" x14ac:dyDescent="0.25">
      <c r="A715" s="198"/>
      <c r="B715">
        <v>0</v>
      </c>
      <c r="C715">
        <v>103120753</v>
      </c>
      <c r="D715">
        <v>103129926</v>
      </c>
      <c r="E715">
        <v>103139099</v>
      </c>
      <c r="F715">
        <v>103139099</v>
      </c>
      <c r="G715" t="s">
        <v>18</v>
      </c>
      <c r="H715" t="s">
        <v>887</v>
      </c>
      <c r="I715" t="s">
        <v>26</v>
      </c>
      <c r="J715" t="s">
        <v>890</v>
      </c>
      <c r="K715" t="s">
        <v>611</v>
      </c>
      <c r="L715" t="s">
        <v>612</v>
      </c>
      <c r="M715"/>
      <c r="N715"/>
      <c r="O715" s="187" t="s">
        <v>139</v>
      </c>
      <c r="P715" t="s">
        <v>59</v>
      </c>
      <c r="Q715" t="s">
        <v>475</v>
      </c>
      <c r="R715" s="185">
        <v>11799.862476923099</v>
      </c>
      <c r="S715" s="185">
        <v>131109.58307692301</v>
      </c>
      <c r="T715" s="186">
        <v>2</v>
      </c>
    </row>
    <row r="716" spans="1:20" x14ac:dyDescent="0.25">
      <c r="A716" s="198"/>
      <c r="B716">
        <v>0</v>
      </c>
      <c r="C716">
        <v>103120753</v>
      </c>
      <c r="D716">
        <v>103129926</v>
      </c>
      <c r="E716">
        <v>103139099</v>
      </c>
      <c r="F716">
        <v>103139099</v>
      </c>
      <c r="G716" t="s">
        <v>18</v>
      </c>
      <c r="H716" t="s">
        <v>887</v>
      </c>
      <c r="I716" t="s">
        <v>26</v>
      </c>
      <c r="J716" t="s">
        <v>890</v>
      </c>
      <c r="K716" t="s">
        <v>611</v>
      </c>
      <c r="L716" t="s">
        <v>612</v>
      </c>
      <c r="M716"/>
      <c r="N716"/>
      <c r="O716" s="187" t="s">
        <v>139</v>
      </c>
      <c r="P716" t="s">
        <v>59</v>
      </c>
      <c r="Q716" t="s">
        <v>465</v>
      </c>
      <c r="R716" s="185">
        <v>33439.9113846154</v>
      </c>
      <c r="S716" s="185">
        <v>334399.11384615401</v>
      </c>
      <c r="T716" s="186">
        <v>4</v>
      </c>
    </row>
    <row r="717" spans="1:20" x14ac:dyDescent="0.25">
      <c r="A717" s="198"/>
      <c r="B717">
        <v>0</v>
      </c>
      <c r="C717">
        <v>103120753</v>
      </c>
      <c r="D717">
        <v>103129926</v>
      </c>
      <c r="E717">
        <v>103139099</v>
      </c>
      <c r="F717">
        <v>103139099</v>
      </c>
      <c r="G717" t="s">
        <v>18</v>
      </c>
      <c r="H717" t="s">
        <v>887</v>
      </c>
      <c r="I717" t="s">
        <v>26</v>
      </c>
      <c r="J717" t="s">
        <v>890</v>
      </c>
      <c r="K717" t="s">
        <v>611</v>
      </c>
      <c r="L717" t="s">
        <v>612</v>
      </c>
      <c r="M717"/>
      <c r="N717"/>
      <c r="O717" s="187" t="s">
        <v>139</v>
      </c>
      <c r="P717" t="s">
        <v>59</v>
      </c>
      <c r="Q717" t="s">
        <v>476</v>
      </c>
      <c r="R717" s="185">
        <v>30504.810615384598</v>
      </c>
      <c r="S717" s="185">
        <v>305048.10615384602</v>
      </c>
      <c r="T717" s="186">
        <v>3</v>
      </c>
    </row>
    <row r="718" spans="1:20" x14ac:dyDescent="0.25">
      <c r="A718" s="198"/>
      <c r="B718">
        <v>0</v>
      </c>
      <c r="C718">
        <v>103120753</v>
      </c>
      <c r="D718">
        <v>103129926</v>
      </c>
      <c r="E718">
        <v>103139099</v>
      </c>
      <c r="F718">
        <v>103139099</v>
      </c>
      <c r="G718" t="s">
        <v>18</v>
      </c>
      <c r="H718" t="s">
        <v>887</v>
      </c>
      <c r="I718" t="s">
        <v>26</v>
      </c>
      <c r="J718" t="s">
        <v>890</v>
      </c>
      <c r="K718" t="s">
        <v>611</v>
      </c>
      <c r="L718" t="s">
        <v>612</v>
      </c>
      <c r="M718"/>
      <c r="N718"/>
      <c r="O718" s="187" t="s">
        <v>139</v>
      </c>
      <c r="P718" t="s">
        <v>59</v>
      </c>
      <c r="Q718" t="s">
        <v>466</v>
      </c>
      <c r="R718" s="185">
        <v>54955.621500000103</v>
      </c>
      <c r="S718" s="185">
        <v>366370.81</v>
      </c>
      <c r="T718" s="186">
        <v>3</v>
      </c>
    </row>
    <row r="719" spans="1:20" x14ac:dyDescent="0.25">
      <c r="A719" s="198"/>
      <c r="B719">
        <v>0</v>
      </c>
      <c r="C719">
        <v>103120753</v>
      </c>
      <c r="D719">
        <v>103129926</v>
      </c>
      <c r="E719">
        <v>103139099</v>
      </c>
      <c r="F719">
        <v>103139099</v>
      </c>
      <c r="G719" t="s">
        <v>18</v>
      </c>
      <c r="H719" t="s">
        <v>887</v>
      </c>
      <c r="I719" t="s">
        <v>26</v>
      </c>
      <c r="J719" t="s">
        <v>890</v>
      </c>
      <c r="K719" t="s">
        <v>611</v>
      </c>
      <c r="L719" t="s">
        <v>612</v>
      </c>
      <c r="M719"/>
      <c r="N719"/>
      <c r="O719" s="187" t="s">
        <v>139</v>
      </c>
      <c r="P719" t="s">
        <v>59</v>
      </c>
      <c r="Q719" t="s">
        <v>467</v>
      </c>
      <c r="R719" s="185">
        <v>26384.597538461599</v>
      </c>
      <c r="S719" s="185">
        <v>131922.987692308</v>
      </c>
      <c r="T719" s="186">
        <v>1</v>
      </c>
    </row>
    <row r="720" spans="1:20" x14ac:dyDescent="0.25">
      <c r="A720" s="198"/>
      <c r="B720">
        <v>0</v>
      </c>
      <c r="C720">
        <v>103120753</v>
      </c>
      <c r="D720">
        <v>103129926</v>
      </c>
      <c r="E720">
        <v>103139099</v>
      </c>
      <c r="F720">
        <v>103139099</v>
      </c>
      <c r="G720" t="s">
        <v>18</v>
      </c>
      <c r="H720" t="s">
        <v>887</v>
      </c>
      <c r="I720" t="s">
        <v>26</v>
      </c>
      <c r="J720" t="s">
        <v>890</v>
      </c>
      <c r="K720" t="s">
        <v>611</v>
      </c>
      <c r="L720" t="s">
        <v>612</v>
      </c>
      <c r="M720"/>
      <c r="N720"/>
      <c r="O720" s="187" t="s">
        <v>139</v>
      </c>
      <c r="P720" t="s">
        <v>59</v>
      </c>
      <c r="Q720" t="s">
        <v>468</v>
      </c>
      <c r="R720" s="185">
        <v>48762.148461538498</v>
      </c>
      <c r="S720" s="185">
        <v>195048.59384615399</v>
      </c>
      <c r="T720" s="186">
        <v>1</v>
      </c>
    </row>
    <row r="721" spans="1:20" x14ac:dyDescent="0.25">
      <c r="A721" s="198"/>
      <c r="B721">
        <v>0</v>
      </c>
      <c r="C721">
        <v>103120753</v>
      </c>
      <c r="D721">
        <v>103129926</v>
      </c>
      <c r="E721">
        <v>103139099</v>
      </c>
      <c r="F721">
        <v>103139099</v>
      </c>
      <c r="G721" t="s">
        <v>18</v>
      </c>
      <c r="H721" t="s">
        <v>887</v>
      </c>
      <c r="I721" t="s">
        <v>26</v>
      </c>
      <c r="J721" t="s">
        <v>890</v>
      </c>
      <c r="K721" t="s">
        <v>611</v>
      </c>
      <c r="L721" t="s">
        <v>612</v>
      </c>
      <c r="M721"/>
      <c r="N721"/>
      <c r="O721" s="187" t="s">
        <v>139</v>
      </c>
      <c r="P721" t="s">
        <v>59</v>
      </c>
      <c r="Q721" t="s">
        <v>478</v>
      </c>
      <c r="R721" s="185">
        <v>61967.778461538597</v>
      </c>
      <c r="S721" s="185">
        <v>206559.26153846199</v>
      </c>
      <c r="T721" s="186">
        <v>1</v>
      </c>
    </row>
    <row r="722" spans="1:20" x14ac:dyDescent="0.25">
      <c r="A722" s="198"/>
      <c r="B722">
        <v>0</v>
      </c>
      <c r="C722">
        <v>103120753</v>
      </c>
      <c r="D722">
        <v>103129926</v>
      </c>
      <c r="E722">
        <v>103139099</v>
      </c>
      <c r="F722">
        <v>103148272</v>
      </c>
      <c r="G722" t="s">
        <v>18</v>
      </c>
      <c r="H722" t="s">
        <v>887</v>
      </c>
      <c r="I722" t="s">
        <v>26</v>
      </c>
      <c r="J722" t="s">
        <v>890</v>
      </c>
      <c r="K722" t="s">
        <v>611</v>
      </c>
      <c r="L722" t="s">
        <v>612</v>
      </c>
      <c r="M722" t="s">
        <v>891</v>
      </c>
      <c r="N722" t="s">
        <v>892</v>
      </c>
      <c r="O722" s="187" t="s">
        <v>139</v>
      </c>
      <c r="P722" t="s">
        <v>59</v>
      </c>
      <c r="Q722" t="s">
        <v>471</v>
      </c>
      <c r="R722" s="185">
        <v>26080.5637538462</v>
      </c>
      <c r="S722" s="185">
        <v>326007.04692307702</v>
      </c>
      <c r="T722" s="186">
        <v>5</v>
      </c>
    </row>
    <row r="723" spans="1:20" x14ac:dyDescent="0.25">
      <c r="A723" s="198"/>
      <c r="B723">
        <v>0</v>
      </c>
      <c r="C723">
        <v>103120753</v>
      </c>
      <c r="D723">
        <v>103129926</v>
      </c>
      <c r="E723">
        <v>103139099</v>
      </c>
      <c r="F723">
        <v>103148272</v>
      </c>
      <c r="G723" t="s">
        <v>18</v>
      </c>
      <c r="H723" t="s">
        <v>887</v>
      </c>
      <c r="I723" t="s">
        <v>26</v>
      </c>
      <c r="J723" t="s">
        <v>890</v>
      </c>
      <c r="K723" t="s">
        <v>611</v>
      </c>
      <c r="L723" t="s">
        <v>612</v>
      </c>
      <c r="M723" t="s">
        <v>891</v>
      </c>
      <c r="N723" t="s">
        <v>892</v>
      </c>
      <c r="O723" s="187" t="s">
        <v>139</v>
      </c>
      <c r="P723" t="s">
        <v>59</v>
      </c>
      <c r="Q723" t="s">
        <v>475</v>
      </c>
      <c r="R723" s="185">
        <v>103185.547269231</v>
      </c>
      <c r="S723" s="185">
        <v>1146506.0807692299</v>
      </c>
      <c r="T723" s="186">
        <v>20</v>
      </c>
    </row>
    <row r="724" spans="1:20" x14ac:dyDescent="0.25">
      <c r="A724" s="198"/>
      <c r="B724">
        <v>0</v>
      </c>
      <c r="C724">
        <v>103120753</v>
      </c>
      <c r="D724">
        <v>103129926</v>
      </c>
      <c r="E724">
        <v>103139099</v>
      </c>
      <c r="F724">
        <v>103148272</v>
      </c>
      <c r="G724" t="s">
        <v>18</v>
      </c>
      <c r="H724" t="s">
        <v>887</v>
      </c>
      <c r="I724" t="s">
        <v>26</v>
      </c>
      <c r="J724" t="s">
        <v>890</v>
      </c>
      <c r="K724" t="s">
        <v>611</v>
      </c>
      <c r="L724" t="s">
        <v>612</v>
      </c>
      <c r="M724" t="s">
        <v>891</v>
      </c>
      <c r="N724" t="s">
        <v>892</v>
      </c>
      <c r="O724" s="187" t="s">
        <v>139</v>
      </c>
      <c r="P724" t="s">
        <v>59</v>
      </c>
      <c r="Q724" t="s">
        <v>465</v>
      </c>
      <c r="R724" s="185">
        <v>105516.574307692</v>
      </c>
      <c r="S724" s="185">
        <v>1055165.74307692</v>
      </c>
      <c r="T724" s="186">
        <v>13</v>
      </c>
    </row>
    <row r="725" spans="1:20" x14ac:dyDescent="0.25">
      <c r="A725" s="198"/>
      <c r="B725">
        <v>0</v>
      </c>
      <c r="C725">
        <v>103120753</v>
      </c>
      <c r="D725">
        <v>103129926</v>
      </c>
      <c r="E725">
        <v>103139099</v>
      </c>
      <c r="F725">
        <v>103148272</v>
      </c>
      <c r="G725" t="s">
        <v>18</v>
      </c>
      <c r="H725" t="s">
        <v>887</v>
      </c>
      <c r="I725" t="s">
        <v>26</v>
      </c>
      <c r="J725" t="s">
        <v>890</v>
      </c>
      <c r="K725" t="s">
        <v>611</v>
      </c>
      <c r="L725" t="s">
        <v>612</v>
      </c>
      <c r="M725" t="s">
        <v>891</v>
      </c>
      <c r="N725" t="s">
        <v>892</v>
      </c>
      <c r="O725" s="187" t="s">
        <v>139</v>
      </c>
      <c r="P725" t="s">
        <v>59</v>
      </c>
      <c r="Q725" t="s">
        <v>476</v>
      </c>
      <c r="R725" s="185">
        <v>34491.152846153796</v>
      </c>
      <c r="S725" s="185">
        <v>344911.52846153802</v>
      </c>
      <c r="T725" s="186">
        <v>3</v>
      </c>
    </row>
    <row r="726" spans="1:20" x14ac:dyDescent="0.25">
      <c r="A726" s="198"/>
      <c r="B726">
        <v>0</v>
      </c>
      <c r="C726">
        <v>103120753</v>
      </c>
      <c r="D726">
        <v>103129926</v>
      </c>
      <c r="E726">
        <v>103139099</v>
      </c>
      <c r="F726">
        <v>103148272</v>
      </c>
      <c r="G726" t="s">
        <v>18</v>
      </c>
      <c r="H726" t="s">
        <v>887</v>
      </c>
      <c r="I726" t="s">
        <v>26</v>
      </c>
      <c r="J726" t="s">
        <v>890</v>
      </c>
      <c r="K726" t="s">
        <v>611</v>
      </c>
      <c r="L726" t="s">
        <v>612</v>
      </c>
      <c r="M726" t="s">
        <v>891</v>
      </c>
      <c r="N726" t="s">
        <v>892</v>
      </c>
      <c r="O726" s="187" t="s">
        <v>139</v>
      </c>
      <c r="P726" t="s">
        <v>59</v>
      </c>
      <c r="Q726" t="s">
        <v>466</v>
      </c>
      <c r="R726" s="185">
        <v>133862.12169230799</v>
      </c>
      <c r="S726" s="185">
        <v>892414.14461538498</v>
      </c>
      <c r="T726" s="186">
        <v>8</v>
      </c>
    </row>
    <row r="727" spans="1:20" x14ac:dyDescent="0.25">
      <c r="A727" s="198"/>
      <c r="B727">
        <v>0</v>
      </c>
      <c r="C727">
        <v>103120753</v>
      </c>
      <c r="D727">
        <v>103129926</v>
      </c>
      <c r="E727">
        <v>103139099</v>
      </c>
      <c r="F727">
        <v>103148272</v>
      </c>
      <c r="G727" t="s">
        <v>18</v>
      </c>
      <c r="H727" t="s">
        <v>887</v>
      </c>
      <c r="I727" t="s">
        <v>26</v>
      </c>
      <c r="J727" t="s">
        <v>890</v>
      </c>
      <c r="K727" t="s">
        <v>611</v>
      </c>
      <c r="L727" t="s">
        <v>612</v>
      </c>
      <c r="M727" t="s">
        <v>891</v>
      </c>
      <c r="N727" t="s">
        <v>892</v>
      </c>
      <c r="O727" s="187" t="s">
        <v>139</v>
      </c>
      <c r="P727" t="s">
        <v>59</v>
      </c>
      <c r="Q727" t="s">
        <v>467</v>
      </c>
      <c r="R727" s="185">
        <v>57253.385692307602</v>
      </c>
      <c r="S727" s="185">
        <v>286266.92846153799</v>
      </c>
      <c r="T727" s="186">
        <v>2</v>
      </c>
    </row>
    <row r="728" spans="1:20" x14ac:dyDescent="0.25">
      <c r="A728" s="198"/>
      <c r="B728">
        <v>0</v>
      </c>
      <c r="C728">
        <v>103120753</v>
      </c>
      <c r="D728">
        <v>103129926</v>
      </c>
      <c r="E728">
        <v>103139099</v>
      </c>
      <c r="F728">
        <v>103148272</v>
      </c>
      <c r="G728" t="s">
        <v>18</v>
      </c>
      <c r="H728" t="s">
        <v>887</v>
      </c>
      <c r="I728" t="s">
        <v>26</v>
      </c>
      <c r="J728" t="s">
        <v>890</v>
      </c>
      <c r="K728" t="s">
        <v>611</v>
      </c>
      <c r="L728" t="s">
        <v>612</v>
      </c>
      <c r="M728" t="s">
        <v>891</v>
      </c>
      <c r="N728" t="s">
        <v>892</v>
      </c>
      <c r="O728" s="187" t="s">
        <v>139</v>
      </c>
      <c r="P728" t="s">
        <v>59</v>
      </c>
      <c r="Q728" t="s">
        <v>468</v>
      </c>
      <c r="R728" s="185">
        <v>42562.907500000001</v>
      </c>
      <c r="S728" s="185">
        <v>170251.63</v>
      </c>
      <c r="T728" s="186">
        <v>1</v>
      </c>
    </row>
    <row r="729" spans="1:20" x14ac:dyDescent="0.25">
      <c r="A729" s="198"/>
      <c r="B729">
        <v>0</v>
      </c>
      <c r="C729">
        <v>103120753</v>
      </c>
      <c r="D729">
        <v>103129926</v>
      </c>
      <c r="E729">
        <v>103139099</v>
      </c>
      <c r="F729">
        <v>103148272</v>
      </c>
      <c r="G729" t="s">
        <v>18</v>
      </c>
      <c r="H729" t="s">
        <v>887</v>
      </c>
      <c r="I729" t="s">
        <v>26</v>
      </c>
      <c r="J729" t="s">
        <v>890</v>
      </c>
      <c r="K729" t="s">
        <v>611</v>
      </c>
      <c r="L729" t="s">
        <v>612</v>
      </c>
      <c r="M729" t="s">
        <v>891</v>
      </c>
      <c r="N729" t="s">
        <v>892</v>
      </c>
      <c r="O729" s="187" t="s">
        <v>139</v>
      </c>
      <c r="P729" t="s">
        <v>88</v>
      </c>
      <c r="Q729" t="s">
        <v>471</v>
      </c>
      <c r="R729" s="185">
        <v>4888.1478153846201</v>
      </c>
      <c r="S729" s="185">
        <v>61101.847692307703</v>
      </c>
      <c r="T729" s="186">
        <v>1</v>
      </c>
    </row>
    <row r="730" spans="1:20" x14ac:dyDescent="0.25">
      <c r="A730" s="198"/>
      <c r="B730">
        <v>0</v>
      </c>
      <c r="C730">
        <v>103120753</v>
      </c>
      <c r="D730">
        <v>103129926</v>
      </c>
      <c r="E730">
        <v>103139099</v>
      </c>
      <c r="F730">
        <v>103148272</v>
      </c>
      <c r="G730" t="s">
        <v>18</v>
      </c>
      <c r="H730" t="s">
        <v>887</v>
      </c>
      <c r="I730" t="s">
        <v>26</v>
      </c>
      <c r="J730" t="s">
        <v>890</v>
      </c>
      <c r="K730" t="s">
        <v>611</v>
      </c>
      <c r="L730" t="s">
        <v>612</v>
      </c>
      <c r="M730" t="s">
        <v>891</v>
      </c>
      <c r="N730" t="s">
        <v>892</v>
      </c>
      <c r="O730" s="187" t="s">
        <v>139</v>
      </c>
      <c r="P730" t="s">
        <v>88</v>
      </c>
      <c r="Q730" t="s">
        <v>475</v>
      </c>
      <c r="R730" s="185">
        <v>29694.008838461501</v>
      </c>
      <c r="S730" s="185">
        <v>329933.431538462</v>
      </c>
      <c r="T730" s="186">
        <v>5</v>
      </c>
    </row>
    <row r="731" spans="1:20" x14ac:dyDescent="0.25">
      <c r="A731" s="198"/>
      <c r="B731">
        <v>0</v>
      </c>
      <c r="C731">
        <v>103120753</v>
      </c>
      <c r="D731">
        <v>103129926</v>
      </c>
      <c r="E731">
        <v>103139099</v>
      </c>
      <c r="F731">
        <v>103148272</v>
      </c>
      <c r="G731" t="s">
        <v>18</v>
      </c>
      <c r="H731" t="s">
        <v>887</v>
      </c>
      <c r="I731" t="s">
        <v>26</v>
      </c>
      <c r="J731" t="s">
        <v>890</v>
      </c>
      <c r="K731" t="s">
        <v>611</v>
      </c>
      <c r="L731" t="s">
        <v>612</v>
      </c>
      <c r="M731" t="s">
        <v>891</v>
      </c>
      <c r="N731" t="s">
        <v>892</v>
      </c>
      <c r="O731" s="187" t="s">
        <v>139</v>
      </c>
      <c r="P731" t="s">
        <v>88</v>
      </c>
      <c r="Q731" t="s">
        <v>465</v>
      </c>
      <c r="R731" s="185">
        <v>10325.081076923099</v>
      </c>
      <c r="S731" s="185">
        <v>103250.810769231</v>
      </c>
      <c r="T731" s="186">
        <v>1</v>
      </c>
    </row>
    <row r="732" spans="1:20" x14ac:dyDescent="0.25">
      <c r="A732" s="198"/>
      <c r="B732">
        <v>0</v>
      </c>
      <c r="C732">
        <v>103120753</v>
      </c>
      <c r="D732">
        <v>103129926</v>
      </c>
      <c r="E732">
        <v>103139099</v>
      </c>
      <c r="F732">
        <v>103148272</v>
      </c>
      <c r="G732" t="s">
        <v>18</v>
      </c>
      <c r="H732" t="s">
        <v>887</v>
      </c>
      <c r="I732" t="s">
        <v>26</v>
      </c>
      <c r="J732" t="s">
        <v>890</v>
      </c>
      <c r="K732" t="s">
        <v>611</v>
      </c>
      <c r="L732" t="s">
        <v>612</v>
      </c>
      <c r="M732" t="s">
        <v>891</v>
      </c>
      <c r="N732" t="s">
        <v>892</v>
      </c>
      <c r="O732" s="187" t="s">
        <v>139</v>
      </c>
      <c r="P732" t="s">
        <v>88</v>
      </c>
      <c r="Q732" t="s">
        <v>466</v>
      </c>
      <c r="R732" s="185">
        <v>18223.800230769299</v>
      </c>
      <c r="S732" s="185">
        <v>121492.00153846201</v>
      </c>
      <c r="T732" s="186">
        <v>1</v>
      </c>
    </row>
    <row r="733" spans="1:20" x14ac:dyDescent="0.25">
      <c r="A733" s="198"/>
      <c r="B733">
        <v>0</v>
      </c>
      <c r="C733">
        <v>103120753</v>
      </c>
      <c r="D733">
        <v>103129926</v>
      </c>
      <c r="E733">
        <v>103139099</v>
      </c>
      <c r="F733">
        <v>103148272</v>
      </c>
      <c r="G733" t="s">
        <v>18</v>
      </c>
      <c r="H733" t="s">
        <v>887</v>
      </c>
      <c r="I733" t="s">
        <v>26</v>
      </c>
      <c r="J733" t="s">
        <v>890</v>
      </c>
      <c r="K733" t="s">
        <v>611</v>
      </c>
      <c r="L733" t="s">
        <v>612</v>
      </c>
      <c r="M733" t="s">
        <v>891</v>
      </c>
      <c r="N733" t="s">
        <v>892</v>
      </c>
      <c r="O733" s="187" t="s">
        <v>139</v>
      </c>
      <c r="P733" t="s">
        <v>79</v>
      </c>
      <c r="Q733" t="s">
        <v>475</v>
      </c>
      <c r="R733" s="185">
        <v>6622.3406769230796</v>
      </c>
      <c r="S733" s="185">
        <v>73581.563076923107</v>
      </c>
      <c r="T733" s="186">
        <v>1</v>
      </c>
    </row>
    <row r="734" spans="1:20" x14ac:dyDescent="0.25">
      <c r="A734" s="198"/>
      <c r="B734">
        <v>0</v>
      </c>
      <c r="C734">
        <v>103120753</v>
      </c>
      <c r="D734">
        <v>103129926</v>
      </c>
      <c r="E734">
        <v>103139099</v>
      </c>
      <c r="F734">
        <v>103148272</v>
      </c>
      <c r="G734" t="s">
        <v>18</v>
      </c>
      <c r="H734" t="s">
        <v>887</v>
      </c>
      <c r="I734" t="s">
        <v>26</v>
      </c>
      <c r="J734" t="s">
        <v>890</v>
      </c>
      <c r="K734" t="s">
        <v>611</v>
      </c>
      <c r="L734" t="s">
        <v>612</v>
      </c>
      <c r="M734" t="s">
        <v>891</v>
      </c>
      <c r="N734" t="s">
        <v>892</v>
      </c>
      <c r="O734" s="187" t="s">
        <v>139</v>
      </c>
      <c r="P734" t="s">
        <v>79</v>
      </c>
      <c r="Q734" t="s">
        <v>466</v>
      </c>
      <c r="R734" s="185">
        <v>17817.503653846201</v>
      </c>
      <c r="S734" s="185">
        <v>118783.357692308</v>
      </c>
      <c r="T734" s="186">
        <v>1</v>
      </c>
    </row>
    <row r="735" spans="1:20" x14ac:dyDescent="0.25">
      <c r="A735" s="198"/>
      <c r="B735">
        <v>0</v>
      </c>
      <c r="C735">
        <v>103120753</v>
      </c>
      <c r="D735">
        <v>103129926</v>
      </c>
      <c r="E735">
        <v>103157445</v>
      </c>
      <c r="F735">
        <v>103157445</v>
      </c>
      <c r="G735" t="s">
        <v>18</v>
      </c>
      <c r="H735" t="s">
        <v>887</v>
      </c>
      <c r="I735" t="s">
        <v>26</v>
      </c>
      <c r="J735" t="s">
        <v>890</v>
      </c>
      <c r="K735" t="s">
        <v>617</v>
      </c>
      <c r="L735" t="s">
        <v>618</v>
      </c>
      <c r="M735"/>
      <c r="N735"/>
      <c r="O735" s="187" t="s">
        <v>139</v>
      </c>
      <c r="P735" t="s">
        <v>59</v>
      </c>
      <c r="Q735" t="s">
        <v>471</v>
      </c>
      <c r="R735" s="185">
        <v>79820.321476922996</v>
      </c>
      <c r="S735" s="185">
        <v>997754.01846153801</v>
      </c>
      <c r="T735" s="186">
        <v>16</v>
      </c>
    </row>
    <row r="736" spans="1:20" x14ac:dyDescent="0.25">
      <c r="A736" s="198"/>
      <c r="B736">
        <v>0</v>
      </c>
      <c r="C736">
        <v>103120753</v>
      </c>
      <c r="D736">
        <v>103129926</v>
      </c>
      <c r="E736">
        <v>103157445</v>
      </c>
      <c r="F736">
        <v>103157445</v>
      </c>
      <c r="G736" t="s">
        <v>18</v>
      </c>
      <c r="H736" t="s">
        <v>887</v>
      </c>
      <c r="I736" t="s">
        <v>26</v>
      </c>
      <c r="J736" t="s">
        <v>890</v>
      </c>
      <c r="K736" t="s">
        <v>617</v>
      </c>
      <c r="L736" t="s">
        <v>618</v>
      </c>
      <c r="M736"/>
      <c r="N736"/>
      <c r="O736" s="187" t="s">
        <v>139</v>
      </c>
      <c r="P736" t="s">
        <v>59</v>
      </c>
      <c r="Q736" t="s">
        <v>475</v>
      </c>
      <c r="R736" s="185">
        <v>309099.11026153999</v>
      </c>
      <c r="S736" s="185">
        <v>3434434.5584615399</v>
      </c>
      <c r="T736" s="186">
        <v>48</v>
      </c>
    </row>
    <row r="737" spans="1:20" x14ac:dyDescent="0.25">
      <c r="A737" s="198"/>
      <c r="B737">
        <v>0</v>
      </c>
      <c r="C737">
        <v>103120753</v>
      </c>
      <c r="D737">
        <v>103129926</v>
      </c>
      <c r="E737">
        <v>103157445</v>
      </c>
      <c r="F737">
        <v>103157445</v>
      </c>
      <c r="G737" t="s">
        <v>18</v>
      </c>
      <c r="H737" t="s">
        <v>887</v>
      </c>
      <c r="I737" t="s">
        <v>26</v>
      </c>
      <c r="J737" t="s">
        <v>890</v>
      </c>
      <c r="K737" t="s">
        <v>617</v>
      </c>
      <c r="L737" t="s">
        <v>618</v>
      </c>
      <c r="M737"/>
      <c r="N737"/>
      <c r="O737" s="187" t="s">
        <v>139</v>
      </c>
      <c r="P737" t="s">
        <v>59</v>
      </c>
      <c r="Q737" t="s">
        <v>465</v>
      </c>
      <c r="R737" s="185">
        <v>279109.66392307699</v>
      </c>
      <c r="S737" s="185">
        <v>2791096.6392307701</v>
      </c>
      <c r="T737" s="186">
        <v>34</v>
      </c>
    </row>
    <row r="738" spans="1:20" x14ac:dyDescent="0.25">
      <c r="A738" s="198"/>
      <c r="B738">
        <v>0</v>
      </c>
      <c r="C738">
        <v>103120753</v>
      </c>
      <c r="D738">
        <v>103129926</v>
      </c>
      <c r="E738">
        <v>103157445</v>
      </c>
      <c r="F738">
        <v>103157445</v>
      </c>
      <c r="G738" t="s">
        <v>18</v>
      </c>
      <c r="H738" t="s">
        <v>887</v>
      </c>
      <c r="I738" t="s">
        <v>26</v>
      </c>
      <c r="J738" t="s">
        <v>890</v>
      </c>
      <c r="K738" t="s">
        <v>617</v>
      </c>
      <c r="L738" t="s">
        <v>618</v>
      </c>
      <c r="M738"/>
      <c r="N738"/>
      <c r="O738" s="187" t="s">
        <v>139</v>
      </c>
      <c r="P738" t="s">
        <v>59</v>
      </c>
      <c r="Q738" t="s">
        <v>476</v>
      </c>
      <c r="R738" s="185">
        <v>162606.13407692299</v>
      </c>
      <c r="S738" s="185">
        <v>1626061.3407692299</v>
      </c>
      <c r="T738" s="186">
        <v>15</v>
      </c>
    </row>
    <row r="739" spans="1:20" x14ac:dyDescent="0.25">
      <c r="A739" s="198"/>
      <c r="B739">
        <v>0</v>
      </c>
      <c r="C739">
        <v>103120753</v>
      </c>
      <c r="D739">
        <v>103129926</v>
      </c>
      <c r="E739">
        <v>103157445</v>
      </c>
      <c r="F739">
        <v>103157445</v>
      </c>
      <c r="G739" t="s">
        <v>18</v>
      </c>
      <c r="H739" t="s">
        <v>887</v>
      </c>
      <c r="I739" t="s">
        <v>26</v>
      </c>
      <c r="J739" t="s">
        <v>890</v>
      </c>
      <c r="K739" t="s">
        <v>617</v>
      </c>
      <c r="L739" t="s">
        <v>618</v>
      </c>
      <c r="M739"/>
      <c r="N739"/>
      <c r="O739" s="187" t="s">
        <v>139</v>
      </c>
      <c r="P739" t="s">
        <v>59</v>
      </c>
      <c r="Q739" t="s">
        <v>466</v>
      </c>
      <c r="R739" s="185">
        <v>367072.59876923199</v>
      </c>
      <c r="S739" s="185">
        <v>2447150.65846154</v>
      </c>
      <c r="T739" s="186">
        <v>20</v>
      </c>
    </row>
    <row r="740" spans="1:20" x14ac:dyDescent="0.25">
      <c r="A740" s="198"/>
      <c r="B740">
        <v>0</v>
      </c>
      <c r="C740">
        <v>103120753</v>
      </c>
      <c r="D740">
        <v>103129926</v>
      </c>
      <c r="E740">
        <v>103157445</v>
      </c>
      <c r="F740">
        <v>103157445</v>
      </c>
      <c r="G740" t="s">
        <v>18</v>
      </c>
      <c r="H740" t="s">
        <v>887</v>
      </c>
      <c r="I740" t="s">
        <v>26</v>
      </c>
      <c r="J740" t="s">
        <v>890</v>
      </c>
      <c r="K740" t="s">
        <v>617</v>
      </c>
      <c r="L740" t="s">
        <v>618</v>
      </c>
      <c r="M740"/>
      <c r="N740"/>
      <c r="O740" s="187" t="s">
        <v>139</v>
      </c>
      <c r="P740" t="s">
        <v>59</v>
      </c>
      <c r="Q740" t="s">
        <v>467</v>
      </c>
      <c r="R740" s="185">
        <v>118292.70892307701</v>
      </c>
      <c r="S740" s="185">
        <v>591463.54461538501</v>
      </c>
      <c r="T740" s="186">
        <v>4</v>
      </c>
    </row>
    <row r="741" spans="1:20" x14ac:dyDescent="0.25">
      <c r="A741" s="198"/>
      <c r="B741">
        <v>0</v>
      </c>
      <c r="C741">
        <v>103120753</v>
      </c>
      <c r="D741">
        <v>103129926</v>
      </c>
      <c r="E741">
        <v>103157445</v>
      </c>
      <c r="F741">
        <v>103157445</v>
      </c>
      <c r="G741" t="s">
        <v>18</v>
      </c>
      <c r="H741" t="s">
        <v>887</v>
      </c>
      <c r="I741" t="s">
        <v>26</v>
      </c>
      <c r="J741" t="s">
        <v>890</v>
      </c>
      <c r="K741" t="s">
        <v>617</v>
      </c>
      <c r="L741" t="s">
        <v>618</v>
      </c>
      <c r="M741"/>
      <c r="N741"/>
      <c r="O741" s="187" t="s">
        <v>139</v>
      </c>
      <c r="P741" t="s">
        <v>59</v>
      </c>
      <c r="Q741" t="s">
        <v>468</v>
      </c>
      <c r="R741" s="185">
        <v>40173.840384615498</v>
      </c>
      <c r="S741" s="185">
        <v>160695.36153846199</v>
      </c>
      <c r="T741" s="186">
        <v>1</v>
      </c>
    </row>
    <row r="742" spans="1:20" x14ac:dyDescent="0.25">
      <c r="A742" s="198"/>
      <c r="B742">
        <v>0</v>
      </c>
      <c r="C742">
        <v>103120753</v>
      </c>
      <c r="D742">
        <v>103129926</v>
      </c>
      <c r="E742">
        <v>103157445</v>
      </c>
      <c r="F742">
        <v>103157445</v>
      </c>
      <c r="G742" t="s">
        <v>18</v>
      </c>
      <c r="H742" t="s">
        <v>887</v>
      </c>
      <c r="I742" t="s">
        <v>26</v>
      </c>
      <c r="J742" t="s">
        <v>890</v>
      </c>
      <c r="K742" t="s">
        <v>617</v>
      </c>
      <c r="L742" t="s">
        <v>618</v>
      </c>
      <c r="M742"/>
      <c r="N742"/>
      <c r="O742" s="187" t="s">
        <v>139</v>
      </c>
      <c r="P742" t="s">
        <v>59</v>
      </c>
      <c r="Q742" t="s">
        <v>478</v>
      </c>
      <c r="R742" s="185">
        <v>56147.792769230698</v>
      </c>
      <c r="S742" s="185">
        <v>187159.30923076899</v>
      </c>
      <c r="T742" s="186">
        <v>1</v>
      </c>
    </row>
    <row r="743" spans="1:20" x14ac:dyDescent="0.25">
      <c r="A743" s="198"/>
      <c r="B743">
        <v>0</v>
      </c>
      <c r="C743">
        <v>103120753</v>
      </c>
      <c r="D743">
        <v>103129926</v>
      </c>
      <c r="E743">
        <v>103175791</v>
      </c>
      <c r="F743">
        <v>103175791</v>
      </c>
      <c r="G743" t="s">
        <v>18</v>
      </c>
      <c r="H743" t="s">
        <v>887</v>
      </c>
      <c r="I743" t="s">
        <v>26</v>
      </c>
      <c r="J743" t="s">
        <v>890</v>
      </c>
      <c r="K743" t="s">
        <v>273</v>
      </c>
      <c r="L743" t="s">
        <v>274</v>
      </c>
      <c r="M743"/>
      <c r="N743"/>
      <c r="O743" s="187" t="s">
        <v>139</v>
      </c>
      <c r="P743" t="s">
        <v>59</v>
      </c>
      <c r="Q743" t="s">
        <v>474</v>
      </c>
      <c r="R743" s="185">
        <v>3868.9665230769201</v>
      </c>
      <c r="S743" s="185">
        <v>64482.775384615401</v>
      </c>
      <c r="T743" s="186">
        <v>1</v>
      </c>
    </row>
    <row r="744" spans="1:20" x14ac:dyDescent="0.25">
      <c r="A744" s="198"/>
      <c r="B744">
        <v>0</v>
      </c>
      <c r="C744">
        <v>103120753</v>
      </c>
      <c r="D744">
        <v>103129926</v>
      </c>
      <c r="E744">
        <v>103175791</v>
      </c>
      <c r="F744">
        <v>103175791</v>
      </c>
      <c r="G744" t="s">
        <v>18</v>
      </c>
      <c r="H744" t="s">
        <v>887</v>
      </c>
      <c r="I744" t="s">
        <v>26</v>
      </c>
      <c r="J744" t="s">
        <v>890</v>
      </c>
      <c r="K744" t="s">
        <v>273</v>
      </c>
      <c r="L744" t="s">
        <v>274</v>
      </c>
      <c r="M744"/>
      <c r="N744"/>
      <c r="O744" s="187" t="s">
        <v>139</v>
      </c>
      <c r="P744" t="s">
        <v>59</v>
      </c>
      <c r="Q744" t="s">
        <v>471</v>
      </c>
      <c r="R744" s="185">
        <v>5756.48123076923</v>
      </c>
      <c r="S744" s="185">
        <v>71956.015384615399</v>
      </c>
      <c r="T744" s="186">
        <v>1</v>
      </c>
    </row>
    <row r="745" spans="1:20" x14ac:dyDescent="0.25">
      <c r="A745" s="198"/>
      <c r="B745">
        <v>0</v>
      </c>
      <c r="C745">
        <v>103120753</v>
      </c>
      <c r="D745">
        <v>103129926</v>
      </c>
      <c r="E745">
        <v>103175791</v>
      </c>
      <c r="F745">
        <v>103175791</v>
      </c>
      <c r="G745" t="s">
        <v>18</v>
      </c>
      <c r="H745" t="s">
        <v>887</v>
      </c>
      <c r="I745" t="s">
        <v>26</v>
      </c>
      <c r="J745" t="s">
        <v>890</v>
      </c>
      <c r="K745" t="s">
        <v>273</v>
      </c>
      <c r="L745" t="s">
        <v>274</v>
      </c>
      <c r="M745"/>
      <c r="N745"/>
      <c r="O745" s="187" t="s">
        <v>139</v>
      </c>
      <c r="P745" t="s">
        <v>59</v>
      </c>
      <c r="Q745" t="s">
        <v>475</v>
      </c>
      <c r="R745" s="185">
        <v>220755.62900769201</v>
      </c>
      <c r="S745" s="185">
        <v>2452840.32230769</v>
      </c>
      <c r="T745" s="186">
        <v>31</v>
      </c>
    </row>
    <row r="746" spans="1:20" x14ac:dyDescent="0.25">
      <c r="A746" s="198"/>
      <c r="B746">
        <v>0</v>
      </c>
      <c r="C746">
        <v>103120753</v>
      </c>
      <c r="D746">
        <v>103129926</v>
      </c>
      <c r="E746">
        <v>103175791</v>
      </c>
      <c r="F746">
        <v>103175791</v>
      </c>
      <c r="G746" t="s">
        <v>18</v>
      </c>
      <c r="H746" t="s">
        <v>887</v>
      </c>
      <c r="I746" t="s">
        <v>26</v>
      </c>
      <c r="J746" t="s">
        <v>890</v>
      </c>
      <c r="K746" t="s">
        <v>273</v>
      </c>
      <c r="L746" t="s">
        <v>274</v>
      </c>
      <c r="M746"/>
      <c r="N746"/>
      <c r="O746" s="187" t="s">
        <v>139</v>
      </c>
      <c r="P746" t="s">
        <v>59</v>
      </c>
      <c r="Q746" t="s">
        <v>465</v>
      </c>
      <c r="R746" s="185">
        <v>323599.89376923098</v>
      </c>
      <c r="S746" s="185">
        <v>3235998.9376923102</v>
      </c>
      <c r="T746" s="186">
        <v>33</v>
      </c>
    </row>
    <row r="747" spans="1:20" x14ac:dyDescent="0.25">
      <c r="A747" s="198"/>
      <c r="B747">
        <v>0</v>
      </c>
      <c r="C747">
        <v>103120753</v>
      </c>
      <c r="D747">
        <v>103129926</v>
      </c>
      <c r="E747">
        <v>103175791</v>
      </c>
      <c r="F747">
        <v>103175791</v>
      </c>
      <c r="G747" t="s">
        <v>18</v>
      </c>
      <c r="H747" t="s">
        <v>887</v>
      </c>
      <c r="I747" t="s">
        <v>26</v>
      </c>
      <c r="J747" t="s">
        <v>890</v>
      </c>
      <c r="K747" t="s">
        <v>273</v>
      </c>
      <c r="L747" t="s">
        <v>274</v>
      </c>
      <c r="M747"/>
      <c r="N747"/>
      <c r="O747" s="187" t="s">
        <v>139</v>
      </c>
      <c r="P747" t="s">
        <v>59</v>
      </c>
      <c r="Q747" t="s">
        <v>476</v>
      </c>
      <c r="R747" s="185">
        <v>198114.08330769101</v>
      </c>
      <c r="S747" s="185">
        <v>1981140.8330769199</v>
      </c>
      <c r="T747" s="186">
        <v>19</v>
      </c>
    </row>
    <row r="748" spans="1:20" x14ac:dyDescent="0.25">
      <c r="A748" s="198"/>
      <c r="B748">
        <v>0</v>
      </c>
      <c r="C748">
        <v>103120753</v>
      </c>
      <c r="D748">
        <v>103129926</v>
      </c>
      <c r="E748">
        <v>103175791</v>
      </c>
      <c r="F748">
        <v>103175791</v>
      </c>
      <c r="G748" t="s">
        <v>18</v>
      </c>
      <c r="H748" t="s">
        <v>887</v>
      </c>
      <c r="I748" t="s">
        <v>26</v>
      </c>
      <c r="J748" t="s">
        <v>890</v>
      </c>
      <c r="K748" t="s">
        <v>273</v>
      </c>
      <c r="L748" t="s">
        <v>274</v>
      </c>
      <c r="M748"/>
      <c r="N748"/>
      <c r="O748" s="187" t="s">
        <v>139</v>
      </c>
      <c r="P748" t="s">
        <v>59</v>
      </c>
      <c r="Q748" t="s">
        <v>466</v>
      </c>
      <c r="R748" s="185">
        <v>427416.405346154</v>
      </c>
      <c r="S748" s="185">
        <v>2849442.7023076899</v>
      </c>
      <c r="T748" s="186">
        <v>25</v>
      </c>
    </row>
    <row r="749" spans="1:20" x14ac:dyDescent="0.25">
      <c r="A749" s="198"/>
      <c r="B749">
        <v>0</v>
      </c>
      <c r="C749">
        <v>103120753</v>
      </c>
      <c r="D749">
        <v>103129926</v>
      </c>
      <c r="E749">
        <v>103175791</v>
      </c>
      <c r="F749">
        <v>103175791</v>
      </c>
      <c r="G749" t="s">
        <v>18</v>
      </c>
      <c r="H749" t="s">
        <v>887</v>
      </c>
      <c r="I749" t="s">
        <v>26</v>
      </c>
      <c r="J749" t="s">
        <v>890</v>
      </c>
      <c r="K749" t="s">
        <v>273</v>
      </c>
      <c r="L749" t="s">
        <v>274</v>
      </c>
      <c r="M749"/>
      <c r="N749"/>
      <c r="O749" s="187" t="s">
        <v>139</v>
      </c>
      <c r="P749" t="s">
        <v>59</v>
      </c>
      <c r="Q749" t="s">
        <v>467</v>
      </c>
      <c r="R749" s="185">
        <v>207657.29661538501</v>
      </c>
      <c r="S749" s="185">
        <v>1038286.48307692</v>
      </c>
      <c r="T749" s="186">
        <v>7</v>
      </c>
    </row>
    <row r="750" spans="1:20" x14ac:dyDescent="0.25">
      <c r="A750" s="198"/>
      <c r="B750">
        <v>0</v>
      </c>
      <c r="C750">
        <v>103120753</v>
      </c>
      <c r="D750">
        <v>103129926</v>
      </c>
      <c r="E750">
        <v>103175791</v>
      </c>
      <c r="F750">
        <v>103175791</v>
      </c>
      <c r="G750" t="s">
        <v>18</v>
      </c>
      <c r="H750" t="s">
        <v>887</v>
      </c>
      <c r="I750" t="s">
        <v>26</v>
      </c>
      <c r="J750" t="s">
        <v>890</v>
      </c>
      <c r="K750" t="s">
        <v>273</v>
      </c>
      <c r="L750" t="s">
        <v>274</v>
      </c>
      <c r="M750"/>
      <c r="N750"/>
      <c r="O750" s="187" t="s">
        <v>139</v>
      </c>
      <c r="P750" t="s">
        <v>59</v>
      </c>
      <c r="Q750" t="s">
        <v>478</v>
      </c>
      <c r="R750" s="185">
        <v>60614.984769230701</v>
      </c>
      <c r="S750" s="185">
        <v>202049.94923076901</v>
      </c>
      <c r="T750" s="186">
        <v>1</v>
      </c>
    </row>
    <row r="751" spans="1:20" x14ac:dyDescent="0.25">
      <c r="A751" s="198"/>
      <c r="B751">
        <v>0</v>
      </c>
      <c r="C751">
        <v>103120753</v>
      </c>
      <c r="D751">
        <v>103129926</v>
      </c>
      <c r="E751">
        <v>103175791</v>
      </c>
      <c r="F751">
        <v>103175791</v>
      </c>
      <c r="G751" t="s">
        <v>18</v>
      </c>
      <c r="H751" t="s">
        <v>887</v>
      </c>
      <c r="I751" t="s">
        <v>26</v>
      </c>
      <c r="J751" t="s">
        <v>890</v>
      </c>
      <c r="K751" t="s">
        <v>273</v>
      </c>
      <c r="L751" t="s">
        <v>274</v>
      </c>
      <c r="M751"/>
      <c r="N751"/>
      <c r="O751" s="187" t="s">
        <v>139</v>
      </c>
      <c r="P751" t="s">
        <v>88</v>
      </c>
      <c r="Q751" t="s">
        <v>475</v>
      </c>
      <c r="R751" s="185">
        <v>70277.620015384498</v>
      </c>
      <c r="S751" s="185">
        <v>780862.44461538503</v>
      </c>
      <c r="T751" s="186">
        <v>10</v>
      </c>
    </row>
    <row r="752" spans="1:20" x14ac:dyDescent="0.25">
      <c r="A752" s="198"/>
      <c r="B752">
        <v>0</v>
      </c>
      <c r="C752">
        <v>103120753</v>
      </c>
      <c r="D752">
        <v>103129926</v>
      </c>
      <c r="E752">
        <v>103175791</v>
      </c>
      <c r="F752">
        <v>103175791</v>
      </c>
      <c r="G752" t="s">
        <v>18</v>
      </c>
      <c r="H752" t="s">
        <v>887</v>
      </c>
      <c r="I752" t="s">
        <v>26</v>
      </c>
      <c r="J752" t="s">
        <v>890</v>
      </c>
      <c r="K752" t="s">
        <v>273</v>
      </c>
      <c r="L752" t="s">
        <v>274</v>
      </c>
      <c r="M752"/>
      <c r="N752"/>
      <c r="O752" s="187" t="s">
        <v>139</v>
      </c>
      <c r="P752" t="s">
        <v>88</v>
      </c>
      <c r="Q752" t="s">
        <v>465</v>
      </c>
      <c r="R752" s="185">
        <v>74965.561538461494</v>
      </c>
      <c r="S752" s="185">
        <v>749655.61538461503</v>
      </c>
      <c r="T752" s="186">
        <v>7</v>
      </c>
    </row>
    <row r="753" spans="1:20" x14ac:dyDescent="0.25">
      <c r="A753" s="198"/>
      <c r="B753">
        <v>0</v>
      </c>
      <c r="C753">
        <v>103120753</v>
      </c>
      <c r="D753">
        <v>103129926</v>
      </c>
      <c r="E753">
        <v>103175791</v>
      </c>
      <c r="F753">
        <v>103175791</v>
      </c>
      <c r="G753" t="s">
        <v>18</v>
      </c>
      <c r="H753" t="s">
        <v>887</v>
      </c>
      <c r="I753" t="s">
        <v>26</v>
      </c>
      <c r="J753" t="s">
        <v>890</v>
      </c>
      <c r="K753" t="s">
        <v>273</v>
      </c>
      <c r="L753" t="s">
        <v>274</v>
      </c>
      <c r="M753"/>
      <c r="N753"/>
      <c r="O753" s="187" t="s">
        <v>139</v>
      </c>
      <c r="P753" t="s">
        <v>88</v>
      </c>
      <c r="Q753" t="s">
        <v>476</v>
      </c>
      <c r="R753" s="185">
        <v>22573.8639230769</v>
      </c>
      <c r="S753" s="185">
        <v>225738.63923076901</v>
      </c>
      <c r="T753" s="186">
        <v>2</v>
      </c>
    </row>
    <row r="754" spans="1:20" x14ac:dyDescent="0.25">
      <c r="A754" s="198"/>
      <c r="B754">
        <v>0</v>
      </c>
      <c r="C754">
        <v>103120753</v>
      </c>
      <c r="D754">
        <v>103129926</v>
      </c>
      <c r="E754">
        <v>103175791</v>
      </c>
      <c r="F754">
        <v>103175791</v>
      </c>
      <c r="G754" t="s">
        <v>18</v>
      </c>
      <c r="H754" t="s">
        <v>887</v>
      </c>
      <c r="I754" t="s">
        <v>26</v>
      </c>
      <c r="J754" t="s">
        <v>890</v>
      </c>
      <c r="K754" t="s">
        <v>273</v>
      </c>
      <c r="L754" t="s">
        <v>274</v>
      </c>
      <c r="M754"/>
      <c r="N754"/>
      <c r="O754" s="187" t="s">
        <v>139</v>
      </c>
      <c r="P754" t="s">
        <v>88</v>
      </c>
      <c r="Q754" t="s">
        <v>466</v>
      </c>
      <c r="R754" s="185">
        <v>34401.142038461498</v>
      </c>
      <c r="S754" s="185">
        <v>229340.94692307699</v>
      </c>
      <c r="T754" s="186">
        <v>2</v>
      </c>
    </row>
    <row r="755" spans="1:20" x14ac:dyDescent="0.25">
      <c r="A755" s="198"/>
      <c r="B755">
        <v>0</v>
      </c>
      <c r="C755">
        <v>103120753</v>
      </c>
      <c r="D755">
        <v>103129926</v>
      </c>
      <c r="E755">
        <v>103175791</v>
      </c>
      <c r="F755">
        <v>103175791</v>
      </c>
      <c r="G755" t="s">
        <v>18</v>
      </c>
      <c r="H755" t="s">
        <v>887</v>
      </c>
      <c r="I755" t="s">
        <v>26</v>
      </c>
      <c r="J755" t="s">
        <v>890</v>
      </c>
      <c r="K755" t="s">
        <v>273</v>
      </c>
      <c r="L755" t="s">
        <v>274</v>
      </c>
      <c r="M755"/>
      <c r="N755"/>
      <c r="O755" s="187" t="s">
        <v>139</v>
      </c>
      <c r="P755" t="s">
        <v>79</v>
      </c>
      <c r="Q755" t="s">
        <v>475</v>
      </c>
      <c r="R755" s="185">
        <v>39366.992679230701</v>
      </c>
      <c r="S755" s="185">
        <v>437411.02976923098</v>
      </c>
      <c r="T755" s="186">
        <v>6</v>
      </c>
    </row>
    <row r="756" spans="1:20" x14ac:dyDescent="0.25">
      <c r="A756" s="198"/>
      <c r="B756">
        <v>0</v>
      </c>
      <c r="C756">
        <v>103120753</v>
      </c>
      <c r="D756">
        <v>103129926</v>
      </c>
      <c r="E756">
        <v>103175791</v>
      </c>
      <c r="F756">
        <v>103175791</v>
      </c>
      <c r="G756" t="s">
        <v>18</v>
      </c>
      <c r="H756" t="s">
        <v>887</v>
      </c>
      <c r="I756" t="s">
        <v>26</v>
      </c>
      <c r="J756" t="s">
        <v>890</v>
      </c>
      <c r="K756" t="s">
        <v>273</v>
      </c>
      <c r="L756" t="s">
        <v>274</v>
      </c>
      <c r="M756"/>
      <c r="N756"/>
      <c r="O756" s="187" t="s">
        <v>139</v>
      </c>
      <c r="P756" t="s">
        <v>79</v>
      </c>
      <c r="Q756" t="s">
        <v>465</v>
      </c>
      <c r="R756" s="185">
        <v>9471.9273846153901</v>
      </c>
      <c r="S756" s="185">
        <v>94719.273846153897</v>
      </c>
      <c r="T756" s="186">
        <v>1</v>
      </c>
    </row>
    <row r="757" spans="1:20" x14ac:dyDescent="0.25">
      <c r="A757" s="198"/>
      <c r="B757">
        <v>0</v>
      </c>
      <c r="C757">
        <v>103120753</v>
      </c>
      <c r="D757">
        <v>103129926</v>
      </c>
      <c r="E757">
        <v>103175791</v>
      </c>
      <c r="F757">
        <v>103175791</v>
      </c>
      <c r="G757" t="s">
        <v>18</v>
      </c>
      <c r="H757" t="s">
        <v>887</v>
      </c>
      <c r="I757" t="s">
        <v>26</v>
      </c>
      <c r="J757" t="s">
        <v>890</v>
      </c>
      <c r="K757" t="s">
        <v>273</v>
      </c>
      <c r="L757" t="s">
        <v>274</v>
      </c>
      <c r="M757"/>
      <c r="N757"/>
      <c r="O757" s="187" t="s">
        <v>139</v>
      </c>
      <c r="P757" t="s">
        <v>79</v>
      </c>
      <c r="Q757" t="s">
        <v>476</v>
      </c>
      <c r="R757" s="185">
        <v>12166.6992307692</v>
      </c>
      <c r="S757" s="185">
        <v>121666.99230769199</v>
      </c>
      <c r="T757" s="186">
        <v>1</v>
      </c>
    </row>
    <row r="758" spans="1:20" x14ac:dyDescent="0.25">
      <c r="A758" s="198"/>
      <c r="B758">
        <v>0</v>
      </c>
      <c r="C758">
        <v>103120753</v>
      </c>
      <c r="D758">
        <v>103129926</v>
      </c>
      <c r="E758">
        <v>103175791</v>
      </c>
      <c r="F758">
        <v>103175791</v>
      </c>
      <c r="G758" t="s">
        <v>18</v>
      </c>
      <c r="H758" t="s">
        <v>887</v>
      </c>
      <c r="I758" t="s">
        <v>26</v>
      </c>
      <c r="J758" t="s">
        <v>890</v>
      </c>
      <c r="K758" t="s">
        <v>273</v>
      </c>
      <c r="L758" t="s">
        <v>274</v>
      </c>
      <c r="M758"/>
      <c r="N758"/>
      <c r="O758" s="187" t="s">
        <v>139</v>
      </c>
      <c r="P758" t="s">
        <v>79</v>
      </c>
      <c r="Q758" t="s">
        <v>466</v>
      </c>
      <c r="R758" s="185">
        <v>34822.304538461503</v>
      </c>
      <c r="S758" s="185">
        <v>232148.69692307699</v>
      </c>
      <c r="T758" s="186">
        <v>2</v>
      </c>
    </row>
    <row r="759" spans="1:20" x14ac:dyDescent="0.25">
      <c r="A759" s="198"/>
      <c r="B759">
        <v>0</v>
      </c>
      <c r="C759">
        <v>103120753</v>
      </c>
      <c r="D759">
        <v>103129926</v>
      </c>
      <c r="E759">
        <v>103175791</v>
      </c>
      <c r="F759">
        <v>103180377</v>
      </c>
      <c r="G759" t="s">
        <v>18</v>
      </c>
      <c r="H759" t="s">
        <v>887</v>
      </c>
      <c r="I759" t="s">
        <v>26</v>
      </c>
      <c r="J759" t="s">
        <v>890</v>
      </c>
      <c r="K759" t="s">
        <v>273</v>
      </c>
      <c r="L759" t="s">
        <v>274</v>
      </c>
      <c r="M759" t="s">
        <v>453</v>
      </c>
      <c r="N759" t="s">
        <v>452</v>
      </c>
      <c r="O759" s="187" t="s">
        <v>139</v>
      </c>
      <c r="P759" t="s">
        <v>59</v>
      </c>
      <c r="Q759" t="s">
        <v>471</v>
      </c>
      <c r="R759" s="185">
        <v>20054.902830769199</v>
      </c>
      <c r="S759" s="185">
        <v>250686.28538461501</v>
      </c>
      <c r="T759" s="186">
        <v>4</v>
      </c>
    </row>
    <row r="760" spans="1:20" x14ac:dyDescent="0.25">
      <c r="A760" s="198"/>
      <c r="B760">
        <v>0</v>
      </c>
      <c r="C760">
        <v>103120753</v>
      </c>
      <c r="D760">
        <v>103129926</v>
      </c>
      <c r="E760">
        <v>103175791</v>
      </c>
      <c r="F760">
        <v>103180377</v>
      </c>
      <c r="G760" t="s">
        <v>18</v>
      </c>
      <c r="H760" t="s">
        <v>887</v>
      </c>
      <c r="I760" t="s">
        <v>26</v>
      </c>
      <c r="J760" t="s">
        <v>890</v>
      </c>
      <c r="K760" t="s">
        <v>273</v>
      </c>
      <c r="L760" t="s">
        <v>274</v>
      </c>
      <c r="M760" t="s">
        <v>453</v>
      </c>
      <c r="N760" t="s">
        <v>452</v>
      </c>
      <c r="O760" s="187" t="s">
        <v>139</v>
      </c>
      <c r="P760" t="s">
        <v>59</v>
      </c>
      <c r="Q760" t="s">
        <v>465</v>
      </c>
      <c r="R760" s="185">
        <v>31939.025000000001</v>
      </c>
      <c r="S760" s="185">
        <v>319390.25</v>
      </c>
      <c r="T760" s="186">
        <v>4</v>
      </c>
    </row>
    <row r="761" spans="1:20" x14ac:dyDescent="0.25">
      <c r="A761" s="198"/>
      <c r="B761">
        <v>0</v>
      </c>
      <c r="C761">
        <v>103120753</v>
      </c>
      <c r="D761">
        <v>103129926</v>
      </c>
      <c r="E761">
        <v>103175791</v>
      </c>
      <c r="F761">
        <v>103180377</v>
      </c>
      <c r="G761" t="s">
        <v>18</v>
      </c>
      <c r="H761" t="s">
        <v>887</v>
      </c>
      <c r="I761" t="s">
        <v>26</v>
      </c>
      <c r="J761" t="s">
        <v>890</v>
      </c>
      <c r="K761" t="s">
        <v>273</v>
      </c>
      <c r="L761" t="s">
        <v>274</v>
      </c>
      <c r="M761" t="s">
        <v>453</v>
      </c>
      <c r="N761" t="s">
        <v>452</v>
      </c>
      <c r="O761" s="187" t="s">
        <v>139</v>
      </c>
      <c r="P761" t="s">
        <v>59</v>
      </c>
      <c r="Q761" t="s">
        <v>476</v>
      </c>
      <c r="R761" s="185">
        <v>183023.36284615399</v>
      </c>
      <c r="S761" s="185">
        <v>1830233.62846154</v>
      </c>
      <c r="T761" s="186">
        <v>18</v>
      </c>
    </row>
    <row r="762" spans="1:20" x14ac:dyDescent="0.25">
      <c r="A762" s="198"/>
      <c r="B762">
        <v>0</v>
      </c>
      <c r="C762">
        <v>103120753</v>
      </c>
      <c r="D762">
        <v>103129926</v>
      </c>
      <c r="E762">
        <v>103175791</v>
      </c>
      <c r="F762">
        <v>103180377</v>
      </c>
      <c r="G762" t="s">
        <v>18</v>
      </c>
      <c r="H762" t="s">
        <v>887</v>
      </c>
      <c r="I762" t="s">
        <v>26</v>
      </c>
      <c r="J762" t="s">
        <v>890</v>
      </c>
      <c r="K762" t="s">
        <v>273</v>
      </c>
      <c r="L762" t="s">
        <v>274</v>
      </c>
      <c r="M762" t="s">
        <v>453</v>
      </c>
      <c r="N762" t="s">
        <v>452</v>
      </c>
      <c r="O762" s="187" t="s">
        <v>139</v>
      </c>
      <c r="P762" t="s">
        <v>59</v>
      </c>
      <c r="Q762" t="s">
        <v>466</v>
      </c>
      <c r="R762" s="185">
        <v>122718.525923077</v>
      </c>
      <c r="S762" s="185">
        <v>818123.50615384604</v>
      </c>
      <c r="T762" s="186">
        <v>7</v>
      </c>
    </row>
    <row r="763" spans="1:20" x14ac:dyDescent="0.25">
      <c r="A763" s="198"/>
      <c r="B763">
        <v>0</v>
      </c>
      <c r="C763">
        <v>103120753</v>
      </c>
      <c r="D763">
        <v>103129926</v>
      </c>
      <c r="E763">
        <v>103175791</v>
      </c>
      <c r="F763">
        <v>103180377</v>
      </c>
      <c r="G763" t="s">
        <v>18</v>
      </c>
      <c r="H763" t="s">
        <v>887</v>
      </c>
      <c r="I763" t="s">
        <v>26</v>
      </c>
      <c r="J763" t="s">
        <v>890</v>
      </c>
      <c r="K763" t="s">
        <v>273</v>
      </c>
      <c r="L763" t="s">
        <v>274</v>
      </c>
      <c r="M763" t="s">
        <v>453</v>
      </c>
      <c r="N763" t="s">
        <v>452</v>
      </c>
      <c r="O763" s="187" t="s">
        <v>139</v>
      </c>
      <c r="P763" t="s">
        <v>59</v>
      </c>
      <c r="Q763" t="s">
        <v>467</v>
      </c>
      <c r="R763" s="185">
        <v>137830.53353846201</v>
      </c>
      <c r="S763" s="185">
        <v>689152.66769230796</v>
      </c>
      <c r="T763" s="186">
        <v>5</v>
      </c>
    </row>
    <row r="764" spans="1:20" x14ac:dyDescent="0.25">
      <c r="A764" s="198"/>
      <c r="B764">
        <v>0</v>
      </c>
      <c r="C764">
        <v>103120753</v>
      </c>
      <c r="D764">
        <v>103129926</v>
      </c>
      <c r="E764">
        <v>103175791</v>
      </c>
      <c r="F764">
        <v>103180377</v>
      </c>
      <c r="G764" t="s">
        <v>18</v>
      </c>
      <c r="H764" t="s">
        <v>887</v>
      </c>
      <c r="I764" t="s">
        <v>26</v>
      </c>
      <c r="J764" t="s">
        <v>890</v>
      </c>
      <c r="K764" t="s">
        <v>273</v>
      </c>
      <c r="L764" t="s">
        <v>274</v>
      </c>
      <c r="M764" t="s">
        <v>453</v>
      </c>
      <c r="N764" t="s">
        <v>452</v>
      </c>
      <c r="O764" s="187" t="s">
        <v>139</v>
      </c>
      <c r="P764" t="s">
        <v>59</v>
      </c>
      <c r="Q764" t="s">
        <v>468</v>
      </c>
      <c r="R764" s="185">
        <v>48170.053269230797</v>
      </c>
      <c r="S764" s="185">
        <v>192680.21307692301</v>
      </c>
      <c r="T764" s="186">
        <v>1</v>
      </c>
    </row>
    <row r="765" spans="1:20" x14ac:dyDescent="0.25">
      <c r="A765" s="198"/>
      <c r="B765">
        <v>0</v>
      </c>
      <c r="C765">
        <v>103120753</v>
      </c>
      <c r="D765">
        <v>103129926</v>
      </c>
      <c r="E765">
        <v>103175791</v>
      </c>
      <c r="F765">
        <v>103180377</v>
      </c>
      <c r="G765" t="s">
        <v>18</v>
      </c>
      <c r="H765" t="s">
        <v>887</v>
      </c>
      <c r="I765" t="s">
        <v>26</v>
      </c>
      <c r="J765" t="s">
        <v>890</v>
      </c>
      <c r="K765" t="s">
        <v>273</v>
      </c>
      <c r="L765" t="s">
        <v>274</v>
      </c>
      <c r="M765" t="s">
        <v>453</v>
      </c>
      <c r="N765" t="s">
        <v>452</v>
      </c>
      <c r="O765" s="187" t="s">
        <v>139</v>
      </c>
      <c r="P765" t="s">
        <v>66</v>
      </c>
      <c r="Q765" t="s">
        <v>471</v>
      </c>
      <c r="R765" s="185">
        <v>5022.2947692307698</v>
      </c>
      <c r="S765" s="185">
        <v>62778.684615384598</v>
      </c>
      <c r="T765" s="186">
        <v>1</v>
      </c>
    </row>
    <row r="766" spans="1:20" x14ac:dyDescent="0.25">
      <c r="A766" s="198"/>
      <c r="B766">
        <v>0</v>
      </c>
      <c r="C766">
        <v>103120753</v>
      </c>
      <c r="D766">
        <v>103129926</v>
      </c>
      <c r="E766">
        <v>103175791</v>
      </c>
      <c r="F766">
        <v>103180377</v>
      </c>
      <c r="G766" t="s">
        <v>18</v>
      </c>
      <c r="H766" t="s">
        <v>887</v>
      </c>
      <c r="I766" t="s">
        <v>26</v>
      </c>
      <c r="J766" t="s">
        <v>890</v>
      </c>
      <c r="K766" t="s">
        <v>273</v>
      </c>
      <c r="L766" t="s">
        <v>274</v>
      </c>
      <c r="M766" t="s">
        <v>453</v>
      </c>
      <c r="N766" t="s">
        <v>452</v>
      </c>
      <c r="O766" s="187" t="s">
        <v>139</v>
      </c>
      <c r="P766" t="s">
        <v>66</v>
      </c>
      <c r="Q766" t="s">
        <v>475</v>
      </c>
      <c r="R766" s="185">
        <v>2855.7713076923101</v>
      </c>
      <c r="S766" s="185">
        <v>31730.7923076923</v>
      </c>
      <c r="T766" s="186">
        <v>1</v>
      </c>
    </row>
    <row r="767" spans="1:20" x14ac:dyDescent="0.25">
      <c r="A767" s="198"/>
      <c r="B767">
        <v>0</v>
      </c>
      <c r="C767">
        <v>103120753</v>
      </c>
      <c r="D767">
        <v>103129926</v>
      </c>
      <c r="E767">
        <v>103175791</v>
      </c>
      <c r="F767">
        <v>103180377</v>
      </c>
      <c r="G767" t="s">
        <v>18</v>
      </c>
      <c r="H767" t="s">
        <v>887</v>
      </c>
      <c r="I767" t="s">
        <v>26</v>
      </c>
      <c r="J767" t="s">
        <v>890</v>
      </c>
      <c r="K767" t="s">
        <v>273</v>
      </c>
      <c r="L767" t="s">
        <v>274</v>
      </c>
      <c r="M767" t="s">
        <v>453</v>
      </c>
      <c r="N767" t="s">
        <v>452</v>
      </c>
      <c r="O767" s="187" t="s">
        <v>139</v>
      </c>
      <c r="P767" t="s">
        <v>66</v>
      </c>
      <c r="Q767" t="s">
        <v>476</v>
      </c>
      <c r="R767" s="185">
        <v>50047.449230769198</v>
      </c>
      <c r="S767" s="185">
        <v>500474.49230769201</v>
      </c>
      <c r="T767" s="186">
        <v>5</v>
      </c>
    </row>
    <row r="768" spans="1:20" x14ac:dyDescent="0.25">
      <c r="A768" s="198"/>
      <c r="B768">
        <v>0</v>
      </c>
      <c r="C768">
        <v>103120753</v>
      </c>
      <c r="D768">
        <v>103129926</v>
      </c>
      <c r="E768">
        <v>103175791</v>
      </c>
      <c r="F768">
        <v>103180377</v>
      </c>
      <c r="G768" t="s">
        <v>18</v>
      </c>
      <c r="H768" t="s">
        <v>887</v>
      </c>
      <c r="I768" t="s">
        <v>26</v>
      </c>
      <c r="J768" t="s">
        <v>890</v>
      </c>
      <c r="K768" t="s">
        <v>273</v>
      </c>
      <c r="L768" t="s">
        <v>274</v>
      </c>
      <c r="M768" t="s">
        <v>453</v>
      </c>
      <c r="N768" t="s">
        <v>452</v>
      </c>
      <c r="O768" s="187" t="s">
        <v>139</v>
      </c>
      <c r="P768" t="s">
        <v>66</v>
      </c>
      <c r="Q768" t="s">
        <v>466</v>
      </c>
      <c r="R768" s="185">
        <v>16910.179961538499</v>
      </c>
      <c r="S768" s="185">
        <v>112734.53307692301</v>
      </c>
      <c r="T768" s="186">
        <v>1</v>
      </c>
    </row>
    <row r="769" spans="1:20" x14ac:dyDescent="0.25">
      <c r="A769" s="198"/>
      <c r="B769">
        <v>0</v>
      </c>
      <c r="C769">
        <v>103120753</v>
      </c>
      <c r="D769">
        <v>103129926</v>
      </c>
      <c r="E769">
        <v>103175791</v>
      </c>
      <c r="F769">
        <v>103180377</v>
      </c>
      <c r="G769" t="s">
        <v>18</v>
      </c>
      <c r="H769" t="s">
        <v>887</v>
      </c>
      <c r="I769" t="s">
        <v>26</v>
      </c>
      <c r="J769" t="s">
        <v>890</v>
      </c>
      <c r="K769" t="s">
        <v>273</v>
      </c>
      <c r="L769" t="s">
        <v>274</v>
      </c>
      <c r="M769" t="s">
        <v>453</v>
      </c>
      <c r="N769" t="s">
        <v>452</v>
      </c>
      <c r="O769" s="187" t="s">
        <v>139</v>
      </c>
      <c r="P769" t="s">
        <v>66</v>
      </c>
      <c r="Q769" t="s">
        <v>467</v>
      </c>
      <c r="R769" s="185">
        <v>28514.392923077001</v>
      </c>
      <c r="S769" s="185">
        <v>142571.96461538499</v>
      </c>
      <c r="T769" s="186">
        <v>1</v>
      </c>
    </row>
    <row r="770" spans="1:20" x14ac:dyDescent="0.25">
      <c r="A770" s="198"/>
      <c r="B770">
        <v>0</v>
      </c>
      <c r="C770">
        <v>103120753</v>
      </c>
      <c r="D770">
        <v>103129926</v>
      </c>
      <c r="E770">
        <v>103184964</v>
      </c>
      <c r="F770">
        <v>103184964</v>
      </c>
      <c r="G770" t="s">
        <v>18</v>
      </c>
      <c r="H770" t="s">
        <v>887</v>
      </c>
      <c r="I770" t="s">
        <v>26</v>
      </c>
      <c r="J770" t="s">
        <v>890</v>
      </c>
      <c r="K770" t="s">
        <v>247</v>
      </c>
      <c r="L770" t="s">
        <v>275</v>
      </c>
      <c r="M770"/>
      <c r="N770"/>
      <c r="O770" s="187" t="s">
        <v>139</v>
      </c>
      <c r="P770" t="s">
        <v>59</v>
      </c>
      <c r="Q770" t="s">
        <v>473</v>
      </c>
      <c r="R770" s="185">
        <v>2256.5058846153802</v>
      </c>
      <c r="S770" s="185">
        <v>45130.1176923077</v>
      </c>
      <c r="T770" s="186">
        <v>1</v>
      </c>
    </row>
    <row r="771" spans="1:20" x14ac:dyDescent="0.25">
      <c r="A771" s="198"/>
      <c r="B771">
        <v>0</v>
      </c>
      <c r="C771">
        <v>103120753</v>
      </c>
      <c r="D771">
        <v>103129926</v>
      </c>
      <c r="E771">
        <v>103184964</v>
      </c>
      <c r="F771">
        <v>103184964</v>
      </c>
      <c r="G771" t="s">
        <v>18</v>
      </c>
      <c r="H771" t="s">
        <v>887</v>
      </c>
      <c r="I771" t="s">
        <v>26</v>
      </c>
      <c r="J771" t="s">
        <v>890</v>
      </c>
      <c r="K771" t="s">
        <v>247</v>
      </c>
      <c r="L771" t="s">
        <v>275</v>
      </c>
      <c r="M771"/>
      <c r="N771"/>
      <c r="O771" s="187" t="s">
        <v>139</v>
      </c>
      <c r="P771" t="s">
        <v>59</v>
      </c>
      <c r="Q771" t="s">
        <v>474</v>
      </c>
      <c r="R771" s="185">
        <v>3151.47336923077</v>
      </c>
      <c r="S771" s="185">
        <v>52524.556153846199</v>
      </c>
      <c r="T771" s="186">
        <v>1</v>
      </c>
    </row>
    <row r="772" spans="1:20" x14ac:dyDescent="0.25">
      <c r="A772" s="198"/>
      <c r="B772">
        <v>0</v>
      </c>
      <c r="C772">
        <v>103120753</v>
      </c>
      <c r="D772">
        <v>103129926</v>
      </c>
      <c r="E772">
        <v>103184964</v>
      </c>
      <c r="F772">
        <v>103184964</v>
      </c>
      <c r="G772" t="s">
        <v>18</v>
      </c>
      <c r="H772" t="s">
        <v>887</v>
      </c>
      <c r="I772" t="s">
        <v>26</v>
      </c>
      <c r="J772" t="s">
        <v>890</v>
      </c>
      <c r="K772" t="s">
        <v>247</v>
      </c>
      <c r="L772" t="s">
        <v>275</v>
      </c>
      <c r="M772"/>
      <c r="N772"/>
      <c r="O772" s="187" t="s">
        <v>139</v>
      </c>
      <c r="P772" t="s">
        <v>59</v>
      </c>
      <c r="Q772" t="s">
        <v>475</v>
      </c>
      <c r="R772" s="185">
        <v>21557.000146153801</v>
      </c>
      <c r="S772" s="185">
        <v>239522.223846154</v>
      </c>
      <c r="T772" s="186">
        <v>3</v>
      </c>
    </row>
    <row r="773" spans="1:20" x14ac:dyDescent="0.25">
      <c r="A773" s="198"/>
      <c r="B773">
        <v>0</v>
      </c>
      <c r="C773">
        <v>103120753</v>
      </c>
      <c r="D773">
        <v>103129926</v>
      </c>
      <c r="E773">
        <v>103184964</v>
      </c>
      <c r="F773">
        <v>103184964</v>
      </c>
      <c r="G773" t="s">
        <v>18</v>
      </c>
      <c r="H773" t="s">
        <v>887</v>
      </c>
      <c r="I773" t="s">
        <v>26</v>
      </c>
      <c r="J773" t="s">
        <v>890</v>
      </c>
      <c r="K773" t="s">
        <v>247</v>
      </c>
      <c r="L773" t="s">
        <v>275</v>
      </c>
      <c r="M773"/>
      <c r="N773"/>
      <c r="O773" s="187" t="s">
        <v>139</v>
      </c>
      <c r="P773" t="s">
        <v>59</v>
      </c>
      <c r="Q773" t="s">
        <v>465</v>
      </c>
      <c r="R773" s="185">
        <v>95743.328384615394</v>
      </c>
      <c r="S773" s="185">
        <v>957433.28384615399</v>
      </c>
      <c r="T773" s="186">
        <v>11</v>
      </c>
    </row>
    <row r="774" spans="1:20" x14ac:dyDescent="0.25">
      <c r="A774" s="198"/>
      <c r="B774">
        <v>0</v>
      </c>
      <c r="C774">
        <v>103120753</v>
      </c>
      <c r="D774">
        <v>103129926</v>
      </c>
      <c r="E774">
        <v>103184964</v>
      </c>
      <c r="F774">
        <v>103184964</v>
      </c>
      <c r="G774" t="s">
        <v>18</v>
      </c>
      <c r="H774" t="s">
        <v>887</v>
      </c>
      <c r="I774" t="s">
        <v>26</v>
      </c>
      <c r="J774" t="s">
        <v>890</v>
      </c>
      <c r="K774" t="s">
        <v>247</v>
      </c>
      <c r="L774" t="s">
        <v>275</v>
      </c>
      <c r="M774"/>
      <c r="N774"/>
      <c r="O774" s="187" t="s">
        <v>139</v>
      </c>
      <c r="P774" t="s">
        <v>59</v>
      </c>
      <c r="Q774" t="s">
        <v>476</v>
      </c>
      <c r="R774" s="185">
        <v>314656.83338461601</v>
      </c>
      <c r="S774" s="185">
        <v>3146568.33384615</v>
      </c>
      <c r="T774" s="186">
        <v>31</v>
      </c>
    </row>
    <row r="775" spans="1:20" x14ac:dyDescent="0.25">
      <c r="A775" s="198"/>
      <c r="B775">
        <v>0</v>
      </c>
      <c r="C775">
        <v>103120753</v>
      </c>
      <c r="D775">
        <v>103129926</v>
      </c>
      <c r="E775">
        <v>103184964</v>
      </c>
      <c r="F775">
        <v>103184964</v>
      </c>
      <c r="G775" t="s">
        <v>18</v>
      </c>
      <c r="H775" t="s">
        <v>887</v>
      </c>
      <c r="I775" t="s">
        <v>26</v>
      </c>
      <c r="J775" t="s">
        <v>890</v>
      </c>
      <c r="K775" t="s">
        <v>247</v>
      </c>
      <c r="L775" t="s">
        <v>275</v>
      </c>
      <c r="M775"/>
      <c r="N775"/>
      <c r="O775" s="187" t="s">
        <v>139</v>
      </c>
      <c r="P775" t="s">
        <v>59</v>
      </c>
      <c r="Q775" t="s">
        <v>466</v>
      </c>
      <c r="R775" s="185">
        <v>415328.19138461503</v>
      </c>
      <c r="S775" s="185">
        <v>2768854.6092307698</v>
      </c>
      <c r="T775" s="186">
        <v>22</v>
      </c>
    </row>
    <row r="776" spans="1:20" x14ac:dyDescent="0.25">
      <c r="A776" s="198"/>
      <c r="B776">
        <v>0</v>
      </c>
      <c r="C776">
        <v>103120753</v>
      </c>
      <c r="D776">
        <v>103129926</v>
      </c>
      <c r="E776">
        <v>103184964</v>
      </c>
      <c r="F776">
        <v>103184964</v>
      </c>
      <c r="G776" t="s">
        <v>18</v>
      </c>
      <c r="H776" t="s">
        <v>887</v>
      </c>
      <c r="I776" t="s">
        <v>26</v>
      </c>
      <c r="J776" t="s">
        <v>890</v>
      </c>
      <c r="K776" t="s">
        <v>247</v>
      </c>
      <c r="L776" t="s">
        <v>275</v>
      </c>
      <c r="M776"/>
      <c r="N776"/>
      <c r="O776" s="187" t="s">
        <v>139</v>
      </c>
      <c r="P776" t="s">
        <v>59</v>
      </c>
      <c r="Q776" t="s">
        <v>467</v>
      </c>
      <c r="R776" s="185">
        <v>880558.73307692201</v>
      </c>
      <c r="S776" s="185">
        <v>4402793.6653846102</v>
      </c>
      <c r="T776" s="186">
        <v>30</v>
      </c>
    </row>
    <row r="777" spans="1:20" x14ac:dyDescent="0.25">
      <c r="A777" s="198"/>
      <c r="B777">
        <v>0</v>
      </c>
      <c r="C777">
        <v>103120753</v>
      </c>
      <c r="D777">
        <v>103129926</v>
      </c>
      <c r="E777">
        <v>103184964</v>
      </c>
      <c r="F777">
        <v>103184964</v>
      </c>
      <c r="G777" t="s">
        <v>18</v>
      </c>
      <c r="H777" t="s">
        <v>887</v>
      </c>
      <c r="I777" t="s">
        <v>26</v>
      </c>
      <c r="J777" t="s">
        <v>890</v>
      </c>
      <c r="K777" t="s">
        <v>247</v>
      </c>
      <c r="L777" t="s">
        <v>275</v>
      </c>
      <c r="M777"/>
      <c r="N777"/>
      <c r="O777" s="187" t="s">
        <v>139</v>
      </c>
      <c r="P777" t="s">
        <v>59</v>
      </c>
      <c r="Q777" t="s">
        <v>468</v>
      </c>
      <c r="R777" s="185">
        <v>278078.22769230802</v>
      </c>
      <c r="S777" s="185">
        <v>1112312.91076923</v>
      </c>
      <c r="T777" s="186">
        <v>6</v>
      </c>
    </row>
    <row r="778" spans="1:20" x14ac:dyDescent="0.25">
      <c r="A778" s="198"/>
      <c r="B778">
        <v>0</v>
      </c>
      <c r="C778">
        <v>103120753</v>
      </c>
      <c r="D778">
        <v>103129926</v>
      </c>
      <c r="E778">
        <v>103184964</v>
      </c>
      <c r="F778">
        <v>103184964</v>
      </c>
      <c r="G778" t="s">
        <v>18</v>
      </c>
      <c r="H778" t="s">
        <v>887</v>
      </c>
      <c r="I778" t="s">
        <v>26</v>
      </c>
      <c r="J778" t="s">
        <v>890</v>
      </c>
      <c r="K778" t="s">
        <v>247</v>
      </c>
      <c r="L778" t="s">
        <v>275</v>
      </c>
      <c r="M778"/>
      <c r="N778"/>
      <c r="O778" s="187" t="s">
        <v>139</v>
      </c>
      <c r="P778" t="s">
        <v>59</v>
      </c>
      <c r="Q778" t="s">
        <v>478</v>
      </c>
      <c r="R778" s="185">
        <v>60483.968076923098</v>
      </c>
      <c r="S778" s="185">
        <v>201613.22692307699</v>
      </c>
      <c r="T778" s="186">
        <v>1</v>
      </c>
    </row>
    <row r="779" spans="1:20" x14ac:dyDescent="0.25">
      <c r="A779" s="198"/>
      <c r="B779">
        <v>0</v>
      </c>
      <c r="C779">
        <v>103120753</v>
      </c>
      <c r="D779">
        <v>103129926</v>
      </c>
      <c r="E779">
        <v>103184964</v>
      </c>
      <c r="F779">
        <v>103184964</v>
      </c>
      <c r="G779" t="s">
        <v>18</v>
      </c>
      <c r="H779" t="s">
        <v>887</v>
      </c>
      <c r="I779" t="s">
        <v>26</v>
      </c>
      <c r="J779" t="s">
        <v>890</v>
      </c>
      <c r="K779" t="s">
        <v>247</v>
      </c>
      <c r="L779" t="s">
        <v>275</v>
      </c>
      <c r="M779"/>
      <c r="N779"/>
      <c r="O779" s="187" t="s">
        <v>139</v>
      </c>
      <c r="P779" t="s">
        <v>59</v>
      </c>
      <c r="Q779" t="s">
        <v>469</v>
      </c>
      <c r="R779" s="185">
        <v>86160.300961538305</v>
      </c>
      <c r="S779" s="185">
        <v>246172.288461538</v>
      </c>
      <c r="T779" s="186">
        <v>1</v>
      </c>
    </row>
    <row r="780" spans="1:20" x14ac:dyDescent="0.25">
      <c r="A780" s="198"/>
      <c r="B780">
        <v>0</v>
      </c>
      <c r="C780">
        <v>103120753</v>
      </c>
      <c r="D780">
        <v>103129926</v>
      </c>
      <c r="E780">
        <v>103184964</v>
      </c>
      <c r="F780">
        <v>103189550</v>
      </c>
      <c r="G780" t="s">
        <v>18</v>
      </c>
      <c r="H780" t="s">
        <v>887</v>
      </c>
      <c r="I780" t="s">
        <v>26</v>
      </c>
      <c r="J780" t="s">
        <v>890</v>
      </c>
      <c r="K780" t="s">
        <v>247</v>
      </c>
      <c r="L780" t="s">
        <v>275</v>
      </c>
      <c r="M780" t="s">
        <v>531</v>
      </c>
      <c r="N780" t="s">
        <v>532</v>
      </c>
      <c r="O780" s="187" t="s">
        <v>139</v>
      </c>
      <c r="P780" t="s">
        <v>59</v>
      </c>
      <c r="Q780" t="s">
        <v>475</v>
      </c>
      <c r="R780" s="185">
        <v>63722.972353846199</v>
      </c>
      <c r="S780" s="185">
        <v>708033.02615384595</v>
      </c>
      <c r="T780" s="186">
        <v>9</v>
      </c>
    </row>
    <row r="781" spans="1:20" x14ac:dyDescent="0.25">
      <c r="A781" s="198"/>
      <c r="B781">
        <v>0</v>
      </c>
      <c r="C781">
        <v>103120753</v>
      </c>
      <c r="D781">
        <v>103129926</v>
      </c>
      <c r="E781">
        <v>103184964</v>
      </c>
      <c r="F781">
        <v>103189550</v>
      </c>
      <c r="G781" t="s">
        <v>18</v>
      </c>
      <c r="H781" t="s">
        <v>887</v>
      </c>
      <c r="I781" t="s">
        <v>26</v>
      </c>
      <c r="J781" t="s">
        <v>890</v>
      </c>
      <c r="K781" t="s">
        <v>247</v>
      </c>
      <c r="L781" t="s">
        <v>275</v>
      </c>
      <c r="M781" t="s">
        <v>531</v>
      </c>
      <c r="N781" t="s">
        <v>532</v>
      </c>
      <c r="O781" s="187" t="s">
        <v>139</v>
      </c>
      <c r="P781" t="s">
        <v>59</v>
      </c>
      <c r="Q781" t="s">
        <v>465</v>
      </c>
      <c r="R781" s="185">
        <v>121673.178538462</v>
      </c>
      <c r="S781" s="185">
        <v>1216731.7853846201</v>
      </c>
      <c r="T781" s="186">
        <v>15</v>
      </c>
    </row>
    <row r="782" spans="1:20" x14ac:dyDescent="0.25">
      <c r="A782" s="198"/>
      <c r="B782">
        <v>0</v>
      </c>
      <c r="C782">
        <v>103120753</v>
      </c>
      <c r="D782">
        <v>103129926</v>
      </c>
      <c r="E782">
        <v>103184964</v>
      </c>
      <c r="F782">
        <v>103189550</v>
      </c>
      <c r="G782" t="s">
        <v>18</v>
      </c>
      <c r="H782" t="s">
        <v>887</v>
      </c>
      <c r="I782" t="s">
        <v>26</v>
      </c>
      <c r="J782" t="s">
        <v>890</v>
      </c>
      <c r="K782" t="s">
        <v>247</v>
      </c>
      <c r="L782" t="s">
        <v>275</v>
      </c>
      <c r="M782" t="s">
        <v>531</v>
      </c>
      <c r="N782" t="s">
        <v>532</v>
      </c>
      <c r="O782" s="187" t="s">
        <v>139</v>
      </c>
      <c r="P782" t="s">
        <v>59</v>
      </c>
      <c r="Q782" t="s">
        <v>476</v>
      </c>
      <c r="R782" s="185">
        <v>68408.295846154098</v>
      </c>
      <c r="S782" s="185">
        <v>684082.95846153796</v>
      </c>
      <c r="T782" s="186">
        <v>7</v>
      </c>
    </row>
    <row r="783" spans="1:20" x14ac:dyDescent="0.25">
      <c r="A783" s="198"/>
      <c r="B783">
        <v>0</v>
      </c>
      <c r="C783">
        <v>103120753</v>
      </c>
      <c r="D783">
        <v>103129926</v>
      </c>
      <c r="E783">
        <v>103184964</v>
      </c>
      <c r="F783">
        <v>103189550</v>
      </c>
      <c r="G783" t="s">
        <v>18</v>
      </c>
      <c r="H783" t="s">
        <v>887</v>
      </c>
      <c r="I783" t="s">
        <v>26</v>
      </c>
      <c r="J783" t="s">
        <v>890</v>
      </c>
      <c r="K783" t="s">
        <v>247</v>
      </c>
      <c r="L783" t="s">
        <v>275</v>
      </c>
      <c r="M783" t="s">
        <v>531</v>
      </c>
      <c r="N783" t="s">
        <v>532</v>
      </c>
      <c r="O783" s="187" t="s">
        <v>139</v>
      </c>
      <c r="P783" t="s">
        <v>59</v>
      </c>
      <c r="Q783" t="s">
        <v>466</v>
      </c>
      <c r="R783" s="185">
        <v>41092.805769230901</v>
      </c>
      <c r="S783" s="185">
        <v>273952.03846153902</v>
      </c>
      <c r="T783" s="186">
        <v>2</v>
      </c>
    </row>
    <row r="784" spans="1:20" x14ac:dyDescent="0.25">
      <c r="A784" s="198"/>
      <c r="B784">
        <v>0</v>
      </c>
      <c r="C784">
        <v>103120753</v>
      </c>
      <c r="D784">
        <v>103129926</v>
      </c>
      <c r="E784">
        <v>103184964</v>
      </c>
      <c r="F784">
        <v>103189550</v>
      </c>
      <c r="G784" t="s">
        <v>18</v>
      </c>
      <c r="H784" t="s">
        <v>887</v>
      </c>
      <c r="I784" t="s">
        <v>26</v>
      </c>
      <c r="J784" t="s">
        <v>890</v>
      </c>
      <c r="K784" t="s">
        <v>247</v>
      </c>
      <c r="L784" t="s">
        <v>275</v>
      </c>
      <c r="M784" t="s">
        <v>531</v>
      </c>
      <c r="N784" t="s">
        <v>532</v>
      </c>
      <c r="O784" s="187" t="s">
        <v>139</v>
      </c>
      <c r="P784" t="s">
        <v>59</v>
      </c>
      <c r="Q784" t="s">
        <v>467</v>
      </c>
      <c r="R784" s="185">
        <v>113580.518</v>
      </c>
      <c r="S784" s="185">
        <v>567902.59</v>
      </c>
      <c r="T784" s="186">
        <v>4</v>
      </c>
    </row>
    <row r="785" spans="1:20" x14ac:dyDescent="0.25">
      <c r="A785" s="198"/>
      <c r="B785">
        <v>0</v>
      </c>
      <c r="C785">
        <v>103120753</v>
      </c>
      <c r="D785">
        <v>103129926</v>
      </c>
      <c r="E785">
        <v>103184964</v>
      </c>
      <c r="F785">
        <v>103189550</v>
      </c>
      <c r="G785" t="s">
        <v>18</v>
      </c>
      <c r="H785" t="s">
        <v>887</v>
      </c>
      <c r="I785" t="s">
        <v>26</v>
      </c>
      <c r="J785" t="s">
        <v>890</v>
      </c>
      <c r="K785" t="s">
        <v>247</v>
      </c>
      <c r="L785" t="s">
        <v>275</v>
      </c>
      <c r="M785" t="s">
        <v>531</v>
      </c>
      <c r="N785" t="s">
        <v>532</v>
      </c>
      <c r="O785" s="187" t="s">
        <v>139</v>
      </c>
      <c r="P785" t="s">
        <v>59</v>
      </c>
      <c r="Q785" t="s">
        <v>468</v>
      </c>
      <c r="R785" s="185">
        <v>47388.850769230798</v>
      </c>
      <c r="S785" s="185">
        <v>189555.40307692299</v>
      </c>
      <c r="T785" s="186">
        <v>1</v>
      </c>
    </row>
    <row r="786" spans="1:20" x14ac:dyDescent="0.25">
      <c r="A786" s="198"/>
      <c r="B786">
        <v>0</v>
      </c>
      <c r="C786">
        <v>103120753</v>
      </c>
      <c r="D786">
        <v>103203312</v>
      </c>
      <c r="E786">
        <v>103203312</v>
      </c>
      <c r="F786">
        <v>103203312</v>
      </c>
      <c r="G786" t="s">
        <v>18</v>
      </c>
      <c r="H786" t="s">
        <v>887</v>
      </c>
      <c r="I786" t="s">
        <v>242</v>
      </c>
      <c r="J786" t="s">
        <v>893</v>
      </c>
      <c r="K786"/>
      <c r="L786"/>
      <c r="M786"/>
      <c r="N786"/>
      <c r="O786" s="187" t="s">
        <v>139</v>
      </c>
      <c r="P786" t="s">
        <v>59</v>
      </c>
      <c r="Q786" t="s">
        <v>465</v>
      </c>
      <c r="R786" s="185">
        <v>34237.887461538397</v>
      </c>
      <c r="S786" s="185">
        <v>342378.87461538502</v>
      </c>
      <c r="T786" s="186">
        <v>4</v>
      </c>
    </row>
    <row r="787" spans="1:20" x14ac:dyDescent="0.25">
      <c r="A787" s="198"/>
      <c r="B787">
        <v>0</v>
      </c>
      <c r="C787">
        <v>103120753</v>
      </c>
      <c r="D787">
        <v>103203312</v>
      </c>
      <c r="E787">
        <v>103203312</v>
      </c>
      <c r="F787">
        <v>103203312</v>
      </c>
      <c r="G787" t="s">
        <v>18</v>
      </c>
      <c r="H787" t="s">
        <v>887</v>
      </c>
      <c r="I787" t="s">
        <v>242</v>
      </c>
      <c r="J787" t="s">
        <v>893</v>
      </c>
      <c r="K787"/>
      <c r="L787"/>
      <c r="M787"/>
      <c r="N787"/>
      <c r="O787" s="187" t="s">
        <v>139</v>
      </c>
      <c r="P787" t="s">
        <v>59</v>
      </c>
      <c r="Q787" t="s">
        <v>476</v>
      </c>
      <c r="R787" s="185">
        <v>65016.771384615298</v>
      </c>
      <c r="S787" s="185">
        <v>650167.71384615405</v>
      </c>
      <c r="T787" s="186">
        <v>6</v>
      </c>
    </row>
    <row r="788" spans="1:20" x14ac:dyDescent="0.25">
      <c r="A788" s="198"/>
      <c r="B788">
        <v>0</v>
      </c>
      <c r="C788">
        <v>103120753</v>
      </c>
      <c r="D788">
        <v>103203312</v>
      </c>
      <c r="E788">
        <v>103203312</v>
      </c>
      <c r="F788">
        <v>103203312</v>
      </c>
      <c r="G788" t="s">
        <v>18</v>
      </c>
      <c r="H788" t="s">
        <v>887</v>
      </c>
      <c r="I788" t="s">
        <v>242</v>
      </c>
      <c r="J788" t="s">
        <v>893</v>
      </c>
      <c r="K788"/>
      <c r="L788"/>
      <c r="M788"/>
      <c r="N788"/>
      <c r="O788" s="187" t="s">
        <v>139</v>
      </c>
      <c r="P788" t="s">
        <v>59</v>
      </c>
      <c r="Q788" t="s">
        <v>466</v>
      </c>
      <c r="R788" s="185">
        <v>33962.846538461599</v>
      </c>
      <c r="S788" s="185">
        <v>226418.97692307699</v>
      </c>
      <c r="T788" s="186">
        <v>2</v>
      </c>
    </row>
    <row r="789" spans="1:20" x14ac:dyDescent="0.25">
      <c r="A789" s="198"/>
      <c r="B789">
        <v>0</v>
      </c>
      <c r="C789">
        <v>103120753</v>
      </c>
      <c r="D789">
        <v>103203312</v>
      </c>
      <c r="E789">
        <v>103203312</v>
      </c>
      <c r="F789">
        <v>103203312</v>
      </c>
      <c r="G789" t="s">
        <v>18</v>
      </c>
      <c r="H789" t="s">
        <v>887</v>
      </c>
      <c r="I789" t="s">
        <v>242</v>
      </c>
      <c r="J789" t="s">
        <v>893</v>
      </c>
      <c r="K789"/>
      <c r="L789"/>
      <c r="M789"/>
      <c r="N789"/>
      <c r="O789" s="187" t="s">
        <v>139</v>
      </c>
      <c r="P789" t="s">
        <v>59</v>
      </c>
      <c r="Q789" t="s">
        <v>467</v>
      </c>
      <c r="R789" s="185">
        <v>32127.182461538399</v>
      </c>
      <c r="S789" s="185">
        <v>160635.91230769199</v>
      </c>
      <c r="T789" s="186">
        <v>1</v>
      </c>
    </row>
    <row r="790" spans="1:20" x14ac:dyDescent="0.25">
      <c r="A790" s="198"/>
      <c r="B790">
        <v>0</v>
      </c>
      <c r="C790">
        <v>103120753</v>
      </c>
      <c r="D790">
        <v>103203312</v>
      </c>
      <c r="E790">
        <v>103203312</v>
      </c>
      <c r="F790">
        <v>103203312</v>
      </c>
      <c r="G790" t="s">
        <v>18</v>
      </c>
      <c r="H790" t="s">
        <v>887</v>
      </c>
      <c r="I790" t="s">
        <v>242</v>
      </c>
      <c r="J790" t="s">
        <v>893</v>
      </c>
      <c r="K790"/>
      <c r="L790"/>
      <c r="M790"/>
      <c r="N790"/>
      <c r="O790" s="187" t="s">
        <v>139</v>
      </c>
      <c r="P790" t="s">
        <v>59</v>
      </c>
      <c r="Q790" t="s">
        <v>479</v>
      </c>
      <c r="R790" s="185">
        <v>113829.543076923</v>
      </c>
      <c r="S790" s="185">
        <v>284573.85769230803</v>
      </c>
      <c r="T790" s="186">
        <v>1</v>
      </c>
    </row>
    <row r="791" spans="1:20" x14ac:dyDescent="0.25">
      <c r="A791" s="198"/>
      <c r="B791">
        <v>0</v>
      </c>
      <c r="C791">
        <v>103120753</v>
      </c>
      <c r="D791">
        <v>103203312</v>
      </c>
      <c r="E791">
        <v>103230831</v>
      </c>
      <c r="F791">
        <v>103230831</v>
      </c>
      <c r="G791" t="s">
        <v>18</v>
      </c>
      <c r="H791" t="s">
        <v>887</v>
      </c>
      <c r="I791" t="s">
        <v>242</v>
      </c>
      <c r="J791" t="s">
        <v>893</v>
      </c>
      <c r="K791" t="s">
        <v>888</v>
      </c>
      <c r="L791" t="s">
        <v>889</v>
      </c>
      <c r="M791"/>
      <c r="N791"/>
      <c r="O791" s="187" t="s">
        <v>139</v>
      </c>
      <c r="P791" t="s">
        <v>59</v>
      </c>
      <c r="Q791" t="s">
        <v>474</v>
      </c>
      <c r="R791" s="185">
        <v>16758.695307692298</v>
      </c>
      <c r="S791" s="185">
        <v>279311.58846153802</v>
      </c>
      <c r="T791" s="186">
        <v>5</v>
      </c>
    </row>
    <row r="792" spans="1:20" x14ac:dyDescent="0.25">
      <c r="A792" s="198"/>
      <c r="B792">
        <v>0</v>
      </c>
      <c r="C792">
        <v>103120753</v>
      </c>
      <c r="D792">
        <v>103203312</v>
      </c>
      <c r="E792">
        <v>103230831</v>
      </c>
      <c r="F792">
        <v>103230831</v>
      </c>
      <c r="G792" t="s">
        <v>18</v>
      </c>
      <c r="H792" t="s">
        <v>887</v>
      </c>
      <c r="I792" t="s">
        <v>242</v>
      </c>
      <c r="J792" t="s">
        <v>893</v>
      </c>
      <c r="K792" t="s">
        <v>888</v>
      </c>
      <c r="L792" t="s">
        <v>889</v>
      </c>
      <c r="M792"/>
      <c r="N792"/>
      <c r="O792" s="187" t="s">
        <v>139</v>
      </c>
      <c r="P792" t="s">
        <v>59</v>
      </c>
      <c r="Q792" t="s">
        <v>471</v>
      </c>
      <c r="R792" s="185">
        <v>21978.612615384602</v>
      </c>
      <c r="S792" s="185">
        <v>274732.65769230801</v>
      </c>
      <c r="T792" s="186">
        <v>4</v>
      </c>
    </row>
    <row r="793" spans="1:20" x14ac:dyDescent="0.25">
      <c r="A793" s="198"/>
      <c r="B793">
        <v>0</v>
      </c>
      <c r="C793">
        <v>103120753</v>
      </c>
      <c r="D793">
        <v>103203312</v>
      </c>
      <c r="E793">
        <v>103230831</v>
      </c>
      <c r="F793">
        <v>103230831</v>
      </c>
      <c r="G793" t="s">
        <v>18</v>
      </c>
      <c r="H793" t="s">
        <v>887</v>
      </c>
      <c r="I793" t="s">
        <v>242</v>
      </c>
      <c r="J793" t="s">
        <v>893</v>
      </c>
      <c r="K793" t="s">
        <v>888</v>
      </c>
      <c r="L793" t="s">
        <v>889</v>
      </c>
      <c r="M793"/>
      <c r="N793"/>
      <c r="O793" s="187" t="s">
        <v>139</v>
      </c>
      <c r="P793" t="s">
        <v>59</v>
      </c>
      <c r="Q793" t="s">
        <v>475</v>
      </c>
      <c r="R793" s="185">
        <v>47812.029576923102</v>
      </c>
      <c r="S793" s="185">
        <v>531244.77307692298</v>
      </c>
      <c r="T793" s="186">
        <v>8</v>
      </c>
    </row>
    <row r="794" spans="1:20" x14ac:dyDescent="0.25">
      <c r="A794" s="198"/>
      <c r="B794">
        <v>0</v>
      </c>
      <c r="C794">
        <v>103120753</v>
      </c>
      <c r="D794">
        <v>103203312</v>
      </c>
      <c r="E794">
        <v>103230831</v>
      </c>
      <c r="F794">
        <v>103230831</v>
      </c>
      <c r="G794" t="s">
        <v>18</v>
      </c>
      <c r="H794" t="s">
        <v>887</v>
      </c>
      <c r="I794" t="s">
        <v>242</v>
      </c>
      <c r="J794" t="s">
        <v>893</v>
      </c>
      <c r="K794" t="s">
        <v>888</v>
      </c>
      <c r="L794" t="s">
        <v>889</v>
      </c>
      <c r="M794"/>
      <c r="N794"/>
      <c r="O794" s="187" t="s">
        <v>139</v>
      </c>
      <c r="P794" t="s">
        <v>59</v>
      </c>
      <c r="Q794" t="s">
        <v>465</v>
      </c>
      <c r="R794" s="185">
        <v>99972.266076922897</v>
      </c>
      <c r="S794" s="185">
        <v>999722.66076923104</v>
      </c>
      <c r="T794" s="186">
        <v>11</v>
      </c>
    </row>
    <row r="795" spans="1:20" x14ac:dyDescent="0.25">
      <c r="A795" s="198"/>
      <c r="B795">
        <v>0</v>
      </c>
      <c r="C795">
        <v>103120753</v>
      </c>
      <c r="D795">
        <v>103203312</v>
      </c>
      <c r="E795">
        <v>103230831</v>
      </c>
      <c r="F795">
        <v>103230831</v>
      </c>
      <c r="G795" t="s">
        <v>18</v>
      </c>
      <c r="H795" t="s">
        <v>887</v>
      </c>
      <c r="I795" t="s">
        <v>242</v>
      </c>
      <c r="J795" t="s">
        <v>893</v>
      </c>
      <c r="K795" t="s">
        <v>888</v>
      </c>
      <c r="L795" t="s">
        <v>889</v>
      </c>
      <c r="M795"/>
      <c r="N795"/>
      <c r="O795" s="187" t="s">
        <v>139</v>
      </c>
      <c r="P795" t="s">
        <v>59</v>
      </c>
      <c r="Q795" t="s">
        <v>476</v>
      </c>
      <c r="R795" s="185">
        <v>176291.762307692</v>
      </c>
      <c r="S795" s="185">
        <v>1762917.6230769199</v>
      </c>
      <c r="T795" s="186">
        <v>17</v>
      </c>
    </row>
    <row r="796" spans="1:20" x14ac:dyDescent="0.25">
      <c r="A796" s="198"/>
      <c r="B796">
        <v>0</v>
      </c>
      <c r="C796">
        <v>103120753</v>
      </c>
      <c r="D796">
        <v>103203312</v>
      </c>
      <c r="E796">
        <v>103230831</v>
      </c>
      <c r="F796">
        <v>103230831</v>
      </c>
      <c r="G796" t="s">
        <v>18</v>
      </c>
      <c r="H796" t="s">
        <v>887</v>
      </c>
      <c r="I796" t="s">
        <v>242</v>
      </c>
      <c r="J796" t="s">
        <v>893</v>
      </c>
      <c r="K796" t="s">
        <v>888</v>
      </c>
      <c r="L796" t="s">
        <v>889</v>
      </c>
      <c r="M796"/>
      <c r="N796"/>
      <c r="O796" s="187" t="s">
        <v>139</v>
      </c>
      <c r="P796" t="s">
        <v>59</v>
      </c>
      <c r="Q796" t="s">
        <v>466</v>
      </c>
      <c r="R796" s="185">
        <v>211464.98538461499</v>
      </c>
      <c r="S796" s="185">
        <v>1409766.56923077</v>
      </c>
      <c r="T796" s="186">
        <v>11</v>
      </c>
    </row>
    <row r="797" spans="1:20" x14ac:dyDescent="0.25">
      <c r="A797" s="198"/>
      <c r="B797">
        <v>0</v>
      </c>
      <c r="C797">
        <v>103120753</v>
      </c>
      <c r="D797">
        <v>103203312</v>
      </c>
      <c r="E797">
        <v>103230831</v>
      </c>
      <c r="F797">
        <v>103230831</v>
      </c>
      <c r="G797" t="s">
        <v>18</v>
      </c>
      <c r="H797" t="s">
        <v>887</v>
      </c>
      <c r="I797" t="s">
        <v>242</v>
      </c>
      <c r="J797" t="s">
        <v>893</v>
      </c>
      <c r="K797" t="s">
        <v>888</v>
      </c>
      <c r="L797" t="s">
        <v>889</v>
      </c>
      <c r="M797"/>
      <c r="N797"/>
      <c r="O797" s="187" t="s">
        <v>139</v>
      </c>
      <c r="P797" t="s">
        <v>59</v>
      </c>
      <c r="Q797" t="s">
        <v>467</v>
      </c>
      <c r="R797" s="185">
        <v>182401.635538462</v>
      </c>
      <c r="S797" s="185">
        <v>912008.17769230797</v>
      </c>
      <c r="T797" s="186">
        <v>6</v>
      </c>
    </row>
    <row r="798" spans="1:20" x14ac:dyDescent="0.25">
      <c r="A798" s="198"/>
      <c r="B798">
        <v>0</v>
      </c>
      <c r="C798">
        <v>103120753</v>
      </c>
      <c r="D798">
        <v>103203312</v>
      </c>
      <c r="E798">
        <v>103230831</v>
      </c>
      <c r="F798">
        <v>103230831</v>
      </c>
      <c r="G798" t="s">
        <v>18</v>
      </c>
      <c r="H798" t="s">
        <v>887</v>
      </c>
      <c r="I798" t="s">
        <v>242</v>
      </c>
      <c r="J798" t="s">
        <v>893</v>
      </c>
      <c r="K798" t="s">
        <v>888</v>
      </c>
      <c r="L798" t="s">
        <v>889</v>
      </c>
      <c r="M798"/>
      <c r="N798"/>
      <c r="O798" s="187" t="s">
        <v>139</v>
      </c>
      <c r="P798" t="s">
        <v>59</v>
      </c>
      <c r="Q798" t="s">
        <v>468</v>
      </c>
      <c r="R798" s="185">
        <v>42168.259807692302</v>
      </c>
      <c r="S798" s="185">
        <v>168673.03923076901</v>
      </c>
      <c r="T798" s="186">
        <v>1</v>
      </c>
    </row>
    <row r="799" spans="1:20" x14ac:dyDescent="0.25">
      <c r="A799" s="198"/>
      <c r="B799">
        <v>0</v>
      </c>
      <c r="C799">
        <v>103120753</v>
      </c>
      <c r="D799">
        <v>103203312</v>
      </c>
      <c r="E799">
        <v>103285871</v>
      </c>
      <c r="F799">
        <v>103285871</v>
      </c>
      <c r="G799" t="s">
        <v>18</v>
      </c>
      <c r="H799" t="s">
        <v>887</v>
      </c>
      <c r="I799" t="s">
        <v>242</v>
      </c>
      <c r="J799" t="s">
        <v>893</v>
      </c>
      <c r="K799" t="s">
        <v>688</v>
      </c>
      <c r="L799" t="s">
        <v>953</v>
      </c>
      <c r="M799"/>
      <c r="N799"/>
      <c r="O799" s="187" t="s">
        <v>139</v>
      </c>
      <c r="P799" t="s">
        <v>59</v>
      </c>
      <c r="Q799" t="s">
        <v>474</v>
      </c>
      <c r="R799" s="185">
        <v>10710.6784153846</v>
      </c>
      <c r="S799" s="185">
        <v>178511.30692307701</v>
      </c>
      <c r="T799" s="186">
        <v>3</v>
      </c>
    </row>
    <row r="800" spans="1:20" x14ac:dyDescent="0.25">
      <c r="A800" s="198"/>
      <c r="B800">
        <v>0</v>
      </c>
      <c r="C800">
        <v>103120753</v>
      </c>
      <c r="D800">
        <v>103203312</v>
      </c>
      <c r="E800">
        <v>103285871</v>
      </c>
      <c r="F800">
        <v>103285871</v>
      </c>
      <c r="G800" t="s">
        <v>18</v>
      </c>
      <c r="H800" t="s">
        <v>887</v>
      </c>
      <c r="I800" t="s">
        <v>242</v>
      </c>
      <c r="J800" t="s">
        <v>893</v>
      </c>
      <c r="K800" t="s">
        <v>688</v>
      </c>
      <c r="L800" t="s">
        <v>953</v>
      </c>
      <c r="M800"/>
      <c r="N800"/>
      <c r="O800" s="187" t="s">
        <v>139</v>
      </c>
      <c r="P800" t="s">
        <v>59</v>
      </c>
      <c r="Q800" t="s">
        <v>471</v>
      </c>
      <c r="R800" s="185">
        <v>51421.244923076898</v>
      </c>
      <c r="S800" s="185">
        <v>642765.56153846195</v>
      </c>
      <c r="T800" s="186">
        <v>10</v>
      </c>
    </row>
    <row r="801" spans="1:20" x14ac:dyDescent="0.25">
      <c r="A801" s="198"/>
      <c r="B801">
        <v>0</v>
      </c>
      <c r="C801">
        <v>103120753</v>
      </c>
      <c r="D801">
        <v>103203312</v>
      </c>
      <c r="E801">
        <v>103285871</v>
      </c>
      <c r="F801">
        <v>103285871</v>
      </c>
      <c r="G801" t="s">
        <v>18</v>
      </c>
      <c r="H801" t="s">
        <v>887</v>
      </c>
      <c r="I801" t="s">
        <v>242</v>
      </c>
      <c r="J801" t="s">
        <v>893</v>
      </c>
      <c r="K801" t="s">
        <v>688</v>
      </c>
      <c r="L801" t="s">
        <v>953</v>
      </c>
      <c r="M801"/>
      <c r="N801"/>
      <c r="O801" s="187" t="s">
        <v>139</v>
      </c>
      <c r="P801" t="s">
        <v>59</v>
      </c>
      <c r="Q801" t="s">
        <v>475</v>
      </c>
      <c r="R801" s="185">
        <v>36951.657438461501</v>
      </c>
      <c r="S801" s="185">
        <v>410573.97153846198</v>
      </c>
      <c r="T801" s="186">
        <v>5</v>
      </c>
    </row>
    <row r="802" spans="1:20" x14ac:dyDescent="0.25">
      <c r="A802" s="198"/>
      <c r="B802">
        <v>0</v>
      </c>
      <c r="C802">
        <v>103120753</v>
      </c>
      <c r="D802">
        <v>103203312</v>
      </c>
      <c r="E802">
        <v>103285871</v>
      </c>
      <c r="F802">
        <v>103285871</v>
      </c>
      <c r="G802" t="s">
        <v>18</v>
      </c>
      <c r="H802" t="s">
        <v>887</v>
      </c>
      <c r="I802" t="s">
        <v>242</v>
      </c>
      <c r="J802" t="s">
        <v>893</v>
      </c>
      <c r="K802" t="s">
        <v>688</v>
      </c>
      <c r="L802" t="s">
        <v>953</v>
      </c>
      <c r="M802"/>
      <c r="N802"/>
      <c r="O802" s="187" t="s">
        <v>139</v>
      </c>
      <c r="P802" t="s">
        <v>59</v>
      </c>
      <c r="Q802" t="s">
        <v>465</v>
      </c>
      <c r="R802" s="185">
        <v>217110.066384615</v>
      </c>
      <c r="S802" s="185">
        <v>2171100.66384615</v>
      </c>
      <c r="T802" s="186">
        <v>24</v>
      </c>
    </row>
    <row r="803" spans="1:20" x14ac:dyDescent="0.25">
      <c r="A803" s="198"/>
      <c r="B803">
        <v>0</v>
      </c>
      <c r="C803">
        <v>103120753</v>
      </c>
      <c r="D803">
        <v>103203312</v>
      </c>
      <c r="E803">
        <v>103285871</v>
      </c>
      <c r="F803">
        <v>103285871</v>
      </c>
      <c r="G803" t="s">
        <v>18</v>
      </c>
      <c r="H803" t="s">
        <v>887</v>
      </c>
      <c r="I803" t="s">
        <v>242</v>
      </c>
      <c r="J803" t="s">
        <v>893</v>
      </c>
      <c r="K803" t="s">
        <v>688</v>
      </c>
      <c r="L803" t="s">
        <v>953</v>
      </c>
      <c r="M803"/>
      <c r="N803"/>
      <c r="O803" s="187" t="s">
        <v>139</v>
      </c>
      <c r="P803" t="s">
        <v>59</v>
      </c>
      <c r="Q803" t="s">
        <v>476</v>
      </c>
      <c r="R803" s="185">
        <v>189170.05669230799</v>
      </c>
      <c r="S803" s="185">
        <v>1891700.56692308</v>
      </c>
      <c r="T803" s="186">
        <v>18</v>
      </c>
    </row>
    <row r="804" spans="1:20" x14ac:dyDescent="0.25">
      <c r="A804" s="198"/>
      <c r="B804">
        <v>0</v>
      </c>
      <c r="C804">
        <v>103120753</v>
      </c>
      <c r="D804">
        <v>103203312</v>
      </c>
      <c r="E804">
        <v>103285871</v>
      </c>
      <c r="F804">
        <v>103285871</v>
      </c>
      <c r="G804" t="s">
        <v>18</v>
      </c>
      <c r="H804" t="s">
        <v>887</v>
      </c>
      <c r="I804" t="s">
        <v>242</v>
      </c>
      <c r="J804" t="s">
        <v>893</v>
      </c>
      <c r="K804" t="s">
        <v>688</v>
      </c>
      <c r="L804" t="s">
        <v>953</v>
      </c>
      <c r="M804"/>
      <c r="N804"/>
      <c r="O804" s="187" t="s">
        <v>139</v>
      </c>
      <c r="P804" t="s">
        <v>59</v>
      </c>
      <c r="Q804" t="s">
        <v>466</v>
      </c>
      <c r="R804" s="185">
        <v>369226.98092307802</v>
      </c>
      <c r="S804" s="185">
        <v>2461513.2061538501</v>
      </c>
      <c r="T804" s="186">
        <v>20</v>
      </c>
    </row>
    <row r="805" spans="1:20" x14ac:dyDescent="0.25">
      <c r="A805" s="198"/>
      <c r="B805">
        <v>0</v>
      </c>
      <c r="C805">
        <v>103120753</v>
      </c>
      <c r="D805">
        <v>103203312</v>
      </c>
      <c r="E805">
        <v>103285871</v>
      </c>
      <c r="F805">
        <v>103285871</v>
      </c>
      <c r="G805" t="s">
        <v>18</v>
      </c>
      <c r="H805" t="s">
        <v>887</v>
      </c>
      <c r="I805" t="s">
        <v>242</v>
      </c>
      <c r="J805" t="s">
        <v>893</v>
      </c>
      <c r="K805" t="s">
        <v>688</v>
      </c>
      <c r="L805" t="s">
        <v>953</v>
      </c>
      <c r="M805"/>
      <c r="N805"/>
      <c r="O805" s="187" t="s">
        <v>139</v>
      </c>
      <c r="P805" t="s">
        <v>59</v>
      </c>
      <c r="Q805" t="s">
        <v>467</v>
      </c>
      <c r="R805" s="185">
        <v>391982.86523077002</v>
      </c>
      <c r="S805" s="185">
        <v>1959914.32615385</v>
      </c>
      <c r="T805" s="186">
        <v>13</v>
      </c>
    </row>
    <row r="806" spans="1:20" x14ac:dyDescent="0.25">
      <c r="A806" s="198"/>
      <c r="B806">
        <v>0</v>
      </c>
      <c r="C806">
        <v>103120753</v>
      </c>
      <c r="D806">
        <v>103203312</v>
      </c>
      <c r="E806">
        <v>103285871</v>
      </c>
      <c r="F806">
        <v>103285871</v>
      </c>
      <c r="G806" t="s">
        <v>18</v>
      </c>
      <c r="H806" t="s">
        <v>887</v>
      </c>
      <c r="I806" t="s">
        <v>242</v>
      </c>
      <c r="J806" t="s">
        <v>893</v>
      </c>
      <c r="K806" t="s">
        <v>688</v>
      </c>
      <c r="L806" t="s">
        <v>953</v>
      </c>
      <c r="M806"/>
      <c r="N806"/>
      <c r="O806" s="187" t="s">
        <v>139</v>
      </c>
      <c r="P806" t="s">
        <v>59</v>
      </c>
      <c r="Q806" t="s">
        <v>478</v>
      </c>
      <c r="R806" s="185">
        <v>60000.013846153801</v>
      </c>
      <c r="S806" s="185">
        <v>200000.04615384599</v>
      </c>
      <c r="T806" s="186">
        <v>1</v>
      </c>
    </row>
    <row r="807" spans="1:20" x14ac:dyDescent="0.25">
      <c r="A807" s="198"/>
      <c r="B807">
        <v>0</v>
      </c>
      <c r="C807">
        <v>103120753</v>
      </c>
      <c r="D807">
        <v>103203312</v>
      </c>
      <c r="E807">
        <v>103285871</v>
      </c>
      <c r="F807">
        <v>103327150</v>
      </c>
      <c r="G807" t="s">
        <v>18</v>
      </c>
      <c r="H807" t="s">
        <v>887</v>
      </c>
      <c r="I807" t="s">
        <v>242</v>
      </c>
      <c r="J807" t="s">
        <v>893</v>
      </c>
      <c r="K807" t="s">
        <v>688</v>
      </c>
      <c r="L807" t="s">
        <v>953</v>
      </c>
      <c r="M807" t="s">
        <v>976</v>
      </c>
      <c r="N807" t="s">
        <v>977</v>
      </c>
      <c r="O807" s="187" t="s">
        <v>139</v>
      </c>
      <c r="P807" t="s">
        <v>59</v>
      </c>
      <c r="Q807" t="s">
        <v>471</v>
      </c>
      <c r="R807" s="185">
        <v>5199.6283692307697</v>
      </c>
      <c r="S807" s="185">
        <v>64995.354615384596</v>
      </c>
      <c r="T807" s="186">
        <v>1</v>
      </c>
    </row>
    <row r="808" spans="1:20" x14ac:dyDescent="0.25">
      <c r="A808" s="198"/>
      <c r="B808">
        <v>0</v>
      </c>
      <c r="C808">
        <v>103120753</v>
      </c>
      <c r="D808">
        <v>103203312</v>
      </c>
      <c r="E808">
        <v>103285871</v>
      </c>
      <c r="F808">
        <v>103327150</v>
      </c>
      <c r="G808" t="s">
        <v>18</v>
      </c>
      <c r="H808" t="s">
        <v>887</v>
      </c>
      <c r="I808" t="s">
        <v>242</v>
      </c>
      <c r="J808" t="s">
        <v>893</v>
      </c>
      <c r="K808" t="s">
        <v>688</v>
      </c>
      <c r="L808" t="s">
        <v>953</v>
      </c>
      <c r="M808" t="s">
        <v>976</v>
      </c>
      <c r="N808" t="s">
        <v>977</v>
      </c>
      <c r="O808" s="187" t="s">
        <v>139</v>
      </c>
      <c r="P808" t="s">
        <v>59</v>
      </c>
      <c r="Q808" t="s">
        <v>475</v>
      </c>
      <c r="R808" s="185">
        <v>6254.8773230769202</v>
      </c>
      <c r="S808" s="185">
        <v>69498.636923076905</v>
      </c>
      <c r="T808" s="186">
        <v>1</v>
      </c>
    </row>
    <row r="809" spans="1:20" x14ac:dyDescent="0.25">
      <c r="A809" s="198"/>
      <c r="B809">
        <v>0</v>
      </c>
      <c r="C809">
        <v>103120753</v>
      </c>
      <c r="D809">
        <v>103203312</v>
      </c>
      <c r="E809">
        <v>103285871</v>
      </c>
      <c r="F809">
        <v>103327150</v>
      </c>
      <c r="G809" t="s">
        <v>18</v>
      </c>
      <c r="H809" t="s">
        <v>887</v>
      </c>
      <c r="I809" t="s">
        <v>242</v>
      </c>
      <c r="J809" t="s">
        <v>893</v>
      </c>
      <c r="K809" t="s">
        <v>688</v>
      </c>
      <c r="L809" t="s">
        <v>953</v>
      </c>
      <c r="M809" t="s">
        <v>976</v>
      </c>
      <c r="N809" t="s">
        <v>977</v>
      </c>
      <c r="O809" s="187" t="s">
        <v>139</v>
      </c>
      <c r="P809" t="s">
        <v>59</v>
      </c>
      <c r="Q809" t="s">
        <v>465</v>
      </c>
      <c r="R809" s="185">
        <v>17810.133384615401</v>
      </c>
      <c r="S809" s="185">
        <v>178101.33384615401</v>
      </c>
      <c r="T809" s="186">
        <v>2</v>
      </c>
    </row>
    <row r="810" spans="1:20" x14ac:dyDescent="0.25">
      <c r="A810" s="198"/>
      <c r="B810">
        <v>0</v>
      </c>
      <c r="C810">
        <v>103120753</v>
      </c>
      <c r="D810">
        <v>103203312</v>
      </c>
      <c r="E810">
        <v>103285871</v>
      </c>
      <c r="F810">
        <v>103327150</v>
      </c>
      <c r="G810" t="s">
        <v>18</v>
      </c>
      <c r="H810" t="s">
        <v>887</v>
      </c>
      <c r="I810" t="s">
        <v>242</v>
      </c>
      <c r="J810" t="s">
        <v>893</v>
      </c>
      <c r="K810" t="s">
        <v>688</v>
      </c>
      <c r="L810" t="s">
        <v>953</v>
      </c>
      <c r="M810" t="s">
        <v>976</v>
      </c>
      <c r="N810" t="s">
        <v>977</v>
      </c>
      <c r="O810" s="187" t="s">
        <v>139</v>
      </c>
      <c r="P810" t="s">
        <v>59</v>
      </c>
      <c r="Q810" t="s">
        <v>476</v>
      </c>
      <c r="R810" s="185">
        <v>10682.6635384615</v>
      </c>
      <c r="S810" s="185">
        <v>106826.635384615</v>
      </c>
      <c r="T810" s="186">
        <v>1</v>
      </c>
    </row>
    <row r="811" spans="1:20" x14ac:dyDescent="0.25">
      <c r="A811" s="198"/>
      <c r="B811">
        <v>0</v>
      </c>
      <c r="C811">
        <v>103120753</v>
      </c>
      <c r="D811">
        <v>103203312</v>
      </c>
      <c r="E811">
        <v>103285871</v>
      </c>
      <c r="F811">
        <v>103327150</v>
      </c>
      <c r="G811" t="s">
        <v>18</v>
      </c>
      <c r="H811" t="s">
        <v>887</v>
      </c>
      <c r="I811" t="s">
        <v>242</v>
      </c>
      <c r="J811" t="s">
        <v>893</v>
      </c>
      <c r="K811" t="s">
        <v>688</v>
      </c>
      <c r="L811" t="s">
        <v>953</v>
      </c>
      <c r="M811" t="s">
        <v>976</v>
      </c>
      <c r="N811" t="s">
        <v>977</v>
      </c>
      <c r="O811" s="187" t="s">
        <v>139</v>
      </c>
      <c r="P811" t="s">
        <v>59</v>
      </c>
      <c r="Q811" t="s">
        <v>466</v>
      </c>
      <c r="R811" s="185">
        <v>20400.002307692201</v>
      </c>
      <c r="S811" s="185">
        <v>136000.01538461499</v>
      </c>
      <c r="T811" s="186">
        <v>1</v>
      </c>
    </row>
    <row r="812" spans="1:20" x14ac:dyDescent="0.25">
      <c r="A812" s="198"/>
      <c r="B812">
        <v>0</v>
      </c>
      <c r="C812">
        <v>103120753</v>
      </c>
      <c r="D812">
        <v>103203312</v>
      </c>
      <c r="E812">
        <v>103285871</v>
      </c>
      <c r="F812">
        <v>103327150</v>
      </c>
      <c r="G812" t="s">
        <v>18</v>
      </c>
      <c r="H812" t="s">
        <v>887</v>
      </c>
      <c r="I812" t="s">
        <v>242</v>
      </c>
      <c r="J812" t="s">
        <v>893</v>
      </c>
      <c r="K812" t="s">
        <v>688</v>
      </c>
      <c r="L812" t="s">
        <v>953</v>
      </c>
      <c r="M812" t="s">
        <v>976</v>
      </c>
      <c r="N812" t="s">
        <v>977</v>
      </c>
      <c r="O812" s="187" t="s">
        <v>139</v>
      </c>
      <c r="P812" t="s">
        <v>73</v>
      </c>
      <c r="Q812" t="s">
        <v>477</v>
      </c>
      <c r="R812" s="185">
        <v>2241.5181538461602</v>
      </c>
      <c r="S812" s="185">
        <v>44830.363076923102</v>
      </c>
      <c r="T812" s="186">
        <v>1</v>
      </c>
    </row>
    <row r="813" spans="1:20" x14ac:dyDescent="0.25">
      <c r="A813" s="198"/>
      <c r="B813">
        <v>0</v>
      </c>
      <c r="C813">
        <v>103120753</v>
      </c>
      <c r="D813">
        <v>103203312</v>
      </c>
      <c r="E813">
        <v>103285871</v>
      </c>
      <c r="F813">
        <v>103327150</v>
      </c>
      <c r="G813" t="s">
        <v>18</v>
      </c>
      <c r="H813" t="s">
        <v>887</v>
      </c>
      <c r="I813" t="s">
        <v>242</v>
      </c>
      <c r="J813" t="s">
        <v>893</v>
      </c>
      <c r="K813" t="s">
        <v>688</v>
      </c>
      <c r="L813" t="s">
        <v>953</v>
      </c>
      <c r="M813" t="s">
        <v>976</v>
      </c>
      <c r="N813" t="s">
        <v>977</v>
      </c>
      <c r="O813" s="187" t="s">
        <v>139</v>
      </c>
      <c r="P813" t="s">
        <v>61</v>
      </c>
      <c r="Q813" t="s">
        <v>477</v>
      </c>
      <c r="R813" s="185">
        <v>5505.4600769230801</v>
      </c>
      <c r="S813" s="185">
        <v>110109.201538462</v>
      </c>
      <c r="T813" s="186">
        <v>3</v>
      </c>
    </row>
    <row r="814" spans="1:20" x14ac:dyDescent="0.25">
      <c r="A814" s="198"/>
      <c r="B814">
        <v>0</v>
      </c>
      <c r="C814">
        <v>103120753</v>
      </c>
      <c r="D814">
        <v>103203312</v>
      </c>
      <c r="E814">
        <v>103285871</v>
      </c>
      <c r="F814">
        <v>103327150</v>
      </c>
      <c r="G814" t="s">
        <v>18</v>
      </c>
      <c r="H814" t="s">
        <v>887</v>
      </c>
      <c r="I814" t="s">
        <v>242</v>
      </c>
      <c r="J814" t="s">
        <v>893</v>
      </c>
      <c r="K814" t="s">
        <v>688</v>
      </c>
      <c r="L814" t="s">
        <v>953</v>
      </c>
      <c r="M814" t="s">
        <v>976</v>
      </c>
      <c r="N814" t="s">
        <v>977</v>
      </c>
      <c r="O814" s="187" t="s">
        <v>139</v>
      </c>
      <c r="P814" t="s">
        <v>61</v>
      </c>
      <c r="Q814" t="s">
        <v>471</v>
      </c>
      <c r="R814" s="185">
        <v>6931.9906461538503</v>
      </c>
      <c r="S814" s="185">
        <v>86649.883076923099</v>
      </c>
      <c r="T814" s="186">
        <v>2</v>
      </c>
    </row>
    <row r="815" spans="1:20" x14ac:dyDescent="0.25">
      <c r="A815" s="198"/>
      <c r="B815">
        <v>0</v>
      </c>
      <c r="C815">
        <v>103120753</v>
      </c>
      <c r="D815">
        <v>103203312</v>
      </c>
      <c r="E815">
        <v>103285871</v>
      </c>
      <c r="F815">
        <v>103327150</v>
      </c>
      <c r="G815" t="s">
        <v>18</v>
      </c>
      <c r="H815" t="s">
        <v>887</v>
      </c>
      <c r="I815" t="s">
        <v>242</v>
      </c>
      <c r="J815" t="s">
        <v>893</v>
      </c>
      <c r="K815" t="s">
        <v>688</v>
      </c>
      <c r="L815" t="s">
        <v>953</v>
      </c>
      <c r="M815" t="s">
        <v>976</v>
      </c>
      <c r="N815" t="s">
        <v>977</v>
      </c>
      <c r="O815" s="187" t="s">
        <v>139</v>
      </c>
      <c r="P815" t="s">
        <v>62</v>
      </c>
      <c r="Q815" t="s">
        <v>477</v>
      </c>
      <c r="R815" s="185">
        <v>735.57711538461501</v>
      </c>
      <c r="S815" s="185">
        <v>14711.5423076923</v>
      </c>
      <c r="T815" s="186">
        <v>1</v>
      </c>
    </row>
    <row r="816" spans="1:20" x14ac:dyDescent="0.25">
      <c r="A816" s="198"/>
      <c r="B816">
        <v>0</v>
      </c>
      <c r="C816">
        <v>103120753</v>
      </c>
      <c r="D816">
        <v>103203312</v>
      </c>
      <c r="E816">
        <v>103285871</v>
      </c>
      <c r="F816">
        <v>103327150</v>
      </c>
      <c r="G816" t="s">
        <v>18</v>
      </c>
      <c r="H816" t="s">
        <v>887</v>
      </c>
      <c r="I816" t="s">
        <v>242</v>
      </c>
      <c r="J816" t="s">
        <v>893</v>
      </c>
      <c r="K816" t="s">
        <v>688</v>
      </c>
      <c r="L816" t="s">
        <v>953</v>
      </c>
      <c r="M816" t="s">
        <v>976</v>
      </c>
      <c r="N816" t="s">
        <v>977</v>
      </c>
      <c r="O816" s="187" t="s">
        <v>139</v>
      </c>
      <c r="P816" t="s">
        <v>62</v>
      </c>
      <c r="Q816" t="s">
        <v>475</v>
      </c>
      <c r="R816" s="185">
        <v>8551.4229692307708</v>
      </c>
      <c r="S816" s="185">
        <v>95015.810769230797</v>
      </c>
      <c r="T816" s="186">
        <v>1</v>
      </c>
    </row>
    <row r="817" spans="1:20" x14ac:dyDescent="0.25">
      <c r="A817" s="198"/>
      <c r="B817">
        <v>0</v>
      </c>
      <c r="C817">
        <v>103120753</v>
      </c>
      <c r="D817">
        <v>103203312</v>
      </c>
      <c r="E817">
        <v>103285871</v>
      </c>
      <c r="F817">
        <v>103327150</v>
      </c>
      <c r="G817" t="s">
        <v>18</v>
      </c>
      <c r="H817" t="s">
        <v>887</v>
      </c>
      <c r="I817" t="s">
        <v>242</v>
      </c>
      <c r="J817" t="s">
        <v>893</v>
      </c>
      <c r="K817" t="s">
        <v>688</v>
      </c>
      <c r="L817" t="s">
        <v>953</v>
      </c>
      <c r="M817" t="s">
        <v>976</v>
      </c>
      <c r="N817" t="s">
        <v>977</v>
      </c>
      <c r="O817" s="187" t="s">
        <v>139</v>
      </c>
      <c r="P817" t="s">
        <v>63</v>
      </c>
      <c r="Q817" t="s">
        <v>471</v>
      </c>
      <c r="R817" s="185">
        <v>4921.5076923076904</v>
      </c>
      <c r="S817" s="185">
        <v>61518.846153846098</v>
      </c>
      <c r="T817" s="186">
        <v>1</v>
      </c>
    </row>
    <row r="818" spans="1:20" x14ac:dyDescent="0.25">
      <c r="A818" s="198"/>
      <c r="B818">
        <v>0</v>
      </c>
      <c r="C818">
        <v>103120753</v>
      </c>
      <c r="D818">
        <v>103203312</v>
      </c>
      <c r="E818">
        <v>103285871</v>
      </c>
      <c r="F818">
        <v>103327150</v>
      </c>
      <c r="G818" t="s">
        <v>18</v>
      </c>
      <c r="H818" t="s">
        <v>887</v>
      </c>
      <c r="I818" t="s">
        <v>242</v>
      </c>
      <c r="J818" t="s">
        <v>893</v>
      </c>
      <c r="K818" t="s">
        <v>688</v>
      </c>
      <c r="L818" t="s">
        <v>953</v>
      </c>
      <c r="M818" t="s">
        <v>976</v>
      </c>
      <c r="N818" t="s">
        <v>977</v>
      </c>
      <c r="O818" s="187" t="s">
        <v>139</v>
      </c>
      <c r="P818" t="s">
        <v>66</v>
      </c>
      <c r="Q818" t="s">
        <v>477</v>
      </c>
      <c r="R818" s="185">
        <v>8248.3753846153995</v>
      </c>
      <c r="S818" s="185">
        <v>164967.50769230799</v>
      </c>
      <c r="T818" s="186">
        <v>4</v>
      </c>
    </row>
    <row r="819" spans="1:20" x14ac:dyDescent="0.25">
      <c r="A819" s="198"/>
      <c r="B819">
        <v>0</v>
      </c>
      <c r="C819">
        <v>103120753</v>
      </c>
      <c r="D819">
        <v>103203312</v>
      </c>
      <c r="E819">
        <v>103285871</v>
      </c>
      <c r="F819">
        <v>103327150</v>
      </c>
      <c r="G819" t="s">
        <v>18</v>
      </c>
      <c r="H819" t="s">
        <v>887</v>
      </c>
      <c r="I819" t="s">
        <v>242</v>
      </c>
      <c r="J819" t="s">
        <v>893</v>
      </c>
      <c r="K819" t="s">
        <v>688</v>
      </c>
      <c r="L819" t="s">
        <v>953</v>
      </c>
      <c r="M819" t="s">
        <v>976</v>
      </c>
      <c r="N819" t="s">
        <v>977</v>
      </c>
      <c r="O819" s="187" t="s">
        <v>139</v>
      </c>
      <c r="P819" t="s">
        <v>66</v>
      </c>
      <c r="Q819" t="s">
        <v>471</v>
      </c>
      <c r="R819" s="185">
        <v>5339.16584615385</v>
      </c>
      <c r="S819" s="185">
        <v>66739.573076923101</v>
      </c>
      <c r="T819" s="186">
        <v>1</v>
      </c>
    </row>
    <row r="820" spans="1:20" x14ac:dyDescent="0.25">
      <c r="A820" s="198"/>
      <c r="B820">
        <v>0</v>
      </c>
      <c r="C820">
        <v>103120753</v>
      </c>
      <c r="D820">
        <v>103203312</v>
      </c>
      <c r="E820">
        <v>103285871</v>
      </c>
      <c r="F820">
        <v>103327150</v>
      </c>
      <c r="G820" t="s">
        <v>18</v>
      </c>
      <c r="H820" t="s">
        <v>887</v>
      </c>
      <c r="I820" t="s">
        <v>242</v>
      </c>
      <c r="J820" t="s">
        <v>893</v>
      </c>
      <c r="K820" t="s">
        <v>688</v>
      </c>
      <c r="L820" t="s">
        <v>953</v>
      </c>
      <c r="M820" t="s">
        <v>976</v>
      </c>
      <c r="N820" t="s">
        <v>977</v>
      </c>
      <c r="O820" s="187" t="s">
        <v>139</v>
      </c>
      <c r="P820" t="s">
        <v>66</v>
      </c>
      <c r="Q820" t="s">
        <v>465</v>
      </c>
      <c r="R820" s="185">
        <v>10711.4113076923</v>
      </c>
      <c r="S820" s="185">
        <v>107114.11307692299</v>
      </c>
      <c r="T820" s="186">
        <v>1</v>
      </c>
    </row>
    <row r="821" spans="1:20" x14ac:dyDescent="0.25">
      <c r="A821" s="198"/>
      <c r="B821">
        <v>0</v>
      </c>
      <c r="C821">
        <v>103120753</v>
      </c>
      <c r="D821">
        <v>103203312</v>
      </c>
      <c r="E821">
        <v>103285871</v>
      </c>
      <c r="F821">
        <v>103327150</v>
      </c>
      <c r="G821" t="s">
        <v>18</v>
      </c>
      <c r="H821" t="s">
        <v>887</v>
      </c>
      <c r="I821" t="s">
        <v>242</v>
      </c>
      <c r="J821" t="s">
        <v>893</v>
      </c>
      <c r="K821" t="s">
        <v>688</v>
      </c>
      <c r="L821" t="s">
        <v>953</v>
      </c>
      <c r="M821" t="s">
        <v>976</v>
      </c>
      <c r="N821" t="s">
        <v>977</v>
      </c>
      <c r="O821" s="187" t="s">
        <v>139</v>
      </c>
      <c r="P821" t="s">
        <v>84</v>
      </c>
      <c r="Q821" t="s">
        <v>477</v>
      </c>
      <c r="R821" s="185">
        <v>4377.8136230769196</v>
      </c>
      <c r="S821" s="185">
        <v>87556.272461538494</v>
      </c>
      <c r="T821" s="186">
        <v>2</v>
      </c>
    </row>
    <row r="822" spans="1:20" x14ac:dyDescent="0.25">
      <c r="A822" s="198"/>
      <c r="B822">
        <v>0</v>
      </c>
      <c r="C822">
        <v>103120753</v>
      </c>
      <c r="D822">
        <v>103203312</v>
      </c>
      <c r="E822">
        <v>103285871</v>
      </c>
      <c r="F822">
        <v>103327150</v>
      </c>
      <c r="G822" t="s">
        <v>18</v>
      </c>
      <c r="H822" t="s">
        <v>887</v>
      </c>
      <c r="I822" t="s">
        <v>242</v>
      </c>
      <c r="J822" t="s">
        <v>893</v>
      </c>
      <c r="K822" t="s">
        <v>688</v>
      </c>
      <c r="L822" t="s">
        <v>953</v>
      </c>
      <c r="M822" t="s">
        <v>976</v>
      </c>
      <c r="N822" t="s">
        <v>977</v>
      </c>
      <c r="O822" s="187" t="s">
        <v>139</v>
      </c>
      <c r="P822" t="s">
        <v>84</v>
      </c>
      <c r="Q822" t="s">
        <v>473</v>
      </c>
      <c r="R822" s="185">
        <v>5097.7739615384598</v>
      </c>
      <c r="S822" s="185">
        <v>101955.47923076899</v>
      </c>
      <c r="T822" s="186">
        <v>2</v>
      </c>
    </row>
    <row r="823" spans="1:20" x14ac:dyDescent="0.25">
      <c r="A823" s="198"/>
      <c r="B823">
        <v>0</v>
      </c>
      <c r="C823">
        <v>103120753</v>
      </c>
      <c r="D823">
        <v>103203312</v>
      </c>
      <c r="E823">
        <v>103285871</v>
      </c>
      <c r="F823">
        <v>103327150</v>
      </c>
      <c r="G823" t="s">
        <v>18</v>
      </c>
      <c r="H823" t="s">
        <v>887</v>
      </c>
      <c r="I823" t="s">
        <v>242</v>
      </c>
      <c r="J823" t="s">
        <v>893</v>
      </c>
      <c r="K823" t="s">
        <v>688</v>
      </c>
      <c r="L823" t="s">
        <v>953</v>
      </c>
      <c r="M823" t="s">
        <v>976</v>
      </c>
      <c r="N823" t="s">
        <v>977</v>
      </c>
      <c r="O823" s="187" t="s">
        <v>139</v>
      </c>
      <c r="P823" t="s">
        <v>84</v>
      </c>
      <c r="Q823" t="s">
        <v>471</v>
      </c>
      <c r="R823" s="185">
        <v>8822.1200615384605</v>
      </c>
      <c r="S823" s="185">
        <v>110276.500769231</v>
      </c>
      <c r="T823" s="186">
        <v>2</v>
      </c>
    </row>
    <row r="824" spans="1:20" x14ac:dyDescent="0.25">
      <c r="A824" s="198"/>
      <c r="B824">
        <v>0</v>
      </c>
      <c r="C824">
        <v>103120753</v>
      </c>
      <c r="D824">
        <v>103203312</v>
      </c>
      <c r="E824">
        <v>103285871</v>
      </c>
      <c r="F824">
        <v>103327150</v>
      </c>
      <c r="G824" t="s">
        <v>18</v>
      </c>
      <c r="H824" t="s">
        <v>887</v>
      </c>
      <c r="I824" t="s">
        <v>242</v>
      </c>
      <c r="J824" t="s">
        <v>893</v>
      </c>
      <c r="K824" t="s">
        <v>688</v>
      </c>
      <c r="L824" t="s">
        <v>953</v>
      </c>
      <c r="M824" t="s">
        <v>976</v>
      </c>
      <c r="N824" t="s">
        <v>977</v>
      </c>
      <c r="O824" s="187" t="s">
        <v>139</v>
      </c>
      <c r="P824" t="s">
        <v>84</v>
      </c>
      <c r="Q824" t="s">
        <v>475</v>
      </c>
      <c r="R824" s="185">
        <v>6579.1923230769198</v>
      </c>
      <c r="S824" s="185">
        <v>73102.136923076905</v>
      </c>
      <c r="T824" s="186">
        <v>1</v>
      </c>
    </row>
    <row r="825" spans="1:20" x14ac:dyDescent="0.25">
      <c r="A825" s="198"/>
      <c r="B825">
        <v>0</v>
      </c>
      <c r="C825">
        <v>103120753</v>
      </c>
      <c r="D825">
        <v>103203312</v>
      </c>
      <c r="E825">
        <v>103285871</v>
      </c>
      <c r="F825">
        <v>103327150</v>
      </c>
      <c r="G825" t="s">
        <v>18</v>
      </c>
      <c r="H825" t="s">
        <v>887</v>
      </c>
      <c r="I825" t="s">
        <v>242</v>
      </c>
      <c r="J825" t="s">
        <v>893</v>
      </c>
      <c r="K825" t="s">
        <v>688</v>
      </c>
      <c r="L825" t="s">
        <v>953</v>
      </c>
      <c r="M825" t="s">
        <v>976</v>
      </c>
      <c r="N825" t="s">
        <v>977</v>
      </c>
      <c r="O825" s="187" t="s">
        <v>139</v>
      </c>
      <c r="P825" t="s">
        <v>84</v>
      </c>
      <c r="Q825" t="s">
        <v>465</v>
      </c>
      <c r="R825" s="185">
        <v>9893.7194615384597</v>
      </c>
      <c r="S825" s="185">
        <v>98937.194615384593</v>
      </c>
      <c r="T825" s="186">
        <v>1</v>
      </c>
    </row>
    <row r="826" spans="1:20" x14ac:dyDescent="0.25">
      <c r="A826" s="198"/>
      <c r="B826">
        <v>0</v>
      </c>
      <c r="C826">
        <v>103120753</v>
      </c>
      <c r="D826">
        <v>103203312</v>
      </c>
      <c r="E826">
        <v>103285871</v>
      </c>
      <c r="F826">
        <v>103368430</v>
      </c>
      <c r="G826" t="s">
        <v>18</v>
      </c>
      <c r="H826" t="s">
        <v>887</v>
      </c>
      <c r="I826" t="s">
        <v>242</v>
      </c>
      <c r="J826" t="s">
        <v>893</v>
      </c>
      <c r="K826" t="s">
        <v>688</v>
      </c>
      <c r="L826" t="s">
        <v>953</v>
      </c>
      <c r="M826" t="s">
        <v>894</v>
      </c>
      <c r="N826" t="s">
        <v>895</v>
      </c>
      <c r="O826" s="187" t="s">
        <v>139</v>
      </c>
      <c r="P826" t="s">
        <v>59</v>
      </c>
      <c r="Q826" t="s">
        <v>471</v>
      </c>
      <c r="R826" s="185">
        <v>19974.477784615399</v>
      </c>
      <c r="S826" s="185">
        <v>249680.97230769199</v>
      </c>
      <c r="T826" s="186">
        <v>4</v>
      </c>
    </row>
    <row r="827" spans="1:20" x14ac:dyDescent="0.25">
      <c r="A827" s="198"/>
      <c r="B827">
        <v>0</v>
      </c>
      <c r="C827">
        <v>103120753</v>
      </c>
      <c r="D827">
        <v>103203312</v>
      </c>
      <c r="E827">
        <v>103285871</v>
      </c>
      <c r="F827">
        <v>103368430</v>
      </c>
      <c r="G827" t="s">
        <v>18</v>
      </c>
      <c r="H827" t="s">
        <v>887</v>
      </c>
      <c r="I827" t="s">
        <v>242</v>
      </c>
      <c r="J827" t="s">
        <v>893</v>
      </c>
      <c r="K827" t="s">
        <v>688</v>
      </c>
      <c r="L827" t="s">
        <v>953</v>
      </c>
      <c r="M827" t="s">
        <v>894</v>
      </c>
      <c r="N827" t="s">
        <v>895</v>
      </c>
      <c r="O827" s="187" t="s">
        <v>139</v>
      </c>
      <c r="P827" t="s">
        <v>59</v>
      </c>
      <c r="Q827" t="s">
        <v>475</v>
      </c>
      <c r="R827" s="185">
        <v>28341.7893</v>
      </c>
      <c r="S827" s="185">
        <v>314908.77</v>
      </c>
      <c r="T827" s="186">
        <v>4</v>
      </c>
    </row>
    <row r="828" spans="1:20" x14ac:dyDescent="0.25">
      <c r="A828" s="198"/>
      <c r="B828">
        <v>0</v>
      </c>
      <c r="C828">
        <v>103120753</v>
      </c>
      <c r="D828">
        <v>103203312</v>
      </c>
      <c r="E828">
        <v>103285871</v>
      </c>
      <c r="F828">
        <v>103368430</v>
      </c>
      <c r="G828" t="s">
        <v>18</v>
      </c>
      <c r="H828" t="s">
        <v>887</v>
      </c>
      <c r="I828" t="s">
        <v>242</v>
      </c>
      <c r="J828" t="s">
        <v>893</v>
      </c>
      <c r="K828" t="s">
        <v>688</v>
      </c>
      <c r="L828" t="s">
        <v>953</v>
      </c>
      <c r="M828" t="s">
        <v>894</v>
      </c>
      <c r="N828" t="s">
        <v>895</v>
      </c>
      <c r="O828" s="187" t="s">
        <v>139</v>
      </c>
      <c r="P828" t="s">
        <v>59</v>
      </c>
      <c r="Q828" t="s">
        <v>465</v>
      </c>
      <c r="R828" s="185">
        <v>19825.005000000001</v>
      </c>
      <c r="S828" s="185">
        <v>198250.05</v>
      </c>
      <c r="T828" s="186">
        <v>3</v>
      </c>
    </row>
    <row r="829" spans="1:20" x14ac:dyDescent="0.25">
      <c r="A829" s="198"/>
      <c r="B829">
        <v>0</v>
      </c>
      <c r="C829">
        <v>103120753</v>
      </c>
      <c r="D829">
        <v>103203312</v>
      </c>
      <c r="E829">
        <v>103285871</v>
      </c>
      <c r="F829">
        <v>103368430</v>
      </c>
      <c r="G829" t="s">
        <v>18</v>
      </c>
      <c r="H829" t="s">
        <v>887</v>
      </c>
      <c r="I829" t="s">
        <v>242</v>
      </c>
      <c r="J829" t="s">
        <v>893</v>
      </c>
      <c r="K829" t="s">
        <v>688</v>
      </c>
      <c r="L829" t="s">
        <v>953</v>
      </c>
      <c r="M829" t="s">
        <v>894</v>
      </c>
      <c r="N829" t="s">
        <v>895</v>
      </c>
      <c r="O829" s="187" t="s">
        <v>139</v>
      </c>
      <c r="P829" t="s">
        <v>59</v>
      </c>
      <c r="Q829" t="s">
        <v>476</v>
      </c>
      <c r="R829" s="185">
        <v>21323.733538461602</v>
      </c>
      <c r="S829" s="185">
        <v>213237.335384615</v>
      </c>
      <c r="T829" s="186">
        <v>2</v>
      </c>
    </row>
    <row r="830" spans="1:20" x14ac:dyDescent="0.25">
      <c r="A830" s="198"/>
      <c r="B830">
        <v>0</v>
      </c>
      <c r="C830">
        <v>103120753</v>
      </c>
      <c r="D830">
        <v>103203312</v>
      </c>
      <c r="E830">
        <v>103285871</v>
      </c>
      <c r="F830">
        <v>103368430</v>
      </c>
      <c r="G830" t="s">
        <v>18</v>
      </c>
      <c r="H830" t="s">
        <v>887</v>
      </c>
      <c r="I830" t="s">
        <v>242</v>
      </c>
      <c r="J830" t="s">
        <v>893</v>
      </c>
      <c r="K830" t="s">
        <v>688</v>
      </c>
      <c r="L830" t="s">
        <v>953</v>
      </c>
      <c r="M830" t="s">
        <v>894</v>
      </c>
      <c r="N830" t="s">
        <v>895</v>
      </c>
      <c r="O830" s="187" t="s">
        <v>139</v>
      </c>
      <c r="P830" t="s">
        <v>59</v>
      </c>
      <c r="Q830" t="s">
        <v>466</v>
      </c>
      <c r="R830" s="185">
        <v>36894.714923076899</v>
      </c>
      <c r="S830" s="185">
        <v>245964.76615384599</v>
      </c>
      <c r="T830" s="186">
        <v>2</v>
      </c>
    </row>
    <row r="831" spans="1:20" x14ac:dyDescent="0.25">
      <c r="A831" s="198"/>
      <c r="B831">
        <v>0</v>
      </c>
      <c r="C831">
        <v>103120753</v>
      </c>
      <c r="D831">
        <v>103203312</v>
      </c>
      <c r="E831">
        <v>103285871</v>
      </c>
      <c r="F831">
        <v>103368430</v>
      </c>
      <c r="G831" t="s">
        <v>18</v>
      </c>
      <c r="H831" t="s">
        <v>887</v>
      </c>
      <c r="I831" t="s">
        <v>242</v>
      </c>
      <c r="J831" t="s">
        <v>893</v>
      </c>
      <c r="K831" t="s">
        <v>688</v>
      </c>
      <c r="L831" t="s">
        <v>953</v>
      </c>
      <c r="M831" t="s">
        <v>894</v>
      </c>
      <c r="N831" t="s">
        <v>895</v>
      </c>
      <c r="O831" s="187" t="s">
        <v>139</v>
      </c>
      <c r="P831" t="s">
        <v>59</v>
      </c>
      <c r="Q831" t="s">
        <v>467</v>
      </c>
      <c r="R831" s="185">
        <v>5328.5240000000003</v>
      </c>
      <c r="S831" s="185">
        <v>26642.62</v>
      </c>
      <c r="T831" s="186">
        <v>1</v>
      </c>
    </row>
    <row r="832" spans="1:20" x14ac:dyDescent="0.25">
      <c r="A832" s="198"/>
      <c r="B832">
        <v>0</v>
      </c>
      <c r="C832">
        <v>103120753</v>
      </c>
      <c r="D832">
        <v>103203312</v>
      </c>
      <c r="E832">
        <v>103285871</v>
      </c>
      <c r="F832">
        <v>103450989</v>
      </c>
      <c r="G832" t="s">
        <v>18</v>
      </c>
      <c r="H832" t="s">
        <v>887</v>
      </c>
      <c r="I832" t="s">
        <v>242</v>
      </c>
      <c r="J832" t="s">
        <v>893</v>
      </c>
      <c r="K832" t="s">
        <v>688</v>
      </c>
      <c r="L832" t="s">
        <v>953</v>
      </c>
      <c r="M832" t="s">
        <v>896</v>
      </c>
      <c r="N832" t="s">
        <v>897</v>
      </c>
      <c r="O832" s="187" t="s">
        <v>139</v>
      </c>
      <c r="P832" t="s">
        <v>59</v>
      </c>
      <c r="Q832" t="s">
        <v>475</v>
      </c>
      <c r="R832" s="185">
        <v>7388.4926076923102</v>
      </c>
      <c r="S832" s="185">
        <v>82094.362307692296</v>
      </c>
      <c r="T832" s="186">
        <v>1</v>
      </c>
    </row>
    <row r="833" spans="1:20" x14ac:dyDescent="0.25">
      <c r="A833" s="198"/>
      <c r="B833">
        <v>0</v>
      </c>
      <c r="C833">
        <v>103120753</v>
      </c>
      <c r="D833">
        <v>103203312</v>
      </c>
      <c r="E833">
        <v>103285871</v>
      </c>
      <c r="F833">
        <v>103450989</v>
      </c>
      <c r="G833" t="s">
        <v>18</v>
      </c>
      <c r="H833" t="s">
        <v>887</v>
      </c>
      <c r="I833" t="s">
        <v>242</v>
      </c>
      <c r="J833" t="s">
        <v>893</v>
      </c>
      <c r="K833" t="s">
        <v>688</v>
      </c>
      <c r="L833" t="s">
        <v>953</v>
      </c>
      <c r="M833" t="s">
        <v>896</v>
      </c>
      <c r="N833" t="s">
        <v>897</v>
      </c>
      <c r="O833" s="187" t="s">
        <v>139</v>
      </c>
      <c r="P833" t="s">
        <v>59</v>
      </c>
      <c r="Q833" t="s">
        <v>465</v>
      </c>
      <c r="R833" s="185">
        <v>29255.481307692298</v>
      </c>
      <c r="S833" s="185">
        <v>292554.81307692302</v>
      </c>
      <c r="T833" s="186">
        <v>3</v>
      </c>
    </row>
    <row r="834" spans="1:20" x14ac:dyDescent="0.25">
      <c r="A834" s="198"/>
      <c r="B834">
        <v>0</v>
      </c>
      <c r="C834">
        <v>103120753</v>
      </c>
      <c r="D834">
        <v>103203312</v>
      </c>
      <c r="E834">
        <v>103285871</v>
      </c>
      <c r="F834">
        <v>103450989</v>
      </c>
      <c r="G834" t="s">
        <v>18</v>
      </c>
      <c r="H834" t="s">
        <v>887</v>
      </c>
      <c r="I834" t="s">
        <v>242</v>
      </c>
      <c r="J834" t="s">
        <v>893</v>
      </c>
      <c r="K834" t="s">
        <v>688</v>
      </c>
      <c r="L834" t="s">
        <v>953</v>
      </c>
      <c r="M834" t="s">
        <v>896</v>
      </c>
      <c r="N834" t="s">
        <v>897</v>
      </c>
      <c r="O834" s="187" t="s">
        <v>139</v>
      </c>
      <c r="P834" t="s">
        <v>59</v>
      </c>
      <c r="Q834" t="s">
        <v>476</v>
      </c>
      <c r="R834" s="185">
        <v>10694.994000000001</v>
      </c>
      <c r="S834" s="185">
        <v>106949.94</v>
      </c>
      <c r="T834" s="186">
        <v>1</v>
      </c>
    </row>
    <row r="835" spans="1:20" x14ac:dyDescent="0.25">
      <c r="A835" s="198"/>
      <c r="B835">
        <v>0</v>
      </c>
      <c r="C835">
        <v>103120753</v>
      </c>
      <c r="D835">
        <v>103203312</v>
      </c>
      <c r="E835">
        <v>103285871</v>
      </c>
      <c r="F835">
        <v>103450989</v>
      </c>
      <c r="G835" t="s">
        <v>18</v>
      </c>
      <c r="H835" t="s">
        <v>887</v>
      </c>
      <c r="I835" t="s">
        <v>242</v>
      </c>
      <c r="J835" t="s">
        <v>893</v>
      </c>
      <c r="K835" t="s">
        <v>688</v>
      </c>
      <c r="L835" t="s">
        <v>953</v>
      </c>
      <c r="M835" t="s">
        <v>896</v>
      </c>
      <c r="N835" t="s">
        <v>897</v>
      </c>
      <c r="O835" s="187" t="s">
        <v>139</v>
      </c>
      <c r="P835" t="s">
        <v>59</v>
      </c>
      <c r="Q835" t="s">
        <v>466</v>
      </c>
      <c r="R835" s="185">
        <v>19074.759576923101</v>
      </c>
      <c r="S835" s="185">
        <v>127165.06384615399</v>
      </c>
      <c r="T835" s="186">
        <v>1</v>
      </c>
    </row>
    <row r="836" spans="1:20" x14ac:dyDescent="0.25">
      <c r="A836" s="198"/>
      <c r="B836">
        <v>0</v>
      </c>
      <c r="C836">
        <v>103120753</v>
      </c>
      <c r="D836">
        <v>103203312</v>
      </c>
      <c r="E836">
        <v>103285871</v>
      </c>
      <c r="F836">
        <v>103450989</v>
      </c>
      <c r="G836" t="s">
        <v>18</v>
      </c>
      <c r="H836" t="s">
        <v>887</v>
      </c>
      <c r="I836" t="s">
        <v>242</v>
      </c>
      <c r="J836" t="s">
        <v>893</v>
      </c>
      <c r="K836" t="s">
        <v>688</v>
      </c>
      <c r="L836" t="s">
        <v>953</v>
      </c>
      <c r="M836" t="s">
        <v>896</v>
      </c>
      <c r="N836" t="s">
        <v>897</v>
      </c>
      <c r="O836" s="187" t="s">
        <v>139</v>
      </c>
      <c r="P836" t="s">
        <v>59</v>
      </c>
      <c r="Q836" t="s">
        <v>467</v>
      </c>
      <c r="R836" s="185">
        <v>31706.432307692401</v>
      </c>
      <c r="S836" s="185">
        <v>158532.16153846201</v>
      </c>
      <c r="T836" s="186">
        <v>1</v>
      </c>
    </row>
    <row r="837" spans="1:20" x14ac:dyDescent="0.25">
      <c r="A837" s="198"/>
      <c r="B837">
        <v>0</v>
      </c>
      <c r="C837">
        <v>103120753</v>
      </c>
      <c r="D837">
        <v>103203312</v>
      </c>
      <c r="E837">
        <v>103285871</v>
      </c>
      <c r="F837">
        <v>103450989</v>
      </c>
      <c r="G837" t="s">
        <v>18</v>
      </c>
      <c r="H837" t="s">
        <v>887</v>
      </c>
      <c r="I837" t="s">
        <v>242</v>
      </c>
      <c r="J837" t="s">
        <v>893</v>
      </c>
      <c r="K837" t="s">
        <v>688</v>
      </c>
      <c r="L837" t="s">
        <v>953</v>
      </c>
      <c r="M837" t="s">
        <v>896</v>
      </c>
      <c r="N837" t="s">
        <v>897</v>
      </c>
      <c r="O837" s="187" t="s">
        <v>139</v>
      </c>
      <c r="P837" t="s">
        <v>61</v>
      </c>
      <c r="Q837" t="s">
        <v>476</v>
      </c>
      <c r="R837" s="185">
        <v>11641.1314615385</v>
      </c>
      <c r="S837" s="185">
        <v>116411.314615385</v>
      </c>
      <c r="T837" s="186">
        <v>1</v>
      </c>
    </row>
    <row r="838" spans="1:20" x14ac:dyDescent="0.25">
      <c r="A838" s="198"/>
      <c r="B838">
        <v>0</v>
      </c>
      <c r="C838">
        <v>103120753</v>
      </c>
      <c r="D838">
        <v>103203312</v>
      </c>
      <c r="E838">
        <v>103285871</v>
      </c>
      <c r="F838">
        <v>103533548</v>
      </c>
      <c r="G838" t="s">
        <v>18</v>
      </c>
      <c r="H838" t="s">
        <v>887</v>
      </c>
      <c r="I838" t="s">
        <v>242</v>
      </c>
      <c r="J838" t="s">
        <v>893</v>
      </c>
      <c r="K838" t="s">
        <v>688</v>
      </c>
      <c r="L838" t="s">
        <v>953</v>
      </c>
      <c r="M838" t="s">
        <v>898</v>
      </c>
      <c r="N838" t="s">
        <v>899</v>
      </c>
      <c r="O838" s="187" t="s">
        <v>139</v>
      </c>
      <c r="P838" t="s">
        <v>59</v>
      </c>
      <c r="Q838" t="s">
        <v>475</v>
      </c>
      <c r="R838" s="185">
        <v>15155.6321076923</v>
      </c>
      <c r="S838" s="185">
        <v>168395.91230769199</v>
      </c>
      <c r="T838" s="186">
        <v>2</v>
      </c>
    </row>
    <row r="839" spans="1:20" x14ac:dyDescent="0.25">
      <c r="A839" s="198"/>
      <c r="B839">
        <v>0</v>
      </c>
      <c r="C839">
        <v>103120753</v>
      </c>
      <c r="D839">
        <v>103203312</v>
      </c>
      <c r="E839">
        <v>103285871</v>
      </c>
      <c r="F839">
        <v>103533548</v>
      </c>
      <c r="G839" t="s">
        <v>18</v>
      </c>
      <c r="H839" t="s">
        <v>887</v>
      </c>
      <c r="I839" t="s">
        <v>242</v>
      </c>
      <c r="J839" t="s">
        <v>893</v>
      </c>
      <c r="K839" t="s">
        <v>688</v>
      </c>
      <c r="L839" t="s">
        <v>953</v>
      </c>
      <c r="M839" t="s">
        <v>898</v>
      </c>
      <c r="N839" t="s">
        <v>899</v>
      </c>
      <c r="O839" s="187" t="s">
        <v>139</v>
      </c>
      <c r="P839" t="s">
        <v>59</v>
      </c>
      <c r="Q839" t="s">
        <v>465</v>
      </c>
      <c r="R839" s="185">
        <v>17042.925153846201</v>
      </c>
      <c r="S839" s="185">
        <v>170429.25153846201</v>
      </c>
      <c r="T839" s="186">
        <v>2</v>
      </c>
    </row>
    <row r="840" spans="1:20" x14ac:dyDescent="0.25">
      <c r="A840" s="198"/>
      <c r="B840">
        <v>0</v>
      </c>
      <c r="C840">
        <v>103120753</v>
      </c>
      <c r="D840">
        <v>103203312</v>
      </c>
      <c r="E840">
        <v>103285871</v>
      </c>
      <c r="F840">
        <v>103533548</v>
      </c>
      <c r="G840" t="s">
        <v>18</v>
      </c>
      <c r="H840" t="s">
        <v>887</v>
      </c>
      <c r="I840" t="s">
        <v>242</v>
      </c>
      <c r="J840" t="s">
        <v>893</v>
      </c>
      <c r="K840" t="s">
        <v>688</v>
      </c>
      <c r="L840" t="s">
        <v>953</v>
      </c>
      <c r="M840" t="s">
        <v>898</v>
      </c>
      <c r="N840" t="s">
        <v>899</v>
      </c>
      <c r="O840" s="187" t="s">
        <v>139</v>
      </c>
      <c r="P840" t="s">
        <v>59</v>
      </c>
      <c r="Q840" t="s">
        <v>476</v>
      </c>
      <c r="R840" s="185">
        <v>21602.410769230799</v>
      </c>
      <c r="S840" s="185">
        <v>216024.107692308</v>
      </c>
      <c r="T840" s="186">
        <v>2</v>
      </c>
    </row>
    <row r="841" spans="1:20" x14ac:dyDescent="0.25">
      <c r="A841" s="198"/>
      <c r="B841">
        <v>0</v>
      </c>
      <c r="C841">
        <v>103120753</v>
      </c>
      <c r="D841">
        <v>103203312</v>
      </c>
      <c r="E841">
        <v>103285871</v>
      </c>
      <c r="F841">
        <v>103533548</v>
      </c>
      <c r="G841" t="s">
        <v>18</v>
      </c>
      <c r="H841" t="s">
        <v>887</v>
      </c>
      <c r="I841" t="s">
        <v>242</v>
      </c>
      <c r="J841" t="s">
        <v>893</v>
      </c>
      <c r="K841" t="s">
        <v>688</v>
      </c>
      <c r="L841" t="s">
        <v>953</v>
      </c>
      <c r="M841" t="s">
        <v>898</v>
      </c>
      <c r="N841" t="s">
        <v>899</v>
      </c>
      <c r="O841" s="187" t="s">
        <v>139</v>
      </c>
      <c r="P841" t="s">
        <v>59</v>
      </c>
      <c r="Q841" t="s">
        <v>467</v>
      </c>
      <c r="R841" s="185">
        <v>32325.273846153799</v>
      </c>
      <c r="S841" s="185">
        <v>161626.36923076899</v>
      </c>
      <c r="T841" s="186">
        <v>1</v>
      </c>
    </row>
    <row r="842" spans="1:20" x14ac:dyDescent="0.25">
      <c r="A842" s="198"/>
      <c r="B842">
        <v>0</v>
      </c>
      <c r="C842">
        <v>103120753</v>
      </c>
      <c r="D842">
        <v>103203312</v>
      </c>
      <c r="E842">
        <v>103285871</v>
      </c>
      <c r="F842">
        <v>103533548</v>
      </c>
      <c r="G842" t="s">
        <v>18</v>
      </c>
      <c r="H842" t="s">
        <v>887</v>
      </c>
      <c r="I842" t="s">
        <v>242</v>
      </c>
      <c r="J842" t="s">
        <v>893</v>
      </c>
      <c r="K842" t="s">
        <v>688</v>
      </c>
      <c r="L842" t="s">
        <v>953</v>
      </c>
      <c r="M842" t="s">
        <v>898</v>
      </c>
      <c r="N842" t="s">
        <v>899</v>
      </c>
      <c r="O842" s="187" t="s">
        <v>139</v>
      </c>
      <c r="P842" t="s">
        <v>61</v>
      </c>
      <c r="Q842" t="s">
        <v>472</v>
      </c>
      <c r="R842" s="185">
        <v>25351.880700000002</v>
      </c>
      <c r="S842" s="185">
        <v>845062.69</v>
      </c>
      <c r="T842" s="186">
        <v>10</v>
      </c>
    </row>
    <row r="843" spans="1:20" x14ac:dyDescent="0.25">
      <c r="A843" s="198"/>
      <c r="B843">
        <v>0</v>
      </c>
      <c r="C843">
        <v>103120753</v>
      </c>
      <c r="D843">
        <v>103203312</v>
      </c>
      <c r="E843">
        <v>103285871</v>
      </c>
      <c r="F843">
        <v>103533548</v>
      </c>
      <c r="G843" t="s">
        <v>18</v>
      </c>
      <c r="H843" t="s">
        <v>887</v>
      </c>
      <c r="I843" t="s">
        <v>242</v>
      </c>
      <c r="J843" t="s">
        <v>893</v>
      </c>
      <c r="K843" t="s">
        <v>688</v>
      </c>
      <c r="L843" t="s">
        <v>953</v>
      </c>
      <c r="M843" t="s">
        <v>898</v>
      </c>
      <c r="N843" t="s">
        <v>899</v>
      </c>
      <c r="O843" s="187" t="s">
        <v>139</v>
      </c>
      <c r="P843" t="s">
        <v>61</v>
      </c>
      <c r="Q843" t="s">
        <v>465</v>
      </c>
      <c r="R843" s="185">
        <v>20680.314461538499</v>
      </c>
      <c r="S843" s="185">
        <v>206803.14461538501</v>
      </c>
      <c r="T843" s="186">
        <v>2</v>
      </c>
    </row>
    <row r="844" spans="1:20" x14ac:dyDescent="0.25">
      <c r="A844" s="198"/>
      <c r="B844">
        <v>0</v>
      </c>
      <c r="C844">
        <v>103120753</v>
      </c>
      <c r="D844">
        <v>103203312</v>
      </c>
      <c r="E844">
        <v>103285871</v>
      </c>
      <c r="F844">
        <v>103533548</v>
      </c>
      <c r="G844" t="s">
        <v>18</v>
      </c>
      <c r="H844" t="s">
        <v>887</v>
      </c>
      <c r="I844" t="s">
        <v>242</v>
      </c>
      <c r="J844" t="s">
        <v>893</v>
      </c>
      <c r="K844" t="s">
        <v>688</v>
      </c>
      <c r="L844" t="s">
        <v>953</v>
      </c>
      <c r="M844" t="s">
        <v>898</v>
      </c>
      <c r="N844" t="s">
        <v>899</v>
      </c>
      <c r="O844" s="187" t="s">
        <v>139</v>
      </c>
      <c r="P844" t="s">
        <v>61</v>
      </c>
      <c r="Q844" t="s">
        <v>476</v>
      </c>
      <c r="R844" s="185">
        <v>12017.339</v>
      </c>
      <c r="S844" s="185">
        <v>120173.39</v>
      </c>
      <c r="T844" s="186">
        <v>1</v>
      </c>
    </row>
    <row r="845" spans="1:20" x14ac:dyDescent="0.25">
      <c r="A845" s="198"/>
      <c r="B845">
        <v>0</v>
      </c>
      <c r="C845">
        <v>103120753</v>
      </c>
      <c r="D845">
        <v>103203312</v>
      </c>
      <c r="E845">
        <v>103285871</v>
      </c>
      <c r="F845">
        <v>103533548</v>
      </c>
      <c r="G845" t="s">
        <v>18</v>
      </c>
      <c r="H845" t="s">
        <v>887</v>
      </c>
      <c r="I845" t="s">
        <v>242</v>
      </c>
      <c r="J845" t="s">
        <v>893</v>
      </c>
      <c r="K845" t="s">
        <v>688</v>
      </c>
      <c r="L845" t="s">
        <v>953</v>
      </c>
      <c r="M845" t="s">
        <v>898</v>
      </c>
      <c r="N845" t="s">
        <v>899</v>
      </c>
      <c r="O845" s="187" t="s">
        <v>139</v>
      </c>
      <c r="P845" t="s">
        <v>62</v>
      </c>
      <c r="Q845" t="s">
        <v>472</v>
      </c>
      <c r="R845" s="185">
        <v>14458.4583</v>
      </c>
      <c r="S845" s="185">
        <v>481948.61</v>
      </c>
      <c r="T845" s="186">
        <v>7</v>
      </c>
    </row>
    <row r="846" spans="1:20" x14ac:dyDescent="0.25">
      <c r="A846" s="198"/>
      <c r="B846">
        <v>0</v>
      </c>
      <c r="C846">
        <v>103120753</v>
      </c>
      <c r="D846">
        <v>103203312</v>
      </c>
      <c r="E846">
        <v>103285871</v>
      </c>
      <c r="F846">
        <v>103533548</v>
      </c>
      <c r="G846" t="s">
        <v>18</v>
      </c>
      <c r="H846" t="s">
        <v>887</v>
      </c>
      <c r="I846" t="s">
        <v>242</v>
      </c>
      <c r="J846" t="s">
        <v>893</v>
      </c>
      <c r="K846" t="s">
        <v>688</v>
      </c>
      <c r="L846" t="s">
        <v>953</v>
      </c>
      <c r="M846" t="s">
        <v>898</v>
      </c>
      <c r="N846" t="s">
        <v>899</v>
      </c>
      <c r="O846" s="187" t="s">
        <v>139</v>
      </c>
      <c r="P846" t="s">
        <v>62</v>
      </c>
      <c r="Q846" t="s">
        <v>474</v>
      </c>
      <c r="R846" s="185">
        <v>3157.7493692307698</v>
      </c>
      <c r="S846" s="185">
        <v>52629.156153846197</v>
      </c>
      <c r="T846" s="186">
        <v>1</v>
      </c>
    </row>
    <row r="847" spans="1:20" x14ac:dyDescent="0.25">
      <c r="A847" s="198"/>
      <c r="B847">
        <v>0</v>
      </c>
      <c r="C847">
        <v>103120753</v>
      </c>
      <c r="D847">
        <v>103203312</v>
      </c>
      <c r="E847">
        <v>103285871</v>
      </c>
      <c r="F847">
        <v>103533548</v>
      </c>
      <c r="G847" t="s">
        <v>18</v>
      </c>
      <c r="H847" t="s">
        <v>887</v>
      </c>
      <c r="I847" t="s">
        <v>242</v>
      </c>
      <c r="J847" t="s">
        <v>893</v>
      </c>
      <c r="K847" t="s">
        <v>688</v>
      </c>
      <c r="L847" t="s">
        <v>953</v>
      </c>
      <c r="M847" t="s">
        <v>898</v>
      </c>
      <c r="N847" t="s">
        <v>899</v>
      </c>
      <c r="O847" s="187" t="s">
        <v>139</v>
      </c>
      <c r="P847" t="s">
        <v>62</v>
      </c>
      <c r="Q847" t="s">
        <v>476</v>
      </c>
      <c r="R847" s="185">
        <v>11209.043384615399</v>
      </c>
      <c r="S847" s="185">
        <v>112090.433846154</v>
      </c>
      <c r="T847" s="186">
        <v>1</v>
      </c>
    </row>
    <row r="848" spans="1:20" x14ac:dyDescent="0.25">
      <c r="A848" s="198"/>
      <c r="B848">
        <v>0</v>
      </c>
      <c r="C848">
        <v>103120753</v>
      </c>
      <c r="D848">
        <v>103203312</v>
      </c>
      <c r="E848">
        <v>103285871</v>
      </c>
      <c r="F848">
        <v>103533548</v>
      </c>
      <c r="G848" t="s">
        <v>18</v>
      </c>
      <c r="H848" t="s">
        <v>887</v>
      </c>
      <c r="I848" t="s">
        <v>242</v>
      </c>
      <c r="J848" t="s">
        <v>893</v>
      </c>
      <c r="K848" t="s">
        <v>688</v>
      </c>
      <c r="L848" t="s">
        <v>953</v>
      </c>
      <c r="M848" t="s">
        <v>898</v>
      </c>
      <c r="N848" t="s">
        <v>899</v>
      </c>
      <c r="O848" s="187" t="s">
        <v>139</v>
      </c>
      <c r="P848" t="s">
        <v>66</v>
      </c>
      <c r="Q848" t="s">
        <v>472</v>
      </c>
      <c r="R848" s="185">
        <v>65111.984192307697</v>
      </c>
      <c r="S848" s="185">
        <v>1302239.6838461501</v>
      </c>
      <c r="T848" s="186">
        <v>17</v>
      </c>
    </row>
    <row r="849" spans="1:20" x14ac:dyDescent="0.25">
      <c r="A849" s="198"/>
      <c r="B849">
        <v>0</v>
      </c>
      <c r="C849">
        <v>103120753</v>
      </c>
      <c r="D849">
        <v>103203312</v>
      </c>
      <c r="E849">
        <v>103285871</v>
      </c>
      <c r="F849">
        <v>103533548</v>
      </c>
      <c r="G849" t="s">
        <v>18</v>
      </c>
      <c r="H849" t="s">
        <v>887</v>
      </c>
      <c r="I849" t="s">
        <v>242</v>
      </c>
      <c r="J849" t="s">
        <v>893</v>
      </c>
      <c r="K849" t="s">
        <v>688</v>
      </c>
      <c r="L849" t="s">
        <v>953</v>
      </c>
      <c r="M849" t="s">
        <v>898</v>
      </c>
      <c r="N849" t="s">
        <v>899</v>
      </c>
      <c r="O849" s="187" t="s">
        <v>139</v>
      </c>
      <c r="P849" t="s">
        <v>66</v>
      </c>
      <c r="Q849" t="s">
        <v>474</v>
      </c>
      <c r="R849" s="185">
        <v>3399.4802769230801</v>
      </c>
      <c r="S849" s="185">
        <v>56658.004615384598</v>
      </c>
      <c r="T849" s="186">
        <v>1</v>
      </c>
    </row>
    <row r="850" spans="1:20" x14ac:dyDescent="0.25">
      <c r="A850" s="198"/>
      <c r="B850">
        <v>0</v>
      </c>
      <c r="C850">
        <v>103120753</v>
      </c>
      <c r="D850">
        <v>103203312</v>
      </c>
      <c r="E850">
        <v>103285871</v>
      </c>
      <c r="F850">
        <v>103533548</v>
      </c>
      <c r="G850" t="s">
        <v>18</v>
      </c>
      <c r="H850" t="s">
        <v>887</v>
      </c>
      <c r="I850" t="s">
        <v>242</v>
      </c>
      <c r="J850" t="s">
        <v>893</v>
      </c>
      <c r="K850" t="s">
        <v>688</v>
      </c>
      <c r="L850" t="s">
        <v>953</v>
      </c>
      <c r="M850" t="s">
        <v>898</v>
      </c>
      <c r="N850" t="s">
        <v>899</v>
      </c>
      <c r="O850" s="187" t="s">
        <v>139</v>
      </c>
      <c r="P850" t="s">
        <v>66</v>
      </c>
      <c r="Q850" t="s">
        <v>475</v>
      </c>
      <c r="R850" s="185">
        <v>7019.3722153846102</v>
      </c>
      <c r="S850" s="185">
        <v>77993.024615384595</v>
      </c>
      <c r="T850" s="186">
        <v>1</v>
      </c>
    </row>
    <row r="851" spans="1:20" x14ac:dyDescent="0.25">
      <c r="A851" s="198"/>
      <c r="B851">
        <v>0</v>
      </c>
      <c r="C851">
        <v>103120753</v>
      </c>
      <c r="D851">
        <v>103203312</v>
      </c>
      <c r="E851">
        <v>103285871</v>
      </c>
      <c r="F851">
        <v>103533548</v>
      </c>
      <c r="G851" t="s">
        <v>18</v>
      </c>
      <c r="H851" t="s">
        <v>887</v>
      </c>
      <c r="I851" t="s">
        <v>242</v>
      </c>
      <c r="J851" t="s">
        <v>893</v>
      </c>
      <c r="K851" t="s">
        <v>688</v>
      </c>
      <c r="L851" t="s">
        <v>953</v>
      </c>
      <c r="M851" t="s">
        <v>898</v>
      </c>
      <c r="N851" t="s">
        <v>899</v>
      </c>
      <c r="O851" s="187" t="s">
        <v>139</v>
      </c>
      <c r="P851" t="s">
        <v>66</v>
      </c>
      <c r="Q851" t="s">
        <v>465</v>
      </c>
      <c r="R851" s="185">
        <v>9887.5024615384591</v>
      </c>
      <c r="S851" s="185">
        <v>98875.024615384595</v>
      </c>
      <c r="T851" s="186">
        <v>1</v>
      </c>
    </row>
    <row r="852" spans="1:20" x14ac:dyDescent="0.25">
      <c r="A852" s="198"/>
      <c r="B852">
        <v>0</v>
      </c>
      <c r="C852">
        <v>103120753</v>
      </c>
      <c r="D852">
        <v>103203312</v>
      </c>
      <c r="E852">
        <v>103285871</v>
      </c>
      <c r="F852">
        <v>103533548</v>
      </c>
      <c r="G852" t="s">
        <v>18</v>
      </c>
      <c r="H852" t="s">
        <v>887</v>
      </c>
      <c r="I852" t="s">
        <v>242</v>
      </c>
      <c r="J852" t="s">
        <v>893</v>
      </c>
      <c r="K852" t="s">
        <v>688</v>
      </c>
      <c r="L852" t="s">
        <v>953</v>
      </c>
      <c r="M852" t="s">
        <v>898</v>
      </c>
      <c r="N852" t="s">
        <v>899</v>
      </c>
      <c r="O852" s="187" t="s">
        <v>139</v>
      </c>
      <c r="P852" t="s">
        <v>66</v>
      </c>
      <c r="Q852" t="s">
        <v>476</v>
      </c>
      <c r="R852" s="185">
        <v>11396.3447692308</v>
      </c>
      <c r="S852" s="185">
        <v>113963.44769230799</v>
      </c>
      <c r="T852" s="186">
        <v>1</v>
      </c>
    </row>
    <row r="853" spans="1:20" x14ac:dyDescent="0.25">
      <c r="A853" s="198"/>
      <c r="B853">
        <v>0</v>
      </c>
      <c r="C853">
        <v>103120753</v>
      </c>
      <c r="D853">
        <v>103203312</v>
      </c>
      <c r="E853">
        <v>103285871</v>
      </c>
      <c r="F853">
        <v>103533548</v>
      </c>
      <c r="G853" t="s">
        <v>18</v>
      </c>
      <c r="H853" t="s">
        <v>887</v>
      </c>
      <c r="I853" t="s">
        <v>242</v>
      </c>
      <c r="J853" t="s">
        <v>893</v>
      </c>
      <c r="K853" t="s">
        <v>688</v>
      </c>
      <c r="L853" t="s">
        <v>953</v>
      </c>
      <c r="M853" t="s">
        <v>898</v>
      </c>
      <c r="N853" t="s">
        <v>899</v>
      </c>
      <c r="O853" s="187" t="s">
        <v>139</v>
      </c>
      <c r="P853" t="s">
        <v>84</v>
      </c>
      <c r="Q853" t="s">
        <v>472</v>
      </c>
      <c r="R853" s="185">
        <v>38586.682200000003</v>
      </c>
      <c r="S853" s="185">
        <v>1286222.74</v>
      </c>
      <c r="T853" s="186">
        <v>15</v>
      </c>
    </row>
    <row r="854" spans="1:20" x14ac:dyDescent="0.25">
      <c r="A854" s="198"/>
      <c r="B854">
        <v>0</v>
      </c>
      <c r="C854">
        <v>103120753</v>
      </c>
      <c r="D854">
        <v>103203312</v>
      </c>
      <c r="E854">
        <v>103285871</v>
      </c>
      <c r="F854">
        <v>103533548</v>
      </c>
      <c r="G854" t="s">
        <v>18</v>
      </c>
      <c r="H854" t="s">
        <v>887</v>
      </c>
      <c r="I854" t="s">
        <v>242</v>
      </c>
      <c r="J854" t="s">
        <v>893</v>
      </c>
      <c r="K854" t="s">
        <v>688</v>
      </c>
      <c r="L854" t="s">
        <v>953</v>
      </c>
      <c r="M854" t="s">
        <v>898</v>
      </c>
      <c r="N854" t="s">
        <v>899</v>
      </c>
      <c r="O854" s="187" t="s">
        <v>139</v>
      </c>
      <c r="P854" t="s">
        <v>84</v>
      </c>
      <c r="Q854" t="s">
        <v>475</v>
      </c>
      <c r="R854" s="185">
        <v>7325.7956999999997</v>
      </c>
      <c r="S854" s="185">
        <v>81397.73</v>
      </c>
      <c r="T854" s="186">
        <v>1</v>
      </c>
    </row>
    <row r="855" spans="1:20" x14ac:dyDescent="0.25">
      <c r="A855" s="198"/>
      <c r="B855">
        <v>0</v>
      </c>
      <c r="C855">
        <v>103120753</v>
      </c>
      <c r="D855">
        <v>103203312</v>
      </c>
      <c r="E855">
        <v>103285871</v>
      </c>
      <c r="F855">
        <v>103533548</v>
      </c>
      <c r="G855" t="s">
        <v>18</v>
      </c>
      <c r="H855" t="s">
        <v>887</v>
      </c>
      <c r="I855" t="s">
        <v>242</v>
      </c>
      <c r="J855" t="s">
        <v>893</v>
      </c>
      <c r="K855" t="s">
        <v>688</v>
      </c>
      <c r="L855" t="s">
        <v>953</v>
      </c>
      <c r="M855" t="s">
        <v>898</v>
      </c>
      <c r="N855" t="s">
        <v>899</v>
      </c>
      <c r="O855" s="187" t="s">
        <v>139</v>
      </c>
      <c r="P855" t="s">
        <v>84</v>
      </c>
      <c r="Q855" t="s">
        <v>465</v>
      </c>
      <c r="R855" s="185">
        <v>42898.055</v>
      </c>
      <c r="S855" s="185">
        <v>428980.55</v>
      </c>
      <c r="T855" s="186">
        <v>4</v>
      </c>
    </row>
    <row r="856" spans="1:20" x14ac:dyDescent="0.25">
      <c r="A856" s="198"/>
      <c r="B856">
        <v>0</v>
      </c>
      <c r="C856">
        <v>103120753</v>
      </c>
      <c r="D856">
        <v>103203312</v>
      </c>
      <c r="E856">
        <v>104111461</v>
      </c>
      <c r="F856">
        <v>104111461</v>
      </c>
      <c r="G856" t="s">
        <v>18</v>
      </c>
      <c r="H856" t="s">
        <v>887</v>
      </c>
      <c r="I856" t="s">
        <v>242</v>
      </c>
      <c r="J856" t="s">
        <v>893</v>
      </c>
      <c r="K856" t="s">
        <v>248</v>
      </c>
      <c r="L856" t="s">
        <v>249</v>
      </c>
      <c r="M856"/>
      <c r="N856"/>
      <c r="O856" s="187" t="s">
        <v>139</v>
      </c>
      <c r="P856" t="s">
        <v>59</v>
      </c>
      <c r="Q856" t="s">
        <v>474</v>
      </c>
      <c r="R856" s="185">
        <v>3744.3917538461501</v>
      </c>
      <c r="S856" s="185">
        <v>62406.5292307692</v>
      </c>
      <c r="T856" s="186">
        <v>1</v>
      </c>
    </row>
    <row r="857" spans="1:20" x14ac:dyDescent="0.25">
      <c r="A857" s="198"/>
      <c r="B857">
        <v>0</v>
      </c>
      <c r="C857">
        <v>103120753</v>
      </c>
      <c r="D857">
        <v>103203312</v>
      </c>
      <c r="E857">
        <v>104111461</v>
      </c>
      <c r="F857">
        <v>104111461</v>
      </c>
      <c r="G857" t="s">
        <v>18</v>
      </c>
      <c r="H857" t="s">
        <v>887</v>
      </c>
      <c r="I857" t="s">
        <v>242</v>
      </c>
      <c r="J857" t="s">
        <v>893</v>
      </c>
      <c r="K857" t="s">
        <v>248</v>
      </c>
      <c r="L857" t="s">
        <v>249</v>
      </c>
      <c r="M857"/>
      <c r="N857"/>
      <c r="O857" s="187" t="s">
        <v>139</v>
      </c>
      <c r="P857" t="s">
        <v>59</v>
      </c>
      <c r="Q857" t="s">
        <v>471</v>
      </c>
      <c r="R857" s="185">
        <v>12167.895261538501</v>
      </c>
      <c r="S857" s="185">
        <v>152098.69076923101</v>
      </c>
      <c r="T857" s="186">
        <v>2</v>
      </c>
    </row>
    <row r="858" spans="1:20" x14ac:dyDescent="0.25">
      <c r="A858" s="198"/>
      <c r="B858">
        <v>0</v>
      </c>
      <c r="C858">
        <v>103120753</v>
      </c>
      <c r="D858">
        <v>103203312</v>
      </c>
      <c r="E858">
        <v>104111461</v>
      </c>
      <c r="F858">
        <v>104111461</v>
      </c>
      <c r="G858" t="s">
        <v>18</v>
      </c>
      <c r="H858" t="s">
        <v>887</v>
      </c>
      <c r="I858" t="s">
        <v>242</v>
      </c>
      <c r="J858" t="s">
        <v>893</v>
      </c>
      <c r="K858" t="s">
        <v>248</v>
      </c>
      <c r="L858" t="s">
        <v>249</v>
      </c>
      <c r="M858"/>
      <c r="N858"/>
      <c r="O858" s="187" t="s">
        <v>139</v>
      </c>
      <c r="P858" t="s">
        <v>59</v>
      </c>
      <c r="Q858" t="s">
        <v>475</v>
      </c>
      <c r="R858" s="185">
        <v>32014.702938461502</v>
      </c>
      <c r="S858" s="185">
        <v>355718.92153846199</v>
      </c>
      <c r="T858" s="186">
        <v>5</v>
      </c>
    </row>
    <row r="859" spans="1:20" x14ac:dyDescent="0.25">
      <c r="A859" s="198"/>
      <c r="B859">
        <v>0</v>
      </c>
      <c r="C859">
        <v>103120753</v>
      </c>
      <c r="D859">
        <v>103203312</v>
      </c>
      <c r="E859">
        <v>104111461</v>
      </c>
      <c r="F859">
        <v>104111461</v>
      </c>
      <c r="G859" t="s">
        <v>18</v>
      </c>
      <c r="H859" t="s">
        <v>887</v>
      </c>
      <c r="I859" t="s">
        <v>242</v>
      </c>
      <c r="J859" t="s">
        <v>893</v>
      </c>
      <c r="K859" t="s">
        <v>248</v>
      </c>
      <c r="L859" t="s">
        <v>249</v>
      </c>
      <c r="M859"/>
      <c r="N859"/>
      <c r="O859" s="187" t="s">
        <v>139</v>
      </c>
      <c r="P859" t="s">
        <v>59</v>
      </c>
      <c r="Q859" t="s">
        <v>465</v>
      </c>
      <c r="R859" s="185">
        <v>65129.589769230697</v>
      </c>
      <c r="S859" s="185">
        <v>651295.89769230795</v>
      </c>
      <c r="T859" s="186">
        <v>7</v>
      </c>
    </row>
    <row r="860" spans="1:20" x14ac:dyDescent="0.25">
      <c r="A860" s="198"/>
      <c r="B860">
        <v>0</v>
      </c>
      <c r="C860">
        <v>103120753</v>
      </c>
      <c r="D860">
        <v>103203312</v>
      </c>
      <c r="E860">
        <v>104111461</v>
      </c>
      <c r="F860">
        <v>104111461</v>
      </c>
      <c r="G860" t="s">
        <v>18</v>
      </c>
      <c r="H860" t="s">
        <v>887</v>
      </c>
      <c r="I860" t="s">
        <v>242</v>
      </c>
      <c r="J860" t="s">
        <v>893</v>
      </c>
      <c r="K860" t="s">
        <v>248</v>
      </c>
      <c r="L860" t="s">
        <v>249</v>
      </c>
      <c r="M860"/>
      <c r="N860"/>
      <c r="O860" s="187" t="s">
        <v>139</v>
      </c>
      <c r="P860" t="s">
        <v>59</v>
      </c>
      <c r="Q860" t="s">
        <v>476</v>
      </c>
      <c r="R860" s="185">
        <v>54898.174230769197</v>
      </c>
      <c r="S860" s="185">
        <v>548981.74230769195</v>
      </c>
      <c r="T860" s="186">
        <v>5</v>
      </c>
    </row>
    <row r="861" spans="1:20" x14ac:dyDescent="0.25">
      <c r="A861" s="198"/>
      <c r="B861">
        <v>0</v>
      </c>
      <c r="C861">
        <v>103120753</v>
      </c>
      <c r="D861">
        <v>103203312</v>
      </c>
      <c r="E861">
        <v>104111461</v>
      </c>
      <c r="F861">
        <v>104111461</v>
      </c>
      <c r="G861" t="s">
        <v>18</v>
      </c>
      <c r="H861" t="s">
        <v>887</v>
      </c>
      <c r="I861" t="s">
        <v>242</v>
      </c>
      <c r="J861" t="s">
        <v>893</v>
      </c>
      <c r="K861" t="s">
        <v>248</v>
      </c>
      <c r="L861" t="s">
        <v>249</v>
      </c>
      <c r="M861"/>
      <c r="N861"/>
      <c r="O861" s="187" t="s">
        <v>139</v>
      </c>
      <c r="P861" t="s">
        <v>59</v>
      </c>
      <c r="Q861" t="s">
        <v>466</v>
      </c>
      <c r="R861" s="185">
        <v>198914.737384615</v>
      </c>
      <c r="S861" s="185">
        <v>1326098.2492307699</v>
      </c>
      <c r="T861" s="186">
        <v>11</v>
      </c>
    </row>
    <row r="862" spans="1:20" x14ac:dyDescent="0.25">
      <c r="A862" s="198"/>
      <c r="B862">
        <v>0</v>
      </c>
      <c r="C862">
        <v>103120753</v>
      </c>
      <c r="D862">
        <v>103203312</v>
      </c>
      <c r="E862">
        <v>104111461</v>
      </c>
      <c r="F862">
        <v>104111461</v>
      </c>
      <c r="G862" t="s">
        <v>18</v>
      </c>
      <c r="H862" t="s">
        <v>887</v>
      </c>
      <c r="I862" t="s">
        <v>242</v>
      </c>
      <c r="J862" t="s">
        <v>893</v>
      </c>
      <c r="K862" t="s">
        <v>248</v>
      </c>
      <c r="L862" t="s">
        <v>249</v>
      </c>
      <c r="M862"/>
      <c r="N862"/>
      <c r="O862" s="187" t="s">
        <v>139</v>
      </c>
      <c r="P862" t="s">
        <v>59</v>
      </c>
      <c r="Q862" t="s">
        <v>467</v>
      </c>
      <c r="R862" s="185">
        <v>89719.345230769206</v>
      </c>
      <c r="S862" s="185">
        <v>448596.72615384602</v>
      </c>
      <c r="T862" s="186">
        <v>3</v>
      </c>
    </row>
    <row r="863" spans="1:20" x14ac:dyDescent="0.25">
      <c r="A863" s="198"/>
      <c r="B863">
        <v>0</v>
      </c>
      <c r="C863">
        <v>103120753</v>
      </c>
      <c r="D863">
        <v>103203312</v>
      </c>
      <c r="E863">
        <v>104111461</v>
      </c>
      <c r="F863">
        <v>104111461</v>
      </c>
      <c r="G863" t="s">
        <v>18</v>
      </c>
      <c r="H863" t="s">
        <v>887</v>
      </c>
      <c r="I863" t="s">
        <v>242</v>
      </c>
      <c r="J863" t="s">
        <v>893</v>
      </c>
      <c r="K863" t="s">
        <v>248</v>
      </c>
      <c r="L863" t="s">
        <v>249</v>
      </c>
      <c r="M863"/>
      <c r="N863"/>
      <c r="O863" s="187" t="s">
        <v>139</v>
      </c>
      <c r="P863" t="s">
        <v>59</v>
      </c>
      <c r="Q863" t="s">
        <v>469</v>
      </c>
      <c r="R863" s="185">
        <v>87574.464384615203</v>
      </c>
      <c r="S863" s="185">
        <v>250212.75538461501</v>
      </c>
      <c r="T863" s="186">
        <v>1</v>
      </c>
    </row>
    <row r="864" spans="1:20" x14ac:dyDescent="0.25">
      <c r="A864" s="198"/>
      <c r="B864">
        <v>0</v>
      </c>
      <c r="C864">
        <v>103120753</v>
      </c>
      <c r="D864">
        <v>103203312</v>
      </c>
      <c r="E864">
        <v>104111461</v>
      </c>
      <c r="F864">
        <v>104276579</v>
      </c>
      <c r="G864" t="s">
        <v>18</v>
      </c>
      <c r="H864" t="s">
        <v>887</v>
      </c>
      <c r="I864" t="s">
        <v>242</v>
      </c>
      <c r="J864" t="s">
        <v>893</v>
      </c>
      <c r="K864" t="s">
        <v>248</v>
      </c>
      <c r="L864" t="s">
        <v>249</v>
      </c>
      <c r="M864" t="s">
        <v>900</v>
      </c>
      <c r="N864" t="s">
        <v>901</v>
      </c>
      <c r="O864" s="187" t="s">
        <v>139</v>
      </c>
      <c r="P864" t="s">
        <v>59</v>
      </c>
      <c r="Q864" t="s">
        <v>474</v>
      </c>
      <c r="R864" s="185">
        <v>10631.8313076923</v>
      </c>
      <c r="S864" s="185">
        <v>177197.188461538</v>
      </c>
      <c r="T864" s="186">
        <v>3</v>
      </c>
    </row>
    <row r="865" spans="1:20" x14ac:dyDescent="0.25">
      <c r="A865" s="198"/>
      <c r="B865">
        <v>0</v>
      </c>
      <c r="C865">
        <v>103120753</v>
      </c>
      <c r="D865">
        <v>103203312</v>
      </c>
      <c r="E865">
        <v>104111461</v>
      </c>
      <c r="F865">
        <v>104276579</v>
      </c>
      <c r="G865" t="s">
        <v>18</v>
      </c>
      <c r="H865" t="s">
        <v>887</v>
      </c>
      <c r="I865" t="s">
        <v>242</v>
      </c>
      <c r="J865" t="s">
        <v>893</v>
      </c>
      <c r="K865" t="s">
        <v>248</v>
      </c>
      <c r="L865" t="s">
        <v>249</v>
      </c>
      <c r="M865" t="s">
        <v>900</v>
      </c>
      <c r="N865" t="s">
        <v>901</v>
      </c>
      <c r="O865" s="187" t="s">
        <v>139</v>
      </c>
      <c r="P865" t="s">
        <v>59</v>
      </c>
      <c r="Q865" t="s">
        <v>471</v>
      </c>
      <c r="R865" s="185">
        <v>69680.569415384496</v>
      </c>
      <c r="S865" s="185">
        <v>871007.11769230803</v>
      </c>
      <c r="T865" s="186">
        <v>14</v>
      </c>
    </row>
    <row r="866" spans="1:20" x14ac:dyDescent="0.25">
      <c r="A866" s="198"/>
      <c r="B866">
        <v>0</v>
      </c>
      <c r="C866">
        <v>103120753</v>
      </c>
      <c r="D866">
        <v>103203312</v>
      </c>
      <c r="E866">
        <v>104111461</v>
      </c>
      <c r="F866">
        <v>104276579</v>
      </c>
      <c r="G866" t="s">
        <v>18</v>
      </c>
      <c r="H866" t="s">
        <v>887</v>
      </c>
      <c r="I866" t="s">
        <v>242</v>
      </c>
      <c r="J866" t="s">
        <v>893</v>
      </c>
      <c r="K866" t="s">
        <v>248</v>
      </c>
      <c r="L866" t="s">
        <v>249</v>
      </c>
      <c r="M866" t="s">
        <v>900</v>
      </c>
      <c r="N866" t="s">
        <v>901</v>
      </c>
      <c r="O866" s="187" t="s">
        <v>139</v>
      </c>
      <c r="P866" t="s">
        <v>59</v>
      </c>
      <c r="Q866" t="s">
        <v>475</v>
      </c>
      <c r="R866" s="185">
        <v>120831.69731538399</v>
      </c>
      <c r="S866" s="185">
        <v>1342574.4146153801</v>
      </c>
      <c r="T866" s="186">
        <v>19</v>
      </c>
    </row>
    <row r="867" spans="1:20" x14ac:dyDescent="0.25">
      <c r="A867" s="198"/>
      <c r="B867">
        <v>0</v>
      </c>
      <c r="C867">
        <v>103120753</v>
      </c>
      <c r="D867">
        <v>103203312</v>
      </c>
      <c r="E867">
        <v>104111461</v>
      </c>
      <c r="F867">
        <v>104276579</v>
      </c>
      <c r="G867" t="s">
        <v>18</v>
      </c>
      <c r="H867" t="s">
        <v>887</v>
      </c>
      <c r="I867" t="s">
        <v>242</v>
      </c>
      <c r="J867" t="s">
        <v>893</v>
      </c>
      <c r="K867" t="s">
        <v>248</v>
      </c>
      <c r="L867" t="s">
        <v>249</v>
      </c>
      <c r="M867" t="s">
        <v>900</v>
      </c>
      <c r="N867" t="s">
        <v>901</v>
      </c>
      <c r="O867" s="187" t="s">
        <v>139</v>
      </c>
      <c r="P867" t="s">
        <v>59</v>
      </c>
      <c r="Q867" t="s">
        <v>465</v>
      </c>
      <c r="R867" s="185">
        <v>489059.09813077003</v>
      </c>
      <c r="S867" s="185">
        <v>4890590.98130769</v>
      </c>
      <c r="T867" s="186">
        <v>54</v>
      </c>
    </row>
    <row r="868" spans="1:20" x14ac:dyDescent="0.25">
      <c r="A868" s="198"/>
      <c r="B868">
        <v>0</v>
      </c>
      <c r="C868">
        <v>103120753</v>
      </c>
      <c r="D868">
        <v>103203312</v>
      </c>
      <c r="E868">
        <v>104111461</v>
      </c>
      <c r="F868">
        <v>104276579</v>
      </c>
      <c r="G868" t="s">
        <v>18</v>
      </c>
      <c r="H868" t="s">
        <v>887</v>
      </c>
      <c r="I868" t="s">
        <v>242</v>
      </c>
      <c r="J868" t="s">
        <v>893</v>
      </c>
      <c r="K868" t="s">
        <v>248</v>
      </c>
      <c r="L868" t="s">
        <v>249</v>
      </c>
      <c r="M868" t="s">
        <v>900</v>
      </c>
      <c r="N868" t="s">
        <v>901</v>
      </c>
      <c r="O868" s="187" t="s">
        <v>139</v>
      </c>
      <c r="P868" t="s">
        <v>59</v>
      </c>
      <c r="Q868" t="s">
        <v>476</v>
      </c>
      <c r="R868" s="185">
        <v>358532.56300000002</v>
      </c>
      <c r="S868" s="185">
        <v>3585325.63</v>
      </c>
      <c r="T868" s="186">
        <v>35</v>
      </c>
    </row>
    <row r="869" spans="1:20" x14ac:dyDescent="0.25">
      <c r="A869" s="198"/>
      <c r="B869">
        <v>0</v>
      </c>
      <c r="C869">
        <v>103120753</v>
      </c>
      <c r="D869">
        <v>103203312</v>
      </c>
      <c r="E869">
        <v>104111461</v>
      </c>
      <c r="F869">
        <v>104276579</v>
      </c>
      <c r="G869" t="s">
        <v>18</v>
      </c>
      <c r="H869" t="s">
        <v>887</v>
      </c>
      <c r="I869" t="s">
        <v>242</v>
      </c>
      <c r="J869" t="s">
        <v>893</v>
      </c>
      <c r="K869" t="s">
        <v>248</v>
      </c>
      <c r="L869" t="s">
        <v>249</v>
      </c>
      <c r="M869" t="s">
        <v>900</v>
      </c>
      <c r="N869" t="s">
        <v>901</v>
      </c>
      <c r="O869" s="187" t="s">
        <v>139</v>
      </c>
      <c r="P869" t="s">
        <v>59</v>
      </c>
      <c r="Q869" t="s">
        <v>466</v>
      </c>
      <c r="R869" s="185">
        <v>534000.17930769199</v>
      </c>
      <c r="S869" s="185">
        <v>3560001.1953846202</v>
      </c>
      <c r="T869" s="186">
        <v>28</v>
      </c>
    </row>
    <row r="870" spans="1:20" x14ac:dyDescent="0.25">
      <c r="A870" s="198"/>
      <c r="B870">
        <v>0</v>
      </c>
      <c r="C870">
        <v>103120753</v>
      </c>
      <c r="D870">
        <v>103203312</v>
      </c>
      <c r="E870">
        <v>104111461</v>
      </c>
      <c r="F870">
        <v>104276579</v>
      </c>
      <c r="G870" t="s">
        <v>18</v>
      </c>
      <c r="H870" t="s">
        <v>887</v>
      </c>
      <c r="I870" t="s">
        <v>242</v>
      </c>
      <c r="J870" t="s">
        <v>893</v>
      </c>
      <c r="K870" t="s">
        <v>248</v>
      </c>
      <c r="L870" t="s">
        <v>249</v>
      </c>
      <c r="M870" t="s">
        <v>900</v>
      </c>
      <c r="N870" t="s">
        <v>901</v>
      </c>
      <c r="O870" s="187" t="s">
        <v>139</v>
      </c>
      <c r="P870" t="s">
        <v>59</v>
      </c>
      <c r="Q870" t="s">
        <v>467</v>
      </c>
      <c r="R870" s="185">
        <v>324773.82907692302</v>
      </c>
      <c r="S870" s="185">
        <v>1623869.1453846199</v>
      </c>
      <c r="T870" s="186">
        <v>11</v>
      </c>
    </row>
    <row r="871" spans="1:20" x14ac:dyDescent="0.25">
      <c r="A871" s="198"/>
      <c r="B871">
        <v>0</v>
      </c>
      <c r="C871">
        <v>103120753</v>
      </c>
      <c r="D871">
        <v>103203312</v>
      </c>
      <c r="E871">
        <v>104111461</v>
      </c>
      <c r="F871">
        <v>104276579</v>
      </c>
      <c r="G871" t="s">
        <v>18</v>
      </c>
      <c r="H871" t="s">
        <v>887</v>
      </c>
      <c r="I871" t="s">
        <v>242</v>
      </c>
      <c r="J871" t="s">
        <v>893</v>
      </c>
      <c r="K871" t="s">
        <v>248</v>
      </c>
      <c r="L871" t="s">
        <v>249</v>
      </c>
      <c r="M871" t="s">
        <v>900</v>
      </c>
      <c r="N871" t="s">
        <v>901</v>
      </c>
      <c r="O871" s="187" t="s">
        <v>139</v>
      </c>
      <c r="P871" t="s">
        <v>59</v>
      </c>
      <c r="Q871" t="s">
        <v>478</v>
      </c>
      <c r="R871" s="185">
        <v>59781.8946923076</v>
      </c>
      <c r="S871" s="185">
        <v>199272.982307692</v>
      </c>
      <c r="T871" s="186">
        <v>1</v>
      </c>
    </row>
    <row r="872" spans="1:20" x14ac:dyDescent="0.25">
      <c r="A872" s="198"/>
      <c r="B872">
        <v>0</v>
      </c>
      <c r="C872">
        <v>103120753</v>
      </c>
      <c r="D872">
        <v>103203312</v>
      </c>
      <c r="E872">
        <v>104111461</v>
      </c>
      <c r="F872">
        <v>104441697</v>
      </c>
      <c r="G872" t="s">
        <v>18</v>
      </c>
      <c r="H872" t="s">
        <v>887</v>
      </c>
      <c r="I872" t="s">
        <v>242</v>
      </c>
      <c r="J872" t="s">
        <v>893</v>
      </c>
      <c r="K872" t="s">
        <v>248</v>
      </c>
      <c r="L872" t="s">
        <v>249</v>
      </c>
      <c r="M872" t="s">
        <v>902</v>
      </c>
      <c r="N872" t="s">
        <v>903</v>
      </c>
      <c r="O872" s="187" t="s">
        <v>139</v>
      </c>
      <c r="P872" t="s">
        <v>59</v>
      </c>
      <c r="Q872" t="s">
        <v>474</v>
      </c>
      <c r="R872" s="185">
        <v>13673.9276769231</v>
      </c>
      <c r="S872" s="185">
        <v>227898.79461538501</v>
      </c>
      <c r="T872" s="186">
        <v>4</v>
      </c>
    </row>
    <row r="873" spans="1:20" x14ac:dyDescent="0.25">
      <c r="A873" s="198"/>
      <c r="B873">
        <v>0</v>
      </c>
      <c r="C873">
        <v>103120753</v>
      </c>
      <c r="D873">
        <v>103203312</v>
      </c>
      <c r="E873">
        <v>104111461</v>
      </c>
      <c r="F873">
        <v>104441697</v>
      </c>
      <c r="G873" t="s">
        <v>18</v>
      </c>
      <c r="H873" t="s">
        <v>887</v>
      </c>
      <c r="I873" t="s">
        <v>242</v>
      </c>
      <c r="J873" t="s">
        <v>893</v>
      </c>
      <c r="K873" t="s">
        <v>248</v>
      </c>
      <c r="L873" t="s">
        <v>249</v>
      </c>
      <c r="M873" t="s">
        <v>902</v>
      </c>
      <c r="N873" t="s">
        <v>903</v>
      </c>
      <c r="O873" s="187" t="s">
        <v>139</v>
      </c>
      <c r="P873" t="s">
        <v>59</v>
      </c>
      <c r="Q873" t="s">
        <v>471</v>
      </c>
      <c r="R873" s="185">
        <v>106686.002153846</v>
      </c>
      <c r="S873" s="185">
        <v>1333575.02692308</v>
      </c>
      <c r="T873" s="186">
        <v>24</v>
      </c>
    </row>
    <row r="874" spans="1:20" x14ac:dyDescent="0.25">
      <c r="A874" s="198"/>
      <c r="B874">
        <v>0</v>
      </c>
      <c r="C874">
        <v>103120753</v>
      </c>
      <c r="D874">
        <v>103203312</v>
      </c>
      <c r="E874">
        <v>104111461</v>
      </c>
      <c r="F874">
        <v>104441697</v>
      </c>
      <c r="G874" t="s">
        <v>18</v>
      </c>
      <c r="H874" t="s">
        <v>887</v>
      </c>
      <c r="I874" t="s">
        <v>242</v>
      </c>
      <c r="J874" t="s">
        <v>893</v>
      </c>
      <c r="K874" t="s">
        <v>248</v>
      </c>
      <c r="L874" t="s">
        <v>249</v>
      </c>
      <c r="M874" t="s">
        <v>902</v>
      </c>
      <c r="N874" t="s">
        <v>903</v>
      </c>
      <c r="O874" s="187" t="s">
        <v>139</v>
      </c>
      <c r="P874" t="s">
        <v>59</v>
      </c>
      <c r="Q874" t="s">
        <v>475</v>
      </c>
      <c r="R874" s="185">
        <v>49233.203376923098</v>
      </c>
      <c r="S874" s="185">
        <v>547035.59307692305</v>
      </c>
      <c r="T874" s="186">
        <v>8</v>
      </c>
    </row>
    <row r="875" spans="1:20" x14ac:dyDescent="0.25">
      <c r="A875" s="198"/>
      <c r="B875">
        <v>0</v>
      </c>
      <c r="C875">
        <v>103120753</v>
      </c>
      <c r="D875">
        <v>103203312</v>
      </c>
      <c r="E875">
        <v>104111461</v>
      </c>
      <c r="F875">
        <v>104441697</v>
      </c>
      <c r="G875" t="s">
        <v>18</v>
      </c>
      <c r="H875" t="s">
        <v>887</v>
      </c>
      <c r="I875" t="s">
        <v>242</v>
      </c>
      <c r="J875" t="s">
        <v>893</v>
      </c>
      <c r="K875" t="s">
        <v>248</v>
      </c>
      <c r="L875" t="s">
        <v>249</v>
      </c>
      <c r="M875" t="s">
        <v>902</v>
      </c>
      <c r="N875" t="s">
        <v>903</v>
      </c>
      <c r="O875" s="187" t="s">
        <v>139</v>
      </c>
      <c r="P875" t="s">
        <v>59</v>
      </c>
      <c r="Q875" t="s">
        <v>465</v>
      </c>
      <c r="R875" s="185">
        <v>262966.43603846099</v>
      </c>
      <c r="S875" s="185">
        <v>2629664.3603846198</v>
      </c>
      <c r="T875" s="186">
        <v>31</v>
      </c>
    </row>
    <row r="876" spans="1:20" x14ac:dyDescent="0.25">
      <c r="A876" s="198"/>
      <c r="B876">
        <v>0</v>
      </c>
      <c r="C876">
        <v>103120753</v>
      </c>
      <c r="D876">
        <v>103203312</v>
      </c>
      <c r="E876">
        <v>104111461</v>
      </c>
      <c r="F876">
        <v>104441697</v>
      </c>
      <c r="G876" t="s">
        <v>18</v>
      </c>
      <c r="H876" t="s">
        <v>887</v>
      </c>
      <c r="I876" t="s">
        <v>242</v>
      </c>
      <c r="J876" t="s">
        <v>893</v>
      </c>
      <c r="K876" t="s">
        <v>248</v>
      </c>
      <c r="L876" t="s">
        <v>249</v>
      </c>
      <c r="M876" t="s">
        <v>902</v>
      </c>
      <c r="N876" t="s">
        <v>903</v>
      </c>
      <c r="O876" s="187" t="s">
        <v>139</v>
      </c>
      <c r="P876" t="s">
        <v>59</v>
      </c>
      <c r="Q876" t="s">
        <v>476</v>
      </c>
      <c r="R876" s="185">
        <v>248982.537615384</v>
      </c>
      <c r="S876" s="185">
        <v>2489825.37615385</v>
      </c>
      <c r="T876" s="186">
        <v>24</v>
      </c>
    </row>
    <row r="877" spans="1:20" x14ac:dyDescent="0.25">
      <c r="A877" s="198"/>
      <c r="B877">
        <v>0</v>
      </c>
      <c r="C877">
        <v>103120753</v>
      </c>
      <c r="D877">
        <v>103203312</v>
      </c>
      <c r="E877">
        <v>104111461</v>
      </c>
      <c r="F877">
        <v>104441697</v>
      </c>
      <c r="G877" t="s">
        <v>18</v>
      </c>
      <c r="H877" t="s">
        <v>887</v>
      </c>
      <c r="I877" t="s">
        <v>242</v>
      </c>
      <c r="J877" t="s">
        <v>893</v>
      </c>
      <c r="K877" t="s">
        <v>248</v>
      </c>
      <c r="L877" t="s">
        <v>249</v>
      </c>
      <c r="M877" t="s">
        <v>902</v>
      </c>
      <c r="N877" t="s">
        <v>903</v>
      </c>
      <c r="O877" s="187" t="s">
        <v>139</v>
      </c>
      <c r="P877" t="s">
        <v>59</v>
      </c>
      <c r="Q877" t="s">
        <v>466</v>
      </c>
      <c r="R877" s="185">
        <v>479305.76423076901</v>
      </c>
      <c r="S877" s="185">
        <v>3195371.7615384599</v>
      </c>
      <c r="T877" s="186">
        <v>25</v>
      </c>
    </row>
    <row r="878" spans="1:20" x14ac:dyDescent="0.25">
      <c r="A878" s="198"/>
      <c r="B878">
        <v>0</v>
      </c>
      <c r="C878">
        <v>103120753</v>
      </c>
      <c r="D878">
        <v>103203312</v>
      </c>
      <c r="E878">
        <v>104111461</v>
      </c>
      <c r="F878">
        <v>104441697</v>
      </c>
      <c r="G878" t="s">
        <v>18</v>
      </c>
      <c r="H878" t="s">
        <v>887</v>
      </c>
      <c r="I878" t="s">
        <v>242</v>
      </c>
      <c r="J878" t="s">
        <v>893</v>
      </c>
      <c r="K878" t="s">
        <v>248</v>
      </c>
      <c r="L878" t="s">
        <v>249</v>
      </c>
      <c r="M878" t="s">
        <v>902</v>
      </c>
      <c r="N878" t="s">
        <v>903</v>
      </c>
      <c r="O878" s="187" t="s">
        <v>139</v>
      </c>
      <c r="P878" t="s">
        <v>59</v>
      </c>
      <c r="Q878" t="s">
        <v>467</v>
      </c>
      <c r="R878" s="185">
        <v>221512.374153846</v>
      </c>
      <c r="S878" s="185">
        <v>1107561.87076923</v>
      </c>
      <c r="T878" s="186">
        <v>7</v>
      </c>
    </row>
    <row r="879" spans="1:20" x14ac:dyDescent="0.25">
      <c r="A879" s="198"/>
      <c r="B879">
        <v>0</v>
      </c>
      <c r="C879">
        <v>103120753</v>
      </c>
      <c r="D879">
        <v>103203312</v>
      </c>
      <c r="E879">
        <v>104111461</v>
      </c>
      <c r="F879">
        <v>104441697</v>
      </c>
      <c r="G879" t="s">
        <v>18</v>
      </c>
      <c r="H879" t="s">
        <v>887</v>
      </c>
      <c r="I879" t="s">
        <v>242</v>
      </c>
      <c r="J879" t="s">
        <v>893</v>
      </c>
      <c r="K879" t="s">
        <v>248</v>
      </c>
      <c r="L879" t="s">
        <v>249</v>
      </c>
      <c r="M879" t="s">
        <v>902</v>
      </c>
      <c r="N879" t="s">
        <v>903</v>
      </c>
      <c r="O879" s="187" t="s">
        <v>139</v>
      </c>
      <c r="P879" t="s">
        <v>59</v>
      </c>
      <c r="Q879" t="s">
        <v>468</v>
      </c>
      <c r="R879" s="185">
        <v>44149.857307692197</v>
      </c>
      <c r="S879" s="185">
        <v>176599.42923076899</v>
      </c>
      <c r="T879" s="186">
        <v>1</v>
      </c>
    </row>
    <row r="880" spans="1:20" x14ac:dyDescent="0.25">
      <c r="A880" s="198"/>
      <c r="B880">
        <v>0</v>
      </c>
      <c r="C880">
        <v>103120753</v>
      </c>
      <c r="D880">
        <v>103203312</v>
      </c>
      <c r="E880">
        <v>104111461</v>
      </c>
      <c r="F880">
        <v>104524256</v>
      </c>
      <c r="G880" t="s">
        <v>18</v>
      </c>
      <c r="H880" t="s">
        <v>887</v>
      </c>
      <c r="I880" t="s">
        <v>242</v>
      </c>
      <c r="J880" t="s">
        <v>893</v>
      </c>
      <c r="K880" t="s">
        <v>248</v>
      </c>
      <c r="L880" t="s">
        <v>249</v>
      </c>
      <c r="M880" t="s">
        <v>904</v>
      </c>
      <c r="N880" t="s">
        <v>905</v>
      </c>
      <c r="O880" s="187" t="s">
        <v>139</v>
      </c>
      <c r="P880" t="s">
        <v>59</v>
      </c>
      <c r="Q880" t="s">
        <v>473</v>
      </c>
      <c r="R880" s="185">
        <v>2555.0977692307702</v>
      </c>
      <c r="S880" s="185">
        <v>51101.955384615401</v>
      </c>
      <c r="T880" s="186">
        <v>1</v>
      </c>
    </row>
    <row r="881" spans="1:20" x14ac:dyDescent="0.25">
      <c r="A881" s="198"/>
      <c r="B881">
        <v>0</v>
      </c>
      <c r="C881">
        <v>103120753</v>
      </c>
      <c r="D881">
        <v>103203312</v>
      </c>
      <c r="E881">
        <v>104111461</v>
      </c>
      <c r="F881">
        <v>104524256</v>
      </c>
      <c r="G881" t="s">
        <v>18</v>
      </c>
      <c r="H881" t="s">
        <v>887</v>
      </c>
      <c r="I881" t="s">
        <v>242</v>
      </c>
      <c r="J881" t="s">
        <v>893</v>
      </c>
      <c r="K881" t="s">
        <v>248</v>
      </c>
      <c r="L881" t="s">
        <v>249</v>
      </c>
      <c r="M881" t="s">
        <v>904</v>
      </c>
      <c r="N881" t="s">
        <v>905</v>
      </c>
      <c r="O881" s="187" t="s">
        <v>139</v>
      </c>
      <c r="P881" t="s">
        <v>59</v>
      </c>
      <c r="Q881" t="s">
        <v>474</v>
      </c>
      <c r="R881" s="185">
        <v>21894.270415384599</v>
      </c>
      <c r="S881" s="185">
        <v>364904.50692307699</v>
      </c>
      <c r="T881" s="186">
        <v>7</v>
      </c>
    </row>
    <row r="882" spans="1:20" x14ac:dyDescent="0.25">
      <c r="A882" s="198"/>
      <c r="B882">
        <v>0</v>
      </c>
      <c r="C882">
        <v>103120753</v>
      </c>
      <c r="D882">
        <v>103203312</v>
      </c>
      <c r="E882">
        <v>104111461</v>
      </c>
      <c r="F882">
        <v>104524256</v>
      </c>
      <c r="G882" t="s">
        <v>18</v>
      </c>
      <c r="H882" t="s">
        <v>887</v>
      </c>
      <c r="I882" t="s">
        <v>242</v>
      </c>
      <c r="J882" t="s">
        <v>893</v>
      </c>
      <c r="K882" t="s">
        <v>248</v>
      </c>
      <c r="L882" t="s">
        <v>249</v>
      </c>
      <c r="M882" t="s">
        <v>904</v>
      </c>
      <c r="N882" t="s">
        <v>905</v>
      </c>
      <c r="O882" s="187" t="s">
        <v>139</v>
      </c>
      <c r="P882" t="s">
        <v>59</v>
      </c>
      <c r="Q882" t="s">
        <v>471</v>
      </c>
      <c r="R882" s="185">
        <v>119109.4944</v>
      </c>
      <c r="S882" s="185">
        <v>1488868.68</v>
      </c>
      <c r="T882" s="186">
        <v>24</v>
      </c>
    </row>
    <row r="883" spans="1:20" x14ac:dyDescent="0.25">
      <c r="A883" s="198"/>
      <c r="B883">
        <v>0</v>
      </c>
      <c r="C883">
        <v>103120753</v>
      </c>
      <c r="D883">
        <v>103203312</v>
      </c>
      <c r="E883">
        <v>104111461</v>
      </c>
      <c r="F883">
        <v>104524256</v>
      </c>
      <c r="G883" t="s">
        <v>18</v>
      </c>
      <c r="H883" t="s">
        <v>887</v>
      </c>
      <c r="I883" t="s">
        <v>242</v>
      </c>
      <c r="J883" t="s">
        <v>893</v>
      </c>
      <c r="K883" t="s">
        <v>248</v>
      </c>
      <c r="L883" t="s">
        <v>249</v>
      </c>
      <c r="M883" t="s">
        <v>904</v>
      </c>
      <c r="N883" t="s">
        <v>905</v>
      </c>
      <c r="O883" s="187" t="s">
        <v>139</v>
      </c>
      <c r="P883" t="s">
        <v>59</v>
      </c>
      <c r="Q883" t="s">
        <v>475</v>
      </c>
      <c r="R883" s="185">
        <v>136954.56973846201</v>
      </c>
      <c r="S883" s="185">
        <v>1521717.4415384601</v>
      </c>
      <c r="T883" s="186">
        <v>24</v>
      </c>
    </row>
    <row r="884" spans="1:20" x14ac:dyDescent="0.25">
      <c r="A884" s="198"/>
      <c r="B884">
        <v>0</v>
      </c>
      <c r="C884">
        <v>103120753</v>
      </c>
      <c r="D884">
        <v>103203312</v>
      </c>
      <c r="E884">
        <v>104111461</v>
      </c>
      <c r="F884">
        <v>104524256</v>
      </c>
      <c r="G884" t="s">
        <v>18</v>
      </c>
      <c r="H884" t="s">
        <v>887</v>
      </c>
      <c r="I884" t="s">
        <v>242</v>
      </c>
      <c r="J884" t="s">
        <v>893</v>
      </c>
      <c r="K884" t="s">
        <v>248</v>
      </c>
      <c r="L884" t="s">
        <v>249</v>
      </c>
      <c r="M884" t="s">
        <v>904</v>
      </c>
      <c r="N884" t="s">
        <v>905</v>
      </c>
      <c r="O884" s="187" t="s">
        <v>139</v>
      </c>
      <c r="P884" t="s">
        <v>59</v>
      </c>
      <c r="Q884" t="s">
        <v>465</v>
      </c>
      <c r="R884" s="185">
        <v>121785.74669230801</v>
      </c>
      <c r="S884" s="185">
        <v>1217857.4669230799</v>
      </c>
      <c r="T884" s="186">
        <v>14</v>
      </c>
    </row>
    <row r="885" spans="1:20" x14ac:dyDescent="0.25">
      <c r="A885" s="198"/>
      <c r="B885">
        <v>0</v>
      </c>
      <c r="C885">
        <v>103120753</v>
      </c>
      <c r="D885">
        <v>103203312</v>
      </c>
      <c r="E885">
        <v>104111461</v>
      </c>
      <c r="F885">
        <v>104524256</v>
      </c>
      <c r="G885" t="s">
        <v>18</v>
      </c>
      <c r="H885" t="s">
        <v>887</v>
      </c>
      <c r="I885" t="s">
        <v>242</v>
      </c>
      <c r="J885" t="s">
        <v>893</v>
      </c>
      <c r="K885" t="s">
        <v>248</v>
      </c>
      <c r="L885" t="s">
        <v>249</v>
      </c>
      <c r="M885" t="s">
        <v>904</v>
      </c>
      <c r="N885" t="s">
        <v>905</v>
      </c>
      <c r="O885" s="187" t="s">
        <v>139</v>
      </c>
      <c r="P885" t="s">
        <v>59</v>
      </c>
      <c r="Q885" t="s">
        <v>476</v>
      </c>
      <c r="R885" s="185">
        <v>145268.541</v>
      </c>
      <c r="S885" s="185">
        <v>1452685.41</v>
      </c>
      <c r="T885" s="186">
        <v>15</v>
      </c>
    </row>
    <row r="886" spans="1:20" x14ac:dyDescent="0.25">
      <c r="A886" s="198"/>
      <c r="B886">
        <v>0</v>
      </c>
      <c r="C886">
        <v>103120753</v>
      </c>
      <c r="D886">
        <v>103203312</v>
      </c>
      <c r="E886">
        <v>104111461</v>
      </c>
      <c r="F886">
        <v>104524256</v>
      </c>
      <c r="G886" t="s">
        <v>18</v>
      </c>
      <c r="H886" t="s">
        <v>887</v>
      </c>
      <c r="I886" t="s">
        <v>242</v>
      </c>
      <c r="J886" t="s">
        <v>893</v>
      </c>
      <c r="K886" t="s">
        <v>248</v>
      </c>
      <c r="L886" t="s">
        <v>249</v>
      </c>
      <c r="M886" t="s">
        <v>904</v>
      </c>
      <c r="N886" t="s">
        <v>905</v>
      </c>
      <c r="O886" s="187" t="s">
        <v>139</v>
      </c>
      <c r="P886" t="s">
        <v>59</v>
      </c>
      <c r="Q886" t="s">
        <v>466</v>
      </c>
      <c r="R886" s="185">
        <v>216411.47076923001</v>
      </c>
      <c r="S886" s="185">
        <v>1442743.13846154</v>
      </c>
      <c r="T886" s="186">
        <v>12</v>
      </c>
    </row>
    <row r="887" spans="1:20" x14ac:dyDescent="0.25">
      <c r="A887" s="198"/>
      <c r="B887">
        <v>0</v>
      </c>
      <c r="C887">
        <v>103120753</v>
      </c>
      <c r="D887">
        <v>103203312</v>
      </c>
      <c r="E887">
        <v>104111461</v>
      </c>
      <c r="F887">
        <v>104524256</v>
      </c>
      <c r="G887" t="s">
        <v>18</v>
      </c>
      <c r="H887" t="s">
        <v>887</v>
      </c>
      <c r="I887" t="s">
        <v>242</v>
      </c>
      <c r="J887" t="s">
        <v>893</v>
      </c>
      <c r="K887" t="s">
        <v>248</v>
      </c>
      <c r="L887" t="s">
        <v>249</v>
      </c>
      <c r="M887" t="s">
        <v>904</v>
      </c>
      <c r="N887" t="s">
        <v>905</v>
      </c>
      <c r="O887" s="187" t="s">
        <v>139</v>
      </c>
      <c r="P887" t="s">
        <v>59</v>
      </c>
      <c r="Q887" t="s">
        <v>467</v>
      </c>
      <c r="R887" s="185">
        <v>157656.42076923099</v>
      </c>
      <c r="S887" s="185">
        <v>788282.10384615394</v>
      </c>
      <c r="T887" s="186">
        <v>5</v>
      </c>
    </row>
    <row r="888" spans="1:20" x14ac:dyDescent="0.25">
      <c r="A888" s="198"/>
      <c r="B888">
        <v>0</v>
      </c>
      <c r="C888">
        <v>103120753</v>
      </c>
      <c r="D888">
        <v>103203312</v>
      </c>
      <c r="E888">
        <v>104111461</v>
      </c>
      <c r="F888">
        <v>104524256</v>
      </c>
      <c r="G888" t="s">
        <v>18</v>
      </c>
      <c r="H888" t="s">
        <v>887</v>
      </c>
      <c r="I888" t="s">
        <v>242</v>
      </c>
      <c r="J888" t="s">
        <v>893</v>
      </c>
      <c r="K888" t="s">
        <v>248</v>
      </c>
      <c r="L888" t="s">
        <v>249</v>
      </c>
      <c r="M888" t="s">
        <v>904</v>
      </c>
      <c r="N888" t="s">
        <v>905</v>
      </c>
      <c r="O888" s="187" t="s">
        <v>139</v>
      </c>
      <c r="P888" t="s">
        <v>59</v>
      </c>
      <c r="Q888" t="s">
        <v>468</v>
      </c>
      <c r="R888" s="185">
        <v>50715.762884615498</v>
      </c>
      <c r="S888" s="185">
        <v>202863.05153846199</v>
      </c>
      <c r="T888" s="186">
        <v>1</v>
      </c>
    </row>
    <row r="889" spans="1:20" x14ac:dyDescent="0.25">
      <c r="A889" s="198"/>
      <c r="B889">
        <v>0</v>
      </c>
      <c r="C889">
        <v>103120753</v>
      </c>
      <c r="D889">
        <v>106092905</v>
      </c>
      <c r="E889">
        <v>106092905</v>
      </c>
      <c r="F889">
        <v>106092905</v>
      </c>
      <c r="G889" t="s">
        <v>18</v>
      </c>
      <c r="H889" t="s">
        <v>887</v>
      </c>
      <c r="I889" t="s">
        <v>276</v>
      </c>
      <c r="J889" t="s">
        <v>906</v>
      </c>
      <c r="K889"/>
      <c r="L889"/>
      <c r="M889"/>
      <c r="N889"/>
      <c r="O889" s="187" t="s">
        <v>139</v>
      </c>
      <c r="P889" t="s">
        <v>59</v>
      </c>
      <c r="Q889" t="s">
        <v>475</v>
      </c>
      <c r="R889" s="185">
        <v>13541.9128615385</v>
      </c>
      <c r="S889" s="185">
        <v>150465.69846153801</v>
      </c>
      <c r="T889" s="186">
        <v>2</v>
      </c>
    </row>
    <row r="890" spans="1:20" x14ac:dyDescent="0.25">
      <c r="A890" s="198"/>
      <c r="B890">
        <v>0</v>
      </c>
      <c r="C890">
        <v>103120753</v>
      </c>
      <c r="D890">
        <v>106092905</v>
      </c>
      <c r="E890">
        <v>106092905</v>
      </c>
      <c r="F890">
        <v>106092905</v>
      </c>
      <c r="G890" t="s">
        <v>18</v>
      </c>
      <c r="H890" t="s">
        <v>887</v>
      </c>
      <c r="I890" t="s">
        <v>276</v>
      </c>
      <c r="J890" t="s">
        <v>906</v>
      </c>
      <c r="K890"/>
      <c r="L890"/>
      <c r="M890"/>
      <c r="N890"/>
      <c r="O890" s="187" t="s">
        <v>139</v>
      </c>
      <c r="P890" t="s">
        <v>59</v>
      </c>
      <c r="Q890" t="s">
        <v>465</v>
      </c>
      <c r="R890" s="185">
        <v>43489.829538461498</v>
      </c>
      <c r="S890" s="185">
        <v>434898.29538461502</v>
      </c>
      <c r="T890" s="186">
        <v>5</v>
      </c>
    </row>
    <row r="891" spans="1:20" x14ac:dyDescent="0.25">
      <c r="A891" s="198"/>
      <c r="B891">
        <v>0</v>
      </c>
      <c r="C891">
        <v>103120753</v>
      </c>
      <c r="D891">
        <v>106092905</v>
      </c>
      <c r="E891">
        <v>106092905</v>
      </c>
      <c r="F891">
        <v>106092905</v>
      </c>
      <c r="G891" t="s">
        <v>18</v>
      </c>
      <c r="H891" t="s">
        <v>887</v>
      </c>
      <c r="I891" t="s">
        <v>276</v>
      </c>
      <c r="J891" t="s">
        <v>906</v>
      </c>
      <c r="K891"/>
      <c r="L891"/>
      <c r="M891"/>
      <c r="N891"/>
      <c r="O891" s="187" t="s">
        <v>139</v>
      </c>
      <c r="P891" t="s">
        <v>59</v>
      </c>
      <c r="Q891" t="s">
        <v>476</v>
      </c>
      <c r="R891" s="185">
        <v>64811.129546153898</v>
      </c>
      <c r="S891" s="185">
        <v>648111.29546153801</v>
      </c>
      <c r="T891" s="186">
        <v>6</v>
      </c>
    </row>
    <row r="892" spans="1:20" x14ac:dyDescent="0.25">
      <c r="A892" s="198"/>
      <c r="B892">
        <v>0</v>
      </c>
      <c r="C892">
        <v>103120753</v>
      </c>
      <c r="D892">
        <v>106092905</v>
      </c>
      <c r="E892">
        <v>106092905</v>
      </c>
      <c r="F892">
        <v>106092905</v>
      </c>
      <c r="G892" t="s">
        <v>18</v>
      </c>
      <c r="H892" t="s">
        <v>887</v>
      </c>
      <c r="I892" t="s">
        <v>276</v>
      </c>
      <c r="J892" t="s">
        <v>906</v>
      </c>
      <c r="K892"/>
      <c r="L892"/>
      <c r="M892"/>
      <c r="N892"/>
      <c r="O892" s="187" t="s">
        <v>139</v>
      </c>
      <c r="P892" t="s">
        <v>59</v>
      </c>
      <c r="Q892" t="s">
        <v>466</v>
      </c>
      <c r="R892" s="185">
        <v>17570.511115384601</v>
      </c>
      <c r="S892" s="185">
        <v>117136.74076923099</v>
      </c>
      <c r="T892" s="186">
        <v>1</v>
      </c>
    </row>
    <row r="893" spans="1:20" x14ac:dyDescent="0.25">
      <c r="A893" s="198"/>
      <c r="B893">
        <v>0</v>
      </c>
      <c r="C893">
        <v>103120753</v>
      </c>
      <c r="D893">
        <v>106092905</v>
      </c>
      <c r="E893">
        <v>106092905</v>
      </c>
      <c r="F893">
        <v>106092905</v>
      </c>
      <c r="G893" t="s">
        <v>18</v>
      </c>
      <c r="H893" t="s">
        <v>887</v>
      </c>
      <c r="I893" t="s">
        <v>276</v>
      </c>
      <c r="J893" t="s">
        <v>906</v>
      </c>
      <c r="K893"/>
      <c r="L893"/>
      <c r="M893"/>
      <c r="N893"/>
      <c r="O893" s="187" t="s">
        <v>139</v>
      </c>
      <c r="P893" t="s">
        <v>59</v>
      </c>
      <c r="Q893" t="s">
        <v>467</v>
      </c>
      <c r="R893" s="185">
        <v>107829.293538461</v>
      </c>
      <c r="S893" s="185">
        <v>539146.46769230801</v>
      </c>
      <c r="T893" s="186">
        <v>4</v>
      </c>
    </row>
    <row r="894" spans="1:20" x14ac:dyDescent="0.25">
      <c r="A894" s="198"/>
      <c r="B894">
        <v>0</v>
      </c>
      <c r="C894">
        <v>103120753</v>
      </c>
      <c r="D894">
        <v>106092905</v>
      </c>
      <c r="E894">
        <v>106092905</v>
      </c>
      <c r="F894">
        <v>106092905</v>
      </c>
      <c r="G894" t="s">
        <v>18</v>
      </c>
      <c r="H894" t="s">
        <v>887</v>
      </c>
      <c r="I894" t="s">
        <v>276</v>
      </c>
      <c r="J894" t="s">
        <v>906</v>
      </c>
      <c r="K894"/>
      <c r="L894"/>
      <c r="M894"/>
      <c r="N894"/>
      <c r="O894" s="187" t="s">
        <v>139</v>
      </c>
      <c r="P894" t="s">
        <v>59</v>
      </c>
      <c r="Q894" t="s">
        <v>468</v>
      </c>
      <c r="R894" s="185">
        <v>124944.222115385</v>
      </c>
      <c r="S894" s="185">
        <v>499776.88846153801</v>
      </c>
      <c r="T894" s="186">
        <v>3</v>
      </c>
    </row>
    <row r="895" spans="1:20" x14ac:dyDescent="0.25">
      <c r="A895" s="198"/>
      <c r="B895">
        <v>0</v>
      </c>
      <c r="C895">
        <v>103120753</v>
      </c>
      <c r="D895">
        <v>106092905</v>
      </c>
      <c r="E895">
        <v>106092905</v>
      </c>
      <c r="F895">
        <v>106092905</v>
      </c>
      <c r="G895" t="s">
        <v>18</v>
      </c>
      <c r="H895" t="s">
        <v>887</v>
      </c>
      <c r="I895" t="s">
        <v>276</v>
      </c>
      <c r="J895" t="s">
        <v>906</v>
      </c>
      <c r="K895"/>
      <c r="L895"/>
      <c r="M895"/>
      <c r="N895"/>
      <c r="O895" s="187" t="s">
        <v>139</v>
      </c>
      <c r="P895" t="s">
        <v>59</v>
      </c>
      <c r="Q895" t="s">
        <v>478</v>
      </c>
      <c r="R895" s="185">
        <v>75703.278230769298</v>
      </c>
      <c r="S895" s="185">
        <v>252344.26076923101</v>
      </c>
      <c r="T895" s="186">
        <v>1</v>
      </c>
    </row>
    <row r="896" spans="1:20" x14ac:dyDescent="0.25">
      <c r="A896" s="198"/>
      <c r="B896">
        <v>0</v>
      </c>
      <c r="C896">
        <v>103120753</v>
      </c>
      <c r="D896">
        <v>106092905</v>
      </c>
      <c r="E896">
        <v>109065057</v>
      </c>
      <c r="F896">
        <v>109065057</v>
      </c>
      <c r="G896" t="s">
        <v>18</v>
      </c>
      <c r="H896" t="s">
        <v>887</v>
      </c>
      <c r="I896" t="s">
        <v>276</v>
      </c>
      <c r="J896" t="s">
        <v>906</v>
      </c>
      <c r="K896" t="s">
        <v>907</v>
      </c>
      <c r="L896" t="s">
        <v>908</v>
      </c>
      <c r="M896"/>
      <c r="N896"/>
      <c r="O896" s="187" t="s">
        <v>139</v>
      </c>
      <c r="P896" t="s">
        <v>59</v>
      </c>
      <c r="Q896" t="s">
        <v>475</v>
      </c>
      <c r="R896" s="185">
        <v>7539.2532692307695</v>
      </c>
      <c r="S896" s="185">
        <v>83769.480769230795</v>
      </c>
      <c r="T896" s="186">
        <v>1</v>
      </c>
    </row>
    <row r="897" spans="1:20" x14ac:dyDescent="0.25">
      <c r="A897" s="198"/>
      <c r="B897">
        <v>0</v>
      </c>
      <c r="C897">
        <v>103120753</v>
      </c>
      <c r="D897">
        <v>106092905</v>
      </c>
      <c r="E897">
        <v>109065057</v>
      </c>
      <c r="F897">
        <v>109065057</v>
      </c>
      <c r="G897" t="s">
        <v>18</v>
      </c>
      <c r="H897" t="s">
        <v>887</v>
      </c>
      <c r="I897" t="s">
        <v>276</v>
      </c>
      <c r="J897" t="s">
        <v>906</v>
      </c>
      <c r="K897" t="s">
        <v>907</v>
      </c>
      <c r="L897" t="s">
        <v>908</v>
      </c>
      <c r="M897"/>
      <c r="N897"/>
      <c r="O897" s="187" t="s">
        <v>139</v>
      </c>
      <c r="P897" t="s">
        <v>59</v>
      </c>
      <c r="Q897" t="s">
        <v>465</v>
      </c>
      <c r="R897" s="185">
        <v>39279.289153846199</v>
      </c>
      <c r="S897" s="185">
        <v>392792.89153846202</v>
      </c>
      <c r="T897" s="186">
        <v>5</v>
      </c>
    </row>
    <row r="898" spans="1:20" x14ac:dyDescent="0.25">
      <c r="A898" s="198"/>
      <c r="B898">
        <v>0</v>
      </c>
      <c r="C898">
        <v>103120753</v>
      </c>
      <c r="D898">
        <v>106092905</v>
      </c>
      <c r="E898">
        <v>109065057</v>
      </c>
      <c r="F898">
        <v>109065057</v>
      </c>
      <c r="G898" t="s">
        <v>18</v>
      </c>
      <c r="H898" t="s">
        <v>887</v>
      </c>
      <c r="I898" t="s">
        <v>276</v>
      </c>
      <c r="J898" t="s">
        <v>906</v>
      </c>
      <c r="K898" t="s">
        <v>907</v>
      </c>
      <c r="L898" t="s">
        <v>908</v>
      </c>
      <c r="M898"/>
      <c r="N898"/>
      <c r="O898" s="187" t="s">
        <v>139</v>
      </c>
      <c r="P898" t="s">
        <v>59</v>
      </c>
      <c r="Q898" t="s">
        <v>476</v>
      </c>
      <c r="R898" s="185">
        <v>21234.810538461501</v>
      </c>
      <c r="S898" s="185">
        <v>212348.10538461499</v>
      </c>
      <c r="T898" s="186">
        <v>2</v>
      </c>
    </row>
    <row r="899" spans="1:20" x14ac:dyDescent="0.25">
      <c r="A899" s="198"/>
      <c r="B899">
        <v>0</v>
      </c>
      <c r="C899">
        <v>103120753</v>
      </c>
      <c r="D899">
        <v>106092905</v>
      </c>
      <c r="E899">
        <v>109065057</v>
      </c>
      <c r="F899">
        <v>109065057</v>
      </c>
      <c r="G899" t="s">
        <v>18</v>
      </c>
      <c r="H899" t="s">
        <v>887</v>
      </c>
      <c r="I899" t="s">
        <v>276</v>
      </c>
      <c r="J899" t="s">
        <v>906</v>
      </c>
      <c r="K899" t="s">
        <v>907</v>
      </c>
      <c r="L899" t="s">
        <v>908</v>
      </c>
      <c r="M899"/>
      <c r="N899"/>
      <c r="O899" s="187" t="s">
        <v>139</v>
      </c>
      <c r="P899" t="s">
        <v>59</v>
      </c>
      <c r="Q899" t="s">
        <v>466</v>
      </c>
      <c r="R899" s="185">
        <v>93803.039711538499</v>
      </c>
      <c r="S899" s="185">
        <v>625353.59807692305</v>
      </c>
      <c r="T899" s="186">
        <v>5</v>
      </c>
    </row>
    <row r="900" spans="1:20" x14ac:dyDescent="0.25">
      <c r="A900" s="198"/>
      <c r="B900">
        <v>0</v>
      </c>
      <c r="C900">
        <v>103120753</v>
      </c>
      <c r="D900">
        <v>106092905</v>
      </c>
      <c r="E900">
        <v>109065057</v>
      </c>
      <c r="F900">
        <v>109065057</v>
      </c>
      <c r="G900" t="s">
        <v>18</v>
      </c>
      <c r="H900" t="s">
        <v>887</v>
      </c>
      <c r="I900" t="s">
        <v>276</v>
      </c>
      <c r="J900" t="s">
        <v>906</v>
      </c>
      <c r="K900" t="s">
        <v>907</v>
      </c>
      <c r="L900" t="s">
        <v>908</v>
      </c>
      <c r="M900"/>
      <c r="N900"/>
      <c r="O900" s="187" t="s">
        <v>139</v>
      </c>
      <c r="P900" t="s">
        <v>59</v>
      </c>
      <c r="Q900" t="s">
        <v>467</v>
      </c>
      <c r="R900" s="185">
        <v>55007.572</v>
      </c>
      <c r="S900" s="185">
        <v>275037.86</v>
      </c>
      <c r="T900" s="186">
        <v>2</v>
      </c>
    </row>
    <row r="901" spans="1:20" x14ac:dyDescent="0.25">
      <c r="A901" s="198"/>
      <c r="B901">
        <v>0</v>
      </c>
      <c r="C901">
        <v>103120753</v>
      </c>
      <c r="D901">
        <v>112037209</v>
      </c>
      <c r="E901">
        <v>112037209</v>
      </c>
      <c r="F901">
        <v>112037209</v>
      </c>
      <c r="G901" t="s">
        <v>18</v>
      </c>
      <c r="H901" t="s">
        <v>887</v>
      </c>
      <c r="I901" t="s">
        <v>451</v>
      </c>
      <c r="J901" t="s">
        <v>909</v>
      </c>
      <c r="K901"/>
      <c r="L901"/>
      <c r="M901"/>
      <c r="N901"/>
      <c r="O901" s="187" t="s">
        <v>139</v>
      </c>
      <c r="P901" t="s">
        <v>59</v>
      </c>
      <c r="Q901" t="s">
        <v>474</v>
      </c>
      <c r="R901" s="185">
        <v>3711.0647538461499</v>
      </c>
      <c r="S901" s="185">
        <v>61851.079230769203</v>
      </c>
      <c r="T901" s="186">
        <v>1</v>
      </c>
    </row>
    <row r="902" spans="1:20" x14ac:dyDescent="0.25">
      <c r="A902" s="198"/>
      <c r="B902">
        <v>0</v>
      </c>
      <c r="C902">
        <v>103120753</v>
      </c>
      <c r="D902">
        <v>112037209</v>
      </c>
      <c r="E902">
        <v>112037209</v>
      </c>
      <c r="F902">
        <v>112037209</v>
      </c>
      <c r="G902" t="s">
        <v>18</v>
      </c>
      <c r="H902" t="s">
        <v>887</v>
      </c>
      <c r="I902" t="s">
        <v>451</v>
      </c>
      <c r="J902" t="s">
        <v>909</v>
      </c>
      <c r="K902"/>
      <c r="L902"/>
      <c r="M902"/>
      <c r="N902"/>
      <c r="O902" s="187" t="s">
        <v>139</v>
      </c>
      <c r="P902" t="s">
        <v>59</v>
      </c>
      <c r="Q902" t="s">
        <v>465</v>
      </c>
      <c r="R902" s="185">
        <v>9127.3519230769198</v>
      </c>
      <c r="S902" s="185">
        <v>91273.519230769205</v>
      </c>
      <c r="T902" s="186">
        <v>1</v>
      </c>
    </row>
    <row r="903" spans="1:20" x14ac:dyDescent="0.25">
      <c r="A903" s="198"/>
      <c r="B903">
        <v>0</v>
      </c>
      <c r="C903">
        <v>103120753</v>
      </c>
      <c r="D903">
        <v>112037209</v>
      </c>
      <c r="E903">
        <v>112037209</v>
      </c>
      <c r="F903">
        <v>112037209</v>
      </c>
      <c r="G903" t="s">
        <v>18</v>
      </c>
      <c r="H903" t="s">
        <v>887</v>
      </c>
      <c r="I903" t="s">
        <v>451</v>
      </c>
      <c r="J903" t="s">
        <v>909</v>
      </c>
      <c r="K903"/>
      <c r="L903"/>
      <c r="M903"/>
      <c r="N903"/>
      <c r="O903" s="187" t="s">
        <v>139</v>
      </c>
      <c r="P903" t="s">
        <v>59</v>
      </c>
      <c r="Q903" t="s">
        <v>466</v>
      </c>
      <c r="R903" s="185">
        <v>20759.211346153799</v>
      </c>
      <c r="S903" s="185">
        <v>138394.74230769201</v>
      </c>
      <c r="T903" s="186">
        <v>1</v>
      </c>
    </row>
    <row r="904" spans="1:20" x14ac:dyDescent="0.25">
      <c r="A904" s="198"/>
      <c r="B904">
        <v>0</v>
      </c>
      <c r="C904">
        <v>103120753</v>
      </c>
      <c r="D904">
        <v>112037209</v>
      </c>
      <c r="E904">
        <v>112037209</v>
      </c>
      <c r="F904">
        <v>112037209</v>
      </c>
      <c r="G904" t="s">
        <v>18</v>
      </c>
      <c r="H904" t="s">
        <v>887</v>
      </c>
      <c r="I904" t="s">
        <v>451</v>
      </c>
      <c r="J904" t="s">
        <v>909</v>
      </c>
      <c r="K904"/>
      <c r="L904"/>
      <c r="M904"/>
      <c r="N904"/>
      <c r="O904" s="187" t="s">
        <v>139</v>
      </c>
      <c r="P904" t="s">
        <v>59</v>
      </c>
      <c r="Q904" t="s">
        <v>467</v>
      </c>
      <c r="R904" s="185">
        <v>32705.233846153798</v>
      </c>
      <c r="S904" s="185">
        <v>163526.16923076901</v>
      </c>
      <c r="T904" s="186">
        <v>1</v>
      </c>
    </row>
    <row r="905" spans="1:20" x14ac:dyDescent="0.25">
      <c r="A905" s="198"/>
      <c r="B905">
        <v>0</v>
      </c>
      <c r="C905">
        <v>103120753</v>
      </c>
      <c r="D905">
        <v>112037209</v>
      </c>
      <c r="E905">
        <v>112037209</v>
      </c>
      <c r="F905">
        <v>112037209</v>
      </c>
      <c r="G905" t="s">
        <v>18</v>
      </c>
      <c r="H905" t="s">
        <v>887</v>
      </c>
      <c r="I905" t="s">
        <v>451</v>
      </c>
      <c r="J905" t="s">
        <v>909</v>
      </c>
      <c r="K905"/>
      <c r="L905"/>
      <c r="M905"/>
      <c r="N905"/>
      <c r="O905" s="187" t="s">
        <v>139</v>
      </c>
      <c r="P905" t="s">
        <v>59</v>
      </c>
      <c r="Q905" t="s">
        <v>468</v>
      </c>
      <c r="R905" s="185">
        <v>93551.339038461505</v>
      </c>
      <c r="S905" s="185">
        <v>374205.35615384602</v>
      </c>
      <c r="T905" s="186">
        <v>2</v>
      </c>
    </row>
    <row r="906" spans="1:20" x14ac:dyDescent="0.25">
      <c r="A906" s="198"/>
      <c r="B906">
        <v>0</v>
      </c>
      <c r="C906">
        <v>103120753</v>
      </c>
      <c r="D906">
        <v>112037209</v>
      </c>
      <c r="E906">
        <v>112037209</v>
      </c>
      <c r="F906">
        <v>112037209</v>
      </c>
      <c r="G906" t="s">
        <v>18</v>
      </c>
      <c r="H906" t="s">
        <v>887</v>
      </c>
      <c r="I906" t="s">
        <v>451</v>
      </c>
      <c r="J906" t="s">
        <v>909</v>
      </c>
      <c r="K906"/>
      <c r="L906"/>
      <c r="M906"/>
      <c r="N906"/>
      <c r="O906" s="187" t="s">
        <v>139</v>
      </c>
      <c r="P906" t="s">
        <v>59</v>
      </c>
      <c r="Q906" t="s">
        <v>478</v>
      </c>
      <c r="R906" s="185">
        <v>80304.130615384507</v>
      </c>
      <c r="S906" s="185">
        <v>267680.43538461498</v>
      </c>
      <c r="T906" s="186">
        <v>1</v>
      </c>
    </row>
    <row r="907" spans="1:20" x14ac:dyDescent="0.25">
      <c r="A907" s="198"/>
      <c r="B907">
        <v>0</v>
      </c>
      <c r="C907">
        <v>103120753</v>
      </c>
      <c r="D907">
        <v>112037209</v>
      </c>
      <c r="E907">
        <v>112037209</v>
      </c>
      <c r="F907">
        <v>112037209</v>
      </c>
      <c r="G907" t="s">
        <v>18</v>
      </c>
      <c r="H907" t="s">
        <v>887</v>
      </c>
      <c r="I907" t="s">
        <v>451</v>
      </c>
      <c r="J907" t="s">
        <v>909</v>
      </c>
      <c r="K907"/>
      <c r="L907"/>
      <c r="M907"/>
      <c r="N907"/>
      <c r="O907" s="187" t="s">
        <v>139</v>
      </c>
      <c r="P907" t="s">
        <v>59</v>
      </c>
      <c r="Q907" t="s">
        <v>479</v>
      </c>
      <c r="R907" s="185">
        <v>107173.51507692299</v>
      </c>
      <c r="S907" s="185">
        <v>267933.78769230802</v>
      </c>
      <c r="T907" s="186">
        <v>1</v>
      </c>
    </row>
    <row r="908" spans="1:20" x14ac:dyDescent="0.25">
      <c r="A908" s="198"/>
      <c r="B908">
        <v>0</v>
      </c>
      <c r="C908">
        <v>103120753</v>
      </c>
      <c r="D908">
        <v>112037209</v>
      </c>
      <c r="E908">
        <v>114266323</v>
      </c>
      <c r="F908">
        <v>114266323</v>
      </c>
      <c r="G908" t="s">
        <v>18</v>
      </c>
      <c r="H908" t="s">
        <v>887</v>
      </c>
      <c r="I908" t="s">
        <v>451</v>
      </c>
      <c r="J908" t="s">
        <v>909</v>
      </c>
      <c r="K908" t="s">
        <v>954</v>
      </c>
      <c r="L908" t="s">
        <v>955</v>
      </c>
      <c r="M908"/>
      <c r="N908"/>
      <c r="O908" s="187" t="s">
        <v>139</v>
      </c>
      <c r="P908" t="s">
        <v>59</v>
      </c>
      <c r="Q908" t="s">
        <v>475</v>
      </c>
      <c r="R908" s="185">
        <v>7693.0424307692301</v>
      </c>
      <c r="S908" s="185">
        <v>85478.249230769201</v>
      </c>
      <c r="T908" s="186">
        <v>1</v>
      </c>
    </row>
    <row r="909" spans="1:20" x14ac:dyDescent="0.25">
      <c r="A909" s="198"/>
      <c r="B909">
        <v>0</v>
      </c>
      <c r="C909">
        <v>103120753</v>
      </c>
      <c r="D909">
        <v>112037209</v>
      </c>
      <c r="E909">
        <v>114266323</v>
      </c>
      <c r="F909">
        <v>114266323</v>
      </c>
      <c r="G909" t="s">
        <v>18</v>
      </c>
      <c r="H909" t="s">
        <v>887</v>
      </c>
      <c r="I909" t="s">
        <v>451</v>
      </c>
      <c r="J909" t="s">
        <v>909</v>
      </c>
      <c r="K909" t="s">
        <v>954</v>
      </c>
      <c r="L909" t="s">
        <v>955</v>
      </c>
      <c r="M909"/>
      <c r="N909"/>
      <c r="O909" s="187" t="s">
        <v>139</v>
      </c>
      <c r="P909" t="s">
        <v>59</v>
      </c>
      <c r="Q909" t="s">
        <v>465</v>
      </c>
      <c r="R909" s="185">
        <v>35981.307538461602</v>
      </c>
      <c r="S909" s="185">
        <v>359813.07538461499</v>
      </c>
      <c r="T909" s="186">
        <v>5</v>
      </c>
    </row>
    <row r="910" spans="1:20" x14ac:dyDescent="0.25">
      <c r="A910" s="198"/>
      <c r="B910">
        <v>0</v>
      </c>
      <c r="C910">
        <v>103120753</v>
      </c>
      <c r="D910">
        <v>112037209</v>
      </c>
      <c r="E910">
        <v>114266323</v>
      </c>
      <c r="F910">
        <v>114266323</v>
      </c>
      <c r="G910" t="s">
        <v>18</v>
      </c>
      <c r="H910" t="s">
        <v>887</v>
      </c>
      <c r="I910" t="s">
        <v>451</v>
      </c>
      <c r="J910" t="s">
        <v>909</v>
      </c>
      <c r="K910" t="s">
        <v>954</v>
      </c>
      <c r="L910" t="s">
        <v>955</v>
      </c>
      <c r="M910"/>
      <c r="N910"/>
      <c r="O910" s="187" t="s">
        <v>139</v>
      </c>
      <c r="P910" t="s">
        <v>59</v>
      </c>
      <c r="Q910" t="s">
        <v>476</v>
      </c>
      <c r="R910" s="185">
        <v>82371.534461538497</v>
      </c>
      <c r="S910" s="185">
        <v>823715.34461538505</v>
      </c>
      <c r="T910" s="186">
        <v>8</v>
      </c>
    </row>
    <row r="911" spans="1:20" x14ac:dyDescent="0.25">
      <c r="A911" s="198"/>
      <c r="B911">
        <v>0</v>
      </c>
      <c r="C911">
        <v>103120753</v>
      </c>
      <c r="D911">
        <v>112037209</v>
      </c>
      <c r="E911">
        <v>114266323</v>
      </c>
      <c r="F911">
        <v>114266323</v>
      </c>
      <c r="G911" t="s">
        <v>18</v>
      </c>
      <c r="H911" t="s">
        <v>887</v>
      </c>
      <c r="I911" t="s">
        <v>451</v>
      </c>
      <c r="J911" t="s">
        <v>909</v>
      </c>
      <c r="K911" t="s">
        <v>954</v>
      </c>
      <c r="L911" t="s">
        <v>955</v>
      </c>
      <c r="M911"/>
      <c r="N911"/>
      <c r="O911" s="187" t="s">
        <v>139</v>
      </c>
      <c r="P911" t="s">
        <v>59</v>
      </c>
      <c r="Q911" t="s">
        <v>466</v>
      </c>
      <c r="R911" s="185">
        <v>244102.61953846199</v>
      </c>
      <c r="S911" s="185">
        <v>1627350.79692308</v>
      </c>
      <c r="T911" s="186">
        <v>13</v>
      </c>
    </row>
    <row r="912" spans="1:20" x14ac:dyDescent="0.25">
      <c r="A912" s="198"/>
      <c r="B912">
        <v>0</v>
      </c>
      <c r="C912">
        <v>103120753</v>
      </c>
      <c r="D912">
        <v>112037209</v>
      </c>
      <c r="E912">
        <v>114266323</v>
      </c>
      <c r="F912">
        <v>114266323</v>
      </c>
      <c r="G912" t="s">
        <v>18</v>
      </c>
      <c r="H912" t="s">
        <v>887</v>
      </c>
      <c r="I912" t="s">
        <v>451</v>
      </c>
      <c r="J912" t="s">
        <v>909</v>
      </c>
      <c r="K912" t="s">
        <v>954</v>
      </c>
      <c r="L912" t="s">
        <v>955</v>
      </c>
      <c r="M912"/>
      <c r="N912"/>
      <c r="O912" s="187" t="s">
        <v>139</v>
      </c>
      <c r="P912" t="s">
        <v>59</v>
      </c>
      <c r="Q912" t="s">
        <v>467</v>
      </c>
      <c r="R912" s="185">
        <v>87527.085384615406</v>
      </c>
      <c r="S912" s="185">
        <v>437635.42692307697</v>
      </c>
      <c r="T912" s="186">
        <v>3</v>
      </c>
    </row>
    <row r="913" spans="1:20" x14ac:dyDescent="0.25">
      <c r="A913" s="198"/>
      <c r="B913">
        <v>0</v>
      </c>
      <c r="C913">
        <v>103120753</v>
      </c>
      <c r="D913">
        <v>112037209</v>
      </c>
      <c r="E913">
        <v>114266323</v>
      </c>
      <c r="F913">
        <v>114266323</v>
      </c>
      <c r="G913" t="s">
        <v>18</v>
      </c>
      <c r="H913" t="s">
        <v>887</v>
      </c>
      <c r="I913" t="s">
        <v>451</v>
      </c>
      <c r="J913" t="s">
        <v>909</v>
      </c>
      <c r="K913" t="s">
        <v>954</v>
      </c>
      <c r="L913" t="s">
        <v>955</v>
      </c>
      <c r="M913"/>
      <c r="N913"/>
      <c r="O913" s="187" t="s">
        <v>139</v>
      </c>
      <c r="P913" t="s">
        <v>59</v>
      </c>
      <c r="Q913" t="s">
        <v>468</v>
      </c>
      <c r="R913" s="185">
        <v>41138.669038461499</v>
      </c>
      <c r="S913" s="185">
        <v>164554.676153846</v>
      </c>
      <c r="T913" s="186">
        <v>1</v>
      </c>
    </row>
    <row r="914" spans="1:20" x14ac:dyDescent="0.25">
      <c r="A914" s="198"/>
      <c r="B914">
        <v>0</v>
      </c>
      <c r="C914">
        <v>103120753</v>
      </c>
      <c r="D914">
        <v>112037209</v>
      </c>
      <c r="E914">
        <v>116495437</v>
      </c>
      <c r="F914">
        <v>116495437</v>
      </c>
      <c r="G914" t="s">
        <v>18</v>
      </c>
      <c r="H914" t="s">
        <v>887</v>
      </c>
      <c r="I914" t="s">
        <v>451</v>
      </c>
      <c r="J914" t="s">
        <v>909</v>
      </c>
      <c r="K914" t="s">
        <v>910</v>
      </c>
      <c r="L914" t="s">
        <v>911</v>
      </c>
      <c r="M914"/>
      <c r="N914"/>
      <c r="O914" s="187" t="s">
        <v>139</v>
      </c>
      <c r="P914" t="s">
        <v>59</v>
      </c>
      <c r="Q914" t="s">
        <v>475</v>
      </c>
      <c r="R914" s="185">
        <v>26228.191223076999</v>
      </c>
      <c r="S914" s="185">
        <v>291424.34692307701</v>
      </c>
      <c r="T914" s="186">
        <v>4</v>
      </c>
    </row>
    <row r="915" spans="1:20" x14ac:dyDescent="0.25">
      <c r="A915" s="198"/>
      <c r="B915">
        <v>0</v>
      </c>
      <c r="C915">
        <v>103120753</v>
      </c>
      <c r="D915">
        <v>112037209</v>
      </c>
      <c r="E915">
        <v>116495437</v>
      </c>
      <c r="F915">
        <v>116495437</v>
      </c>
      <c r="G915" t="s">
        <v>18</v>
      </c>
      <c r="H915" t="s">
        <v>887</v>
      </c>
      <c r="I915" t="s">
        <v>451</v>
      </c>
      <c r="J915" t="s">
        <v>909</v>
      </c>
      <c r="K915" t="s">
        <v>910</v>
      </c>
      <c r="L915" t="s">
        <v>911</v>
      </c>
      <c r="M915"/>
      <c r="N915"/>
      <c r="O915" s="187" t="s">
        <v>139</v>
      </c>
      <c r="P915" t="s">
        <v>59</v>
      </c>
      <c r="Q915" t="s">
        <v>465</v>
      </c>
      <c r="R915" s="185">
        <v>202337.38792307599</v>
      </c>
      <c r="S915" s="185">
        <v>2023373.87923077</v>
      </c>
      <c r="T915" s="186">
        <v>23</v>
      </c>
    </row>
    <row r="916" spans="1:20" x14ac:dyDescent="0.25">
      <c r="A916" s="198"/>
      <c r="B916">
        <v>0</v>
      </c>
      <c r="C916">
        <v>103120753</v>
      </c>
      <c r="D916">
        <v>112037209</v>
      </c>
      <c r="E916">
        <v>116495437</v>
      </c>
      <c r="F916">
        <v>116495437</v>
      </c>
      <c r="G916" t="s">
        <v>18</v>
      </c>
      <c r="H916" t="s">
        <v>887</v>
      </c>
      <c r="I916" t="s">
        <v>451</v>
      </c>
      <c r="J916" t="s">
        <v>909</v>
      </c>
      <c r="K916" t="s">
        <v>910</v>
      </c>
      <c r="L916" t="s">
        <v>911</v>
      </c>
      <c r="M916"/>
      <c r="N916"/>
      <c r="O916" s="187" t="s">
        <v>139</v>
      </c>
      <c r="P916" t="s">
        <v>59</v>
      </c>
      <c r="Q916" t="s">
        <v>476</v>
      </c>
      <c r="R916" s="185">
        <v>146621.56853846199</v>
      </c>
      <c r="S916" s="185">
        <v>1466215.68538462</v>
      </c>
      <c r="T916" s="186">
        <v>14</v>
      </c>
    </row>
    <row r="917" spans="1:20" x14ac:dyDescent="0.25">
      <c r="A917" s="198"/>
      <c r="B917">
        <v>0</v>
      </c>
      <c r="C917">
        <v>103120753</v>
      </c>
      <c r="D917">
        <v>112037209</v>
      </c>
      <c r="E917">
        <v>116495437</v>
      </c>
      <c r="F917">
        <v>116495437</v>
      </c>
      <c r="G917" t="s">
        <v>18</v>
      </c>
      <c r="H917" t="s">
        <v>887</v>
      </c>
      <c r="I917" t="s">
        <v>451</v>
      </c>
      <c r="J917" t="s">
        <v>909</v>
      </c>
      <c r="K917" t="s">
        <v>910</v>
      </c>
      <c r="L917" t="s">
        <v>911</v>
      </c>
      <c r="M917"/>
      <c r="N917"/>
      <c r="O917" s="187" t="s">
        <v>139</v>
      </c>
      <c r="P917" t="s">
        <v>59</v>
      </c>
      <c r="Q917" t="s">
        <v>466</v>
      </c>
      <c r="R917" s="185">
        <v>129822.33323077</v>
      </c>
      <c r="S917" s="185">
        <v>865482.22153846198</v>
      </c>
      <c r="T917" s="186">
        <v>7</v>
      </c>
    </row>
    <row r="918" spans="1:20" x14ac:dyDescent="0.25">
      <c r="A918" s="198"/>
      <c r="B918">
        <v>0</v>
      </c>
      <c r="C918">
        <v>103120753</v>
      </c>
      <c r="D918">
        <v>112037209</v>
      </c>
      <c r="E918">
        <v>116495437</v>
      </c>
      <c r="F918">
        <v>116495437</v>
      </c>
      <c r="G918" t="s">
        <v>18</v>
      </c>
      <c r="H918" t="s">
        <v>887</v>
      </c>
      <c r="I918" t="s">
        <v>451</v>
      </c>
      <c r="J918" t="s">
        <v>909</v>
      </c>
      <c r="K918" t="s">
        <v>910</v>
      </c>
      <c r="L918" t="s">
        <v>911</v>
      </c>
      <c r="M918"/>
      <c r="N918"/>
      <c r="O918" s="187" t="s">
        <v>139</v>
      </c>
      <c r="P918" t="s">
        <v>59</v>
      </c>
      <c r="Q918" t="s">
        <v>467</v>
      </c>
      <c r="R918" s="185">
        <v>141973.88553846101</v>
      </c>
      <c r="S918" s="185">
        <v>709869.42769230797</v>
      </c>
      <c r="T918" s="186">
        <v>5</v>
      </c>
    </row>
    <row r="919" spans="1:20" x14ac:dyDescent="0.25">
      <c r="A919" s="198"/>
      <c r="B919">
        <v>0</v>
      </c>
      <c r="C919">
        <v>103120753</v>
      </c>
      <c r="D919">
        <v>112037209</v>
      </c>
      <c r="E919">
        <v>116495437</v>
      </c>
      <c r="F919">
        <v>116495437</v>
      </c>
      <c r="G919" t="s">
        <v>18</v>
      </c>
      <c r="H919" t="s">
        <v>887</v>
      </c>
      <c r="I919" t="s">
        <v>451</v>
      </c>
      <c r="J919" t="s">
        <v>909</v>
      </c>
      <c r="K919" t="s">
        <v>910</v>
      </c>
      <c r="L919" t="s">
        <v>911</v>
      </c>
      <c r="M919"/>
      <c r="N919"/>
      <c r="O919" s="187" t="s">
        <v>139</v>
      </c>
      <c r="P919" t="s">
        <v>59</v>
      </c>
      <c r="Q919" t="s">
        <v>468</v>
      </c>
      <c r="R919" s="185">
        <v>41157.010769230801</v>
      </c>
      <c r="S919" s="185">
        <v>164628.043076923</v>
      </c>
      <c r="T919" s="186">
        <v>1</v>
      </c>
    </row>
    <row r="920" spans="1:20" x14ac:dyDescent="0.25">
      <c r="A920" s="198"/>
      <c r="B920">
        <v>0</v>
      </c>
      <c r="C920">
        <v>103120753</v>
      </c>
      <c r="D920">
        <v>112037209</v>
      </c>
      <c r="E920">
        <v>116495437</v>
      </c>
      <c r="F920">
        <v>117238475</v>
      </c>
      <c r="G920" t="s">
        <v>18</v>
      </c>
      <c r="H920" t="s">
        <v>887</v>
      </c>
      <c r="I920" t="s">
        <v>451</v>
      </c>
      <c r="J920" t="s">
        <v>909</v>
      </c>
      <c r="K920" t="s">
        <v>910</v>
      </c>
      <c r="L920" t="s">
        <v>911</v>
      </c>
      <c r="M920" t="s">
        <v>912</v>
      </c>
      <c r="N920" t="s">
        <v>913</v>
      </c>
      <c r="O920" s="187" t="s">
        <v>139</v>
      </c>
      <c r="P920" t="s">
        <v>59</v>
      </c>
      <c r="Q920" t="s">
        <v>474</v>
      </c>
      <c r="R920" s="185">
        <v>10011.014907692301</v>
      </c>
      <c r="S920" s="185">
        <v>166850.24846153799</v>
      </c>
      <c r="T920" s="186">
        <v>3</v>
      </c>
    </row>
    <row r="921" spans="1:20" x14ac:dyDescent="0.25">
      <c r="A921" s="198"/>
      <c r="B921">
        <v>0</v>
      </c>
      <c r="C921">
        <v>103120753</v>
      </c>
      <c r="D921">
        <v>112037209</v>
      </c>
      <c r="E921">
        <v>116495437</v>
      </c>
      <c r="F921">
        <v>117238475</v>
      </c>
      <c r="G921" t="s">
        <v>18</v>
      </c>
      <c r="H921" t="s">
        <v>887</v>
      </c>
      <c r="I921" t="s">
        <v>451</v>
      </c>
      <c r="J921" t="s">
        <v>909</v>
      </c>
      <c r="K921" t="s">
        <v>910</v>
      </c>
      <c r="L921" t="s">
        <v>911</v>
      </c>
      <c r="M921" t="s">
        <v>912</v>
      </c>
      <c r="N921" t="s">
        <v>913</v>
      </c>
      <c r="O921" s="187" t="s">
        <v>139</v>
      </c>
      <c r="P921" t="s">
        <v>59</v>
      </c>
      <c r="Q921" t="s">
        <v>471</v>
      </c>
      <c r="R921" s="185">
        <v>20085.5491692307</v>
      </c>
      <c r="S921" s="185">
        <v>251069.36461538501</v>
      </c>
      <c r="T921" s="186">
        <v>4</v>
      </c>
    </row>
    <row r="922" spans="1:20" x14ac:dyDescent="0.25">
      <c r="A922" s="198"/>
      <c r="B922">
        <v>0</v>
      </c>
      <c r="C922">
        <v>103120753</v>
      </c>
      <c r="D922">
        <v>112037209</v>
      </c>
      <c r="E922">
        <v>116495437</v>
      </c>
      <c r="F922">
        <v>117238475</v>
      </c>
      <c r="G922" t="s">
        <v>18</v>
      </c>
      <c r="H922" t="s">
        <v>887</v>
      </c>
      <c r="I922" t="s">
        <v>451</v>
      </c>
      <c r="J922" t="s">
        <v>909</v>
      </c>
      <c r="K922" t="s">
        <v>910</v>
      </c>
      <c r="L922" t="s">
        <v>911</v>
      </c>
      <c r="M922" t="s">
        <v>912</v>
      </c>
      <c r="N922" t="s">
        <v>913</v>
      </c>
      <c r="O922" s="187" t="s">
        <v>139</v>
      </c>
      <c r="P922" t="s">
        <v>59</v>
      </c>
      <c r="Q922" t="s">
        <v>475</v>
      </c>
      <c r="R922" s="185">
        <v>27120.8588884616</v>
      </c>
      <c r="S922" s="185">
        <v>301342.87653846201</v>
      </c>
      <c r="T922" s="186">
        <v>4</v>
      </c>
    </row>
    <row r="923" spans="1:20" x14ac:dyDescent="0.25">
      <c r="A923" s="198"/>
      <c r="B923">
        <v>0</v>
      </c>
      <c r="C923">
        <v>103120753</v>
      </c>
      <c r="D923">
        <v>112037209</v>
      </c>
      <c r="E923">
        <v>116495437</v>
      </c>
      <c r="F923">
        <v>117238475</v>
      </c>
      <c r="G923" t="s">
        <v>18</v>
      </c>
      <c r="H923" t="s">
        <v>887</v>
      </c>
      <c r="I923" t="s">
        <v>451</v>
      </c>
      <c r="J923" t="s">
        <v>909</v>
      </c>
      <c r="K923" t="s">
        <v>910</v>
      </c>
      <c r="L923" t="s">
        <v>911</v>
      </c>
      <c r="M923" t="s">
        <v>912</v>
      </c>
      <c r="N923" t="s">
        <v>913</v>
      </c>
      <c r="O923" s="187" t="s">
        <v>139</v>
      </c>
      <c r="P923" t="s">
        <v>59</v>
      </c>
      <c r="Q923" t="s">
        <v>465</v>
      </c>
      <c r="R923" s="185">
        <v>10432.378615384599</v>
      </c>
      <c r="S923" s="185">
        <v>104323.786153846</v>
      </c>
      <c r="T923" s="186">
        <v>1</v>
      </c>
    </row>
    <row r="924" spans="1:20" x14ac:dyDescent="0.25">
      <c r="A924" s="198"/>
      <c r="B924">
        <v>0</v>
      </c>
      <c r="C924">
        <v>103120753</v>
      </c>
      <c r="D924">
        <v>112037209</v>
      </c>
      <c r="E924">
        <v>116495437</v>
      </c>
      <c r="F924">
        <v>117238475</v>
      </c>
      <c r="G924" t="s">
        <v>18</v>
      </c>
      <c r="H924" t="s">
        <v>887</v>
      </c>
      <c r="I924" t="s">
        <v>451</v>
      </c>
      <c r="J924" t="s">
        <v>909</v>
      </c>
      <c r="K924" t="s">
        <v>910</v>
      </c>
      <c r="L924" t="s">
        <v>911</v>
      </c>
      <c r="M924" t="s">
        <v>912</v>
      </c>
      <c r="N924" t="s">
        <v>913</v>
      </c>
      <c r="O924" s="187" t="s">
        <v>139</v>
      </c>
      <c r="P924" t="s">
        <v>59</v>
      </c>
      <c r="Q924" t="s">
        <v>466</v>
      </c>
      <c r="R924" s="185">
        <v>19864.2294230769</v>
      </c>
      <c r="S924" s="185">
        <v>132428.19615384599</v>
      </c>
      <c r="T924" s="186">
        <v>1</v>
      </c>
    </row>
    <row r="925" spans="1:20" x14ac:dyDescent="0.25">
      <c r="A925" s="198"/>
      <c r="B925">
        <v>0</v>
      </c>
      <c r="C925">
        <v>103120753</v>
      </c>
      <c r="D925">
        <v>112037209</v>
      </c>
      <c r="E925">
        <v>116495437</v>
      </c>
      <c r="F925">
        <v>117238475</v>
      </c>
      <c r="G925" t="s">
        <v>18</v>
      </c>
      <c r="H925" t="s">
        <v>887</v>
      </c>
      <c r="I925" t="s">
        <v>451</v>
      </c>
      <c r="J925" t="s">
        <v>909</v>
      </c>
      <c r="K925" t="s">
        <v>910</v>
      </c>
      <c r="L925" t="s">
        <v>911</v>
      </c>
      <c r="M925" t="s">
        <v>912</v>
      </c>
      <c r="N925" t="s">
        <v>913</v>
      </c>
      <c r="O925" s="187" t="s">
        <v>139</v>
      </c>
      <c r="P925" t="s">
        <v>60</v>
      </c>
      <c r="Q925" t="s">
        <v>471</v>
      </c>
      <c r="R925" s="185">
        <v>5260.1561230769203</v>
      </c>
      <c r="S925" s="185">
        <v>65751.951538461493</v>
      </c>
      <c r="T925" s="186">
        <v>1</v>
      </c>
    </row>
    <row r="926" spans="1:20" x14ac:dyDescent="0.25">
      <c r="A926" s="198"/>
      <c r="B926">
        <v>0</v>
      </c>
      <c r="C926">
        <v>103120753</v>
      </c>
      <c r="D926">
        <v>112037209</v>
      </c>
      <c r="E926">
        <v>116495437</v>
      </c>
      <c r="F926">
        <v>117238475</v>
      </c>
      <c r="G926" t="s">
        <v>18</v>
      </c>
      <c r="H926" t="s">
        <v>887</v>
      </c>
      <c r="I926" t="s">
        <v>451</v>
      </c>
      <c r="J926" t="s">
        <v>909</v>
      </c>
      <c r="K926" t="s">
        <v>910</v>
      </c>
      <c r="L926" t="s">
        <v>911</v>
      </c>
      <c r="M926" t="s">
        <v>912</v>
      </c>
      <c r="N926" t="s">
        <v>913</v>
      </c>
      <c r="O926" s="187" t="s">
        <v>139</v>
      </c>
      <c r="P926" t="s">
        <v>61</v>
      </c>
      <c r="Q926" t="s">
        <v>473</v>
      </c>
      <c r="R926" s="185">
        <v>4525.3587307692296</v>
      </c>
      <c r="S926" s="185">
        <v>90507.174615384603</v>
      </c>
      <c r="T926" s="186">
        <v>2</v>
      </c>
    </row>
    <row r="927" spans="1:20" x14ac:dyDescent="0.25">
      <c r="A927" s="198"/>
      <c r="B927">
        <v>0</v>
      </c>
      <c r="C927">
        <v>103120753</v>
      </c>
      <c r="D927">
        <v>112037209</v>
      </c>
      <c r="E927">
        <v>116495437</v>
      </c>
      <c r="F927">
        <v>117238475</v>
      </c>
      <c r="G927" t="s">
        <v>18</v>
      </c>
      <c r="H927" t="s">
        <v>887</v>
      </c>
      <c r="I927" t="s">
        <v>451</v>
      </c>
      <c r="J927" t="s">
        <v>909</v>
      </c>
      <c r="K927" t="s">
        <v>910</v>
      </c>
      <c r="L927" t="s">
        <v>911</v>
      </c>
      <c r="M927" t="s">
        <v>912</v>
      </c>
      <c r="N927" t="s">
        <v>913</v>
      </c>
      <c r="O927" s="187" t="s">
        <v>139</v>
      </c>
      <c r="P927" t="s">
        <v>61</v>
      </c>
      <c r="Q927" t="s">
        <v>474</v>
      </c>
      <c r="R927" s="185">
        <v>11183.097646153799</v>
      </c>
      <c r="S927" s="185">
        <v>186384.96076923099</v>
      </c>
      <c r="T927" s="186">
        <v>3</v>
      </c>
    </row>
    <row r="928" spans="1:20" x14ac:dyDescent="0.25">
      <c r="A928" s="198"/>
      <c r="B928">
        <v>0</v>
      </c>
      <c r="C928">
        <v>103120753</v>
      </c>
      <c r="D928">
        <v>112037209</v>
      </c>
      <c r="E928">
        <v>116495437</v>
      </c>
      <c r="F928">
        <v>117238475</v>
      </c>
      <c r="G928" t="s">
        <v>18</v>
      </c>
      <c r="H928" t="s">
        <v>887</v>
      </c>
      <c r="I928" t="s">
        <v>451</v>
      </c>
      <c r="J928" t="s">
        <v>909</v>
      </c>
      <c r="K928" t="s">
        <v>910</v>
      </c>
      <c r="L928" t="s">
        <v>911</v>
      </c>
      <c r="M928" t="s">
        <v>912</v>
      </c>
      <c r="N928" t="s">
        <v>913</v>
      </c>
      <c r="O928" s="187" t="s">
        <v>139</v>
      </c>
      <c r="P928" t="s">
        <v>61</v>
      </c>
      <c r="Q928" t="s">
        <v>471</v>
      </c>
      <c r="R928" s="185">
        <v>12142.8324307692</v>
      </c>
      <c r="S928" s="185">
        <v>151785.40538461501</v>
      </c>
      <c r="T928" s="186">
        <v>2</v>
      </c>
    </row>
    <row r="929" spans="1:20" x14ac:dyDescent="0.25">
      <c r="A929" s="198"/>
      <c r="B929">
        <v>0</v>
      </c>
      <c r="C929">
        <v>103120753</v>
      </c>
      <c r="D929">
        <v>112037209</v>
      </c>
      <c r="E929">
        <v>116495437</v>
      </c>
      <c r="F929">
        <v>117238475</v>
      </c>
      <c r="G929" t="s">
        <v>18</v>
      </c>
      <c r="H929" t="s">
        <v>887</v>
      </c>
      <c r="I929" t="s">
        <v>451</v>
      </c>
      <c r="J929" t="s">
        <v>909</v>
      </c>
      <c r="K929" t="s">
        <v>910</v>
      </c>
      <c r="L929" t="s">
        <v>911</v>
      </c>
      <c r="M929" t="s">
        <v>912</v>
      </c>
      <c r="N929" t="s">
        <v>913</v>
      </c>
      <c r="O929" s="187" t="s">
        <v>139</v>
      </c>
      <c r="P929" t="s">
        <v>61</v>
      </c>
      <c r="Q929" t="s">
        <v>475</v>
      </c>
      <c r="R929" s="185">
        <v>7107.22834615384</v>
      </c>
      <c r="S929" s="185">
        <v>78969.203846153803</v>
      </c>
      <c r="T929" s="186">
        <v>1</v>
      </c>
    </row>
    <row r="930" spans="1:20" x14ac:dyDescent="0.25">
      <c r="A930" s="198"/>
      <c r="B930">
        <v>0</v>
      </c>
      <c r="C930">
        <v>103120753</v>
      </c>
      <c r="D930">
        <v>112037209</v>
      </c>
      <c r="E930">
        <v>116495437</v>
      </c>
      <c r="F930">
        <v>117238475</v>
      </c>
      <c r="G930" t="s">
        <v>18</v>
      </c>
      <c r="H930" t="s">
        <v>887</v>
      </c>
      <c r="I930" t="s">
        <v>451</v>
      </c>
      <c r="J930" t="s">
        <v>909</v>
      </c>
      <c r="K930" t="s">
        <v>910</v>
      </c>
      <c r="L930" t="s">
        <v>911</v>
      </c>
      <c r="M930" t="s">
        <v>912</v>
      </c>
      <c r="N930" t="s">
        <v>913</v>
      </c>
      <c r="O930" s="187" t="s">
        <v>139</v>
      </c>
      <c r="P930" t="s">
        <v>61</v>
      </c>
      <c r="Q930" t="s">
        <v>476</v>
      </c>
      <c r="R930" s="185">
        <v>9680.7385384615409</v>
      </c>
      <c r="S930" s="185">
        <v>96807.385384615394</v>
      </c>
      <c r="T930" s="186">
        <v>1</v>
      </c>
    </row>
    <row r="931" spans="1:20" x14ac:dyDescent="0.25">
      <c r="A931" s="198"/>
      <c r="B931">
        <v>0</v>
      </c>
      <c r="C931">
        <v>103120753</v>
      </c>
      <c r="D931">
        <v>112037209</v>
      </c>
      <c r="E931">
        <v>116495437</v>
      </c>
      <c r="F931">
        <v>117238475</v>
      </c>
      <c r="G931" t="s">
        <v>18</v>
      </c>
      <c r="H931" t="s">
        <v>887</v>
      </c>
      <c r="I931" t="s">
        <v>451</v>
      </c>
      <c r="J931" t="s">
        <v>909</v>
      </c>
      <c r="K931" t="s">
        <v>910</v>
      </c>
      <c r="L931" t="s">
        <v>911</v>
      </c>
      <c r="M931" t="s">
        <v>912</v>
      </c>
      <c r="N931" t="s">
        <v>913</v>
      </c>
      <c r="O931" s="187" t="s">
        <v>139</v>
      </c>
      <c r="P931" t="s">
        <v>62</v>
      </c>
      <c r="Q931" t="s">
        <v>473</v>
      </c>
      <c r="R931" s="185">
        <v>2427.21857692308</v>
      </c>
      <c r="S931" s="185">
        <v>48544.371538461499</v>
      </c>
      <c r="T931" s="186">
        <v>1</v>
      </c>
    </row>
    <row r="932" spans="1:20" x14ac:dyDescent="0.25">
      <c r="A932" s="198"/>
      <c r="B932">
        <v>0</v>
      </c>
      <c r="C932">
        <v>103120753</v>
      </c>
      <c r="D932">
        <v>112037209</v>
      </c>
      <c r="E932">
        <v>116495437</v>
      </c>
      <c r="F932">
        <v>117238475</v>
      </c>
      <c r="G932" t="s">
        <v>18</v>
      </c>
      <c r="H932" t="s">
        <v>887</v>
      </c>
      <c r="I932" t="s">
        <v>451</v>
      </c>
      <c r="J932" t="s">
        <v>909</v>
      </c>
      <c r="K932" t="s">
        <v>910</v>
      </c>
      <c r="L932" t="s">
        <v>911</v>
      </c>
      <c r="M932" t="s">
        <v>912</v>
      </c>
      <c r="N932" t="s">
        <v>913</v>
      </c>
      <c r="O932" s="187" t="s">
        <v>139</v>
      </c>
      <c r="P932" t="s">
        <v>62</v>
      </c>
      <c r="Q932" t="s">
        <v>474</v>
      </c>
      <c r="R932" s="185">
        <v>7394.5071692307602</v>
      </c>
      <c r="S932" s="185">
        <v>123241.786153846</v>
      </c>
      <c r="T932" s="186">
        <v>2</v>
      </c>
    </row>
    <row r="933" spans="1:20" x14ac:dyDescent="0.25">
      <c r="A933" s="198"/>
      <c r="B933">
        <v>0</v>
      </c>
      <c r="C933">
        <v>103120753</v>
      </c>
      <c r="D933">
        <v>112037209</v>
      </c>
      <c r="E933">
        <v>116495437</v>
      </c>
      <c r="F933">
        <v>117238475</v>
      </c>
      <c r="G933" t="s">
        <v>18</v>
      </c>
      <c r="H933" t="s">
        <v>887</v>
      </c>
      <c r="I933" t="s">
        <v>451</v>
      </c>
      <c r="J933" t="s">
        <v>909</v>
      </c>
      <c r="K933" t="s">
        <v>910</v>
      </c>
      <c r="L933" t="s">
        <v>911</v>
      </c>
      <c r="M933" t="s">
        <v>912</v>
      </c>
      <c r="N933" t="s">
        <v>913</v>
      </c>
      <c r="O933" s="187" t="s">
        <v>139</v>
      </c>
      <c r="P933" t="s">
        <v>62</v>
      </c>
      <c r="Q933" t="s">
        <v>476</v>
      </c>
      <c r="R933" s="185">
        <v>9804.3757692307699</v>
      </c>
      <c r="S933" s="185">
        <v>98043.757692307699</v>
      </c>
      <c r="T933" s="186">
        <v>1</v>
      </c>
    </row>
    <row r="934" spans="1:20" x14ac:dyDescent="0.25">
      <c r="A934" s="198"/>
      <c r="B934">
        <v>0</v>
      </c>
      <c r="C934">
        <v>103120753</v>
      </c>
      <c r="D934">
        <v>112037209</v>
      </c>
      <c r="E934">
        <v>116495437</v>
      </c>
      <c r="F934">
        <v>117238475</v>
      </c>
      <c r="G934" t="s">
        <v>18</v>
      </c>
      <c r="H934" t="s">
        <v>887</v>
      </c>
      <c r="I934" t="s">
        <v>451</v>
      </c>
      <c r="J934" t="s">
        <v>909</v>
      </c>
      <c r="K934" t="s">
        <v>910</v>
      </c>
      <c r="L934" t="s">
        <v>911</v>
      </c>
      <c r="M934" t="s">
        <v>912</v>
      </c>
      <c r="N934" t="s">
        <v>913</v>
      </c>
      <c r="O934" s="187" t="s">
        <v>139</v>
      </c>
      <c r="P934" t="s">
        <v>63</v>
      </c>
      <c r="Q934" t="s">
        <v>473</v>
      </c>
      <c r="R934" s="185">
        <v>2325.1379999999999</v>
      </c>
      <c r="S934" s="185">
        <v>46502.76</v>
      </c>
      <c r="T934" s="186">
        <v>1</v>
      </c>
    </row>
    <row r="935" spans="1:20" x14ac:dyDescent="0.25">
      <c r="A935" s="198"/>
      <c r="B935">
        <v>0</v>
      </c>
      <c r="C935">
        <v>103120753</v>
      </c>
      <c r="D935">
        <v>112037209</v>
      </c>
      <c r="E935">
        <v>116495437</v>
      </c>
      <c r="F935">
        <v>117238475</v>
      </c>
      <c r="G935" t="s">
        <v>18</v>
      </c>
      <c r="H935" t="s">
        <v>887</v>
      </c>
      <c r="I935" t="s">
        <v>451</v>
      </c>
      <c r="J935" t="s">
        <v>909</v>
      </c>
      <c r="K935" t="s">
        <v>910</v>
      </c>
      <c r="L935" t="s">
        <v>911</v>
      </c>
      <c r="M935" t="s">
        <v>912</v>
      </c>
      <c r="N935" t="s">
        <v>913</v>
      </c>
      <c r="O935" s="187" t="s">
        <v>139</v>
      </c>
      <c r="P935" t="s">
        <v>63</v>
      </c>
      <c r="Q935" t="s">
        <v>474</v>
      </c>
      <c r="R935" s="185">
        <v>6228.5201538461597</v>
      </c>
      <c r="S935" s="185">
        <v>103808.669230769</v>
      </c>
      <c r="T935" s="186">
        <v>2</v>
      </c>
    </row>
    <row r="936" spans="1:20" x14ac:dyDescent="0.25">
      <c r="A936" s="198"/>
      <c r="B936">
        <v>0</v>
      </c>
      <c r="C936">
        <v>103120753</v>
      </c>
      <c r="D936">
        <v>112037209</v>
      </c>
      <c r="E936">
        <v>116495437</v>
      </c>
      <c r="F936">
        <v>117238475</v>
      </c>
      <c r="G936" t="s">
        <v>18</v>
      </c>
      <c r="H936" t="s">
        <v>887</v>
      </c>
      <c r="I936" t="s">
        <v>451</v>
      </c>
      <c r="J936" t="s">
        <v>909</v>
      </c>
      <c r="K936" t="s">
        <v>910</v>
      </c>
      <c r="L936" t="s">
        <v>911</v>
      </c>
      <c r="M936" t="s">
        <v>912</v>
      </c>
      <c r="N936" t="s">
        <v>913</v>
      </c>
      <c r="O936" s="187" t="s">
        <v>139</v>
      </c>
      <c r="P936" t="s">
        <v>63</v>
      </c>
      <c r="Q936" t="s">
        <v>471</v>
      </c>
      <c r="R936" s="185">
        <v>5285.6708307692297</v>
      </c>
      <c r="S936" s="185">
        <v>66070.885384615394</v>
      </c>
      <c r="T936" s="186">
        <v>1</v>
      </c>
    </row>
    <row r="937" spans="1:20" x14ac:dyDescent="0.25">
      <c r="A937" s="198"/>
      <c r="B937">
        <v>0</v>
      </c>
      <c r="C937">
        <v>103120753</v>
      </c>
      <c r="D937">
        <v>112037209</v>
      </c>
      <c r="E937">
        <v>116495437</v>
      </c>
      <c r="F937">
        <v>117238475</v>
      </c>
      <c r="G937" t="s">
        <v>18</v>
      </c>
      <c r="H937" t="s">
        <v>887</v>
      </c>
      <c r="I937" t="s">
        <v>451</v>
      </c>
      <c r="J937" t="s">
        <v>909</v>
      </c>
      <c r="K937" t="s">
        <v>910</v>
      </c>
      <c r="L937" t="s">
        <v>911</v>
      </c>
      <c r="M937" t="s">
        <v>912</v>
      </c>
      <c r="N937" t="s">
        <v>913</v>
      </c>
      <c r="O937" s="187" t="s">
        <v>139</v>
      </c>
      <c r="P937" t="s">
        <v>63</v>
      </c>
      <c r="Q937" t="s">
        <v>476</v>
      </c>
      <c r="R937" s="185">
        <v>10304.8588461538</v>
      </c>
      <c r="S937" s="185">
        <v>103048.58846153801</v>
      </c>
      <c r="T937" s="186">
        <v>1</v>
      </c>
    </row>
    <row r="938" spans="1:20" x14ac:dyDescent="0.25">
      <c r="A938" s="198"/>
      <c r="B938">
        <v>0</v>
      </c>
      <c r="C938">
        <v>103120753</v>
      </c>
      <c r="D938">
        <v>112037209</v>
      </c>
      <c r="E938">
        <v>116495437</v>
      </c>
      <c r="F938">
        <v>117238475</v>
      </c>
      <c r="G938" t="s">
        <v>18</v>
      </c>
      <c r="H938" t="s">
        <v>887</v>
      </c>
      <c r="I938" t="s">
        <v>451</v>
      </c>
      <c r="J938" t="s">
        <v>909</v>
      </c>
      <c r="K938" t="s">
        <v>910</v>
      </c>
      <c r="L938" t="s">
        <v>911</v>
      </c>
      <c r="M938" t="s">
        <v>912</v>
      </c>
      <c r="N938" t="s">
        <v>913</v>
      </c>
      <c r="O938" s="187" t="s">
        <v>139</v>
      </c>
      <c r="P938" t="s">
        <v>64</v>
      </c>
      <c r="Q938" t="s">
        <v>473</v>
      </c>
      <c r="R938" s="185">
        <v>1790.23423076923</v>
      </c>
      <c r="S938" s="185">
        <v>35804.684615384598</v>
      </c>
      <c r="T938" s="186">
        <v>1</v>
      </c>
    </row>
    <row r="939" spans="1:20" x14ac:dyDescent="0.25">
      <c r="A939" s="198"/>
      <c r="B939">
        <v>0</v>
      </c>
      <c r="C939">
        <v>103120753</v>
      </c>
      <c r="D939">
        <v>112037209</v>
      </c>
      <c r="E939">
        <v>116495437</v>
      </c>
      <c r="F939">
        <v>117238475</v>
      </c>
      <c r="G939" t="s">
        <v>18</v>
      </c>
      <c r="H939" t="s">
        <v>887</v>
      </c>
      <c r="I939" t="s">
        <v>451</v>
      </c>
      <c r="J939" t="s">
        <v>909</v>
      </c>
      <c r="K939" t="s">
        <v>910</v>
      </c>
      <c r="L939" t="s">
        <v>911</v>
      </c>
      <c r="M939" t="s">
        <v>912</v>
      </c>
      <c r="N939" t="s">
        <v>913</v>
      </c>
      <c r="O939" s="187" t="s">
        <v>139</v>
      </c>
      <c r="P939" t="s">
        <v>64</v>
      </c>
      <c r="Q939" t="s">
        <v>474</v>
      </c>
      <c r="R939" s="185">
        <v>6958.6980923076899</v>
      </c>
      <c r="S939" s="185">
        <v>115978.30153846199</v>
      </c>
      <c r="T939" s="186">
        <v>3</v>
      </c>
    </row>
    <row r="940" spans="1:20" x14ac:dyDescent="0.25">
      <c r="A940" s="198"/>
      <c r="B940">
        <v>0</v>
      </c>
      <c r="C940">
        <v>103120753</v>
      </c>
      <c r="D940">
        <v>112037209</v>
      </c>
      <c r="E940">
        <v>116495437</v>
      </c>
      <c r="F940">
        <v>117238475</v>
      </c>
      <c r="G940" t="s">
        <v>18</v>
      </c>
      <c r="H940" t="s">
        <v>887</v>
      </c>
      <c r="I940" t="s">
        <v>451</v>
      </c>
      <c r="J940" t="s">
        <v>909</v>
      </c>
      <c r="K940" t="s">
        <v>910</v>
      </c>
      <c r="L940" t="s">
        <v>911</v>
      </c>
      <c r="M940" t="s">
        <v>912</v>
      </c>
      <c r="N940" t="s">
        <v>913</v>
      </c>
      <c r="O940" s="187" t="s">
        <v>139</v>
      </c>
      <c r="P940" t="s">
        <v>64</v>
      </c>
      <c r="Q940" t="s">
        <v>476</v>
      </c>
      <c r="R940" s="185">
        <v>10043.857615384601</v>
      </c>
      <c r="S940" s="185">
        <v>100438.57615384601</v>
      </c>
      <c r="T940" s="186">
        <v>1</v>
      </c>
    </row>
    <row r="941" spans="1:20" x14ac:dyDescent="0.25">
      <c r="A941" s="198"/>
      <c r="B941">
        <v>0</v>
      </c>
      <c r="C941">
        <v>103120753</v>
      </c>
      <c r="D941">
        <v>112037209</v>
      </c>
      <c r="E941">
        <v>116495437</v>
      </c>
      <c r="F941">
        <v>117238475</v>
      </c>
      <c r="G941" t="s">
        <v>18</v>
      </c>
      <c r="H941" t="s">
        <v>887</v>
      </c>
      <c r="I941" t="s">
        <v>451</v>
      </c>
      <c r="J941" t="s">
        <v>909</v>
      </c>
      <c r="K941" t="s">
        <v>910</v>
      </c>
      <c r="L941" t="s">
        <v>911</v>
      </c>
      <c r="M941" t="s">
        <v>912</v>
      </c>
      <c r="N941" t="s">
        <v>913</v>
      </c>
      <c r="O941" s="187" t="s">
        <v>139</v>
      </c>
      <c r="P941" t="s">
        <v>66</v>
      </c>
      <c r="Q941" t="s">
        <v>473</v>
      </c>
      <c r="R941" s="185">
        <v>14388.9267692308</v>
      </c>
      <c r="S941" s="185">
        <v>287778.53538461501</v>
      </c>
      <c r="T941" s="186">
        <v>6</v>
      </c>
    </row>
    <row r="942" spans="1:20" x14ac:dyDescent="0.25">
      <c r="A942" s="198"/>
      <c r="B942">
        <v>0</v>
      </c>
      <c r="C942">
        <v>103120753</v>
      </c>
      <c r="D942">
        <v>112037209</v>
      </c>
      <c r="E942">
        <v>116495437</v>
      </c>
      <c r="F942">
        <v>117238475</v>
      </c>
      <c r="G942" t="s">
        <v>18</v>
      </c>
      <c r="H942" t="s">
        <v>887</v>
      </c>
      <c r="I942" t="s">
        <v>451</v>
      </c>
      <c r="J942" t="s">
        <v>909</v>
      </c>
      <c r="K942" t="s">
        <v>910</v>
      </c>
      <c r="L942" t="s">
        <v>911</v>
      </c>
      <c r="M942" t="s">
        <v>912</v>
      </c>
      <c r="N942" t="s">
        <v>913</v>
      </c>
      <c r="O942" s="187" t="s">
        <v>139</v>
      </c>
      <c r="P942" t="s">
        <v>66</v>
      </c>
      <c r="Q942" t="s">
        <v>474</v>
      </c>
      <c r="R942" s="185">
        <v>3202.9980923076901</v>
      </c>
      <c r="S942" s="185">
        <v>53383.301538461499</v>
      </c>
      <c r="T942" s="186">
        <v>1</v>
      </c>
    </row>
    <row r="943" spans="1:20" x14ac:dyDescent="0.25">
      <c r="A943" s="198"/>
      <c r="B943">
        <v>0</v>
      </c>
      <c r="C943">
        <v>103120753</v>
      </c>
      <c r="D943">
        <v>112037209</v>
      </c>
      <c r="E943">
        <v>116495437</v>
      </c>
      <c r="F943">
        <v>117238475</v>
      </c>
      <c r="G943" t="s">
        <v>18</v>
      </c>
      <c r="H943" t="s">
        <v>887</v>
      </c>
      <c r="I943" t="s">
        <v>451</v>
      </c>
      <c r="J943" t="s">
        <v>909</v>
      </c>
      <c r="K943" t="s">
        <v>910</v>
      </c>
      <c r="L943" t="s">
        <v>911</v>
      </c>
      <c r="M943" t="s">
        <v>912</v>
      </c>
      <c r="N943" t="s">
        <v>913</v>
      </c>
      <c r="O943" s="187" t="s">
        <v>139</v>
      </c>
      <c r="P943" t="s">
        <v>66</v>
      </c>
      <c r="Q943" t="s">
        <v>471</v>
      </c>
      <c r="R943" s="185">
        <v>5711.87415384615</v>
      </c>
      <c r="S943" s="185">
        <v>71398.426923076899</v>
      </c>
      <c r="T943" s="186">
        <v>1</v>
      </c>
    </row>
    <row r="944" spans="1:20" x14ac:dyDescent="0.25">
      <c r="A944" s="198"/>
      <c r="B944">
        <v>0</v>
      </c>
      <c r="C944">
        <v>103120753</v>
      </c>
      <c r="D944">
        <v>112037209</v>
      </c>
      <c r="E944">
        <v>116495437</v>
      </c>
      <c r="F944">
        <v>117238475</v>
      </c>
      <c r="G944" t="s">
        <v>18</v>
      </c>
      <c r="H944" t="s">
        <v>887</v>
      </c>
      <c r="I944" t="s">
        <v>451</v>
      </c>
      <c r="J944" t="s">
        <v>909</v>
      </c>
      <c r="K944" t="s">
        <v>910</v>
      </c>
      <c r="L944" t="s">
        <v>911</v>
      </c>
      <c r="M944" t="s">
        <v>912</v>
      </c>
      <c r="N944" t="s">
        <v>913</v>
      </c>
      <c r="O944" s="187" t="s">
        <v>139</v>
      </c>
      <c r="P944" t="s">
        <v>66</v>
      </c>
      <c r="Q944" t="s">
        <v>476</v>
      </c>
      <c r="R944" s="185">
        <v>9710.5933846153803</v>
      </c>
      <c r="S944" s="185">
        <v>97105.933846153799</v>
      </c>
      <c r="T944" s="186">
        <v>1</v>
      </c>
    </row>
    <row r="945" spans="1:20" x14ac:dyDescent="0.25">
      <c r="A945" s="198"/>
      <c r="B945">
        <v>0</v>
      </c>
      <c r="C945">
        <v>103120753</v>
      </c>
      <c r="D945">
        <v>112037209</v>
      </c>
      <c r="E945">
        <v>116495437</v>
      </c>
      <c r="F945">
        <v>117238475</v>
      </c>
      <c r="G945" t="s">
        <v>18</v>
      </c>
      <c r="H945" t="s">
        <v>887</v>
      </c>
      <c r="I945" t="s">
        <v>451</v>
      </c>
      <c r="J945" t="s">
        <v>909</v>
      </c>
      <c r="K945" t="s">
        <v>910</v>
      </c>
      <c r="L945" t="s">
        <v>911</v>
      </c>
      <c r="M945" t="s">
        <v>912</v>
      </c>
      <c r="N945" t="s">
        <v>913</v>
      </c>
      <c r="O945" s="187" t="s">
        <v>139</v>
      </c>
      <c r="P945" t="s">
        <v>84</v>
      </c>
      <c r="Q945" t="s">
        <v>473</v>
      </c>
      <c r="R945" s="185">
        <v>4591.5903076923096</v>
      </c>
      <c r="S945" s="185">
        <v>91831.806153846206</v>
      </c>
      <c r="T945" s="186">
        <v>2</v>
      </c>
    </row>
    <row r="946" spans="1:20" x14ac:dyDescent="0.25">
      <c r="A946" s="198"/>
      <c r="B946">
        <v>0</v>
      </c>
      <c r="C946">
        <v>103120753</v>
      </c>
      <c r="D946">
        <v>112037209</v>
      </c>
      <c r="E946">
        <v>116495437</v>
      </c>
      <c r="F946">
        <v>117238475</v>
      </c>
      <c r="G946" t="s">
        <v>18</v>
      </c>
      <c r="H946" t="s">
        <v>887</v>
      </c>
      <c r="I946" t="s">
        <v>451</v>
      </c>
      <c r="J946" t="s">
        <v>909</v>
      </c>
      <c r="K946" t="s">
        <v>910</v>
      </c>
      <c r="L946" t="s">
        <v>911</v>
      </c>
      <c r="M946" t="s">
        <v>912</v>
      </c>
      <c r="N946" t="s">
        <v>913</v>
      </c>
      <c r="O946" s="187" t="s">
        <v>139</v>
      </c>
      <c r="P946" t="s">
        <v>84</v>
      </c>
      <c r="Q946" t="s">
        <v>474</v>
      </c>
      <c r="R946" s="185">
        <v>10069.730492307701</v>
      </c>
      <c r="S946" s="185">
        <v>167828.841538462</v>
      </c>
      <c r="T946" s="186">
        <v>3</v>
      </c>
    </row>
    <row r="947" spans="1:20" x14ac:dyDescent="0.25">
      <c r="A947" s="198"/>
      <c r="B947">
        <v>0</v>
      </c>
      <c r="C947">
        <v>103120753</v>
      </c>
      <c r="D947">
        <v>112037209</v>
      </c>
      <c r="E947">
        <v>116495437</v>
      </c>
      <c r="F947">
        <v>117238475</v>
      </c>
      <c r="G947" t="s">
        <v>18</v>
      </c>
      <c r="H947" t="s">
        <v>887</v>
      </c>
      <c r="I947" t="s">
        <v>451</v>
      </c>
      <c r="J947" t="s">
        <v>909</v>
      </c>
      <c r="K947" t="s">
        <v>910</v>
      </c>
      <c r="L947" t="s">
        <v>911</v>
      </c>
      <c r="M947" t="s">
        <v>912</v>
      </c>
      <c r="N947" t="s">
        <v>913</v>
      </c>
      <c r="O947" s="187" t="s">
        <v>139</v>
      </c>
      <c r="P947" t="s">
        <v>84</v>
      </c>
      <c r="Q947" t="s">
        <v>471</v>
      </c>
      <c r="R947" s="185">
        <v>23241.233907692302</v>
      </c>
      <c r="S947" s="185">
        <v>290515.42384615401</v>
      </c>
      <c r="T947" s="186">
        <v>4</v>
      </c>
    </row>
    <row r="948" spans="1:20" x14ac:dyDescent="0.25">
      <c r="A948" s="198"/>
      <c r="B948">
        <v>0</v>
      </c>
      <c r="C948">
        <v>103120753</v>
      </c>
      <c r="D948">
        <v>112037209</v>
      </c>
      <c r="E948">
        <v>116495437</v>
      </c>
      <c r="F948">
        <v>117238475</v>
      </c>
      <c r="G948" t="s">
        <v>18</v>
      </c>
      <c r="H948" t="s">
        <v>887</v>
      </c>
      <c r="I948" t="s">
        <v>451</v>
      </c>
      <c r="J948" t="s">
        <v>909</v>
      </c>
      <c r="K948" t="s">
        <v>910</v>
      </c>
      <c r="L948" t="s">
        <v>911</v>
      </c>
      <c r="M948" t="s">
        <v>912</v>
      </c>
      <c r="N948" t="s">
        <v>913</v>
      </c>
      <c r="O948" s="187" t="s">
        <v>139</v>
      </c>
      <c r="P948" t="s">
        <v>84</v>
      </c>
      <c r="Q948" t="s">
        <v>475</v>
      </c>
      <c r="R948" s="185">
        <v>8785.6106538461609</v>
      </c>
      <c r="S948" s="185">
        <v>97617.896153846203</v>
      </c>
      <c r="T948" s="186">
        <v>1</v>
      </c>
    </row>
    <row r="949" spans="1:20" x14ac:dyDescent="0.25">
      <c r="A949" s="198"/>
      <c r="B949">
        <v>0</v>
      </c>
      <c r="C949">
        <v>103120753</v>
      </c>
      <c r="D949">
        <v>112037209</v>
      </c>
      <c r="E949">
        <v>116495437</v>
      </c>
      <c r="F949">
        <v>117238475</v>
      </c>
      <c r="G949" t="s">
        <v>18</v>
      </c>
      <c r="H949" t="s">
        <v>887</v>
      </c>
      <c r="I949" t="s">
        <v>451</v>
      </c>
      <c r="J949" t="s">
        <v>909</v>
      </c>
      <c r="K949" t="s">
        <v>910</v>
      </c>
      <c r="L949" t="s">
        <v>911</v>
      </c>
      <c r="M949" t="s">
        <v>912</v>
      </c>
      <c r="N949" t="s">
        <v>913</v>
      </c>
      <c r="O949" s="187" t="s">
        <v>139</v>
      </c>
      <c r="P949" t="s">
        <v>84</v>
      </c>
      <c r="Q949" t="s">
        <v>476</v>
      </c>
      <c r="R949" s="185">
        <v>10929.168</v>
      </c>
      <c r="S949" s="185">
        <v>109291.68</v>
      </c>
      <c r="T949" s="186">
        <v>1</v>
      </c>
    </row>
    <row r="950" spans="1:20" x14ac:dyDescent="0.25">
      <c r="A950" s="198"/>
      <c r="B950">
        <v>0</v>
      </c>
      <c r="C950">
        <v>103120753</v>
      </c>
      <c r="D950">
        <v>112037209</v>
      </c>
      <c r="E950">
        <v>120953665</v>
      </c>
      <c r="F950">
        <v>120953665</v>
      </c>
      <c r="G950" t="s">
        <v>18</v>
      </c>
      <c r="H950" t="s">
        <v>887</v>
      </c>
      <c r="I950" t="s">
        <v>451</v>
      </c>
      <c r="J950" t="s">
        <v>909</v>
      </c>
      <c r="K950" t="s">
        <v>914</v>
      </c>
      <c r="L950" t="s">
        <v>915</v>
      </c>
      <c r="M950"/>
      <c r="N950"/>
      <c r="O950" s="187" t="s">
        <v>139</v>
      </c>
      <c r="P950" t="s">
        <v>59</v>
      </c>
      <c r="Q950" t="s">
        <v>471</v>
      </c>
      <c r="R950" s="185">
        <v>22596.155076923002</v>
      </c>
      <c r="S950" s="185">
        <v>282451.938461538</v>
      </c>
      <c r="T950" s="186">
        <v>5</v>
      </c>
    </row>
    <row r="951" spans="1:20" x14ac:dyDescent="0.25">
      <c r="A951" s="198"/>
      <c r="B951">
        <v>0</v>
      </c>
      <c r="C951">
        <v>103120753</v>
      </c>
      <c r="D951">
        <v>112037209</v>
      </c>
      <c r="E951">
        <v>120953665</v>
      </c>
      <c r="F951">
        <v>120953665</v>
      </c>
      <c r="G951" t="s">
        <v>18</v>
      </c>
      <c r="H951" t="s">
        <v>887</v>
      </c>
      <c r="I951" t="s">
        <v>451</v>
      </c>
      <c r="J951" t="s">
        <v>909</v>
      </c>
      <c r="K951" t="s">
        <v>914</v>
      </c>
      <c r="L951" t="s">
        <v>915</v>
      </c>
      <c r="M951"/>
      <c r="N951"/>
      <c r="O951" s="187" t="s">
        <v>139</v>
      </c>
      <c r="P951" t="s">
        <v>59</v>
      </c>
      <c r="Q951" t="s">
        <v>475</v>
      </c>
      <c r="R951" s="185">
        <v>103618.1367</v>
      </c>
      <c r="S951" s="185">
        <v>1151312.6299999999</v>
      </c>
      <c r="T951" s="186">
        <v>16</v>
      </c>
    </row>
    <row r="952" spans="1:20" x14ac:dyDescent="0.25">
      <c r="A952" s="198"/>
      <c r="B952">
        <v>0</v>
      </c>
      <c r="C952">
        <v>103120753</v>
      </c>
      <c r="D952">
        <v>112037209</v>
      </c>
      <c r="E952">
        <v>120953665</v>
      </c>
      <c r="F952">
        <v>120953665</v>
      </c>
      <c r="G952" t="s">
        <v>18</v>
      </c>
      <c r="H952" t="s">
        <v>887</v>
      </c>
      <c r="I952" t="s">
        <v>451</v>
      </c>
      <c r="J952" t="s">
        <v>909</v>
      </c>
      <c r="K952" t="s">
        <v>914</v>
      </c>
      <c r="L952" t="s">
        <v>915</v>
      </c>
      <c r="M952"/>
      <c r="N952"/>
      <c r="O952" s="187" t="s">
        <v>139</v>
      </c>
      <c r="P952" t="s">
        <v>59</v>
      </c>
      <c r="Q952" t="s">
        <v>465</v>
      </c>
      <c r="R952" s="185">
        <v>134498.139</v>
      </c>
      <c r="S952" s="185">
        <v>1344981.39</v>
      </c>
      <c r="T952" s="186">
        <v>16</v>
      </c>
    </row>
    <row r="953" spans="1:20" x14ac:dyDescent="0.25">
      <c r="A953" s="198"/>
      <c r="B953">
        <v>0</v>
      </c>
      <c r="C953">
        <v>103120753</v>
      </c>
      <c r="D953">
        <v>112037209</v>
      </c>
      <c r="E953">
        <v>120953665</v>
      </c>
      <c r="F953">
        <v>120953665</v>
      </c>
      <c r="G953" t="s">
        <v>18</v>
      </c>
      <c r="H953" t="s">
        <v>887</v>
      </c>
      <c r="I953" t="s">
        <v>451</v>
      </c>
      <c r="J953" t="s">
        <v>909</v>
      </c>
      <c r="K953" t="s">
        <v>914</v>
      </c>
      <c r="L953" t="s">
        <v>915</v>
      </c>
      <c r="M953"/>
      <c r="N953"/>
      <c r="O953" s="187" t="s">
        <v>139</v>
      </c>
      <c r="P953" t="s">
        <v>59</v>
      </c>
      <c r="Q953" t="s">
        <v>476</v>
      </c>
      <c r="R953" s="185">
        <v>235250.88699999999</v>
      </c>
      <c r="S953" s="185">
        <v>2352508.87</v>
      </c>
      <c r="T953" s="186">
        <v>23</v>
      </c>
    </row>
    <row r="954" spans="1:20" x14ac:dyDescent="0.25">
      <c r="A954" s="198"/>
      <c r="B954">
        <v>0</v>
      </c>
      <c r="C954">
        <v>103120753</v>
      </c>
      <c r="D954">
        <v>112037209</v>
      </c>
      <c r="E954">
        <v>120953665</v>
      </c>
      <c r="F954">
        <v>120953665</v>
      </c>
      <c r="G954" t="s">
        <v>18</v>
      </c>
      <c r="H954" t="s">
        <v>887</v>
      </c>
      <c r="I954" t="s">
        <v>451</v>
      </c>
      <c r="J954" t="s">
        <v>909</v>
      </c>
      <c r="K954" t="s">
        <v>914</v>
      </c>
      <c r="L954" t="s">
        <v>915</v>
      </c>
      <c r="M954"/>
      <c r="N954"/>
      <c r="O954" s="187" t="s">
        <v>139</v>
      </c>
      <c r="P954" t="s">
        <v>59</v>
      </c>
      <c r="Q954" t="s">
        <v>466</v>
      </c>
      <c r="R954" s="185">
        <v>521595.52648846101</v>
      </c>
      <c r="S954" s="185">
        <v>3477303.50992308</v>
      </c>
      <c r="T954" s="186">
        <v>28</v>
      </c>
    </row>
    <row r="955" spans="1:20" x14ac:dyDescent="0.25">
      <c r="A955" s="198"/>
      <c r="B955">
        <v>0</v>
      </c>
      <c r="C955">
        <v>103120753</v>
      </c>
      <c r="D955">
        <v>112037209</v>
      </c>
      <c r="E955">
        <v>120953665</v>
      </c>
      <c r="F955">
        <v>120953665</v>
      </c>
      <c r="G955" t="s">
        <v>18</v>
      </c>
      <c r="H955" t="s">
        <v>887</v>
      </c>
      <c r="I955" t="s">
        <v>451</v>
      </c>
      <c r="J955" t="s">
        <v>909</v>
      </c>
      <c r="K955" t="s">
        <v>914</v>
      </c>
      <c r="L955" t="s">
        <v>915</v>
      </c>
      <c r="M955"/>
      <c r="N955"/>
      <c r="O955" s="187" t="s">
        <v>139</v>
      </c>
      <c r="P955" t="s">
        <v>59</v>
      </c>
      <c r="Q955" t="s">
        <v>467</v>
      </c>
      <c r="R955" s="185">
        <v>258201.568</v>
      </c>
      <c r="S955" s="185">
        <v>1291007.8400000001</v>
      </c>
      <c r="T955" s="186">
        <v>9</v>
      </c>
    </row>
    <row r="956" spans="1:20" x14ac:dyDescent="0.25">
      <c r="A956" s="198"/>
      <c r="B956">
        <v>0</v>
      </c>
      <c r="C956">
        <v>103120753</v>
      </c>
      <c r="D956">
        <v>112037209</v>
      </c>
      <c r="E956">
        <v>120953665</v>
      </c>
      <c r="F956">
        <v>120953665</v>
      </c>
      <c r="G956" t="s">
        <v>18</v>
      </c>
      <c r="H956" t="s">
        <v>887</v>
      </c>
      <c r="I956" t="s">
        <v>451</v>
      </c>
      <c r="J956" t="s">
        <v>909</v>
      </c>
      <c r="K956" t="s">
        <v>914</v>
      </c>
      <c r="L956" t="s">
        <v>915</v>
      </c>
      <c r="M956"/>
      <c r="N956"/>
      <c r="O956" s="187" t="s">
        <v>139</v>
      </c>
      <c r="P956" t="s">
        <v>59</v>
      </c>
      <c r="Q956" t="s">
        <v>468</v>
      </c>
      <c r="R956" s="185">
        <v>129302.176153846</v>
      </c>
      <c r="S956" s="185">
        <v>517208.70461538498</v>
      </c>
      <c r="T956" s="186">
        <v>3</v>
      </c>
    </row>
    <row r="957" spans="1:20" x14ac:dyDescent="0.25">
      <c r="A957" s="198"/>
      <c r="B957">
        <v>0</v>
      </c>
      <c r="C957">
        <v>103120753</v>
      </c>
      <c r="D957">
        <v>112037209</v>
      </c>
      <c r="E957">
        <v>120953665</v>
      </c>
      <c r="F957">
        <v>120953665</v>
      </c>
      <c r="G957" t="s">
        <v>18</v>
      </c>
      <c r="H957" t="s">
        <v>887</v>
      </c>
      <c r="I957" t="s">
        <v>451</v>
      </c>
      <c r="J957" t="s">
        <v>909</v>
      </c>
      <c r="K957" t="s">
        <v>914</v>
      </c>
      <c r="L957" t="s">
        <v>915</v>
      </c>
      <c r="M957"/>
      <c r="N957"/>
      <c r="O957" s="187" t="s">
        <v>139</v>
      </c>
      <c r="P957" t="s">
        <v>59</v>
      </c>
      <c r="Q957" t="s">
        <v>478</v>
      </c>
      <c r="R957" s="185">
        <v>62034.773076923098</v>
      </c>
      <c r="S957" s="185">
        <v>206782.57692307699</v>
      </c>
      <c r="T957" s="186">
        <v>1</v>
      </c>
    </row>
    <row r="958" spans="1:20" x14ac:dyDescent="0.25">
      <c r="A958" s="198"/>
      <c r="B958">
        <v>0</v>
      </c>
      <c r="C958">
        <v>103120753</v>
      </c>
      <c r="D958">
        <v>112037209</v>
      </c>
      <c r="E958">
        <v>129870121</v>
      </c>
      <c r="F958">
        <v>129870121</v>
      </c>
      <c r="G958" t="s">
        <v>18</v>
      </c>
      <c r="H958" t="s">
        <v>887</v>
      </c>
      <c r="I958" t="s">
        <v>451</v>
      </c>
      <c r="J958" t="s">
        <v>909</v>
      </c>
      <c r="K958" t="s">
        <v>916</v>
      </c>
      <c r="L958" t="s">
        <v>917</v>
      </c>
      <c r="M958"/>
      <c r="N958"/>
      <c r="O958" s="187" t="s">
        <v>139</v>
      </c>
      <c r="P958" t="s">
        <v>59</v>
      </c>
      <c r="Q958" t="s">
        <v>471</v>
      </c>
      <c r="R958" s="185">
        <v>27819.406461538401</v>
      </c>
      <c r="S958" s="185">
        <v>347742.58076923102</v>
      </c>
      <c r="T958" s="186">
        <v>5</v>
      </c>
    </row>
    <row r="959" spans="1:20" x14ac:dyDescent="0.25">
      <c r="A959" s="198"/>
      <c r="B959">
        <v>0</v>
      </c>
      <c r="C959">
        <v>103120753</v>
      </c>
      <c r="D959">
        <v>112037209</v>
      </c>
      <c r="E959">
        <v>129870121</v>
      </c>
      <c r="F959">
        <v>129870121</v>
      </c>
      <c r="G959" t="s">
        <v>18</v>
      </c>
      <c r="H959" t="s">
        <v>887</v>
      </c>
      <c r="I959" t="s">
        <v>451</v>
      </c>
      <c r="J959" t="s">
        <v>909</v>
      </c>
      <c r="K959" t="s">
        <v>916</v>
      </c>
      <c r="L959" t="s">
        <v>917</v>
      </c>
      <c r="M959"/>
      <c r="N959"/>
      <c r="O959" s="187" t="s">
        <v>139</v>
      </c>
      <c r="P959" t="s">
        <v>59</v>
      </c>
      <c r="Q959" t="s">
        <v>475</v>
      </c>
      <c r="R959" s="185">
        <v>44320.448616923102</v>
      </c>
      <c r="S959" s="185">
        <v>492449.429076923</v>
      </c>
      <c r="T959" s="186">
        <v>6</v>
      </c>
    </row>
    <row r="960" spans="1:20" x14ac:dyDescent="0.25">
      <c r="A960" s="198"/>
      <c r="B960">
        <v>0</v>
      </c>
      <c r="C960">
        <v>103120753</v>
      </c>
      <c r="D960">
        <v>112037209</v>
      </c>
      <c r="E960">
        <v>129870121</v>
      </c>
      <c r="F960">
        <v>129870121</v>
      </c>
      <c r="G960" t="s">
        <v>18</v>
      </c>
      <c r="H960" t="s">
        <v>887</v>
      </c>
      <c r="I960" t="s">
        <v>451</v>
      </c>
      <c r="J960" t="s">
        <v>909</v>
      </c>
      <c r="K960" t="s">
        <v>916</v>
      </c>
      <c r="L960" t="s">
        <v>917</v>
      </c>
      <c r="M960"/>
      <c r="N960"/>
      <c r="O960" s="187" t="s">
        <v>139</v>
      </c>
      <c r="P960" t="s">
        <v>59</v>
      </c>
      <c r="Q960" t="s">
        <v>465</v>
      </c>
      <c r="R960" s="185">
        <v>65178.707538461698</v>
      </c>
      <c r="S960" s="185">
        <v>651787.07538461499</v>
      </c>
      <c r="T960" s="186">
        <v>8</v>
      </c>
    </row>
    <row r="961" spans="1:20" x14ac:dyDescent="0.25">
      <c r="A961" s="198"/>
      <c r="B961">
        <v>0</v>
      </c>
      <c r="C961">
        <v>103120753</v>
      </c>
      <c r="D961">
        <v>112037209</v>
      </c>
      <c r="E961">
        <v>129870121</v>
      </c>
      <c r="F961">
        <v>129870121</v>
      </c>
      <c r="G961" t="s">
        <v>18</v>
      </c>
      <c r="H961" t="s">
        <v>887</v>
      </c>
      <c r="I961" t="s">
        <v>451</v>
      </c>
      <c r="J961" t="s">
        <v>909</v>
      </c>
      <c r="K961" t="s">
        <v>916</v>
      </c>
      <c r="L961" t="s">
        <v>917</v>
      </c>
      <c r="M961"/>
      <c r="N961"/>
      <c r="O961" s="187" t="s">
        <v>139</v>
      </c>
      <c r="P961" t="s">
        <v>59</v>
      </c>
      <c r="Q961" t="s">
        <v>476</v>
      </c>
      <c r="R961" s="185">
        <v>21920.151615384599</v>
      </c>
      <c r="S961" s="185">
        <v>219201.51615384599</v>
      </c>
      <c r="T961" s="186">
        <v>2</v>
      </c>
    </row>
    <row r="962" spans="1:20" x14ac:dyDescent="0.25">
      <c r="A962" s="198"/>
      <c r="B962">
        <v>0</v>
      </c>
      <c r="C962">
        <v>103120753</v>
      </c>
      <c r="D962">
        <v>112037209</v>
      </c>
      <c r="E962">
        <v>129870121</v>
      </c>
      <c r="F962">
        <v>129870121</v>
      </c>
      <c r="G962" t="s">
        <v>18</v>
      </c>
      <c r="H962" t="s">
        <v>887</v>
      </c>
      <c r="I962" t="s">
        <v>451</v>
      </c>
      <c r="J962" t="s">
        <v>909</v>
      </c>
      <c r="K962" t="s">
        <v>916</v>
      </c>
      <c r="L962" t="s">
        <v>917</v>
      </c>
      <c r="M962"/>
      <c r="N962"/>
      <c r="O962" s="187" t="s">
        <v>139</v>
      </c>
      <c r="P962" t="s">
        <v>59</v>
      </c>
      <c r="Q962" t="s">
        <v>466</v>
      </c>
      <c r="R962" s="185">
        <v>107790.77088461501</v>
      </c>
      <c r="S962" s="185">
        <v>718605.13923076901</v>
      </c>
      <c r="T962" s="186">
        <v>6</v>
      </c>
    </row>
    <row r="963" spans="1:20" x14ac:dyDescent="0.25">
      <c r="A963" s="198"/>
      <c r="B963">
        <v>0</v>
      </c>
      <c r="C963">
        <v>103120753</v>
      </c>
      <c r="D963">
        <v>112037209</v>
      </c>
      <c r="E963">
        <v>129870121</v>
      </c>
      <c r="F963">
        <v>129870121</v>
      </c>
      <c r="G963" t="s">
        <v>18</v>
      </c>
      <c r="H963" t="s">
        <v>887</v>
      </c>
      <c r="I963" t="s">
        <v>451</v>
      </c>
      <c r="J963" t="s">
        <v>909</v>
      </c>
      <c r="K963" t="s">
        <v>916</v>
      </c>
      <c r="L963" t="s">
        <v>917</v>
      </c>
      <c r="M963"/>
      <c r="N963"/>
      <c r="O963" s="187" t="s">
        <v>139</v>
      </c>
      <c r="P963" t="s">
        <v>59</v>
      </c>
      <c r="Q963" t="s">
        <v>467</v>
      </c>
      <c r="R963" s="185">
        <v>53751.301076923002</v>
      </c>
      <c r="S963" s="185">
        <v>268756.50538461498</v>
      </c>
      <c r="T963" s="186">
        <v>2</v>
      </c>
    </row>
    <row r="964" spans="1:20" x14ac:dyDescent="0.25">
      <c r="A964" s="198"/>
      <c r="B964">
        <v>0</v>
      </c>
      <c r="C964">
        <v>103120753</v>
      </c>
      <c r="D964">
        <v>112037209</v>
      </c>
      <c r="E964">
        <v>129870121</v>
      </c>
      <c r="F964">
        <v>129870121</v>
      </c>
      <c r="G964" t="s">
        <v>18</v>
      </c>
      <c r="H964" t="s">
        <v>887</v>
      </c>
      <c r="I964" t="s">
        <v>451</v>
      </c>
      <c r="J964" t="s">
        <v>909</v>
      </c>
      <c r="K964" t="s">
        <v>916</v>
      </c>
      <c r="L964" t="s">
        <v>917</v>
      </c>
      <c r="M964"/>
      <c r="N964"/>
      <c r="O964" s="187" t="s">
        <v>139</v>
      </c>
      <c r="P964" t="s">
        <v>59</v>
      </c>
      <c r="Q964" t="s">
        <v>468</v>
      </c>
      <c r="R964" s="185">
        <v>42213.963846153798</v>
      </c>
      <c r="S964" s="185">
        <v>168855.85538461499</v>
      </c>
      <c r="T964" s="186">
        <v>1</v>
      </c>
    </row>
    <row r="965" spans="1:20" x14ac:dyDescent="0.25">
      <c r="A965" s="198"/>
      <c r="B965">
        <v>0</v>
      </c>
      <c r="C965">
        <v>103120753</v>
      </c>
      <c r="D965">
        <v>112037209</v>
      </c>
      <c r="E965">
        <v>129870121</v>
      </c>
      <c r="F965">
        <v>129870121</v>
      </c>
      <c r="G965" t="s">
        <v>18</v>
      </c>
      <c r="H965" t="s">
        <v>887</v>
      </c>
      <c r="I965" t="s">
        <v>451</v>
      </c>
      <c r="J965" t="s">
        <v>909</v>
      </c>
      <c r="K965" t="s">
        <v>916</v>
      </c>
      <c r="L965" t="s">
        <v>917</v>
      </c>
      <c r="M965"/>
      <c r="N965"/>
      <c r="O965" s="187" t="s">
        <v>139</v>
      </c>
      <c r="P965" t="s">
        <v>88</v>
      </c>
      <c r="Q965" t="s">
        <v>475</v>
      </c>
      <c r="R965" s="185">
        <v>5162.2236000000003</v>
      </c>
      <c r="S965" s="185">
        <v>57358.04</v>
      </c>
      <c r="T965" s="186">
        <v>1</v>
      </c>
    </row>
    <row r="966" spans="1:20" x14ac:dyDescent="0.25">
      <c r="A966" s="198"/>
      <c r="B966">
        <v>0</v>
      </c>
      <c r="C966">
        <v>103120753</v>
      </c>
      <c r="D966">
        <v>112037209</v>
      </c>
      <c r="E966">
        <v>138786577</v>
      </c>
      <c r="F966">
        <v>138786577</v>
      </c>
      <c r="G966" t="s">
        <v>18</v>
      </c>
      <c r="H966" t="s">
        <v>887</v>
      </c>
      <c r="I966" t="s">
        <v>451</v>
      </c>
      <c r="J966" t="s">
        <v>909</v>
      </c>
      <c r="K966" t="s">
        <v>918</v>
      </c>
      <c r="L966" t="s">
        <v>919</v>
      </c>
      <c r="M966"/>
      <c r="N966"/>
      <c r="O966" s="187" t="s">
        <v>139</v>
      </c>
      <c r="P966" t="s">
        <v>59</v>
      </c>
      <c r="Q966" t="s">
        <v>471</v>
      </c>
      <c r="R966" s="185">
        <v>40733.270646153898</v>
      </c>
      <c r="S966" s="185">
        <v>509165.88307692303</v>
      </c>
      <c r="T966" s="186">
        <v>7</v>
      </c>
    </row>
    <row r="967" spans="1:20" x14ac:dyDescent="0.25">
      <c r="A967" s="198"/>
      <c r="B967">
        <v>0</v>
      </c>
      <c r="C967">
        <v>103120753</v>
      </c>
      <c r="D967">
        <v>112037209</v>
      </c>
      <c r="E967">
        <v>138786577</v>
      </c>
      <c r="F967">
        <v>138786577</v>
      </c>
      <c r="G967" t="s">
        <v>18</v>
      </c>
      <c r="H967" t="s">
        <v>887</v>
      </c>
      <c r="I967" t="s">
        <v>451</v>
      </c>
      <c r="J967" t="s">
        <v>909</v>
      </c>
      <c r="K967" t="s">
        <v>918</v>
      </c>
      <c r="L967" t="s">
        <v>919</v>
      </c>
      <c r="M967"/>
      <c r="N967"/>
      <c r="O967" s="187" t="s">
        <v>139</v>
      </c>
      <c r="P967" t="s">
        <v>59</v>
      </c>
      <c r="Q967" t="s">
        <v>475</v>
      </c>
      <c r="R967" s="185">
        <v>74941.168500000102</v>
      </c>
      <c r="S967" s="185">
        <v>832679.65</v>
      </c>
      <c r="T967" s="186">
        <v>11</v>
      </c>
    </row>
    <row r="968" spans="1:20" x14ac:dyDescent="0.25">
      <c r="A968" s="198"/>
      <c r="B968">
        <v>0</v>
      </c>
      <c r="C968">
        <v>103120753</v>
      </c>
      <c r="D968">
        <v>112037209</v>
      </c>
      <c r="E968">
        <v>138786577</v>
      </c>
      <c r="F968">
        <v>138786577</v>
      </c>
      <c r="G968" t="s">
        <v>18</v>
      </c>
      <c r="H968" t="s">
        <v>887</v>
      </c>
      <c r="I968" t="s">
        <v>451</v>
      </c>
      <c r="J968" t="s">
        <v>909</v>
      </c>
      <c r="K968" t="s">
        <v>918</v>
      </c>
      <c r="L968" t="s">
        <v>919</v>
      </c>
      <c r="M968"/>
      <c r="N968"/>
      <c r="O968" s="187" t="s">
        <v>139</v>
      </c>
      <c r="P968" t="s">
        <v>59</v>
      </c>
      <c r="Q968" t="s">
        <v>465</v>
      </c>
      <c r="R968" s="185">
        <v>109890.934384615</v>
      </c>
      <c r="S968" s="185">
        <v>1098909.34384615</v>
      </c>
      <c r="T968" s="186">
        <v>12</v>
      </c>
    </row>
    <row r="969" spans="1:20" x14ac:dyDescent="0.25">
      <c r="A969" s="198"/>
      <c r="B969">
        <v>0</v>
      </c>
      <c r="C969">
        <v>103120753</v>
      </c>
      <c r="D969">
        <v>112037209</v>
      </c>
      <c r="E969">
        <v>138786577</v>
      </c>
      <c r="F969">
        <v>138786577</v>
      </c>
      <c r="G969" t="s">
        <v>18</v>
      </c>
      <c r="H969" t="s">
        <v>887</v>
      </c>
      <c r="I969" t="s">
        <v>451</v>
      </c>
      <c r="J969" t="s">
        <v>909</v>
      </c>
      <c r="K969" t="s">
        <v>918</v>
      </c>
      <c r="L969" t="s">
        <v>919</v>
      </c>
      <c r="M969"/>
      <c r="N969"/>
      <c r="O969" s="187" t="s">
        <v>139</v>
      </c>
      <c r="P969" t="s">
        <v>59</v>
      </c>
      <c r="Q969" t="s">
        <v>476</v>
      </c>
      <c r="R969" s="185">
        <v>177631.85699999999</v>
      </c>
      <c r="S969" s="185">
        <v>1776318.57</v>
      </c>
      <c r="T969" s="186">
        <v>17</v>
      </c>
    </row>
    <row r="970" spans="1:20" x14ac:dyDescent="0.25">
      <c r="A970" s="198"/>
      <c r="B970">
        <v>0</v>
      </c>
      <c r="C970">
        <v>103120753</v>
      </c>
      <c r="D970">
        <v>112037209</v>
      </c>
      <c r="E970">
        <v>138786577</v>
      </c>
      <c r="F970">
        <v>138786577</v>
      </c>
      <c r="G970" t="s">
        <v>18</v>
      </c>
      <c r="H970" t="s">
        <v>887</v>
      </c>
      <c r="I970" t="s">
        <v>451</v>
      </c>
      <c r="J970" t="s">
        <v>909</v>
      </c>
      <c r="K970" t="s">
        <v>918</v>
      </c>
      <c r="L970" t="s">
        <v>919</v>
      </c>
      <c r="M970"/>
      <c r="N970"/>
      <c r="O970" s="187" t="s">
        <v>139</v>
      </c>
      <c r="P970" t="s">
        <v>59</v>
      </c>
      <c r="Q970" t="s">
        <v>466</v>
      </c>
      <c r="R970" s="185">
        <v>230168.264884615</v>
      </c>
      <c r="S970" s="185">
        <v>1534455.09923077</v>
      </c>
      <c r="T970" s="186">
        <v>12</v>
      </c>
    </row>
    <row r="971" spans="1:20" x14ac:dyDescent="0.25">
      <c r="A971" s="198"/>
      <c r="B971">
        <v>0</v>
      </c>
      <c r="C971">
        <v>103120753</v>
      </c>
      <c r="D971">
        <v>112037209</v>
      </c>
      <c r="E971">
        <v>138786577</v>
      </c>
      <c r="F971">
        <v>138786577</v>
      </c>
      <c r="G971" t="s">
        <v>18</v>
      </c>
      <c r="H971" t="s">
        <v>887</v>
      </c>
      <c r="I971" t="s">
        <v>451</v>
      </c>
      <c r="J971" t="s">
        <v>909</v>
      </c>
      <c r="K971" t="s">
        <v>918</v>
      </c>
      <c r="L971" t="s">
        <v>919</v>
      </c>
      <c r="M971"/>
      <c r="N971"/>
      <c r="O971" s="187" t="s">
        <v>139</v>
      </c>
      <c r="P971" t="s">
        <v>59</v>
      </c>
      <c r="Q971" t="s">
        <v>467</v>
      </c>
      <c r="R971" s="185">
        <v>217802.44353846199</v>
      </c>
      <c r="S971" s="185">
        <v>1089012.21769231</v>
      </c>
      <c r="T971" s="186">
        <v>7</v>
      </c>
    </row>
    <row r="972" spans="1:20" x14ac:dyDescent="0.25">
      <c r="A972" s="198"/>
      <c r="B972">
        <v>0</v>
      </c>
      <c r="C972">
        <v>103120753</v>
      </c>
      <c r="D972">
        <v>112037209</v>
      </c>
      <c r="E972">
        <v>138786577</v>
      </c>
      <c r="F972">
        <v>138786577</v>
      </c>
      <c r="G972" t="s">
        <v>18</v>
      </c>
      <c r="H972" t="s">
        <v>887</v>
      </c>
      <c r="I972" t="s">
        <v>451</v>
      </c>
      <c r="J972" t="s">
        <v>909</v>
      </c>
      <c r="K972" t="s">
        <v>918</v>
      </c>
      <c r="L972" t="s">
        <v>919</v>
      </c>
      <c r="M972"/>
      <c r="N972"/>
      <c r="O972" s="187" t="s">
        <v>139</v>
      </c>
      <c r="P972" t="s">
        <v>59</v>
      </c>
      <c r="Q972" t="s">
        <v>468</v>
      </c>
      <c r="R972" s="185">
        <v>95918.202115384702</v>
      </c>
      <c r="S972" s="185">
        <v>383672.80846153799</v>
      </c>
      <c r="T972" s="186">
        <v>2</v>
      </c>
    </row>
    <row r="973" spans="1:20" x14ac:dyDescent="0.25">
      <c r="A973" s="198"/>
      <c r="B973">
        <v>0</v>
      </c>
      <c r="C973">
        <v>103120753</v>
      </c>
      <c r="D973">
        <v>112037209</v>
      </c>
      <c r="E973">
        <v>156619489</v>
      </c>
      <c r="F973">
        <v>156619489</v>
      </c>
      <c r="G973" t="s">
        <v>18</v>
      </c>
      <c r="H973" t="s">
        <v>887</v>
      </c>
      <c r="I973" t="s">
        <v>451</v>
      </c>
      <c r="J973" t="s">
        <v>909</v>
      </c>
      <c r="K973" t="s">
        <v>920</v>
      </c>
      <c r="L973" t="s">
        <v>921</v>
      </c>
      <c r="M973"/>
      <c r="N973"/>
      <c r="O973" s="187" t="s">
        <v>139</v>
      </c>
      <c r="P973" t="s">
        <v>59</v>
      </c>
      <c r="Q973" t="s">
        <v>475</v>
      </c>
      <c r="R973" s="185">
        <v>82780.699776922993</v>
      </c>
      <c r="S973" s="185">
        <v>919785.55307692301</v>
      </c>
      <c r="T973" s="186">
        <v>12</v>
      </c>
    </row>
    <row r="974" spans="1:20" x14ac:dyDescent="0.25">
      <c r="A974" s="198"/>
      <c r="B974">
        <v>0</v>
      </c>
      <c r="C974">
        <v>103120753</v>
      </c>
      <c r="D974">
        <v>112037209</v>
      </c>
      <c r="E974">
        <v>156619489</v>
      </c>
      <c r="F974">
        <v>156619489</v>
      </c>
      <c r="G974" t="s">
        <v>18</v>
      </c>
      <c r="H974" t="s">
        <v>887</v>
      </c>
      <c r="I974" t="s">
        <v>451</v>
      </c>
      <c r="J974" t="s">
        <v>909</v>
      </c>
      <c r="K974" t="s">
        <v>920</v>
      </c>
      <c r="L974" t="s">
        <v>921</v>
      </c>
      <c r="M974"/>
      <c r="N974"/>
      <c r="O974" s="187" t="s">
        <v>139</v>
      </c>
      <c r="P974" t="s">
        <v>59</v>
      </c>
      <c r="Q974" t="s">
        <v>465</v>
      </c>
      <c r="R974" s="185">
        <v>83102.032153846201</v>
      </c>
      <c r="S974" s="185">
        <v>831020.32153846195</v>
      </c>
      <c r="T974" s="186">
        <v>10</v>
      </c>
    </row>
    <row r="975" spans="1:20" x14ac:dyDescent="0.25">
      <c r="A975" s="198"/>
      <c r="B975">
        <v>0</v>
      </c>
      <c r="C975">
        <v>103120753</v>
      </c>
      <c r="D975">
        <v>112037209</v>
      </c>
      <c r="E975">
        <v>156619489</v>
      </c>
      <c r="F975">
        <v>156619489</v>
      </c>
      <c r="G975" t="s">
        <v>18</v>
      </c>
      <c r="H975" t="s">
        <v>887</v>
      </c>
      <c r="I975" t="s">
        <v>451</v>
      </c>
      <c r="J975" t="s">
        <v>909</v>
      </c>
      <c r="K975" t="s">
        <v>920</v>
      </c>
      <c r="L975" t="s">
        <v>921</v>
      </c>
      <c r="M975"/>
      <c r="N975"/>
      <c r="O975" s="187" t="s">
        <v>139</v>
      </c>
      <c r="P975" t="s">
        <v>59</v>
      </c>
      <c r="Q975" t="s">
        <v>476</v>
      </c>
      <c r="R975" s="185">
        <v>287924.51238461502</v>
      </c>
      <c r="S975" s="185">
        <v>2879245.12384615</v>
      </c>
      <c r="T975" s="186">
        <v>26</v>
      </c>
    </row>
    <row r="976" spans="1:20" x14ac:dyDescent="0.25">
      <c r="A976" s="198"/>
      <c r="B976">
        <v>0</v>
      </c>
      <c r="C976">
        <v>103120753</v>
      </c>
      <c r="D976">
        <v>112037209</v>
      </c>
      <c r="E976">
        <v>156619489</v>
      </c>
      <c r="F976">
        <v>156619489</v>
      </c>
      <c r="G976" t="s">
        <v>18</v>
      </c>
      <c r="H976" t="s">
        <v>887</v>
      </c>
      <c r="I976" t="s">
        <v>451</v>
      </c>
      <c r="J976" t="s">
        <v>909</v>
      </c>
      <c r="K976" t="s">
        <v>920</v>
      </c>
      <c r="L976" t="s">
        <v>921</v>
      </c>
      <c r="M976"/>
      <c r="N976"/>
      <c r="O976" s="187" t="s">
        <v>139</v>
      </c>
      <c r="P976" t="s">
        <v>59</v>
      </c>
      <c r="Q976" t="s">
        <v>466</v>
      </c>
      <c r="R976" s="185">
        <v>760089.37223076902</v>
      </c>
      <c r="S976" s="185">
        <v>5067262.4815384597</v>
      </c>
      <c r="T976" s="186">
        <v>43</v>
      </c>
    </row>
    <row r="977" spans="1:20" x14ac:dyDescent="0.25">
      <c r="A977" s="198"/>
      <c r="B977">
        <v>0</v>
      </c>
      <c r="C977">
        <v>103120753</v>
      </c>
      <c r="D977">
        <v>112037209</v>
      </c>
      <c r="E977">
        <v>156619489</v>
      </c>
      <c r="F977">
        <v>156619489</v>
      </c>
      <c r="G977" t="s">
        <v>18</v>
      </c>
      <c r="H977" t="s">
        <v>887</v>
      </c>
      <c r="I977" t="s">
        <v>451</v>
      </c>
      <c r="J977" t="s">
        <v>909</v>
      </c>
      <c r="K977" t="s">
        <v>920</v>
      </c>
      <c r="L977" t="s">
        <v>921</v>
      </c>
      <c r="M977"/>
      <c r="N977"/>
      <c r="O977" s="187" t="s">
        <v>139</v>
      </c>
      <c r="P977" t="s">
        <v>59</v>
      </c>
      <c r="Q977" t="s">
        <v>467</v>
      </c>
      <c r="R977" s="185">
        <v>322768.61307692301</v>
      </c>
      <c r="S977" s="185">
        <v>1613843.0653846201</v>
      </c>
      <c r="T977" s="186">
        <v>11</v>
      </c>
    </row>
    <row r="978" spans="1:20" x14ac:dyDescent="0.25">
      <c r="A978" s="198"/>
      <c r="B978">
        <v>0</v>
      </c>
      <c r="C978">
        <v>103120753</v>
      </c>
      <c r="D978">
        <v>112037209</v>
      </c>
      <c r="E978">
        <v>156619489</v>
      </c>
      <c r="F978">
        <v>156619489</v>
      </c>
      <c r="G978" t="s">
        <v>18</v>
      </c>
      <c r="H978" t="s">
        <v>887</v>
      </c>
      <c r="I978" t="s">
        <v>451</v>
      </c>
      <c r="J978" t="s">
        <v>909</v>
      </c>
      <c r="K978" t="s">
        <v>920</v>
      </c>
      <c r="L978" t="s">
        <v>921</v>
      </c>
      <c r="M978"/>
      <c r="N978"/>
      <c r="O978" s="187" t="s">
        <v>139</v>
      </c>
      <c r="P978" t="s">
        <v>59</v>
      </c>
      <c r="Q978" t="s">
        <v>468</v>
      </c>
      <c r="R978" s="185">
        <v>177315.103076923</v>
      </c>
      <c r="S978" s="185">
        <v>709260.41230769199</v>
      </c>
      <c r="T978" s="186">
        <v>4</v>
      </c>
    </row>
    <row r="979" spans="1:20" x14ac:dyDescent="0.25">
      <c r="A979" s="198"/>
      <c r="B979">
        <v>0</v>
      </c>
      <c r="C979">
        <v>103120753</v>
      </c>
      <c r="D979">
        <v>112037209</v>
      </c>
      <c r="E979">
        <v>156619489</v>
      </c>
      <c r="F979">
        <v>156619489</v>
      </c>
      <c r="G979" t="s">
        <v>18</v>
      </c>
      <c r="H979" t="s">
        <v>887</v>
      </c>
      <c r="I979" t="s">
        <v>451</v>
      </c>
      <c r="J979" t="s">
        <v>909</v>
      </c>
      <c r="K979" t="s">
        <v>920</v>
      </c>
      <c r="L979" t="s">
        <v>921</v>
      </c>
      <c r="M979"/>
      <c r="N979"/>
      <c r="O979" s="187" t="s">
        <v>139</v>
      </c>
      <c r="P979" t="s">
        <v>59</v>
      </c>
      <c r="Q979" t="s">
        <v>478</v>
      </c>
      <c r="R979" s="185">
        <v>58624.245692307602</v>
      </c>
      <c r="S979" s="185">
        <v>195414.15230769201</v>
      </c>
      <c r="T979" s="186">
        <v>1</v>
      </c>
    </row>
    <row r="980" spans="1:20" x14ac:dyDescent="0.25">
      <c r="A980" s="198"/>
      <c r="B980">
        <v>0</v>
      </c>
      <c r="C980">
        <v>103120753</v>
      </c>
      <c r="D980">
        <v>112037209</v>
      </c>
      <c r="E980">
        <v>156619489</v>
      </c>
      <c r="F980">
        <v>156619489</v>
      </c>
      <c r="G980" t="s">
        <v>18</v>
      </c>
      <c r="H980" t="s">
        <v>887</v>
      </c>
      <c r="I980" t="s">
        <v>451</v>
      </c>
      <c r="J980" t="s">
        <v>909</v>
      </c>
      <c r="K980" t="s">
        <v>920</v>
      </c>
      <c r="L980" t="s">
        <v>921</v>
      </c>
      <c r="M980"/>
      <c r="N980"/>
      <c r="O980" s="187" t="s">
        <v>139</v>
      </c>
      <c r="P980" t="s">
        <v>86</v>
      </c>
      <c r="Q980" t="s">
        <v>472</v>
      </c>
      <c r="R980" s="185">
        <v>32215.797600000002</v>
      </c>
      <c r="S980" s="185">
        <v>1073859.92</v>
      </c>
      <c r="T980" s="186">
        <v>6</v>
      </c>
    </row>
    <row r="981" spans="1:20" x14ac:dyDescent="0.25">
      <c r="A981" s="198"/>
      <c r="B981">
        <v>0</v>
      </c>
      <c r="C981">
        <v>103120753</v>
      </c>
      <c r="D981">
        <v>112037209</v>
      </c>
      <c r="E981">
        <v>156619489</v>
      </c>
      <c r="F981">
        <v>156619489</v>
      </c>
      <c r="G981" t="s">
        <v>18</v>
      </c>
      <c r="H981" t="s">
        <v>887</v>
      </c>
      <c r="I981" t="s">
        <v>451</v>
      </c>
      <c r="J981" t="s">
        <v>909</v>
      </c>
      <c r="K981" t="s">
        <v>920</v>
      </c>
      <c r="L981" t="s">
        <v>921</v>
      </c>
      <c r="M981"/>
      <c r="N981"/>
      <c r="O981" s="187" t="s">
        <v>139</v>
      </c>
      <c r="P981" t="s">
        <v>86</v>
      </c>
      <c r="Q981" t="s">
        <v>466</v>
      </c>
      <c r="R981" s="185">
        <v>87680.153423077107</v>
      </c>
      <c r="S981" s="185">
        <v>584534.35615384602</v>
      </c>
      <c r="T981" s="186">
        <v>4</v>
      </c>
    </row>
    <row r="982" spans="1:20" x14ac:dyDescent="0.25">
      <c r="A982" s="198"/>
      <c r="B982">
        <v>0</v>
      </c>
      <c r="C982">
        <v>103120753</v>
      </c>
      <c r="D982">
        <v>112037209</v>
      </c>
      <c r="E982">
        <v>156619489</v>
      </c>
      <c r="F982">
        <v>156619489</v>
      </c>
      <c r="G982" t="s">
        <v>18</v>
      </c>
      <c r="H982" t="s">
        <v>887</v>
      </c>
      <c r="I982" t="s">
        <v>451</v>
      </c>
      <c r="J982" t="s">
        <v>909</v>
      </c>
      <c r="K982" t="s">
        <v>920</v>
      </c>
      <c r="L982" t="s">
        <v>921</v>
      </c>
      <c r="M982"/>
      <c r="N982"/>
      <c r="O982" s="187" t="s">
        <v>139</v>
      </c>
      <c r="P982" t="s">
        <v>86</v>
      </c>
      <c r="Q982" t="s">
        <v>467</v>
      </c>
      <c r="R982" s="185">
        <v>30994.609538461598</v>
      </c>
      <c r="S982" s="185">
        <v>154973.047692308</v>
      </c>
      <c r="T982" s="186">
        <v>1</v>
      </c>
    </row>
    <row r="983" spans="1:20" x14ac:dyDescent="0.25">
      <c r="A983" s="198"/>
      <c r="B983">
        <v>0</v>
      </c>
      <c r="C983">
        <v>103120753</v>
      </c>
      <c r="D983">
        <v>112037209</v>
      </c>
      <c r="E983">
        <v>156619489</v>
      </c>
      <c r="F983">
        <v>156619489</v>
      </c>
      <c r="G983" t="s">
        <v>18</v>
      </c>
      <c r="H983" t="s">
        <v>887</v>
      </c>
      <c r="I983" t="s">
        <v>451</v>
      </c>
      <c r="J983" t="s">
        <v>909</v>
      </c>
      <c r="K983" t="s">
        <v>920</v>
      </c>
      <c r="L983" t="s">
        <v>921</v>
      </c>
      <c r="M983"/>
      <c r="N983"/>
      <c r="O983" s="187" t="s">
        <v>139</v>
      </c>
      <c r="P983" t="s">
        <v>89</v>
      </c>
      <c r="Q983" t="s">
        <v>475</v>
      </c>
      <c r="R983" s="185">
        <v>22712.033838461499</v>
      </c>
      <c r="S983" s="185">
        <v>252355.931538462</v>
      </c>
      <c r="T983" s="186">
        <v>3</v>
      </c>
    </row>
    <row r="984" spans="1:20" x14ac:dyDescent="0.25">
      <c r="A984" s="198"/>
      <c r="B984">
        <v>0</v>
      </c>
      <c r="C984">
        <v>103120753</v>
      </c>
      <c r="D984">
        <v>112037209</v>
      </c>
      <c r="E984">
        <v>156619489</v>
      </c>
      <c r="F984">
        <v>156619489</v>
      </c>
      <c r="G984" t="s">
        <v>18</v>
      </c>
      <c r="H984" t="s">
        <v>887</v>
      </c>
      <c r="I984" t="s">
        <v>451</v>
      </c>
      <c r="J984" t="s">
        <v>909</v>
      </c>
      <c r="K984" t="s">
        <v>920</v>
      </c>
      <c r="L984" t="s">
        <v>921</v>
      </c>
      <c r="M984"/>
      <c r="N984"/>
      <c r="O984" s="187" t="s">
        <v>139</v>
      </c>
      <c r="P984" t="s">
        <v>89</v>
      </c>
      <c r="Q984" t="s">
        <v>465</v>
      </c>
      <c r="R984" s="185">
        <v>29569.230384615399</v>
      </c>
      <c r="S984" s="185">
        <v>295692.30384615401</v>
      </c>
      <c r="T984" s="186">
        <v>3</v>
      </c>
    </row>
    <row r="985" spans="1:20" x14ac:dyDescent="0.25">
      <c r="A985" s="198"/>
      <c r="B985">
        <v>0</v>
      </c>
      <c r="C985">
        <v>103120753</v>
      </c>
      <c r="D985">
        <v>112037209</v>
      </c>
      <c r="E985">
        <v>156619489</v>
      </c>
      <c r="F985">
        <v>156619489</v>
      </c>
      <c r="G985" t="s">
        <v>18</v>
      </c>
      <c r="H985" t="s">
        <v>887</v>
      </c>
      <c r="I985" t="s">
        <v>451</v>
      </c>
      <c r="J985" t="s">
        <v>909</v>
      </c>
      <c r="K985" t="s">
        <v>920</v>
      </c>
      <c r="L985" t="s">
        <v>921</v>
      </c>
      <c r="M985"/>
      <c r="N985"/>
      <c r="O985" s="187" t="s">
        <v>139</v>
      </c>
      <c r="P985" t="s">
        <v>89</v>
      </c>
      <c r="Q985" t="s">
        <v>476</v>
      </c>
      <c r="R985" s="185">
        <v>53430.1653846154</v>
      </c>
      <c r="S985" s="185">
        <v>534301.65384615399</v>
      </c>
      <c r="T985" s="186">
        <v>5</v>
      </c>
    </row>
    <row r="986" spans="1:20" x14ac:dyDescent="0.25">
      <c r="A986" s="198"/>
      <c r="B986">
        <v>0</v>
      </c>
      <c r="C986">
        <v>103120753</v>
      </c>
      <c r="D986">
        <v>112037209</v>
      </c>
      <c r="E986">
        <v>156619489</v>
      </c>
      <c r="F986">
        <v>156619489</v>
      </c>
      <c r="G986" t="s">
        <v>18</v>
      </c>
      <c r="H986" t="s">
        <v>887</v>
      </c>
      <c r="I986" t="s">
        <v>451</v>
      </c>
      <c r="J986" t="s">
        <v>909</v>
      </c>
      <c r="K986" t="s">
        <v>920</v>
      </c>
      <c r="L986" t="s">
        <v>921</v>
      </c>
      <c r="M986"/>
      <c r="N986"/>
      <c r="O986" s="187" t="s">
        <v>139</v>
      </c>
      <c r="P986" t="s">
        <v>89</v>
      </c>
      <c r="Q986" t="s">
        <v>466</v>
      </c>
      <c r="R986" s="185">
        <v>85264.520423076901</v>
      </c>
      <c r="S986" s="185">
        <v>568430.13615384605</v>
      </c>
      <c r="T986" s="186">
        <v>5</v>
      </c>
    </row>
    <row r="987" spans="1:20" x14ac:dyDescent="0.25">
      <c r="A987" s="198"/>
      <c r="B987">
        <v>0</v>
      </c>
      <c r="C987">
        <v>103120753</v>
      </c>
      <c r="D987">
        <v>112037209</v>
      </c>
      <c r="E987">
        <v>156619489</v>
      </c>
      <c r="F987">
        <v>156619489</v>
      </c>
      <c r="G987" t="s">
        <v>18</v>
      </c>
      <c r="H987" t="s">
        <v>887</v>
      </c>
      <c r="I987" t="s">
        <v>451</v>
      </c>
      <c r="J987" t="s">
        <v>909</v>
      </c>
      <c r="K987" t="s">
        <v>920</v>
      </c>
      <c r="L987" t="s">
        <v>921</v>
      </c>
      <c r="M987"/>
      <c r="N987"/>
      <c r="O987" s="187" t="s">
        <v>139</v>
      </c>
      <c r="P987" t="s">
        <v>89</v>
      </c>
      <c r="Q987" t="s">
        <v>467</v>
      </c>
      <c r="R987" s="185">
        <v>54896.690307692399</v>
      </c>
      <c r="S987" s="185">
        <v>274483.45153846202</v>
      </c>
      <c r="T987" s="186">
        <v>2</v>
      </c>
    </row>
    <row r="988" spans="1:20" x14ac:dyDescent="0.25">
      <c r="A988" s="198"/>
      <c r="B988">
        <v>0</v>
      </c>
      <c r="C988">
        <v>103120753</v>
      </c>
      <c r="D988">
        <v>255088177</v>
      </c>
      <c r="E988">
        <v>255088177</v>
      </c>
      <c r="F988">
        <v>255088177</v>
      </c>
      <c r="G988" t="s">
        <v>18</v>
      </c>
      <c r="H988" t="s">
        <v>887</v>
      </c>
      <c r="I988" t="s">
        <v>125</v>
      </c>
      <c r="J988" t="s">
        <v>582</v>
      </c>
      <c r="K988"/>
      <c r="L988"/>
      <c r="M988"/>
      <c r="N988"/>
      <c r="O988" s="187" t="s">
        <v>139</v>
      </c>
      <c r="P988" t="s">
        <v>59</v>
      </c>
      <c r="Q988" t="s">
        <v>471</v>
      </c>
      <c r="R988" s="185">
        <v>6161.9420307692299</v>
      </c>
      <c r="S988" s="185">
        <v>77024.275384615394</v>
      </c>
      <c r="T988" s="186">
        <v>1</v>
      </c>
    </row>
    <row r="989" spans="1:20" x14ac:dyDescent="0.25">
      <c r="A989" s="198"/>
      <c r="B989">
        <v>0</v>
      </c>
      <c r="C989">
        <v>103120753</v>
      </c>
      <c r="D989">
        <v>255088177</v>
      </c>
      <c r="E989">
        <v>255088177</v>
      </c>
      <c r="F989">
        <v>255088177</v>
      </c>
      <c r="G989" t="s">
        <v>18</v>
      </c>
      <c r="H989" t="s">
        <v>887</v>
      </c>
      <c r="I989" t="s">
        <v>125</v>
      </c>
      <c r="J989" t="s">
        <v>582</v>
      </c>
      <c r="K989"/>
      <c r="L989"/>
      <c r="M989"/>
      <c r="N989"/>
      <c r="O989" s="187" t="s">
        <v>139</v>
      </c>
      <c r="P989" t="s">
        <v>59</v>
      </c>
      <c r="Q989" t="s">
        <v>479</v>
      </c>
      <c r="R989" s="185">
        <v>227276.05753846199</v>
      </c>
      <c r="S989" s="185">
        <v>568190.14384615398</v>
      </c>
      <c r="T989" s="186">
        <v>2</v>
      </c>
    </row>
    <row r="990" spans="1:20" x14ac:dyDescent="0.25">
      <c r="A990" s="198"/>
      <c r="B990">
        <v>0</v>
      </c>
      <c r="C990">
        <v>103120753</v>
      </c>
      <c r="D990">
        <v>255088177</v>
      </c>
      <c r="E990">
        <v>255088177</v>
      </c>
      <c r="F990">
        <v>255088177</v>
      </c>
      <c r="G990" t="s">
        <v>18</v>
      </c>
      <c r="H990" t="s">
        <v>887</v>
      </c>
      <c r="I990" t="s">
        <v>125</v>
      </c>
      <c r="J990" t="s">
        <v>582</v>
      </c>
      <c r="K990"/>
      <c r="L990"/>
      <c r="M990"/>
      <c r="N990"/>
      <c r="O990" s="187" t="s">
        <v>139</v>
      </c>
      <c r="P990" t="s">
        <v>59</v>
      </c>
      <c r="Q990" t="s">
        <v>470</v>
      </c>
      <c r="R990" s="185">
        <v>168842.779961539</v>
      </c>
      <c r="S990" s="185">
        <v>375206.17769230797</v>
      </c>
      <c r="T990" s="186">
        <v>1</v>
      </c>
    </row>
    <row r="991" spans="1:20" x14ac:dyDescent="0.25">
      <c r="A991" s="198"/>
      <c r="B991">
        <v>0</v>
      </c>
      <c r="C991">
        <v>103120753</v>
      </c>
      <c r="D991">
        <v>255088177</v>
      </c>
      <c r="E991">
        <v>256445029</v>
      </c>
      <c r="F991">
        <v>256482719</v>
      </c>
      <c r="G991" t="s">
        <v>18</v>
      </c>
      <c r="H991" t="s">
        <v>887</v>
      </c>
      <c r="I991" t="s">
        <v>125</v>
      </c>
      <c r="J991" t="s">
        <v>582</v>
      </c>
      <c r="K991" t="s">
        <v>956</v>
      </c>
      <c r="L991" t="s">
        <v>957</v>
      </c>
      <c r="M991" t="s">
        <v>328</v>
      </c>
      <c r="N991" t="s">
        <v>400</v>
      </c>
      <c r="O991" s="187" t="s">
        <v>139</v>
      </c>
      <c r="P991" t="s">
        <v>73</v>
      </c>
      <c r="Q991" t="s">
        <v>474</v>
      </c>
      <c r="R991" s="185">
        <v>9183.1656000000003</v>
      </c>
      <c r="S991" s="185">
        <v>153052.76</v>
      </c>
      <c r="T991" s="186">
        <v>3</v>
      </c>
    </row>
    <row r="992" spans="1:20" x14ac:dyDescent="0.25">
      <c r="A992" s="198"/>
      <c r="B992">
        <v>0</v>
      </c>
      <c r="C992">
        <v>103120753</v>
      </c>
      <c r="D992">
        <v>255088177</v>
      </c>
      <c r="E992">
        <v>256445029</v>
      </c>
      <c r="F992">
        <v>256482719</v>
      </c>
      <c r="G992" t="s">
        <v>18</v>
      </c>
      <c r="H992" t="s">
        <v>887</v>
      </c>
      <c r="I992" t="s">
        <v>125</v>
      </c>
      <c r="J992" t="s">
        <v>582</v>
      </c>
      <c r="K992" t="s">
        <v>956</v>
      </c>
      <c r="L992" t="s">
        <v>957</v>
      </c>
      <c r="M992" t="s">
        <v>328</v>
      </c>
      <c r="N992" t="s">
        <v>400</v>
      </c>
      <c r="O992" s="187" t="s">
        <v>139</v>
      </c>
      <c r="P992" t="s">
        <v>73</v>
      </c>
      <c r="Q992" t="s">
        <v>471</v>
      </c>
      <c r="R992" s="185">
        <v>5876.3268923076903</v>
      </c>
      <c r="S992" s="185">
        <v>73454.086153846103</v>
      </c>
      <c r="T992" s="186">
        <v>1</v>
      </c>
    </row>
    <row r="993" spans="1:20" x14ac:dyDescent="0.25">
      <c r="A993" s="198"/>
      <c r="B993">
        <v>0</v>
      </c>
      <c r="C993">
        <v>103120753</v>
      </c>
      <c r="D993">
        <v>255088177</v>
      </c>
      <c r="E993">
        <v>256445029</v>
      </c>
      <c r="F993">
        <v>256482719</v>
      </c>
      <c r="G993" t="s">
        <v>18</v>
      </c>
      <c r="H993" t="s">
        <v>887</v>
      </c>
      <c r="I993" t="s">
        <v>125</v>
      </c>
      <c r="J993" t="s">
        <v>582</v>
      </c>
      <c r="K993" t="s">
        <v>956</v>
      </c>
      <c r="L993" t="s">
        <v>957</v>
      </c>
      <c r="M993" t="s">
        <v>328</v>
      </c>
      <c r="N993" t="s">
        <v>400</v>
      </c>
      <c r="O993" s="187" t="s">
        <v>139</v>
      </c>
      <c r="P993" t="s">
        <v>73</v>
      </c>
      <c r="Q993" t="s">
        <v>465</v>
      </c>
      <c r="R993" s="185">
        <v>9404.6540000000005</v>
      </c>
      <c r="S993" s="185">
        <v>94046.54</v>
      </c>
      <c r="T993" s="186">
        <v>1</v>
      </c>
    </row>
    <row r="994" spans="1:20" x14ac:dyDescent="0.25">
      <c r="A994" s="198"/>
      <c r="B994">
        <v>0</v>
      </c>
      <c r="C994">
        <v>103120753</v>
      </c>
      <c r="D994">
        <v>255088177</v>
      </c>
      <c r="E994">
        <v>256445029</v>
      </c>
      <c r="F994">
        <v>256482719</v>
      </c>
      <c r="G994" t="s">
        <v>18</v>
      </c>
      <c r="H994" t="s">
        <v>887</v>
      </c>
      <c r="I994" t="s">
        <v>125</v>
      </c>
      <c r="J994" t="s">
        <v>582</v>
      </c>
      <c r="K994" t="s">
        <v>956</v>
      </c>
      <c r="L994" t="s">
        <v>957</v>
      </c>
      <c r="M994" t="s">
        <v>328</v>
      </c>
      <c r="N994" t="s">
        <v>400</v>
      </c>
      <c r="O994" s="187" t="s">
        <v>139</v>
      </c>
      <c r="P994" t="s">
        <v>73</v>
      </c>
      <c r="Q994" t="s">
        <v>466</v>
      </c>
      <c r="R994" s="185">
        <v>35291.746846153997</v>
      </c>
      <c r="S994" s="185">
        <v>235278.31230769199</v>
      </c>
      <c r="T994" s="186">
        <v>2</v>
      </c>
    </row>
    <row r="995" spans="1:20" x14ac:dyDescent="0.25">
      <c r="A995" s="198"/>
      <c r="B995">
        <v>0</v>
      </c>
      <c r="C995">
        <v>103120753</v>
      </c>
      <c r="D995">
        <v>255088177</v>
      </c>
      <c r="E995">
        <v>256445029</v>
      </c>
      <c r="F995">
        <v>256482719</v>
      </c>
      <c r="G995" t="s">
        <v>18</v>
      </c>
      <c r="H995" t="s">
        <v>887</v>
      </c>
      <c r="I995" t="s">
        <v>125</v>
      </c>
      <c r="J995" t="s">
        <v>582</v>
      </c>
      <c r="K995" t="s">
        <v>956</v>
      </c>
      <c r="L995" t="s">
        <v>957</v>
      </c>
      <c r="M995" t="s">
        <v>328</v>
      </c>
      <c r="N995" t="s">
        <v>400</v>
      </c>
      <c r="O995" s="187" t="s">
        <v>139</v>
      </c>
      <c r="P995" t="s">
        <v>61</v>
      </c>
      <c r="Q995" t="s">
        <v>472</v>
      </c>
      <c r="R995" s="185">
        <v>3239.2917000000002</v>
      </c>
      <c r="S995" s="185">
        <v>107976.39</v>
      </c>
      <c r="T995" s="186">
        <v>1</v>
      </c>
    </row>
    <row r="996" spans="1:20" x14ac:dyDescent="0.25">
      <c r="A996" s="198"/>
      <c r="B996">
        <v>0</v>
      </c>
      <c r="C996">
        <v>103120753</v>
      </c>
      <c r="D996">
        <v>255088177</v>
      </c>
      <c r="E996">
        <v>256445029</v>
      </c>
      <c r="F996">
        <v>256482719</v>
      </c>
      <c r="G996" t="s">
        <v>18</v>
      </c>
      <c r="H996" t="s">
        <v>887</v>
      </c>
      <c r="I996" t="s">
        <v>125</v>
      </c>
      <c r="J996" t="s">
        <v>582</v>
      </c>
      <c r="K996" t="s">
        <v>956</v>
      </c>
      <c r="L996" t="s">
        <v>957</v>
      </c>
      <c r="M996" t="s">
        <v>328</v>
      </c>
      <c r="N996" t="s">
        <v>400</v>
      </c>
      <c r="O996" s="187" t="s">
        <v>139</v>
      </c>
      <c r="P996" t="s">
        <v>61</v>
      </c>
      <c r="Q996" t="s">
        <v>474</v>
      </c>
      <c r="R996" s="185">
        <v>40550.236938461698</v>
      </c>
      <c r="S996" s="185">
        <v>675837.28230769199</v>
      </c>
      <c r="T996" s="186">
        <v>12</v>
      </c>
    </row>
    <row r="997" spans="1:20" x14ac:dyDescent="0.25">
      <c r="A997" s="198"/>
      <c r="B997">
        <v>0</v>
      </c>
      <c r="C997">
        <v>103120753</v>
      </c>
      <c r="D997">
        <v>255088177</v>
      </c>
      <c r="E997">
        <v>256445029</v>
      </c>
      <c r="F997">
        <v>256482719</v>
      </c>
      <c r="G997" t="s">
        <v>18</v>
      </c>
      <c r="H997" t="s">
        <v>887</v>
      </c>
      <c r="I997" t="s">
        <v>125</v>
      </c>
      <c r="J997" t="s">
        <v>582</v>
      </c>
      <c r="K997" t="s">
        <v>956</v>
      </c>
      <c r="L997" t="s">
        <v>957</v>
      </c>
      <c r="M997" t="s">
        <v>328</v>
      </c>
      <c r="N997" t="s">
        <v>400</v>
      </c>
      <c r="O997" s="187" t="s">
        <v>139</v>
      </c>
      <c r="P997" t="s">
        <v>61</v>
      </c>
      <c r="Q997" t="s">
        <v>471</v>
      </c>
      <c r="R997" s="185">
        <v>31160.761046153799</v>
      </c>
      <c r="S997" s="185">
        <v>389509.51307692297</v>
      </c>
      <c r="T997" s="186">
        <v>6</v>
      </c>
    </row>
    <row r="998" spans="1:20" x14ac:dyDescent="0.25">
      <c r="A998" s="198"/>
      <c r="B998">
        <v>0</v>
      </c>
      <c r="C998">
        <v>103120753</v>
      </c>
      <c r="D998">
        <v>255088177</v>
      </c>
      <c r="E998">
        <v>256445029</v>
      </c>
      <c r="F998">
        <v>256482719</v>
      </c>
      <c r="G998" t="s">
        <v>18</v>
      </c>
      <c r="H998" t="s">
        <v>887</v>
      </c>
      <c r="I998" t="s">
        <v>125</v>
      </c>
      <c r="J998" t="s">
        <v>582</v>
      </c>
      <c r="K998" t="s">
        <v>956</v>
      </c>
      <c r="L998" t="s">
        <v>957</v>
      </c>
      <c r="M998" t="s">
        <v>328</v>
      </c>
      <c r="N998" t="s">
        <v>400</v>
      </c>
      <c r="O998" s="187" t="s">
        <v>139</v>
      </c>
      <c r="P998" t="s">
        <v>61</v>
      </c>
      <c r="Q998" t="s">
        <v>475</v>
      </c>
      <c r="R998" s="185">
        <v>33267.753900000003</v>
      </c>
      <c r="S998" s="185">
        <v>369641.71</v>
      </c>
      <c r="T998" s="186">
        <v>5</v>
      </c>
    </row>
    <row r="999" spans="1:20" x14ac:dyDescent="0.25">
      <c r="A999" s="198"/>
      <c r="B999">
        <v>0</v>
      </c>
      <c r="C999">
        <v>103120753</v>
      </c>
      <c r="D999">
        <v>255088177</v>
      </c>
      <c r="E999">
        <v>256445029</v>
      </c>
      <c r="F999">
        <v>256482719</v>
      </c>
      <c r="G999" t="s">
        <v>18</v>
      </c>
      <c r="H999" t="s">
        <v>887</v>
      </c>
      <c r="I999" t="s">
        <v>125</v>
      </c>
      <c r="J999" t="s">
        <v>582</v>
      </c>
      <c r="K999" t="s">
        <v>956</v>
      </c>
      <c r="L999" t="s">
        <v>957</v>
      </c>
      <c r="M999" t="s">
        <v>328</v>
      </c>
      <c r="N999" t="s">
        <v>400</v>
      </c>
      <c r="O999" s="187" t="s">
        <v>139</v>
      </c>
      <c r="P999" t="s">
        <v>61</v>
      </c>
      <c r="Q999" t="s">
        <v>465</v>
      </c>
      <c r="R999" s="185">
        <v>135992.795230769</v>
      </c>
      <c r="S999" s="185">
        <v>1359927.9523076899</v>
      </c>
      <c r="T999" s="186">
        <v>13</v>
      </c>
    </row>
    <row r="1000" spans="1:20" x14ac:dyDescent="0.25">
      <c r="A1000" s="198"/>
      <c r="B1000">
        <v>0</v>
      </c>
      <c r="C1000">
        <v>103120753</v>
      </c>
      <c r="D1000">
        <v>255088177</v>
      </c>
      <c r="E1000">
        <v>256445029</v>
      </c>
      <c r="F1000">
        <v>256482719</v>
      </c>
      <c r="G1000" t="s">
        <v>18</v>
      </c>
      <c r="H1000" t="s">
        <v>887</v>
      </c>
      <c r="I1000" t="s">
        <v>125</v>
      </c>
      <c r="J1000" t="s">
        <v>582</v>
      </c>
      <c r="K1000" t="s">
        <v>956</v>
      </c>
      <c r="L1000" t="s">
        <v>957</v>
      </c>
      <c r="M1000" t="s">
        <v>328</v>
      </c>
      <c r="N1000" t="s">
        <v>400</v>
      </c>
      <c r="O1000" s="187" t="s">
        <v>139</v>
      </c>
      <c r="P1000" t="s">
        <v>61</v>
      </c>
      <c r="Q1000" t="s">
        <v>476</v>
      </c>
      <c r="R1000" s="185">
        <v>59416.382153846003</v>
      </c>
      <c r="S1000" s="185">
        <v>594163.82153846195</v>
      </c>
      <c r="T1000" s="186">
        <v>6</v>
      </c>
    </row>
    <row r="1001" spans="1:20" x14ac:dyDescent="0.25">
      <c r="A1001" s="198"/>
      <c r="B1001">
        <v>0</v>
      </c>
      <c r="C1001">
        <v>103120753</v>
      </c>
      <c r="D1001">
        <v>255088177</v>
      </c>
      <c r="E1001">
        <v>256445029</v>
      </c>
      <c r="F1001">
        <v>256482719</v>
      </c>
      <c r="G1001" t="s">
        <v>18</v>
      </c>
      <c r="H1001" t="s">
        <v>887</v>
      </c>
      <c r="I1001" t="s">
        <v>125</v>
      </c>
      <c r="J1001" t="s">
        <v>582</v>
      </c>
      <c r="K1001" t="s">
        <v>956</v>
      </c>
      <c r="L1001" t="s">
        <v>957</v>
      </c>
      <c r="M1001" t="s">
        <v>328</v>
      </c>
      <c r="N1001" t="s">
        <v>400</v>
      </c>
      <c r="O1001" s="187" t="s">
        <v>139</v>
      </c>
      <c r="P1001" t="s">
        <v>61</v>
      </c>
      <c r="Q1001" t="s">
        <v>466</v>
      </c>
      <c r="R1001" s="185">
        <v>91364.072653846102</v>
      </c>
      <c r="S1001" s="185">
        <v>609093.81769230799</v>
      </c>
      <c r="T1001" s="186">
        <v>5</v>
      </c>
    </row>
    <row r="1002" spans="1:20" x14ac:dyDescent="0.25">
      <c r="A1002" s="198"/>
      <c r="B1002">
        <v>0</v>
      </c>
      <c r="C1002">
        <v>103120753</v>
      </c>
      <c r="D1002">
        <v>255088177</v>
      </c>
      <c r="E1002">
        <v>256445029</v>
      </c>
      <c r="F1002">
        <v>256482719</v>
      </c>
      <c r="G1002" t="s">
        <v>18</v>
      </c>
      <c r="H1002" t="s">
        <v>887</v>
      </c>
      <c r="I1002" t="s">
        <v>125</v>
      </c>
      <c r="J1002" t="s">
        <v>582</v>
      </c>
      <c r="K1002" t="s">
        <v>956</v>
      </c>
      <c r="L1002" t="s">
        <v>957</v>
      </c>
      <c r="M1002" t="s">
        <v>328</v>
      </c>
      <c r="N1002" t="s">
        <v>400</v>
      </c>
      <c r="O1002" s="187" t="s">
        <v>139</v>
      </c>
      <c r="P1002" t="s">
        <v>61</v>
      </c>
      <c r="Q1002" t="s">
        <v>467</v>
      </c>
      <c r="R1002" s="185">
        <v>85870.877538461602</v>
      </c>
      <c r="S1002" s="185">
        <v>429354.387692308</v>
      </c>
      <c r="T1002" s="186">
        <v>3</v>
      </c>
    </row>
    <row r="1003" spans="1:20" x14ac:dyDescent="0.25">
      <c r="A1003" s="198"/>
      <c r="B1003">
        <v>0</v>
      </c>
      <c r="C1003">
        <v>103120753</v>
      </c>
      <c r="D1003">
        <v>255088177</v>
      </c>
      <c r="E1003">
        <v>256445029</v>
      </c>
      <c r="F1003">
        <v>256482719</v>
      </c>
      <c r="G1003" t="s">
        <v>18</v>
      </c>
      <c r="H1003" t="s">
        <v>887</v>
      </c>
      <c r="I1003" t="s">
        <v>125</v>
      </c>
      <c r="J1003" t="s">
        <v>582</v>
      </c>
      <c r="K1003" t="s">
        <v>956</v>
      </c>
      <c r="L1003" t="s">
        <v>957</v>
      </c>
      <c r="M1003" t="s">
        <v>328</v>
      </c>
      <c r="N1003" t="s">
        <v>400</v>
      </c>
      <c r="O1003" s="187" t="s">
        <v>139</v>
      </c>
      <c r="P1003" t="s">
        <v>61</v>
      </c>
      <c r="Q1003" t="s">
        <v>468</v>
      </c>
      <c r="R1003" s="185">
        <v>49327.246538461499</v>
      </c>
      <c r="S1003" s="185">
        <v>197308.986153846</v>
      </c>
      <c r="T1003" s="186">
        <v>1</v>
      </c>
    </row>
    <row r="1004" spans="1:20" x14ac:dyDescent="0.25">
      <c r="A1004" s="198"/>
      <c r="B1004">
        <v>0</v>
      </c>
      <c r="C1004">
        <v>103120753</v>
      </c>
      <c r="D1004">
        <v>255088177</v>
      </c>
      <c r="E1004">
        <v>256445029</v>
      </c>
      <c r="F1004">
        <v>256482719</v>
      </c>
      <c r="G1004" t="s">
        <v>18</v>
      </c>
      <c r="H1004" t="s">
        <v>887</v>
      </c>
      <c r="I1004" t="s">
        <v>125</v>
      </c>
      <c r="J1004" t="s">
        <v>582</v>
      </c>
      <c r="K1004" t="s">
        <v>956</v>
      </c>
      <c r="L1004" t="s">
        <v>957</v>
      </c>
      <c r="M1004" t="s">
        <v>328</v>
      </c>
      <c r="N1004" t="s">
        <v>400</v>
      </c>
      <c r="O1004" s="187" t="s">
        <v>139</v>
      </c>
      <c r="P1004" t="s">
        <v>83</v>
      </c>
      <c r="Q1004" t="s">
        <v>474</v>
      </c>
      <c r="R1004" s="185">
        <v>3439.5894461538501</v>
      </c>
      <c r="S1004" s="185">
        <v>57326.490769230797</v>
      </c>
      <c r="T1004" s="186">
        <v>1</v>
      </c>
    </row>
    <row r="1005" spans="1:20" x14ac:dyDescent="0.25">
      <c r="A1005" s="198"/>
      <c r="B1005">
        <v>0</v>
      </c>
      <c r="C1005">
        <v>103120753</v>
      </c>
      <c r="D1005">
        <v>255088177</v>
      </c>
      <c r="E1005">
        <v>256445029</v>
      </c>
      <c r="F1005">
        <v>256558100</v>
      </c>
      <c r="G1005" t="s">
        <v>18</v>
      </c>
      <c r="H1005" t="s">
        <v>887</v>
      </c>
      <c r="I1005" t="s">
        <v>125</v>
      </c>
      <c r="J1005" t="s">
        <v>582</v>
      </c>
      <c r="K1005" t="s">
        <v>956</v>
      </c>
      <c r="L1005" t="s">
        <v>957</v>
      </c>
      <c r="M1005" t="s">
        <v>329</v>
      </c>
      <c r="N1005" t="s">
        <v>978</v>
      </c>
      <c r="O1005" s="187" t="s">
        <v>139</v>
      </c>
      <c r="P1005" t="s">
        <v>60</v>
      </c>
      <c r="Q1005" t="s">
        <v>471</v>
      </c>
      <c r="R1005" s="185">
        <v>17374.987076923098</v>
      </c>
      <c r="S1005" s="185">
        <v>217187.33846153799</v>
      </c>
      <c r="T1005" s="186">
        <v>3</v>
      </c>
    </row>
    <row r="1006" spans="1:20" x14ac:dyDescent="0.25">
      <c r="A1006" s="198"/>
      <c r="B1006">
        <v>0</v>
      </c>
      <c r="C1006">
        <v>103120753</v>
      </c>
      <c r="D1006">
        <v>255088177</v>
      </c>
      <c r="E1006">
        <v>256445029</v>
      </c>
      <c r="F1006">
        <v>256558100</v>
      </c>
      <c r="G1006" t="s">
        <v>18</v>
      </c>
      <c r="H1006" t="s">
        <v>887</v>
      </c>
      <c r="I1006" t="s">
        <v>125</v>
      </c>
      <c r="J1006" t="s">
        <v>582</v>
      </c>
      <c r="K1006" t="s">
        <v>956</v>
      </c>
      <c r="L1006" t="s">
        <v>957</v>
      </c>
      <c r="M1006" t="s">
        <v>329</v>
      </c>
      <c r="N1006" t="s">
        <v>978</v>
      </c>
      <c r="O1006" s="187" t="s">
        <v>139</v>
      </c>
      <c r="P1006" t="s">
        <v>60</v>
      </c>
      <c r="Q1006" t="s">
        <v>475</v>
      </c>
      <c r="R1006" s="185">
        <v>33346.528407692298</v>
      </c>
      <c r="S1006" s="185">
        <v>370516.982307692</v>
      </c>
      <c r="T1006" s="186">
        <v>4</v>
      </c>
    </row>
    <row r="1007" spans="1:20" x14ac:dyDescent="0.25">
      <c r="A1007" s="198"/>
      <c r="B1007">
        <v>0</v>
      </c>
      <c r="C1007">
        <v>103120753</v>
      </c>
      <c r="D1007">
        <v>255088177</v>
      </c>
      <c r="E1007">
        <v>256445029</v>
      </c>
      <c r="F1007">
        <v>256558100</v>
      </c>
      <c r="G1007" t="s">
        <v>18</v>
      </c>
      <c r="H1007" t="s">
        <v>887</v>
      </c>
      <c r="I1007" t="s">
        <v>125</v>
      </c>
      <c r="J1007" t="s">
        <v>582</v>
      </c>
      <c r="K1007" t="s">
        <v>956</v>
      </c>
      <c r="L1007" t="s">
        <v>957</v>
      </c>
      <c r="M1007" t="s">
        <v>329</v>
      </c>
      <c r="N1007" t="s">
        <v>978</v>
      </c>
      <c r="O1007" s="187" t="s">
        <v>139</v>
      </c>
      <c r="P1007" t="s">
        <v>60</v>
      </c>
      <c r="Q1007" t="s">
        <v>465</v>
      </c>
      <c r="R1007" s="185">
        <v>63822.185769230797</v>
      </c>
      <c r="S1007" s="185">
        <v>638221.85769230803</v>
      </c>
      <c r="T1007" s="186">
        <v>6</v>
      </c>
    </row>
    <row r="1008" spans="1:20" x14ac:dyDescent="0.25">
      <c r="A1008" s="198"/>
      <c r="B1008">
        <v>0</v>
      </c>
      <c r="C1008">
        <v>103120753</v>
      </c>
      <c r="D1008">
        <v>255088177</v>
      </c>
      <c r="E1008">
        <v>256445029</v>
      </c>
      <c r="F1008">
        <v>256558100</v>
      </c>
      <c r="G1008" t="s">
        <v>18</v>
      </c>
      <c r="H1008" t="s">
        <v>887</v>
      </c>
      <c r="I1008" t="s">
        <v>125</v>
      </c>
      <c r="J1008" t="s">
        <v>582</v>
      </c>
      <c r="K1008" t="s">
        <v>956</v>
      </c>
      <c r="L1008" t="s">
        <v>957</v>
      </c>
      <c r="M1008" t="s">
        <v>329</v>
      </c>
      <c r="N1008" t="s">
        <v>978</v>
      </c>
      <c r="O1008" s="187" t="s">
        <v>139</v>
      </c>
      <c r="P1008" t="s">
        <v>60</v>
      </c>
      <c r="Q1008" t="s">
        <v>466</v>
      </c>
      <c r="R1008" s="185">
        <v>18419.8344230769</v>
      </c>
      <c r="S1008" s="185">
        <v>122798.896153846</v>
      </c>
      <c r="T1008" s="186">
        <v>1</v>
      </c>
    </row>
    <row r="1009" spans="1:20" x14ac:dyDescent="0.25">
      <c r="A1009" s="198"/>
      <c r="B1009">
        <v>0</v>
      </c>
      <c r="C1009">
        <v>103120753</v>
      </c>
      <c r="D1009">
        <v>255088177</v>
      </c>
      <c r="E1009">
        <v>256445029</v>
      </c>
      <c r="F1009">
        <v>256558100</v>
      </c>
      <c r="G1009" t="s">
        <v>18</v>
      </c>
      <c r="H1009" t="s">
        <v>887</v>
      </c>
      <c r="I1009" t="s">
        <v>125</v>
      </c>
      <c r="J1009" t="s">
        <v>582</v>
      </c>
      <c r="K1009" t="s">
        <v>956</v>
      </c>
      <c r="L1009" t="s">
        <v>957</v>
      </c>
      <c r="M1009" t="s">
        <v>329</v>
      </c>
      <c r="N1009" t="s">
        <v>978</v>
      </c>
      <c r="O1009" s="187" t="s">
        <v>139</v>
      </c>
      <c r="P1009" t="s">
        <v>60</v>
      </c>
      <c r="Q1009" t="s">
        <v>467</v>
      </c>
      <c r="R1009" s="185">
        <v>30554.787230769201</v>
      </c>
      <c r="S1009" s="185">
        <v>152773.93615384601</v>
      </c>
      <c r="T1009" s="186">
        <v>1</v>
      </c>
    </row>
    <row r="1010" spans="1:20" x14ac:dyDescent="0.25">
      <c r="A1010" s="198"/>
      <c r="B1010">
        <v>0</v>
      </c>
      <c r="C1010">
        <v>103120753</v>
      </c>
      <c r="D1010">
        <v>255088177</v>
      </c>
      <c r="E1010">
        <v>256445029</v>
      </c>
      <c r="F1010">
        <v>256558100</v>
      </c>
      <c r="G1010" t="s">
        <v>18</v>
      </c>
      <c r="H1010" t="s">
        <v>887</v>
      </c>
      <c r="I1010" t="s">
        <v>125</v>
      </c>
      <c r="J1010" t="s">
        <v>582</v>
      </c>
      <c r="K1010" t="s">
        <v>956</v>
      </c>
      <c r="L1010" t="s">
        <v>957</v>
      </c>
      <c r="M1010" t="s">
        <v>329</v>
      </c>
      <c r="N1010" t="s">
        <v>978</v>
      </c>
      <c r="O1010" s="187" t="s">
        <v>139</v>
      </c>
      <c r="P1010" t="s">
        <v>66</v>
      </c>
      <c r="Q1010" t="s">
        <v>474</v>
      </c>
      <c r="R1010" s="185">
        <v>1827.57</v>
      </c>
      <c r="S1010" s="185">
        <v>30459.5</v>
      </c>
      <c r="T1010" s="186">
        <v>1</v>
      </c>
    </row>
    <row r="1011" spans="1:20" x14ac:dyDescent="0.25">
      <c r="A1011" s="198"/>
      <c r="B1011">
        <v>0</v>
      </c>
      <c r="C1011">
        <v>103120753</v>
      </c>
      <c r="D1011">
        <v>255088177</v>
      </c>
      <c r="E1011">
        <v>256445029</v>
      </c>
      <c r="F1011">
        <v>256558100</v>
      </c>
      <c r="G1011" t="s">
        <v>18</v>
      </c>
      <c r="H1011" t="s">
        <v>887</v>
      </c>
      <c r="I1011" t="s">
        <v>125</v>
      </c>
      <c r="J1011" t="s">
        <v>582</v>
      </c>
      <c r="K1011" t="s">
        <v>956</v>
      </c>
      <c r="L1011" t="s">
        <v>957</v>
      </c>
      <c r="M1011" t="s">
        <v>329</v>
      </c>
      <c r="N1011" t="s">
        <v>978</v>
      </c>
      <c r="O1011" s="187" t="s">
        <v>139</v>
      </c>
      <c r="P1011" t="s">
        <v>66</v>
      </c>
      <c r="Q1011" t="s">
        <v>471</v>
      </c>
      <c r="R1011" s="185">
        <v>61186.362030769204</v>
      </c>
      <c r="S1011" s="185">
        <v>764829.52538461494</v>
      </c>
      <c r="T1011" s="186">
        <v>12</v>
      </c>
    </row>
    <row r="1012" spans="1:20" x14ac:dyDescent="0.25">
      <c r="A1012" s="198"/>
      <c r="B1012">
        <v>0</v>
      </c>
      <c r="C1012">
        <v>103120753</v>
      </c>
      <c r="D1012">
        <v>255088177</v>
      </c>
      <c r="E1012">
        <v>256445029</v>
      </c>
      <c r="F1012">
        <v>256558100</v>
      </c>
      <c r="G1012" t="s">
        <v>18</v>
      </c>
      <c r="H1012" t="s">
        <v>887</v>
      </c>
      <c r="I1012" t="s">
        <v>125</v>
      </c>
      <c r="J1012" t="s">
        <v>582</v>
      </c>
      <c r="K1012" t="s">
        <v>956</v>
      </c>
      <c r="L1012" t="s">
        <v>957</v>
      </c>
      <c r="M1012" t="s">
        <v>329</v>
      </c>
      <c r="N1012" t="s">
        <v>978</v>
      </c>
      <c r="O1012" s="187" t="s">
        <v>139</v>
      </c>
      <c r="P1012" t="s">
        <v>66</v>
      </c>
      <c r="Q1012" t="s">
        <v>475</v>
      </c>
      <c r="R1012" s="185">
        <v>37279.392507692297</v>
      </c>
      <c r="S1012" s="185">
        <v>414215.47230769199</v>
      </c>
      <c r="T1012" s="186">
        <v>5</v>
      </c>
    </row>
    <row r="1013" spans="1:20" x14ac:dyDescent="0.25">
      <c r="A1013" s="198"/>
      <c r="B1013">
        <v>0</v>
      </c>
      <c r="C1013">
        <v>103120753</v>
      </c>
      <c r="D1013">
        <v>255088177</v>
      </c>
      <c r="E1013">
        <v>256445029</v>
      </c>
      <c r="F1013">
        <v>256558100</v>
      </c>
      <c r="G1013" t="s">
        <v>18</v>
      </c>
      <c r="H1013" t="s">
        <v>887</v>
      </c>
      <c r="I1013" t="s">
        <v>125</v>
      </c>
      <c r="J1013" t="s">
        <v>582</v>
      </c>
      <c r="K1013" t="s">
        <v>956</v>
      </c>
      <c r="L1013" t="s">
        <v>957</v>
      </c>
      <c r="M1013" t="s">
        <v>329</v>
      </c>
      <c r="N1013" t="s">
        <v>978</v>
      </c>
      <c r="O1013" s="187" t="s">
        <v>139</v>
      </c>
      <c r="P1013" t="s">
        <v>66</v>
      </c>
      <c r="Q1013" t="s">
        <v>465</v>
      </c>
      <c r="R1013" s="185">
        <v>127861.08015384599</v>
      </c>
      <c r="S1013" s="185">
        <v>1278610.80153846</v>
      </c>
      <c r="T1013" s="186">
        <v>15</v>
      </c>
    </row>
    <row r="1014" spans="1:20" x14ac:dyDescent="0.25">
      <c r="A1014" s="198"/>
      <c r="B1014">
        <v>0</v>
      </c>
      <c r="C1014">
        <v>103120753</v>
      </c>
      <c r="D1014">
        <v>255088177</v>
      </c>
      <c r="E1014">
        <v>256445029</v>
      </c>
      <c r="F1014">
        <v>256558100</v>
      </c>
      <c r="G1014" t="s">
        <v>18</v>
      </c>
      <c r="H1014" t="s">
        <v>887</v>
      </c>
      <c r="I1014" t="s">
        <v>125</v>
      </c>
      <c r="J1014" t="s">
        <v>582</v>
      </c>
      <c r="K1014" t="s">
        <v>956</v>
      </c>
      <c r="L1014" t="s">
        <v>957</v>
      </c>
      <c r="M1014" t="s">
        <v>329</v>
      </c>
      <c r="N1014" t="s">
        <v>978</v>
      </c>
      <c r="O1014" s="187" t="s">
        <v>139</v>
      </c>
      <c r="P1014" t="s">
        <v>66</v>
      </c>
      <c r="Q1014" t="s">
        <v>476</v>
      </c>
      <c r="R1014" s="185">
        <v>18197.748538461499</v>
      </c>
      <c r="S1014" s="185">
        <v>181977.48538461499</v>
      </c>
      <c r="T1014" s="186">
        <v>2</v>
      </c>
    </row>
    <row r="1015" spans="1:20" x14ac:dyDescent="0.25">
      <c r="A1015" s="198"/>
      <c r="B1015">
        <v>0</v>
      </c>
      <c r="C1015">
        <v>103120753</v>
      </c>
      <c r="D1015">
        <v>255088177</v>
      </c>
      <c r="E1015">
        <v>256445029</v>
      </c>
      <c r="F1015">
        <v>256558100</v>
      </c>
      <c r="G1015" t="s">
        <v>18</v>
      </c>
      <c r="H1015" t="s">
        <v>887</v>
      </c>
      <c r="I1015" t="s">
        <v>125</v>
      </c>
      <c r="J1015" t="s">
        <v>582</v>
      </c>
      <c r="K1015" t="s">
        <v>956</v>
      </c>
      <c r="L1015" t="s">
        <v>957</v>
      </c>
      <c r="M1015" t="s">
        <v>329</v>
      </c>
      <c r="N1015" t="s">
        <v>978</v>
      </c>
      <c r="O1015" s="187" t="s">
        <v>139</v>
      </c>
      <c r="P1015" t="s">
        <v>66</v>
      </c>
      <c r="Q1015" t="s">
        <v>467</v>
      </c>
      <c r="R1015" s="185">
        <v>104304.33769230801</v>
      </c>
      <c r="S1015" s="185">
        <v>521521.688461538</v>
      </c>
      <c r="T1015" s="186">
        <v>4</v>
      </c>
    </row>
    <row r="1016" spans="1:20" x14ac:dyDescent="0.25">
      <c r="A1016" s="198"/>
      <c r="B1016">
        <v>0</v>
      </c>
      <c r="C1016">
        <v>103120753</v>
      </c>
      <c r="D1016">
        <v>255088177</v>
      </c>
      <c r="E1016">
        <v>256445029</v>
      </c>
      <c r="F1016">
        <v>256558100</v>
      </c>
      <c r="G1016" t="s">
        <v>18</v>
      </c>
      <c r="H1016" t="s">
        <v>887</v>
      </c>
      <c r="I1016" t="s">
        <v>125</v>
      </c>
      <c r="J1016" t="s">
        <v>582</v>
      </c>
      <c r="K1016" t="s">
        <v>956</v>
      </c>
      <c r="L1016" t="s">
        <v>957</v>
      </c>
      <c r="M1016" t="s">
        <v>329</v>
      </c>
      <c r="N1016" t="s">
        <v>978</v>
      </c>
      <c r="O1016" s="187" t="s">
        <v>139</v>
      </c>
      <c r="P1016" t="s">
        <v>66</v>
      </c>
      <c r="Q1016" t="s">
        <v>468</v>
      </c>
      <c r="R1016" s="185">
        <v>45587.101346153802</v>
      </c>
      <c r="S1016" s="185">
        <v>182348.40538461501</v>
      </c>
      <c r="T1016" s="186">
        <v>1</v>
      </c>
    </row>
    <row r="1017" spans="1:20" x14ac:dyDescent="0.25">
      <c r="A1017" s="198"/>
      <c r="B1017">
        <v>0</v>
      </c>
      <c r="C1017">
        <v>103120753</v>
      </c>
      <c r="D1017">
        <v>255088177</v>
      </c>
      <c r="E1017">
        <v>256445029</v>
      </c>
      <c r="F1017">
        <v>256671171</v>
      </c>
      <c r="G1017" t="s">
        <v>18</v>
      </c>
      <c r="H1017" t="s">
        <v>887</v>
      </c>
      <c r="I1017" t="s">
        <v>125</v>
      </c>
      <c r="J1017" t="s">
        <v>582</v>
      </c>
      <c r="K1017" t="s">
        <v>956</v>
      </c>
      <c r="L1017" t="s">
        <v>957</v>
      </c>
      <c r="M1017" t="s">
        <v>327</v>
      </c>
      <c r="N1017" t="s">
        <v>399</v>
      </c>
      <c r="O1017" s="187" t="s">
        <v>139</v>
      </c>
      <c r="P1017" t="s">
        <v>62</v>
      </c>
      <c r="Q1017" t="s">
        <v>472</v>
      </c>
      <c r="R1017" s="185">
        <v>29919.920999999998</v>
      </c>
      <c r="S1017" s="185">
        <v>997330.7</v>
      </c>
      <c r="T1017" s="186">
        <v>10</v>
      </c>
    </row>
    <row r="1018" spans="1:20" x14ac:dyDescent="0.25">
      <c r="A1018" s="198"/>
      <c r="B1018">
        <v>0</v>
      </c>
      <c r="C1018">
        <v>103120753</v>
      </c>
      <c r="D1018">
        <v>255088177</v>
      </c>
      <c r="E1018">
        <v>256445029</v>
      </c>
      <c r="F1018">
        <v>256671171</v>
      </c>
      <c r="G1018" t="s">
        <v>18</v>
      </c>
      <c r="H1018" t="s">
        <v>887</v>
      </c>
      <c r="I1018" t="s">
        <v>125</v>
      </c>
      <c r="J1018" t="s">
        <v>582</v>
      </c>
      <c r="K1018" t="s">
        <v>956</v>
      </c>
      <c r="L1018" t="s">
        <v>957</v>
      </c>
      <c r="M1018" t="s">
        <v>327</v>
      </c>
      <c r="N1018" t="s">
        <v>399</v>
      </c>
      <c r="O1018" s="187" t="s">
        <v>139</v>
      </c>
      <c r="P1018" t="s">
        <v>62</v>
      </c>
      <c r="Q1018" t="s">
        <v>471</v>
      </c>
      <c r="R1018" s="185">
        <v>4724.8613538461505</v>
      </c>
      <c r="S1018" s="185">
        <v>59060.766923076902</v>
      </c>
      <c r="T1018" s="186">
        <v>1</v>
      </c>
    </row>
    <row r="1019" spans="1:20" x14ac:dyDescent="0.25">
      <c r="A1019" s="198"/>
      <c r="B1019">
        <v>0</v>
      </c>
      <c r="C1019">
        <v>103120753</v>
      </c>
      <c r="D1019">
        <v>255088177</v>
      </c>
      <c r="E1019">
        <v>256445029</v>
      </c>
      <c r="F1019">
        <v>256671171</v>
      </c>
      <c r="G1019" t="s">
        <v>18</v>
      </c>
      <c r="H1019" t="s">
        <v>887</v>
      </c>
      <c r="I1019" t="s">
        <v>125</v>
      </c>
      <c r="J1019" t="s">
        <v>582</v>
      </c>
      <c r="K1019" t="s">
        <v>956</v>
      </c>
      <c r="L1019" t="s">
        <v>957</v>
      </c>
      <c r="M1019" t="s">
        <v>327</v>
      </c>
      <c r="N1019" t="s">
        <v>399</v>
      </c>
      <c r="O1019" s="187" t="s">
        <v>139</v>
      </c>
      <c r="P1019" t="s">
        <v>62</v>
      </c>
      <c r="Q1019" t="s">
        <v>475</v>
      </c>
      <c r="R1019" s="185">
        <v>6910.3674692307704</v>
      </c>
      <c r="S1019" s="185">
        <v>76781.8607692308</v>
      </c>
      <c r="T1019" s="186">
        <v>1</v>
      </c>
    </row>
    <row r="1020" spans="1:20" x14ac:dyDescent="0.25">
      <c r="A1020" s="198"/>
      <c r="B1020">
        <v>0</v>
      </c>
      <c r="C1020">
        <v>103120753</v>
      </c>
      <c r="D1020">
        <v>255088177</v>
      </c>
      <c r="E1020">
        <v>256445029</v>
      </c>
      <c r="F1020">
        <v>256671171</v>
      </c>
      <c r="G1020" t="s">
        <v>18</v>
      </c>
      <c r="H1020" t="s">
        <v>887</v>
      </c>
      <c r="I1020" t="s">
        <v>125</v>
      </c>
      <c r="J1020" t="s">
        <v>582</v>
      </c>
      <c r="K1020" t="s">
        <v>956</v>
      </c>
      <c r="L1020" t="s">
        <v>957</v>
      </c>
      <c r="M1020" t="s">
        <v>327</v>
      </c>
      <c r="N1020" t="s">
        <v>399</v>
      </c>
      <c r="O1020" s="187" t="s">
        <v>139</v>
      </c>
      <c r="P1020" t="s">
        <v>62</v>
      </c>
      <c r="Q1020" t="s">
        <v>465</v>
      </c>
      <c r="R1020" s="185">
        <v>9035.1548461538405</v>
      </c>
      <c r="S1020" s="185">
        <v>90351.548461538405</v>
      </c>
      <c r="T1020" s="186">
        <v>1</v>
      </c>
    </row>
    <row r="1021" spans="1:20" x14ac:dyDescent="0.25">
      <c r="A1021" s="198"/>
      <c r="B1021">
        <v>0</v>
      </c>
      <c r="C1021">
        <v>103120753</v>
      </c>
      <c r="D1021">
        <v>255088177</v>
      </c>
      <c r="E1021">
        <v>256445029</v>
      </c>
      <c r="F1021">
        <v>256671171</v>
      </c>
      <c r="G1021" t="s">
        <v>18</v>
      </c>
      <c r="H1021" t="s">
        <v>887</v>
      </c>
      <c r="I1021" t="s">
        <v>125</v>
      </c>
      <c r="J1021" t="s">
        <v>582</v>
      </c>
      <c r="K1021" t="s">
        <v>956</v>
      </c>
      <c r="L1021" t="s">
        <v>957</v>
      </c>
      <c r="M1021" t="s">
        <v>327</v>
      </c>
      <c r="N1021" t="s">
        <v>399</v>
      </c>
      <c r="O1021" s="187" t="s">
        <v>139</v>
      </c>
      <c r="P1021" t="s">
        <v>62</v>
      </c>
      <c r="Q1021" t="s">
        <v>476</v>
      </c>
      <c r="R1021" s="185">
        <v>10220.384076923099</v>
      </c>
      <c r="S1021" s="185">
        <v>102203.840769231</v>
      </c>
      <c r="T1021" s="186">
        <v>1</v>
      </c>
    </row>
    <row r="1022" spans="1:20" x14ac:dyDescent="0.25">
      <c r="A1022" s="198"/>
      <c r="B1022">
        <v>0</v>
      </c>
      <c r="C1022">
        <v>103120753</v>
      </c>
      <c r="D1022">
        <v>255088177</v>
      </c>
      <c r="E1022">
        <v>256445029</v>
      </c>
      <c r="F1022">
        <v>256671171</v>
      </c>
      <c r="G1022" t="s">
        <v>18</v>
      </c>
      <c r="H1022" t="s">
        <v>887</v>
      </c>
      <c r="I1022" t="s">
        <v>125</v>
      </c>
      <c r="J1022" t="s">
        <v>582</v>
      </c>
      <c r="K1022" t="s">
        <v>956</v>
      </c>
      <c r="L1022" t="s">
        <v>957</v>
      </c>
      <c r="M1022" t="s">
        <v>327</v>
      </c>
      <c r="N1022" t="s">
        <v>399</v>
      </c>
      <c r="O1022" s="187" t="s">
        <v>139</v>
      </c>
      <c r="P1022" t="s">
        <v>62</v>
      </c>
      <c r="Q1022" t="s">
        <v>466</v>
      </c>
      <c r="R1022" s="185">
        <v>18798.320076923101</v>
      </c>
      <c r="S1022" s="185">
        <v>125322.133846154</v>
      </c>
      <c r="T1022" s="186">
        <v>1</v>
      </c>
    </row>
    <row r="1023" spans="1:20" x14ac:dyDescent="0.25">
      <c r="A1023" s="198"/>
      <c r="B1023">
        <v>0</v>
      </c>
      <c r="C1023">
        <v>103120753</v>
      </c>
      <c r="D1023">
        <v>255088177</v>
      </c>
      <c r="E1023">
        <v>256445029</v>
      </c>
      <c r="F1023">
        <v>256671171</v>
      </c>
      <c r="G1023" t="s">
        <v>18</v>
      </c>
      <c r="H1023" t="s">
        <v>887</v>
      </c>
      <c r="I1023" t="s">
        <v>125</v>
      </c>
      <c r="J1023" t="s">
        <v>582</v>
      </c>
      <c r="K1023" t="s">
        <v>956</v>
      </c>
      <c r="L1023" t="s">
        <v>957</v>
      </c>
      <c r="M1023" t="s">
        <v>327</v>
      </c>
      <c r="N1023" t="s">
        <v>399</v>
      </c>
      <c r="O1023" s="187" t="s">
        <v>139</v>
      </c>
      <c r="P1023" t="s">
        <v>62</v>
      </c>
      <c r="Q1023" t="s">
        <v>467</v>
      </c>
      <c r="R1023" s="185">
        <v>26006.206923076999</v>
      </c>
      <c r="S1023" s="185">
        <v>130031.034615385</v>
      </c>
      <c r="T1023" s="186">
        <v>1</v>
      </c>
    </row>
    <row r="1024" spans="1:20" x14ac:dyDescent="0.25">
      <c r="A1024" s="198"/>
      <c r="B1024">
        <v>0</v>
      </c>
      <c r="C1024">
        <v>103120753</v>
      </c>
      <c r="D1024">
        <v>255088177</v>
      </c>
      <c r="E1024">
        <v>256445029</v>
      </c>
      <c r="F1024">
        <v>256671171</v>
      </c>
      <c r="G1024" t="s">
        <v>18</v>
      </c>
      <c r="H1024" t="s">
        <v>887</v>
      </c>
      <c r="I1024" t="s">
        <v>125</v>
      </c>
      <c r="J1024" t="s">
        <v>582</v>
      </c>
      <c r="K1024" t="s">
        <v>956</v>
      </c>
      <c r="L1024" t="s">
        <v>957</v>
      </c>
      <c r="M1024" t="s">
        <v>327</v>
      </c>
      <c r="N1024" t="s">
        <v>399</v>
      </c>
      <c r="O1024" s="187" t="s">
        <v>139</v>
      </c>
      <c r="P1024" t="s">
        <v>77</v>
      </c>
      <c r="Q1024" t="s">
        <v>472</v>
      </c>
      <c r="R1024" s="185">
        <v>21652.006799999999</v>
      </c>
      <c r="S1024" s="185">
        <v>721733.56</v>
      </c>
      <c r="T1024" s="186">
        <v>7</v>
      </c>
    </row>
    <row r="1025" spans="1:20" x14ac:dyDescent="0.25">
      <c r="A1025" s="198"/>
      <c r="B1025">
        <v>0</v>
      </c>
      <c r="C1025">
        <v>103120753</v>
      </c>
      <c r="D1025">
        <v>255088177</v>
      </c>
      <c r="E1025">
        <v>256445029</v>
      </c>
      <c r="F1025">
        <v>256671171</v>
      </c>
      <c r="G1025" t="s">
        <v>18</v>
      </c>
      <c r="H1025" t="s">
        <v>887</v>
      </c>
      <c r="I1025" t="s">
        <v>125</v>
      </c>
      <c r="J1025" t="s">
        <v>582</v>
      </c>
      <c r="K1025" t="s">
        <v>956</v>
      </c>
      <c r="L1025" t="s">
        <v>957</v>
      </c>
      <c r="M1025" t="s">
        <v>327</v>
      </c>
      <c r="N1025" t="s">
        <v>399</v>
      </c>
      <c r="O1025" s="187" t="s">
        <v>139</v>
      </c>
      <c r="P1025" t="s">
        <v>77</v>
      </c>
      <c r="Q1025" t="s">
        <v>476</v>
      </c>
      <c r="R1025" s="185">
        <v>10574.8253846154</v>
      </c>
      <c r="S1025" s="185">
        <v>105748.253846154</v>
      </c>
      <c r="T1025" s="186">
        <v>1</v>
      </c>
    </row>
    <row r="1026" spans="1:20" x14ac:dyDescent="0.25">
      <c r="A1026" s="198"/>
      <c r="B1026">
        <v>0</v>
      </c>
      <c r="C1026">
        <v>103120753</v>
      </c>
      <c r="D1026">
        <v>255088177</v>
      </c>
      <c r="E1026">
        <v>256445029</v>
      </c>
      <c r="F1026">
        <v>256671171</v>
      </c>
      <c r="G1026" t="s">
        <v>18</v>
      </c>
      <c r="H1026" t="s">
        <v>887</v>
      </c>
      <c r="I1026" t="s">
        <v>125</v>
      </c>
      <c r="J1026" t="s">
        <v>582</v>
      </c>
      <c r="K1026" t="s">
        <v>956</v>
      </c>
      <c r="L1026" t="s">
        <v>957</v>
      </c>
      <c r="M1026" t="s">
        <v>327</v>
      </c>
      <c r="N1026" t="s">
        <v>399</v>
      </c>
      <c r="O1026" s="187" t="s">
        <v>139</v>
      </c>
      <c r="P1026" t="s">
        <v>77</v>
      </c>
      <c r="Q1026" t="s">
        <v>467</v>
      </c>
      <c r="R1026" s="185">
        <v>26470.7907692308</v>
      </c>
      <c r="S1026" s="185">
        <v>132353.95384615401</v>
      </c>
      <c r="T1026" s="186">
        <v>1</v>
      </c>
    </row>
    <row r="1027" spans="1:20" x14ac:dyDescent="0.25">
      <c r="A1027" s="198"/>
      <c r="B1027">
        <v>0</v>
      </c>
      <c r="C1027">
        <v>103120753</v>
      </c>
      <c r="D1027">
        <v>255088177</v>
      </c>
      <c r="E1027">
        <v>256445029</v>
      </c>
      <c r="F1027">
        <v>256671171</v>
      </c>
      <c r="G1027" t="s">
        <v>18</v>
      </c>
      <c r="H1027" t="s">
        <v>887</v>
      </c>
      <c r="I1027" t="s">
        <v>125</v>
      </c>
      <c r="J1027" t="s">
        <v>582</v>
      </c>
      <c r="K1027" t="s">
        <v>956</v>
      </c>
      <c r="L1027" t="s">
        <v>957</v>
      </c>
      <c r="M1027" t="s">
        <v>327</v>
      </c>
      <c r="N1027" t="s">
        <v>399</v>
      </c>
      <c r="O1027" s="187" t="s">
        <v>139</v>
      </c>
      <c r="P1027" t="s">
        <v>63</v>
      </c>
      <c r="Q1027" t="s">
        <v>473</v>
      </c>
      <c r="R1027" s="185">
        <v>2327.0607307692298</v>
      </c>
      <c r="S1027" s="185">
        <v>46541.214615384597</v>
      </c>
      <c r="T1027" s="186">
        <v>1</v>
      </c>
    </row>
    <row r="1028" spans="1:20" x14ac:dyDescent="0.25">
      <c r="A1028" s="198"/>
      <c r="B1028">
        <v>0</v>
      </c>
      <c r="C1028">
        <v>103120753</v>
      </c>
      <c r="D1028">
        <v>255088177</v>
      </c>
      <c r="E1028">
        <v>256445029</v>
      </c>
      <c r="F1028">
        <v>256671171</v>
      </c>
      <c r="G1028" t="s">
        <v>18</v>
      </c>
      <c r="H1028" t="s">
        <v>887</v>
      </c>
      <c r="I1028" t="s">
        <v>125</v>
      </c>
      <c r="J1028" t="s">
        <v>582</v>
      </c>
      <c r="K1028" t="s">
        <v>956</v>
      </c>
      <c r="L1028" t="s">
        <v>957</v>
      </c>
      <c r="M1028" t="s">
        <v>327</v>
      </c>
      <c r="N1028" t="s">
        <v>399</v>
      </c>
      <c r="O1028" s="187" t="s">
        <v>139</v>
      </c>
      <c r="P1028" t="s">
        <v>63</v>
      </c>
      <c r="Q1028" t="s">
        <v>474</v>
      </c>
      <c r="R1028" s="185">
        <v>13374.759461538501</v>
      </c>
      <c r="S1028" s="185">
        <v>222912.65769230801</v>
      </c>
      <c r="T1028" s="186">
        <v>4</v>
      </c>
    </row>
    <row r="1029" spans="1:20" x14ac:dyDescent="0.25">
      <c r="A1029" s="198"/>
      <c r="B1029">
        <v>0</v>
      </c>
      <c r="C1029">
        <v>103120753</v>
      </c>
      <c r="D1029">
        <v>255088177</v>
      </c>
      <c r="E1029">
        <v>256445029</v>
      </c>
      <c r="F1029">
        <v>256671171</v>
      </c>
      <c r="G1029" t="s">
        <v>18</v>
      </c>
      <c r="H1029" t="s">
        <v>887</v>
      </c>
      <c r="I1029" t="s">
        <v>125</v>
      </c>
      <c r="J1029" t="s">
        <v>582</v>
      </c>
      <c r="K1029" t="s">
        <v>956</v>
      </c>
      <c r="L1029" t="s">
        <v>957</v>
      </c>
      <c r="M1029" t="s">
        <v>327</v>
      </c>
      <c r="N1029" t="s">
        <v>399</v>
      </c>
      <c r="O1029" s="187" t="s">
        <v>139</v>
      </c>
      <c r="P1029" t="s">
        <v>63</v>
      </c>
      <c r="Q1029" t="s">
        <v>471</v>
      </c>
      <c r="R1029" s="185">
        <v>45912.621126153899</v>
      </c>
      <c r="S1029" s="185">
        <v>573907.76407692302</v>
      </c>
      <c r="T1029" s="186">
        <v>8</v>
      </c>
    </row>
    <row r="1030" spans="1:20" x14ac:dyDescent="0.25">
      <c r="A1030" s="198"/>
      <c r="B1030">
        <v>0</v>
      </c>
      <c r="C1030">
        <v>103120753</v>
      </c>
      <c r="D1030">
        <v>255088177</v>
      </c>
      <c r="E1030">
        <v>256445029</v>
      </c>
      <c r="F1030">
        <v>256671171</v>
      </c>
      <c r="G1030" t="s">
        <v>18</v>
      </c>
      <c r="H1030" t="s">
        <v>887</v>
      </c>
      <c r="I1030" t="s">
        <v>125</v>
      </c>
      <c r="J1030" t="s">
        <v>582</v>
      </c>
      <c r="K1030" t="s">
        <v>956</v>
      </c>
      <c r="L1030" t="s">
        <v>957</v>
      </c>
      <c r="M1030" t="s">
        <v>327</v>
      </c>
      <c r="N1030" t="s">
        <v>399</v>
      </c>
      <c r="O1030" s="187" t="s">
        <v>139</v>
      </c>
      <c r="P1030" t="s">
        <v>63</v>
      </c>
      <c r="Q1030" t="s">
        <v>475</v>
      </c>
      <c r="R1030" s="185">
        <v>33190.631030769298</v>
      </c>
      <c r="S1030" s="185">
        <v>368784.78923076898</v>
      </c>
      <c r="T1030" s="186">
        <v>4</v>
      </c>
    </row>
    <row r="1031" spans="1:20" x14ac:dyDescent="0.25">
      <c r="A1031" s="198"/>
      <c r="B1031">
        <v>0</v>
      </c>
      <c r="C1031">
        <v>103120753</v>
      </c>
      <c r="D1031">
        <v>255088177</v>
      </c>
      <c r="E1031">
        <v>256445029</v>
      </c>
      <c r="F1031">
        <v>256671171</v>
      </c>
      <c r="G1031" t="s">
        <v>18</v>
      </c>
      <c r="H1031" t="s">
        <v>887</v>
      </c>
      <c r="I1031" t="s">
        <v>125</v>
      </c>
      <c r="J1031" t="s">
        <v>582</v>
      </c>
      <c r="K1031" t="s">
        <v>956</v>
      </c>
      <c r="L1031" t="s">
        <v>957</v>
      </c>
      <c r="M1031" t="s">
        <v>327</v>
      </c>
      <c r="N1031" t="s">
        <v>399</v>
      </c>
      <c r="O1031" s="187" t="s">
        <v>139</v>
      </c>
      <c r="P1031" t="s">
        <v>63</v>
      </c>
      <c r="Q1031" t="s">
        <v>465</v>
      </c>
      <c r="R1031" s="185">
        <v>15779.669384615299</v>
      </c>
      <c r="S1031" s="185">
        <v>157796.693846154</v>
      </c>
      <c r="T1031" s="186">
        <v>3</v>
      </c>
    </row>
    <row r="1032" spans="1:20" x14ac:dyDescent="0.25">
      <c r="A1032" s="198"/>
      <c r="B1032">
        <v>0</v>
      </c>
      <c r="C1032">
        <v>103120753</v>
      </c>
      <c r="D1032">
        <v>255088177</v>
      </c>
      <c r="E1032">
        <v>256445029</v>
      </c>
      <c r="F1032">
        <v>256671171</v>
      </c>
      <c r="G1032" t="s">
        <v>18</v>
      </c>
      <c r="H1032" t="s">
        <v>887</v>
      </c>
      <c r="I1032" t="s">
        <v>125</v>
      </c>
      <c r="J1032" t="s">
        <v>582</v>
      </c>
      <c r="K1032" t="s">
        <v>956</v>
      </c>
      <c r="L1032" t="s">
        <v>957</v>
      </c>
      <c r="M1032" t="s">
        <v>327</v>
      </c>
      <c r="N1032" t="s">
        <v>399</v>
      </c>
      <c r="O1032" s="187" t="s">
        <v>139</v>
      </c>
      <c r="P1032" t="s">
        <v>63</v>
      </c>
      <c r="Q1032" t="s">
        <v>476</v>
      </c>
      <c r="R1032" s="185">
        <v>30748.768615384601</v>
      </c>
      <c r="S1032" s="185">
        <v>307487.68615384598</v>
      </c>
      <c r="T1032" s="186">
        <v>3</v>
      </c>
    </row>
    <row r="1033" spans="1:20" x14ac:dyDescent="0.25">
      <c r="A1033" s="198"/>
      <c r="B1033">
        <v>0</v>
      </c>
      <c r="C1033">
        <v>103120753</v>
      </c>
      <c r="D1033">
        <v>255088177</v>
      </c>
      <c r="E1033">
        <v>256445029</v>
      </c>
      <c r="F1033">
        <v>256671171</v>
      </c>
      <c r="G1033" t="s">
        <v>18</v>
      </c>
      <c r="H1033" t="s">
        <v>887</v>
      </c>
      <c r="I1033" t="s">
        <v>125</v>
      </c>
      <c r="J1033" t="s">
        <v>582</v>
      </c>
      <c r="K1033" t="s">
        <v>956</v>
      </c>
      <c r="L1033" t="s">
        <v>957</v>
      </c>
      <c r="M1033" t="s">
        <v>327</v>
      </c>
      <c r="N1033" t="s">
        <v>399</v>
      </c>
      <c r="O1033" s="187" t="s">
        <v>139</v>
      </c>
      <c r="P1033" t="s">
        <v>63</v>
      </c>
      <c r="Q1033" t="s">
        <v>467</v>
      </c>
      <c r="R1033" s="185">
        <v>78003.213846153594</v>
      </c>
      <c r="S1033" s="185">
        <v>390016.069230769</v>
      </c>
      <c r="T1033" s="186">
        <v>3</v>
      </c>
    </row>
    <row r="1034" spans="1:20" x14ac:dyDescent="0.25">
      <c r="A1034" s="198"/>
      <c r="B1034">
        <v>0</v>
      </c>
      <c r="C1034">
        <v>103120753</v>
      </c>
      <c r="D1034">
        <v>255088177</v>
      </c>
      <c r="E1034">
        <v>256445029</v>
      </c>
      <c r="F1034">
        <v>256671171</v>
      </c>
      <c r="G1034" t="s">
        <v>18</v>
      </c>
      <c r="H1034" t="s">
        <v>887</v>
      </c>
      <c r="I1034" t="s">
        <v>125</v>
      </c>
      <c r="J1034" t="s">
        <v>582</v>
      </c>
      <c r="K1034" t="s">
        <v>956</v>
      </c>
      <c r="L1034" t="s">
        <v>957</v>
      </c>
      <c r="M1034" t="s">
        <v>327</v>
      </c>
      <c r="N1034" t="s">
        <v>399</v>
      </c>
      <c r="O1034" s="187" t="s">
        <v>139</v>
      </c>
      <c r="P1034" t="s">
        <v>63</v>
      </c>
      <c r="Q1034" t="s">
        <v>468</v>
      </c>
      <c r="R1034" s="185">
        <v>39484.604423076999</v>
      </c>
      <c r="S1034" s="185">
        <v>157938.41769230799</v>
      </c>
      <c r="T1034" s="186">
        <v>1</v>
      </c>
    </row>
    <row r="1035" spans="1:20" x14ac:dyDescent="0.25">
      <c r="A1035" s="198"/>
      <c r="B1035">
        <v>0</v>
      </c>
      <c r="C1035">
        <v>103120753</v>
      </c>
      <c r="D1035">
        <v>255088177</v>
      </c>
      <c r="E1035">
        <v>256445029</v>
      </c>
      <c r="F1035">
        <v>256897313</v>
      </c>
      <c r="G1035" t="s">
        <v>18</v>
      </c>
      <c r="H1035" t="s">
        <v>887</v>
      </c>
      <c r="I1035" t="s">
        <v>125</v>
      </c>
      <c r="J1035" t="s">
        <v>582</v>
      </c>
      <c r="K1035" t="s">
        <v>956</v>
      </c>
      <c r="L1035" t="s">
        <v>957</v>
      </c>
      <c r="M1035" t="s">
        <v>331</v>
      </c>
      <c r="N1035" t="s">
        <v>435</v>
      </c>
      <c r="O1035" s="187" t="s">
        <v>139</v>
      </c>
      <c r="P1035" t="s">
        <v>59</v>
      </c>
      <c r="Q1035" t="s">
        <v>474</v>
      </c>
      <c r="R1035" s="185">
        <v>3248.6183999999998</v>
      </c>
      <c r="S1035" s="185">
        <v>54143.64</v>
      </c>
      <c r="T1035" s="186">
        <v>1</v>
      </c>
    </row>
    <row r="1036" spans="1:20" x14ac:dyDescent="0.25">
      <c r="A1036" s="198"/>
      <c r="B1036">
        <v>0</v>
      </c>
      <c r="C1036">
        <v>103120753</v>
      </c>
      <c r="D1036">
        <v>255088177</v>
      </c>
      <c r="E1036">
        <v>256445029</v>
      </c>
      <c r="F1036">
        <v>256897313</v>
      </c>
      <c r="G1036" t="s">
        <v>18</v>
      </c>
      <c r="H1036" t="s">
        <v>887</v>
      </c>
      <c r="I1036" t="s">
        <v>125</v>
      </c>
      <c r="J1036" t="s">
        <v>582</v>
      </c>
      <c r="K1036" t="s">
        <v>956</v>
      </c>
      <c r="L1036" t="s">
        <v>957</v>
      </c>
      <c r="M1036" t="s">
        <v>331</v>
      </c>
      <c r="N1036" t="s">
        <v>435</v>
      </c>
      <c r="O1036" s="187" t="s">
        <v>139</v>
      </c>
      <c r="P1036" t="s">
        <v>59</v>
      </c>
      <c r="Q1036" t="s">
        <v>471</v>
      </c>
      <c r="R1036" s="185">
        <v>10350.107138461501</v>
      </c>
      <c r="S1036" s="185">
        <v>129376.33923076899</v>
      </c>
      <c r="T1036" s="186">
        <v>2</v>
      </c>
    </row>
    <row r="1037" spans="1:20" x14ac:dyDescent="0.25">
      <c r="A1037" s="198"/>
      <c r="B1037">
        <v>0</v>
      </c>
      <c r="C1037">
        <v>103120753</v>
      </c>
      <c r="D1037">
        <v>255088177</v>
      </c>
      <c r="E1037">
        <v>256445029</v>
      </c>
      <c r="F1037">
        <v>256897313</v>
      </c>
      <c r="G1037" t="s">
        <v>18</v>
      </c>
      <c r="H1037" t="s">
        <v>887</v>
      </c>
      <c r="I1037" t="s">
        <v>125</v>
      </c>
      <c r="J1037" t="s">
        <v>582</v>
      </c>
      <c r="K1037" t="s">
        <v>956</v>
      </c>
      <c r="L1037" t="s">
        <v>957</v>
      </c>
      <c r="M1037" t="s">
        <v>331</v>
      </c>
      <c r="N1037" t="s">
        <v>435</v>
      </c>
      <c r="O1037" s="187" t="s">
        <v>139</v>
      </c>
      <c r="P1037" t="s">
        <v>59</v>
      </c>
      <c r="Q1037" t="s">
        <v>475</v>
      </c>
      <c r="R1037" s="185">
        <v>16608.908353846102</v>
      </c>
      <c r="S1037" s="185">
        <v>184543.426153846</v>
      </c>
      <c r="T1037" s="186">
        <v>2</v>
      </c>
    </row>
    <row r="1038" spans="1:20" x14ac:dyDescent="0.25">
      <c r="A1038" s="198"/>
      <c r="B1038">
        <v>0</v>
      </c>
      <c r="C1038">
        <v>103120753</v>
      </c>
      <c r="D1038">
        <v>255088177</v>
      </c>
      <c r="E1038">
        <v>256445029</v>
      </c>
      <c r="F1038">
        <v>256897313</v>
      </c>
      <c r="G1038" t="s">
        <v>18</v>
      </c>
      <c r="H1038" t="s">
        <v>887</v>
      </c>
      <c r="I1038" t="s">
        <v>125</v>
      </c>
      <c r="J1038" t="s">
        <v>582</v>
      </c>
      <c r="K1038" t="s">
        <v>956</v>
      </c>
      <c r="L1038" t="s">
        <v>957</v>
      </c>
      <c r="M1038" t="s">
        <v>331</v>
      </c>
      <c r="N1038" t="s">
        <v>435</v>
      </c>
      <c r="O1038" s="187" t="s">
        <v>139</v>
      </c>
      <c r="P1038" t="s">
        <v>59</v>
      </c>
      <c r="Q1038" t="s">
        <v>465</v>
      </c>
      <c r="R1038" s="185">
        <v>67707.255307692307</v>
      </c>
      <c r="S1038" s="185">
        <v>677072.55307692301</v>
      </c>
      <c r="T1038" s="186">
        <v>7</v>
      </c>
    </row>
    <row r="1039" spans="1:20" x14ac:dyDescent="0.25">
      <c r="A1039" s="198"/>
      <c r="B1039">
        <v>0</v>
      </c>
      <c r="C1039">
        <v>103120753</v>
      </c>
      <c r="D1039">
        <v>255088177</v>
      </c>
      <c r="E1039">
        <v>256445029</v>
      </c>
      <c r="F1039">
        <v>256897313</v>
      </c>
      <c r="G1039" t="s">
        <v>18</v>
      </c>
      <c r="H1039" t="s">
        <v>887</v>
      </c>
      <c r="I1039" t="s">
        <v>125</v>
      </c>
      <c r="J1039" t="s">
        <v>582</v>
      </c>
      <c r="K1039" t="s">
        <v>956</v>
      </c>
      <c r="L1039" t="s">
        <v>957</v>
      </c>
      <c r="M1039" t="s">
        <v>331</v>
      </c>
      <c r="N1039" t="s">
        <v>435</v>
      </c>
      <c r="O1039" s="187" t="s">
        <v>139</v>
      </c>
      <c r="P1039" t="s">
        <v>59</v>
      </c>
      <c r="Q1039" t="s">
        <v>476</v>
      </c>
      <c r="R1039" s="185">
        <v>21061.8077692308</v>
      </c>
      <c r="S1039" s="185">
        <v>210618.077692308</v>
      </c>
      <c r="T1039" s="186">
        <v>2</v>
      </c>
    </row>
    <row r="1040" spans="1:20" x14ac:dyDescent="0.25">
      <c r="A1040" s="198"/>
      <c r="B1040">
        <v>0</v>
      </c>
      <c r="C1040">
        <v>103120753</v>
      </c>
      <c r="D1040">
        <v>255088177</v>
      </c>
      <c r="E1040">
        <v>256445029</v>
      </c>
      <c r="F1040">
        <v>256897313</v>
      </c>
      <c r="G1040" t="s">
        <v>18</v>
      </c>
      <c r="H1040" t="s">
        <v>887</v>
      </c>
      <c r="I1040" t="s">
        <v>125</v>
      </c>
      <c r="J1040" t="s">
        <v>582</v>
      </c>
      <c r="K1040" t="s">
        <v>956</v>
      </c>
      <c r="L1040" t="s">
        <v>957</v>
      </c>
      <c r="M1040" t="s">
        <v>331</v>
      </c>
      <c r="N1040" t="s">
        <v>435</v>
      </c>
      <c r="O1040" s="187" t="s">
        <v>139</v>
      </c>
      <c r="P1040" t="s">
        <v>59</v>
      </c>
      <c r="Q1040" t="s">
        <v>466</v>
      </c>
      <c r="R1040" s="185">
        <v>34971.867576923098</v>
      </c>
      <c r="S1040" s="185">
        <v>233145.78384615399</v>
      </c>
      <c r="T1040" s="186">
        <v>2</v>
      </c>
    </row>
    <row r="1041" spans="1:20" x14ac:dyDescent="0.25">
      <c r="A1041" s="198"/>
      <c r="B1041">
        <v>0</v>
      </c>
      <c r="C1041">
        <v>103120753</v>
      </c>
      <c r="D1041">
        <v>255088177</v>
      </c>
      <c r="E1041">
        <v>256445029</v>
      </c>
      <c r="F1041">
        <v>256897313</v>
      </c>
      <c r="G1041" t="s">
        <v>18</v>
      </c>
      <c r="H1041" t="s">
        <v>887</v>
      </c>
      <c r="I1041" t="s">
        <v>125</v>
      </c>
      <c r="J1041" t="s">
        <v>582</v>
      </c>
      <c r="K1041" t="s">
        <v>956</v>
      </c>
      <c r="L1041" t="s">
        <v>957</v>
      </c>
      <c r="M1041" t="s">
        <v>331</v>
      </c>
      <c r="N1041" t="s">
        <v>435</v>
      </c>
      <c r="O1041" s="187" t="s">
        <v>139</v>
      </c>
      <c r="P1041" t="s">
        <v>59</v>
      </c>
      <c r="Q1041" t="s">
        <v>468</v>
      </c>
      <c r="R1041" s="185">
        <v>68350.001346153804</v>
      </c>
      <c r="S1041" s="185">
        <v>273400.00538461498</v>
      </c>
      <c r="T1041" s="186">
        <v>2</v>
      </c>
    </row>
    <row r="1042" spans="1:20" x14ac:dyDescent="0.25">
      <c r="A1042" s="198"/>
      <c r="B1042">
        <v>0</v>
      </c>
      <c r="C1042">
        <v>103120753</v>
      </c>
      <c r="D1042">
        <v>255088177</v>
      </c>
      <c r="E1042">
        <v>256445029</v>
      </c>
      <c r="F1042">
        <v>256897313</v>
      </c>
      <c r="G1042" t="s">
        <v>18</v>
      </c>
      <c r="H1042" t="s">
        <v>887</v>
      </c>
      <c r="I1042" t="s">
        <v>125</v>
      </c>
      <c r="J1042" t="s">
        <v>582</v>
      </c>
      <c r="K1042" t="s">
        <v>956</v>
      </c>
      <c r="L1042" t="s">
        <v>957</v>
      </c>
      <c r="M1042" t="s">
        <v>331</v>
      </c>
      <c r="N1042" t="s">
        <v>435</v>
      </c>
      <c r="O1042" s="187" t="s">
        <v>139</v>
      </c>
      <c r="P1042" t="s">
        <v>64</v>
      </c>
      <c r="Q1042" t="s">
        <v>474</v>
      </c>
      <c r="R1042" s="185">
        <v>20950.045384615401</v>
      </c>
      <c r="S1042" s="185">
        <v>349167.42307692301</v>
      </c>
      <c r="T1042" s="186">
        <v>6</v>
      </c>
    </row>
    <row r="1043" spans="1:20" x14ac:dyDescent="0.25">
      <c r="A1043" s="198"/>
      <c r="B1043">
        <v>0</v>
      </c>
      <c r="C1043">
        <v>103120753</v>
      </c>
      <c r="D1043">
        <v>255088177</v>
      </c>
      <c r="E1043">
        <v>256445029</v>
      </c>
      <c r="F1043">
        <v>256897313</v>
      </c>
      <c r="G1043" t="s">
        <v>18</v>
      </c>
      <c r="H1043" t="s">
        <v>887</v>
      </c>
      <c r="I1043" t="s">
        <v>125</v>
      </c>
      <c r="J1043" t="s">
        <v>582</v>
      </c>
      <c r="K1043" t="s">
        <v>956</v>
      </c>
      <c r="L1043" t="s">
        <v>957</v>
      </c>
      <c r="M1043" t="s">
        <v>331</v>
      </c>
      <c r="N1043" t="s">
        <v>435</v>
      </c>
      <c r="O1043" s="187" t="s">
        <v>139</v>
      </c>
      <c r="P1043" t="s">
        <v>64</v>
      </c>
      <c r="Q1043" t="s">
        <v>471</v>
      </c>
      <c r="R1043" s="185">
        <v>10348.509353846201</v>
      </c>
      <c r="S1043" s="185">
        <v>129356.366923077</v>
      </c>
      <c r="T1043" s="186">
        <v>2</v>
      </c>
    </row>
    <row r="1044" spans="1:20" x14ac:dyDescent="0.25">
      <c r="A1044" s="198"/>
      <c r="B1044">
        <v>0</v>
      </c>
      <c r="C1044">
        <v>103120753</v>
      </c>
      <c r="D1044">
        <v>255088177</v>
      </c>
      <c r="E1044">
        <v>256445029</v>
      </c>
      <c r="F1044">
        <v>256897313</v>
      </c>
      <c r="G1044" t="s">
        <v>18</v>
      </c>
      <c r="H1044" t="s">
        <v>887</v>
      </c>
      <c r="I1044" t="s">
        <v>125</v>
      </c>
      <c r="J1044" t="s">
        <v>582</v>
      </c>
      <c r="K1044" t="s">
        <v>956</v>
      </c>
      <c r="L1044" t="s">
        <v>957</v>
      </c>
      <c r="M1044" t="s">
        <v>331</v>
      </c>
      <c r="N1044" t="s">
        <v>435</v>
      </c>
      <c r="O1044" s="187" t="s">
        <v>139</v>
      </c>
      <c r="P1044" t="s">
        <v>64</v>
      </c>
      <c r="Q1044" t="s">
        <v>475</v>
      </c>
      <c r="R1044" s="185">
        <v>38358.955800000003</v>
      </c>
      <c r="S1044" s="185">
        <v>426210.62</v>
      </c>
      <c r="T1044" s="186">
        <v>5</v>
      </c>
    </row>
    <row r="1045" spans="1:20" x14ac:dyDescent="0.25">
      <c r="A1045" s="198"/>
      <c r="B1045">
        <v>0</v>
      </c>
      <c r="C1045">
        <v>103120753</v>
      </c>
      <c r="D1045">
        <v>255088177</v>
      </c>
      <c r="E1045">
        <v>256445029</v>
      </c>
      <c r="F1045">
        <v>256897313</v>
      </c>
      <c r="G1045" t="s">
        <v>18</v>
      </c>
      <c r="H1045" t="s">
        <v>887</v>
      </c>
      <c r="I1045" t="s">
        <v>125</v>
      </c>
      <c r="J1045" t="s">
        <v>582</v>
      </c>
      <c r="K1045" t="s">
        <v>956</v>
      </c>
      <c r="L1045" t="s">
        <v>957</v>
      </c>
      <c r="M1045" t="s">
        <v>331</v>
      </c>
      <c r="N1045" t="s">
        <v>435</v>
      </c>
      <c r="O1045" s="187" t="s">
        <v>139</v>
      </c>
      <c r="P1045" t="s">
        <v>64</v>
      </c>
      <c r="Q1045" t="s">
        <v>465</v>
      </c>
      <c r="R1045" s="185">
        <v>52712.383615384599</v>
      </c>
      <c r="S1045" s="185">
        <v>527123.836153846</v>
      </c>
      <c r="T1045" s="186">
        <v>5</v>
      </c>
    </row>
    <row r="1046" spans="1:20" x14ac:dyDescent="0.25">
      <c r="A1046" s="198"/>
      <c r="B1046">
        <v>0</v>
      </c>
      <c r="C1046">
        <v>103120753</v>
      </c>
      <c r="D1046">
        <v>255088177</v>
      </c>
      <c r="E1046">
        <v>256445029</v>
      </c>
      <c r="F1046">
        <v>256897313</v>
      </c>
      <c r="G1046" t="s">
        <v>18</v>
      </c>
      <c r="H1046" t="s">
        <v>887</v>
      </c>
      <c r="I1046" t="s">
        <v>125</v>
      </c>
      <c r="J1046" t="s">
        <v>582</v>
      </c>
      <c r="K1046" t="s">
        <v>956</v>
      </c>
      <c r="L1046" t="s">
        <v>957</v>
      </c>
      <c r="M1046" t="s">
        <v>331</v>
      </c>
      <c r="N1046" t="s">
        <v>435</v>
      </c>
      <c r="O1046" s="187" t="s">
        <v>139</v>
      </c>
      <c r="P1046" t="s">
        <v>64</v>
      </c>
      <c r="Q1046" t="s">
        <v>467</v>
      </c>
      <c r="R1046" s="185">
        <v>54431.027692307798</v>
      </c>
      <c r="S1046" s="185">
        <v>272155.13846153801</v>
      </c>
      <c r="T1046" s="186">
        <v>2</v>
      </c>
    </row>
    <row r="1047" spans="1:20" x14ac:dyDescent="0.25">
      <c r="A1047" s="198"/>
      <c r="B1047">
        <v>0</v>
      </c>
      <c r="C1047">
        <v>103120753</v>
      </c>
      <c r="D1047">
        <v>255088177</v>
      </c>
      <c r="E1047">
        <v>256445029</v>
      </c>
      <c r="F1047">
        <v>256897313</v>
      </c>
      <c r="G1047" t="s">
        <v>18</v>
      </c>
      <c r="H1047" t="s">
        <v>887</v>
      </c>
      <c r="I1047" t="s">
        <v>125</v>
      </c>
      <c r="J1047" t="s">
        <v>582</v>
      </c>
      <c r="K1047" t="s">
        <v>956</v>
      </c>
      <c r="L1047" t="s">
        <v>957</v>
      </c>
      <c r="M1047" t="s">
        <v>331</v>
      </c>
      <c r="N1047" t="s">
        <v>435</v>
      </c>
      <c r="O1047" s="187" t="s">
        <v>139</v>
      </c>
      <c r="P1047" t="s">
        <v>84</v>
      </c>
      <c r="Q1047" t="s">
        <v>474</v>
      </c>
      <c r="R1047" s="185">
        <v>26264.6571230769</v>
      </c>
      <c r="S1047" s="185">
        <v>437744.28538461501</v>
      </c>
      <c r="T1047" s="186">
        <v>8</v>
      </c>
    </row>
    <row r="1048" spans="1:20" x14ac:dyDescent="0.25">
      <c r="A1048" s="198"/>
      <c r="B1048">
        <v>0</v>
      </c>
      <c r="C1048">
        <v>103120753</v>
      </c>
      <c r="D1048">
        <v>255088177</v>
      </c>
      <c r="E1048">
        <v>256445029</v>
      </c>
      <c r="F1048">
        <v>256897313</v>
      </c>
      <c r="G1048" t="s">
        <v>18</v>
      </c>
      <c r="H1048" t="s">
        <v>887</v>
      </c>
      <c r="I1048" t="s">
        <v>125</v>
      </c>
      <c r="J1048" t="s">
        <v>582</v>
      </c>
      <c r="K1048" t="s">
        <v>956</v>
      </c>
      <c r="L1048" t="s">
        <v>957</v>
      </c>
      <c r="M1048" t="s">
        <v>331</v>
      </c>
      <c r="N1048" t="s">
        <v>435</v>
      </c>
      <c r="O1048" s="187" t="s">
        <v>139</v>
      </c>
      <c r="P1048" t="s">
        <v>84</v>
      </c>
      <c r="Q1048" t="s">
        <v>471</v>
      </c>
      <c r="R1048" s="185">
        <v>20320.958030769201</v>
      </c>
      <c r="S1048" s="185">
        <v>254011.97538461501</v>
      </c>
      <c r="T1048" s="186">
        <v>5</v>
      </c>
    </row>
    <row r="1049" spans="1:20" x14ac:dyDescent="0.25">
      <c r="A1049" s="198"/>
      <c r="B1049">
        <v>0</v>
      </c>
      <c r="C1049">
        <v>103120753</v>
      </c>
      <c r="D1049">
        <v>255088177</v>
      </c>
      <c r="E1049">
        <v>256445029</v>
      </c>
      <c r="F1049">
        <v>256897313</v>
      </c>
      <c r="G1049" t="s">
        <v>18</v>
      </c>
      <c r="H1049" t="s">
        <v>887</v>
      </c>
      <c r="I1049" t="s">
        <v>125</v>
      </c>
      <c r="J1049" t="s">
        <v>582</v>
      </c>
      <c r="K1049" t="s">
        <v>956</v>
      </c>
      <c r="L1049" t="s">
        <v>957</v>
      </c>
      <c r="M1049" t="s">
        <v>331</v>
      </c>
      <c r="N1049" t="s">
        <v>435</v>
      </c>
      <c r="O1049" s="187" t="s">
        <v>139</v>
      </c>
      <c r="P1049" t="s">
        <v>84</v>
      </c>
      <c r="Q1049" t="s">
        <v>475</v>
      </c>
      <c r="R1049" s="185">
        <v>72216.512986153801</v>
      </c>
      <c r="S1049" s="185">
        <v>802405.69984615396</v>
      </c>
      <c r="T1049" s="186">
        <v>9</v>
      </c>
    </row>
    <row r="1050" spans="1:20" x14ac:dyDescent="0.25">
      <c r="A1050" s="198"/>
      <c r="B1050">
        <v>0</v>
      </c>
      <c r="C1050">
        <v>103120753</v>
      </c>
      <c r="D1050">
        <v>255088177</v>
      </c>
      <c r="E1050">
        <v>256445029</v>
      </c>
      <c r="F1050">
        <v>256897313</v>
      </c>
      <c r="G1050" t="s">
        <v>18</v>
      </c>
      <c r="H1050" t="s">
        <v>887</v>
      </c>
      <c r="I1050" t="s">
        <v>125</v>
      </c>
      <c r="J1050" t="s">
        <v>582</v>
      </c>
      <c r="K1050" t="s">
        <v>956</v>
      </c>
      <c r="L1050" t="s">
        <v>957</v>
      </c>
      <c r="M1050" t="s">
        <v>331</v>
      </c>
      <c r="N1050" t="s">
        <v>435</v>
      </c>
      <c r="O1050" s="187" t="s">
        <v>139</v>
      </c>
      <c r="P1050" t="s">
        <v>84</v>
      </c>
      <c r="Q1050" t="s">
        <v>465</v>
      </c>
      <c r="R1050" s="185">
        <v>47813.163999999997</v>
      </c>
      <c r="S1050" s="185">
        <v>478131.64</v>
      </c>
      <c r="T1050" s="186">
        <v>6</v>
      </c>
    </row>
    <row r="1051" spans="1:20" x14ac:dyDescent="0.25">
      <c r="A1051" s="198"/>
      <c r="B1051">
        <v>0</v>
      </c>
      <c r="C1051">
        <v>103120753</v>
      </c>
      <c r="D1051">
        <v>255088177</v>
      </c>
      <c r="E1051">
        <v>256445029</v>
      </c>
      <c r="F1051">
        <v>256897313</v>
      </c>
      <c r="G1051" t="s">
        <v>18</v>
      </c>
      <c r="H1051" t="s">
        <v>887</v>
      </c>
      <c r="I1051" t="s">
        <v>125</v>
      </c>
      <c r="J1051" t="s">
        <v>582</v>
      </c>
      <c r="K1051" t="s">
        <v>956</v>
      </c>
      <c r="L1051" t="s">
        <v>957</v>
      </c>
      <c r="M1051" t="s">
        <v>331</v>
      </c>
      <c r="N1051" t="s">
        <v>435</v>
      </c>
      <c r="O1051" s="187" t="s">
        <v>139</v>
      </c>
      <c r="P1051" t="s">
        <v>84</v>
      </c>
      <c r="Q1051" t="s">
        <v>467</v>
      </c>
      <c r="R1051" s="185">
        <v>77951.167076922997</v>
      </c>
      <c r="S1051" s="185">
        <v>389755.835384615</v>
      </c>
      <c r="T1051" s="186">
        <v>3</v>
      </c>
    </row>
    <row r="1052" spans="1:20" x14ac:dyDescent="0.25">
      <c r="A1052" s="198"/>
      <c r="B1052">
        <v>0</v>
      </c>
      <c r="C1052">
        <v>103120753</v>
      </c>
      <c r="D1052">
        <v>255088177</v>
      </c>
      <c r="E1052">
        <v>257801881</v>
      </c>
      <c r="F1052">
        <v>260515585</v>
      </c>
      <c r="G1052" t="s">
        <v>18</v>
      </c>
      <c r="H1052" t="s">
        <v>887</v>
      </c>
      <c r="I1052" t="s">
        <v>125</v>
      </c>
      <c r="J1052" t="s">
        <v>582</v>
      </c>
      <c r="K1052" t="s">
        <v>619</v>
      </c>
      <c r="L1052" t="s">
        <v>620</v>
      </c>
      <c r="M1052" t="s">
        <v>568</v>
      </c>
      <c r="N1052" t="s">
        <v>569</v>
      </c>
      <c r="O1052" s="187" t="s">
        <v>139</v>
      </c>
      <c r="P1052" t="s">
        <v>59</v>
      </c>
      <c r="Q1052" t="s">
        <v>472</v>
      </c>
      <c r="R1052" s="185">
        <v>164088.97529999999</v>
      </c>
      <c r="S1052" s="185">
        <v>5469632.5099999998</v>
      </c>
      <c r="T1052" s="186">
        <v>61</v>
      </c>
    </row>
    <row r="1053" spans="1:20" x14ac:dyDescent="0.25">
      <c r="A1053" s="198"/>
      <c r="B1053">
        <v>0</v>
      </c>
      <c r="C1053">
        <v>103120753</v>
      </c>
      <c r="D1053">
        <v>255088177</v>
      </c>
      <c r="E1053">
        <v>257801881</v>
      </c>
      <c r="F1053">
        <v>260515585</v>
      </c>
      <c r="G1053" t="s">
        <v>18</v>
      </c>
      <c r="H1053" t="s">
        <v>887</v>
      </c>
      <c r="I1053" t="s">
        <v>125</v>
      </c>
      <c r="J1053" t="s">
        <v>582</v>
      </c>
      <c r="K1053" t="s">
        <v>619</v>
      </c>
      <c r="L1053" t="s">
        <v>620</v>
      </c>
      <c r="M1053" t="s">
        <v>568</v>
      </c>
      <c r="N1053" t="s">
        <v>569</v>
      </c>
      <c r="O1053" s="187" t="s">
        <v>139</v>
      </c>
      <c r="P1053" t="s">
        <v>59</v>
      </c>
      <c r="Q1053" t="s">
        <v>477</v>
      </c>
      <c r="R1053" s="185">
        <v>619.23299999999995</v>
      </c>
      <c r="S1053" s="185">
        <v>12384.66</v>
      </c>
      <c r="T1053" s="186">
        <v>1</v>
      </c>
    </row>
    <row r="1054" spans="1:20" x14ac:dyDescent="0.25">
      <c r="A1054" s="198"/>
      <c r="B1054">
        <v>0</v>
      </c>
      <c r="C1054">
        <v>103120753</v>
      </c>
      <c r="D1054">
        <v>255088177</v>
      </c>
      <c r="E1054">
        <v>257801881</v>
      </c>
      <c r="F1054">
        <v>260515585</v>
      </c>
      <c r="G1054" t="s">
        <v>18</v>
      </c>
      <c r="H1054" t="s">
        <v>887</v>
      </c>
      <c r="I1054" t="s">
        <v>125</v>
      </c>
      <c r="J1054" t="s">
        <v>582</v>
      </c>
      <c r="K1054" t="s">
        <v>619</v>
      </c>
      <c r="L1054" t="s">
        <v>620</v>
      </c>
      <c r="M1054" t="s">
        <v>568</v>
      </c>
      <c r="N1054" t="s">
        <v>569</v>
      </c>
      <c r="O1054" s="187" t="s">
        <v>139</v>
      </c>
      <c r="P1054" t="s">
        <v>59</v>
      </c>
      <c r="Q1054" t="s">
        <v>473</v>
      </c>
      <c r="R1054" s="185">
        <v>4707.6826923076997</v>
      </c>
      <c r="S1054" s="185">
        <v>94153.6538461538</v>
      </c>
      <c r="T1054" s="186">
        <v>2</v>
      </c>
    </row>
    <row r="1055" spans="1:20" x14ac:dyDescent="0.25">
      <c r="A1055" s="198"/>
      <c r="B1055">
        <v>0</v>
      </c>
      <c r="C1055">
        <v>103120753</v>
      </c>
      <c r="D1055">
        <v>255088177</v>
      </c>
      <c r="E1055">
        <v>257801881</v>
      </c>
      <c r="F1055">
        <v>260515585</v>
      </c>
      <c r="G1055" t="s">
        <v>18</v>
      </c>
      <c r="H1055" t="s">
        <v>887</v>
      </c>
      <c r="I1055" t="s">
        <v>125</v>
      </c>
      <c r="J1055" t="s">
        <v>582</v>
      </c>
      <c r="K1055" t="s">
        <v>619</v>
      </c>
      <c r="L1055" t="s">
        <v>620</v>
      </c>
      <c r="M1055" t="s">
        <v>568</v>
      </c>
      <c r="N1055" t="s">
        <v>569</v>
      </c>
      <c r="O1055" s="187" t="s">
        <v>139</v>
      </c>
      <c r="P1055" t="s">
        <v>59</v>
      </c>
      <c r="Q1055" t="s">
        <v>474</v>
      </c>
      <c r="R1055" s="185">
        <v>16590.986584615399</v>
      </c>
      <c r="S1055" s="185">
        <v>276516.44307692302</v>
      </c>
      <c r="T1055" s="186">
        <v>5</v>
      </c>
    </row>
    <row r="1056" spans="1:20" x14ac:dyDescent="0.25">
      <c r="A1056" s="198"/>
      <c r="B1056">
        <v>0</v>
      </c>
      <c r="C1056">
        <v>103120753</v>
      </c>
      <c r="D1056">
        <v>255088177</v>
      </c>
      <c r="E1056">
        <v>257801881</v>
      </c>
      <c r="F1056">
        <v>260515585</v>
      </c>
      <c r="G1056" t="s">
        <v>18</v>
      </c>
      <c r="H1056" t="s">
        <v>887</v>
      </c>
      <c r="I1056" t="s">
        <v>125</v>
      </c>
      <c r="J1056" t="s">
        <v>582</v>
      </c>
      <c r="K1056" t="s">
        <v>619</v>
      </c>
      <c r="L1056" t="s">
        <v>620</v>
      </c>
      <c r="M1056" t="s">
        <v>568</v>
      </c>
      <c r="N1056" t="s">
        <v>569</v>
      </c>
      <c r="O1056" s="187" t="s">
        <v>139</v>
      </c>
      <c r="P1056" t="s">
        <v>59</v>
      </c>
      <c r="Q1056" t="s">
        <v>471</v>
      </c>
      <c r="R1056" s="185">
        <v>34619.947200000002</v>
      </c>
      <c r="S1056" s="185">
        <v>432749.34</v>
      </c>
      <c r="T1056" s="186">
        <v>6</v>
      </c>
    </row>
    <row r="1057" spans="1:20" x14ac:dyDescent="0.25">
      <c r="A1057" s="198"/>
      <c r="B1057">
        <v>0</v>
      </c>
      <c r="C1057">
        <v>103120753</v>
      </c>
      <c r="D1057">
        <v>255088177</v>
      </c>
      <c r="E1057">
        <v>257801881</v>
      </c>
      <c r="F1057">
        <v>260515585</v>
      </c>
      <c r="G1057" t="s">
        <v>18</v>
      </c>
      <c r="H1057" t="s">
        <v>887</v>
      </c>
      <c r="I1057" t="s">
        <v>125</v>
      </c>
      <c r="J1057" t="s">
        <v>582</v>
      </c>
      <c r="K1057" t="s">
        <v>619</v>
      </c>
      <c r="L1057" t="s">
        <v>620</v>
      </c>
      <c r="M1057" t="s">
        <v>568</v>
      </c>
      <c r="N1057" t="s">
        <v>569</v>
      </c>
      <c r="O1057" s="187" t="s">
        <v>139</v>
      </c>
      <c r="P1057" t="s">
        <v>59</v>
      </c>
      <c r="Q1057" t="s">
        <v>475</v>
      </c>
      <c r="R1057" s="185">
        <v>88876.429476923106</v>
      </c>
      <c r="S1057" s="185">
        <v>987515.88307692297</v>
      </c>
      <c r="T1057" s="186">
        <v>11</v>
      </c>
    </row>
    <row r="1058" spans="1:20" x14ac:dyDescent="0.25">
      <c r="A1058" s="198"/>
      <c r="B1058">
        <v>0</v>
      </c>
      <c r="C1058">
        <v>103120753</v>
      </c>
      <c r="D1058">
        <v>255088177</v>
      </c>
      <c r="E1058">
        <v>257801881</v>
      </c>
      <c r="F1058">
        <v>260515585</v>
      </c>
      <c r="G1058" t="s">
        <v>18</v>
      </c>
      <c r="H1058" t="s">
        <v>887</v>
      </c>
      <c r="I1058" t="s">
        <v>125</v>
      </c>
      <c r="J1058" t="s">
        <v>582</v>
      </c>
      <c r="K1058" t="s">
        <v>619</v>
      </c>
      <c r="L1058" t="s">
        <v>620</v>
      </c>
      <c r="M1058" t="s">
        <v>568</v>
      </c>
      <c r="N1058" t="s">
        <v>569</v>
      </c>
      <c r="O1058" s="187" t="s">
        <v>139</v>
      </c>
      <c r="P1058" t="s">
        <v>59</v>
      </c>
      <c r="Q1058" t="s">
        <v>465</v>
      </c>
      <c r="R1058" s="185">
        <v>202943.66576923101</v>
      </c>
      <c r="S1058" s="185">
        <v>2029436.6576923099</v>
      </c>
      <c r="T1058" s="186">
        <v>19</v>
      </c>
    </row>
    <row r="1059" spans="1:20" x14ac:dyDescent="0.25">
      <c r="A1059" s="198"/>
      <c r="B1059">
        <v>0</v>
      </c>
      <c r="C1059">
        <v>103120753</v>
      </c>
      <c r="D1059">
        <v>255088177</v>
      </c>
      <c r="E1059">
        <v>257801881</v>
      </c>
      <c r="F1059">
        <v>260515585</v>
      </c>
      <c r="G1059" t="s">
        <v>18</v>
      </c>
      <c r="H1059" t="s">
        <v>887</v>
      </c>
      <c r="I1059" t="s">
        <v>125</v>
      </c>
      <c r="J1059" t="s">
        <v>582</v>
      </c>
      <c r="K1059" t="s">
        <v>619</v>
      </c>
      <c r="L1059" t="s">
        <v>620</v>
      </c>
      <c r="M1059" t="s">
        <v>568</v>
      </c>
      <c r="N1059" t="s">
        <v>569</v>
      </c>
      <c r="O1059" s="187" t="s">
        <v>139</v>
      </c>
      <c r="P1059" t="s">
        <v>59</v>
      </c>
      <c r="Q1059" t="s">
        <v>476</v>
      </c>
      <c r="R1059" s="185">
        <v>320178.55353846098</v>
      </c>
      <c r="S1059" s="185">
        <v>3201785.5353846201</v>
      </c>
      <c r="T1059" s="186">
        <v>29</v>
      </c>
    </row>
    <row r="1060" spans="1:20" x14ac:dyDescent="0.25">
      <c r="A1060" s="198"/>
      <c r="B1060">
        <v>0</v>
      </c>
      <c r="C1060">
        <v>103120753</v>
      </c>
      <c r="D1060">
        <v>255088177</v>
      </c>
      <c r="E1060">
        <v>257801881</v>
      </c>
      <c r="F1060">
        <v>260515585</v>
      </c>
      <c r="G1060" t="s">
        <v>18</v>
      </c>
      <c r="H1060" t="s">
        <v>887</v>
      </c>
      <c r="I1060" t="s">
        <v>125</v>
      </c>
      <c r="J1060" t="s">
        <v>582</v>
      </c>
      <c r="K1060" t="s">
        <v>619</v>
      </c>
      <c r="L1060" t="s">
        <v>620</v>
      </c>
      <c r="M1060" t="s">
        <v>568</v>
      </c>
      <c r="N1060" t="s">
        <v>569</v>
      </c>
      <c r="O1060" s="187" t="s">
        <v>139</v>
      </c>
      <c r="P1060" t="s">
        <v>59</v>
      </c>
      <c r="Q1060" t="s">
        <v>466</v>
      </c>
      <c r="R1060" s="185">
        <v>308056.45984615397</v>
      </c>
      <c r="S1060" s="185">
        <v>2053709.73230769</v>
      </c>
      <c r="T1060" s="186">
        <v>17</v>
      </c>
    </row>
    <row r="1061" spans="1:20" x14ac:dyDescent="0.25">
      <c r="A1061" s="198"/>
      <c r="B1061">
        <v>0</v>
      </c>
      <c r="C1061">
        <v>103120753</v>
      </c>
      <c r="D1061">
        <v>255088177</v>
      </c>
      <c r="E1061">
        <v>257801881</v>
      </c>
      <c r="F1061">
        <v>260515585</v>
      </c>
      <c r="G1061" t="s">
        <v>18</v>
      </c>
      <c r="H1061" t="s">
        <v>887</v>
      </c>
      <c r="I1061" t="s">
        <v>125</v>
      </c>
      <c r="J1061" t="s">
        <v>582</v>
      </c>
      <c r="K1061" t="s">
        <v>619</v>
      </c>
      <c r="L1061" t="s">
        <v>620</v>
      </c>
      <c r="M1061" t="s">
        <v>568</v>
      </c>
      <c r="N1061" t="s">
        <v>569</v>
      </c>
      <c r="O1061" s="187" t="s">
        <v>139</v>
      </c>
      <c r="P1061" t="s">
        <v>59</v>
      </c>
      <c r="Q1061" t="s">
        <v>467</v>
      </c>
      <c r="R1061" s="185">
        <v>149789.16369230801</v>
      </c>
      <c r="S1061" s="185">
        <v>748945.81846153899</v>
      </c>
      <c r="T1061" s="186">
        <v>5</v>
      </c>
    </row>
    <row r="1062" spans="1:20" x14ac:dyDescent="0.25">
      <c r="A1062" s="198"/>
      <c r="B1062">
        <v>0</v>
      </c>
      <c r="C1062">
        <v>103120753</v>
      </c>
      <c r="D1062">
        <v>255088177</v>
      </c>
      <c r="E1062">
        <v>257801881</v>
      </c>
      <c r="F1062">
        <v>260515585</v>
      </c>
      <c r="G1062" t="s">
        <v>18</v>
      </c>
      <c r="H1062" t="s">
        <v>887</v>
      </c>
      <c r="I1062" t="s">
        <v>125</v>
      </c>
      <c r="J1062" t="s">
        <v>582</v>
      </c>
      <c r="K1062" t="s">
        <v>619</v>
      </c>
      <c r="L1062" t="s">
        <v>620</v>
      </c>
      <c r="M1062" t="s">
        <v>568</v>
      </c>
      <c r="N1062" t="s">
        <v>569</v>
      </c>
      <c r="O1062" s="187" t="s">
        <v>139</v>
      </c>
      <c r="P1062" t="s">
        <v>59</v>
      </c>
      <c r="Q1062" t="s">
        <v>478</v>
      </c>
      <c r="R1062" s="185">
        <v>60709.091076923098</v>
      </c>
      <c r="S1062" s="185">
        <v>202363.63692307699</v>
      </c>
      <c r="T1062" s="186">
        <v>1</v>
      </c>
    </row>
    <row r="1063" spans="1:20" x14ac:dyDescent="0.25">
      <c r="A1063" s="198"/>
      <c r="B1063">
        <v>0</v>
      </c>
      <c r="C1063">
        <v>103120753</v>
      </c>
      <c r="D1063">
        <v>255088177</v>
      </c>
      <c r="E1063">
        <v>257801881</v>
      </c>
      <c r="F1063">
        <v>260515585</v>
      </c>
      <c r="G1063" t="s">
        <v>18</v>
      </c>
      <c r="H1063" t="s">
        <v>887</v>
      </c>
      <c r="I1063" t="s">
        <v>125</v>
      </c>
      <c r="J1063" t="s">
        <v>582</v>
      </c>
      <c r="K1063" t="s">
        <v>619</v>
      </c>
      <c r="L1063" t="s">
        <v>620</v>
      </c>
      <c r="M1063" t="s">
        <v>568</v>
      </c>
      <c r="N1063" t="s">
        <v>569</v>
      </c>
      <c r="O1063" s="187" t="s">
        <v>139</v>
      </c>
      <c r="P1063" t="s">
        <v>87</v>
      </c>
      <c r="Q1063" t="s">
        <v>472</v>
      </c>
      <c r="R1063" s="185">
        <v>22449.087299999999</v>
      </c>
      <c r="S1063" s="185">
        <v>748302.91</v>
      </c>
      <c r="T1063" s="186">
        <v>9</v>
      </c>
    </row>
    <row r="1064" spans="1:20" x14ac:dyDescent="0.25">
      <c r="A1064" s="198"/>
      <c r="B1064">
        <v>0</v>
      </c>
      <c r="C1064">
        <v>103120753</v>
      </c>
      <c r="D1064">
        <v>255088177</v>
      </c>
      <c r="E1064">
        <v>257801881</v>
      </c>
      <c r="F1064">
        <v>260515585</v>
      </c>
      <c r="G1064" t="s">
        <v>18</v>
      </c>
      <c r="H1064" t="s">
        <v>887</v>
      </c>
      <c r="I1064" t="s">
        <v>125</v>
      </c>
      <c r="J1064" t="s">
        <v>582</v>
      </c>
      <c r="K1064" t="s">
        <v>619</v>
      </c>
      <c r="L1064" t="s">
        <v>620</v>
      </c>
      <c r="M1064" t="s">
        <v>568</v>
      </c>
      <c r="N1064" t="s">
        <v>569</v>
      </c>
      <c r="O1064" s="187" t="s">
        <v>139</v>
      </c>
      <c r="P1064" t="s">
        <v>87</v>
      </c>
      <c r="Q1064" t="s">
        <v>474</v>
      </c>
      <c r="R1064" s="185">
        <v>3052.8573230769198</v>
      </c>
      <c r="S1064" s="185">
        <v>50880.955384615401</v>
      </c>
      <c r="T1064" s="186">
        <v>1</v>
      </c>
    </row>
    <row r="1065" spans="1:20" x14ac:dyDescent="0.25">
      <c r="A1065" s="198"/>
      <c r="B1065">
        <v>0</v>
      </c>
      <c r="C1065">
        <v>103120753</v>
      </c>
      <c r="D1065">
        <v>255088177</v>
      </c>
      <c r="E1065">
        <v>257801881</v>
      </c>
      <c r="F1065">
        <v>260515585</v>
      </c>
      <c r="G1065" t="s">
        <v>18</v>
      </c>
      <c r="H1065" t="s">
        <v>887</v>
      </c>
      <c r="I1065" t="s">
        <v>125</v>
      </c>
      <c r="J1065" t="s">
        <v>582</v>
      </c>
      <c r="K1065" t="s">
        <v>619</v>
      </c>
      <c r="L1065" t="s">
        <v>620</v>
      </c>
      <c r="M1065" t="s">
        <v>568</v>
      </c>
      <c r="N1065" t="s">
        <v>569</v>
      </c>
      <c r="O1065" s="187" t="s">
        <v>139</v>
      </c>
      <c r="P1065" t="s">
        <v>87</v>
      </c>
      <c r="Q1065" t="s">
        <v>471</v>
      </c>
      <c r="R1065" s="185">
        <v>6181.2838153846196</v>
      </c>
      <c r="S1065" s="185">
        <v>77266.047692307693</v>
      </c>
      <c r="T1065" s="186">
        <v>1</v>
      </c>
    </row>
    <row r="1066" spans="1:20" x14ac:dyDescent="0.25">
      <c r="A1066" s="198"/>
      <c r="B1066">
        <v>0</v>
      </c>
      <c r="C1066">
        <v>103120753</v>
      </c>
      <c r="D1066">
        <v>255088177</v>
      </c>
      <c r="E1066">
        <v>257801881</v>
      </c>
      <c r="F1066">
        <v>260515585</v>
      </c>
      <c r="G1066" t="s">
        <v>18</v>
      </c>
      <c r="H1066" t="s">
        <v>887</v>
      </c>
      <c r="I1066" t="s">
        <v>125</v>
      </c>
      <c r="J1066" t="s">
        <v>582</v>
      </c>
      <c r="K1066" t="s">
        <v>619</v>
      </c>
      <c r="L1066" t="s">
        <v>620</v>
      </c>
      <c r="M1066" t="s">
        <v>568</v>
      </c>
      <c r="N1066" t="s">
        <v>569</v>
      </c>
      <c r="O1066" s="187" t="s">
        <v>139</v>
      </c>
      <c r="P1066" t="s">
        <v>87</v>
      </c>
      <c r="Q1066" t="s">
        <v>475</v>
      </c>
      <c r="R1066" s="185">
        <v>55772.055484615303</v>
      </c>
      <c r="S1066" s="185">
        <v>619689.50538461504</v>
      </c>
      <c r="T1066" s="186">
        <v>7</v>
      </c>
    </row>
    <row r="1067" spans="1:20" x14ac:dyDescent="0.25">
      <c r="A1067" s="198"/>
      <c r="B1067">
        <v>0</v>
      </c>
      <c r="C1067">
        <v>103120753</v>
      </c>
      <c r="D1067">
        <v>255088177</v>
      </c>
      <c r="E1067">
        <v>257801881</v>
      </c>
      <c r="F1067">
        <v>260515585</v>
      </c>
      <c r="G1067" t="s">
        <v>18</v>
      </c>
      <c r="H1067" t="s">
        <v>887</v>
      </c>
      <c r="I1067" t="s">
        <v>125</v>
      </c>
      <c r="J1067" t="s">
        <v>582</v>
      </c>
      <c r="K1067" t="s">
        <v>619</v>
      </c>
      <c r="L1067" t="s">
        <v>620</v>
      </c>
      <c r="M1067" t="s">
        <v>568</v>
      </c>
      <c r="N1067" t="s">
        <v>569</v>
      </c>
      <c r="O1067" s="187" t="s">
        <v>139</v>
      </c>
      <c r="P1067" t="s">
        <v>87</v>
      </c>
      <c r="Q1067" t="s">
        <v>465</v>
      </c>
      <c r="R1067" s="185">
        <v>29140.378461538399</v>
      </c>
      <c r="S1067" s="185">
        <v>291403.784615385</v>
      </c>
      <c r="T1067" s="186">
        <v>3</v>
      </c>
    </row>
    <row r="1068" spans="1:20" x14ac:dyDescent="0.25">
      <c r="A1068" s="198"/>
      <c r="B1068">
        <v>0</v>
      </c>
      <c r="C1068">
        <v>103120753</v>
      </c>
      <c r="D1068">
        <v>255088177</v>
      </c>
      <c r="E1068">
        <v>257801881</v>
      </c>
      <c r="F1068">
        <v>260515585</v>
      </c>
      <c r="G1068" t="s">
        <v>18</v>
      </c>
      <c r="H1068" t="s">
        <v>887</v>
      </c>
      <c r="I1068" t="s">
        <v>125</v>
      </c>
      <c r="J1068" t="s">
        <v>582</v>
      </c>
      <c r="K1068" t="s">
        <v>619</v>
      </c>
      <c r="L1068" t="s">
        <v>620</v>
      </c>
      <c r="M1068" t="s">
        <v>568</v>
      </c>
      <c r="N1068" t="s">
        <v>569</v>
      </c>
      <c r="O1068" s="187" t="s">
        <v>139</v>
      </c>
      <c r="P1068" t="s">
        <v>87</v>
      </c>
      <c r="Q1068" t="s">
        <v>476</v>
      </c>
      <c r="R1068" s="185">
        <v>110158.744384615</v>
      </c>
      <c r="S1068" s="185">
        <v>1101587.4438461501</v>
      </c>
      <c r="T1068" s="186">
        <v>10</v>
      </c>
    </row>
    <row r="1069" spans="1:20" x14ac:dyDescent="0.25">
      <c r="A1069" s="198"/>
      <c r="B1069">
        <v>0</v>
      </c>
      <c r="C1069">
        <v>103120753</v>
      </c>
      <c r="D1069">
        <v>255088177</v>
      </c>
      <c r="E1069">
        <v>257801881</v>
      </c>
      <c r="F1069">
        <v>260515585</v>
      </c>
      <c r="G1069" t="s">
        <v>18</v>
      </c>
      <c r="H1069" t="s">
        <v>887</v>
      </c>
      <c r="I1069" t="s">
        <v>125</v>
      </c>
      <c r="J1069" t="s">
        <v>582</v>
      </c>
      <c r="K1069" t="s">
        <v>619</v>
      </c>
      <c r="L1069" t="s">
        <v>620</v>
      </c>
      <c r="M1069" t="s">
        <v>568</v>
      </c>
      <c r="N1069" t="s">
        <v>569</v>
      </c>
      <c r="O1069" s="187" t="s">
        <v>139</v>
      </c>
      <c r="P1069" t="s">
        <v>87</v>
      </c>
      <c r="Q1069" t="s">
        <v>466</v>
      </c>
      <c r="R1069" s="185">
        <v>93841.156615384694</v>
      </c>
      <c r="S1069" s="185">
        <v>625607.71076923097</v>
      </c>
      <c r="T1069" s="186">
        <v>5</v>
      </c>
    </row>
    <row r="1070" spans="1:20" x14ac:dyDescent="0.25">
      <c r="A1070" s="198"/>
      <c r="B1070">
        <v>0</v>
      </c>
      <c r="C1070">
        <v>103120753</v>
      </c>
      <c r="D1070">
        <v>255088177</v>
      </c>
      <c r="E1070">
        <v>257801881</v>
      </c>
      <c r="F1070">
        <v>276797809</v>
      </c>
      <c r="G1070" t="s">
        <v>18</v>
      </c>
      <c r="H1070" t="s">
        <v>887</v>
      </c>
      <c r="I1070" t="s">
        <v>125</v>
      </c>
      <c r="J1070" t="s">
        <v>582</v>
      </c>
      <c r="K1070" t="s">
        <v>619</v>
      </c>
      <c r="L1070" t="s">
        <v>620</v>
      </c>
      <c r="M1070" t="s">
        <v>361</v>
      </c>
      <c r="N1070" t="s">
        <v>805</v>
      </c>
      <c r="O1070" s="187" t="s">
        <v>139</v>
      </c>
      <c r="P1070" t="s">
        <v>59</v>
      </c>
      <c r="Q1070" t="s">
        <v>472</v>
      </c>
      <c r="R1070" s="185">
        <v>300075.20850000001</v>
      </c>
      <c r="S1070" s="185">
        <v>10002506.949999999</v>
      </c>
      <c r="T1070" s="186">
        <v>100</v>
      </c>
    </row>
    <row r="1071" spans="1:20" x14ac:dyDescent="0.25">
      <c r="A1071" s="198"/>
      <c r="B1071">
        <v>0</v>
      </c>
      <c r="C1071">
        <v>103120753</v>
      </c>
      <c r="D1071">
        <v>255088177</v>
      </c>
      <c r="E1071">
        <v>257801881</v>
      </c>
      <c r="F1071">
        <v>276797809</v>
      </c>
      <c r="G1071" t="s">
        <v>18</v>
      </c>
      <c r="H1071" t="s">
        <v>887</v>
      </c>
      <c r="I1071" t="s">
        <v>125</v>
      </c>
      <c r="J1071" t="s">
        <v>582</v>
      </c>
      <c r="K1071" t="s">
        <v>619</v>
      </c>
      <c r="L1071" t="s">
        <v>620</v>
      </c>
      <c r="M1071" t="s">
        <v>361</v>
      </c>
      <c r="N1071" t="s">
        <v>805</v>
      </c>
      <c r="O1071" s="187" t="s">
        <v>139</v>
      </c>
      <c r="P1071" t="s">
        <v>59</v>
      </c>
      <c r="Q1071" t="s">
        <v>474</v>
      </c>
      <c r="R1071" s="185">
        <v>6605.8553538461601</v>
      </c>
      <c r="S1071" s="185">
        <v>110097.58923076899</v>
      </c>
      <c r="T1071" s="186">
        <v>2</v>
      </c>
    </row>
    <row r="1072" spans="1:20" x14ac:dyDescent="0.25">
      <c r="A1072" s="198"/>
      <c r="B1072">
        <v>0</v>
      </c>
      <c r="C1072">
        <v>103120753</v>
      </c>
      <c r="D1072">
        <v>255088177</v>
      </c>
      <c r="E1072">
        <v>257801881</v>
      </c>
      <c r="F1072">
        <v>276797809</v>
      </c>
      <c r="G1072" t="s">
        <v>18</v>
      </c>
      <c r="H1072" t="s">
        <v>887</v>
      </c>
      <c r="I1072" t="s">
        <v>125</v>
      </c>
      <c r="J1072" t="s">
        <v>582</v>
      </c>
      <c r="K1072" t="s">
        <v>619</v>
      </c>
      <c r="L1072" t="s">
        <v>620</v>
      </c>
      <c r="M1072" t="s">
        <v>361</v>
      </c>
      <c r="N1072" t="s">
        <v>805</v>
      </c>
      <c r="O1072" s="187" t="s">
        <v>139</v>
      </c>
      <c r="P1072" t="s">
        <v>59</v>
      </c>
      <c r="Q1072" t="s">
        <v>465</v>
      </c>
      <c r="R1072" s="185">
        <v>354660.30589230801</v>
      </c>
      <c r="S1072" s="185">
        <v>3546603.0589230801</v>
      </c>
      <c r="T1072" s="186">
        <v>31</v>
      </c>
    </row>
    <row r="1073" spans="1:20" x14ac:dyDescent="0.25">
      <c r="A1073" s="198"/>
      <c r="B1073">
        <v>0</v>
      </c>
      <c r="C1073">
        <v>103120753</v>
      </c>
      <c r="D1073">
        <v>255088177</v>
      </c>
      <c r="E1073">
        <v>257801881</v>
      </c>
      <c r="F1073">
        <v>276797809</v>
      </c>
      <c r="G1073" t="s">
        <v>18</v>
      </c>
      <c r="H1073" t="s">
        <v>887</v>
      </c>
      <c r="I1073" t="s">
        <v>125</v>
      </c>
      <c r="J1073" t="s">
        <v>582</v>
      </c>
      <c r="K1073" t="s">
        <v>619</v>
      </c>
      <c r="L1073" t="s">
        <v>620</v>
      </c>
      <c r="M1073" t="s">
        <v>361</v>
      </c>
      <c r="N1073" t="s">
        <v>805</v>
      </c>
      <c r="O1073" s="187" t="s">
        <v>139</v>
      </c>
      <c r="P1073" t="s">
        <v>59</v>
      </c>
      <c r="Q1073" t="s">
        <v>476</v>
      </c>
      <c r="R1073" s="185">
        <v>135920.289307692</v>
      </c>
      <c r="S1073" s="185">
        <v>1359202.89307692</v>
      </c>
      <c r="T1073" s="186">
        <v>11</v>
      </c>
    </row>
    <row r="1074" spans="1:20" x14ac:dyDescent="0.25">
      <c r="A1074" s="198"/>
      <c r="B1074">
        <v>0</v>
      </c>
      <c r="C1074">
        <v>103120753</v>
      </c>
      <c r="D1074">
        <v>255088177</v>
      </c>
      <c r="E1074">
        <v>257801881</v>
      </c>
      <c r="F1074">
        <v>276797809</v>
      </c>
      <c r="G1074" t="s">
        <v>18</v>
      </c>
      <c r="H1074" t="s">
        <v>887</v>
      </c>
      <c r="I1074" t="s">
        <v>125</v>
      </c>
      <c r="J1074" t="s">
        <v>582</v>
      </c>
      <c r="K1074" t="s">
        <v>619</v>
      </c>
      <c r="L1074" t="s">
        <v>620</v>
      </c>
      <c r="M1074" t="s">
        <v>361</v>
      </c>
      <c r="N1074" t="s">
        <v>805</v>
      </c>
      <c r="O1074" s="187" t="s">
        <v>139</v>
      </c>
      <c r="P1074" t="s">
        <v>59</v>
      </c>
      <c r="Q1074" t="s">
        <v>467</v>
      </c>
      <c r="R1074" s="185">
        <v>217973.21076923099</v>
      </c>
      <c r="S1074" s="185">
        <v>1089866.0538461499</v>
      </c>
      <c r="T1074" s="186">
        <v>7</v>
      </c>
    </row>
    <row r="1075" spans="1:20" x14ac:dyDescent="0.25">
      <c r="A1075" s="198"/>
      <c r="B1075">
        <v>0</v>
      </c>
      <c r="C1075">
        <v>103120753</v>
      </c>
      <c r="D1075">
        <v>255088177</v>
      </c>
      <c r="E1075">
        <v>257801881</v>
      </c>
      <c r="F1075">
        <v>276797809</v>
      </c>
      <c r="G1075" t="s">
        <v>18</v>
      </c>
      <c r="H1075" t="s">
        <v>887</v>
      </c>
      <c r="I1075" t="s">
        <v>125</v>
      </c>
      <c r="J1075" t="s">
        <v>582</v>
      </c>
      <c r="K1075" t="s">
        <v>619</v>
      </c>
      <c r="L1075" t="s">
        <v>620</v>
      </c>
      <c r="M1075" t="s">
        <v>361</v>
      </c>
      <c r="N1075" t="s">
        <v>805</v>
      </c>
      <c r="O1075" s="187" t="s">
        <v>139</v>
      </c>
      <c r="P1075" t="s">
        <v>59</v>
      </c>
      <c r="Q1075" t="s">
        <v>469</v>
      </c>
      <c r="R1075" s="185">
        <v>88322.518846153893</v>
      </c>
      <c r="S1075" s="185">
        <v>252350.05384615401</v>
      </c>
      <c r="T1075" s="186">
        <v>1</v>
      </c>
    </row>
    <row r="1076" spans="1:20" x14ac:dyDescent="0.25">
      <c r="A1076" s="198"/>
      <c r="B1076">
        <v>0</v>
      </c>
      <c r="C1076">
        <v>103120753</v>
      </c>
      <c r="D1076">
        <v>255088177</v>
      </c>
      <c r="E1076">
        <v>257801881</v>
      </c>
      <c r="F1076">
        <v>276797809</v>
      </c>
      <c r="G1076" t="s">
        <v>18</v>
      </c>
      <c r="H1076" t="s">
        <v>887</v>
      </c>
      <c r="I1076" t="s">
        <v>125</v>
      </c>
      <c r="J1076" t="s">
        <v>582</v>
      </c>
      <c r="K1076" t="s">
        <v>619</v>
      </c>
      <c r="L1076" t="s">
        <v>620</v>
      </c>
      <c r="M1076" t="s">
        <v>361</v>
      </c>
      <c r="N1076" t="s">
        <v>805</v>
      </c>
      <c r="O1076" s="187" t="s">
        <v>139</v>
      </c>
      <c r="P1076" t="s">
        <v>87</v>
      </c>
      <c r="Q1076" t="s">
        <v>472</v>
      </c>
      <c r="R1076" s="185">
        <v>54882.377399999998</v>
      </c>
      <c r="S1076" s="185">
        <v>1829412.58</v>
      </c>
      <c r="T1076" s="186">
        <v>22</v>
      </c>
    </row>
    <row r="1077" spans="1:20" x14ac:dyDescent="0.25">
      <c r="A1077" s="198"/>
      <c r="B1077">
        <v>0</v>
      </c>
      <c r="C1077">
        <v>103120753</v>
      </c>
      <c r="D1077">
        <v>255088177</v>
      </c>
      <c r="E1077">
        <v>257801881</v>
      </c>
      <c r="F1077">
        <v>276797809</v>
      </c>
      <c r="G1077" t="s">
        <v>18</v>
      </c>
      <c r="H1077" t="s">
        <v>887</v>
      </c>
      <c r="I1077" t="s">
        <v>125</v>
      </c>
      <c r="J1077" t="s">
        <v>582</v>
      </c>
      <c r="K1077" t="s">
        <v>619</v>
      </c>
      <c r="L1077" t="s">
        <v>620</v>
      </c>
      <c r="M1077" t="s">
        <v>361</v>
      </c>
      <c r="N1077" t="s">
        <v>805</v>
      </c>
      <c r="O1077" s="187" t="s">
        <v>139</v>
      </c>
      <c r="P1077" t="s">
        <v>87</v>
      </c>
      <c r="Q1077" t="s">
        <v>475</v>
      </c>
      <c r="R1077" s="185">
        <v>7139.5019307692301</v>
      </c>
      <c r="S1077" s="185">
        <v>79327.799230769204</v>
      </c>
      <c r="T1077" s="186">
        <v>1</v>
      </c>
    </row>
    <row r="1078" spans="1:20" x14ac:dyDescent="0.25">
      <c r="A1078" s="198"/>
      <c r="B1078">
        <v>0</v>
      </c>
      <c r="C1078">
        <v>103120753</v>
      </c>
      <c r="D1078">
        <v>255088177</v>
      </c>
      <c r="E1078">
        <v>257801881</v>
      </c>
      <c r="F1078">
        <v>276797809</v>
      </c>
      <c r="G1078" t="s">
        <v>18</v>
      </c>
      <c r="H1078" t="s">
        <v>887</v>
      </c>
      <c r="I1078" t="s">
        <v>125</v>
      </c>
      <c r="J1078" t="s">
        <v>582</v>
      </c>
      <c r="K1078" t="s">
        <v>619</v>
      </c>
      <c r="L1078" t="s">
        <v>620</v>
      </c>
      <c r="M1078" t="s">
        <v>361</v>
      </c>
      <c r="N1078" t="s">
        <v>805</v>
      </c>
      <c r="O1078" s="187" t="s">
        <v>139</v>
      </c>
      <c r="P1078" t="s">
        <v>87</v>
      </c>
      <c r="Q1078" t="s">
        <v>465</v>
      </c>
      <c r="R1078" s="185">
        <v>79100.139869230698</v>
      </c>
      <c r="S1078" s="185">
        <v>791001.39869230799</v>
      </c>
      <c r="T1078" s="186">
        <v>6</v>
      </c>
    </row>
    <row r="1079" spans="1:20" x14ac:dyDescent="0.25">
      <c r="A1079" s="198"/>
      <c r="B1079">
        <v>0</v>
      </c>
      <c r="C1079">
        <v>103120753</v>
      </c>
      <c r="D1079">
        <v>255088177</v>
      </c>
      <c r="E1079">
        <v>257801881</v>
      </c>
      <c r="F1079">
        <v>276797809</v>
      </c>
      <c r="G1079" t="s">
        <v>18</v>
      </c>
      <c r="H1079" t="s">
        <v>887</v>
      </c>
      <c r="I1079" t="s">
        <v>125</v>
      </c>
      <c r="J1079" t="s">
        <v>582</v>
      </c>
      <c r="K1079" t="s">
        <v>619</v>
      </c>
      <c r="L1079" t="s">
        <v>620</v>
      </c>
      <c r="M1079" t="s">
        <v>361</v>
      </c>
      <c r="N1079" t="s">
        <v>805</v>
      </c>
      <c r="O1079" s="187" t="s">
        <v>139</v>
      </c>
      <c r="P1079" t="s">
        <v>87</v>
      </c>
      <c r="Q1079" t="s">
        <v>476</v>
      </c>
      <c r="R1079" s="185">
        <v>49520.222692307703</v>
      </c>
      <c r="S1079" s="185">
        <v>495202.22692307702</v>
      </c>
      <c r="T1079" s="186">
        <v>4</v>
      </c>
    </row>
    <row r="1080" spans="1:20" x14ac:dyDescent="0.25">
      <c r="A1080" s="198"/>
      <c r="B1080">
        <v>0</v>
      </c>
      <c r="C1080">
        <v>103120753</v>
      </c>
      <c r="D1080">
        <v>255088177</v>
      </c>
      <c r="E1080">
        <v>257801881</v>
      </c>
      <c r="F1080">
        <v>276797809</v>
      </c>
      <c r="G1080" t="s">
        <v>18</v>
      </c>
      <c r="H1080" t="s">
        <v>887</v>
      </c>
      <c r="I1080" t="s">
        <v>125</v>
      </c>
      <c r="J1080" t="s">
        <v>582</v>
      </c>
      <c r="K1080" t="s">
        <v>619</v>
      </c>
      <c r="L1080" t="s">
        <v>620</v>
      </c>
      <c r="M1080" t="s">
        <v>361</v>
      </c>
      <c r="N1080" t="s">
        <v>805</v>
      </c>
      <c r="O1080" s="187" t="s">
        <v>139</v>
      </c>
      <c r="P1080" t="s">
        <v>87</v>
      </c>
      <c r="Q1080" t="s">
        <v>467</v>
      </c>
      <c r="R1080" s="185">
        <v>35736.9184615384</v>
      </c>
      <c r="S1080" s="185">
        <v>178684.59230769199</v>
      </c>
      <c r="T1080" s="186">
        <v>1</v>
      </c>
    </row>
    <row r="1081" spans="1:20" x14ac:dyDescent="0.25">
      <c r="A1081" s="198"/>
      <c r="B1081">
        <v>0</v>
      </c>
      <c r="C1081">
        <v>103120753</v>
      </c>
      <c r="D1081">
        <v>255088177</v>
      </c>
      <c r="E1081">
        <v>257801881</v>
      </c>
      <c r="F1081">
        <v>320217073</v>
      </c>
      <c r="G1081" t="s">
        <v>18</v>
      </c>
      <c r="H1081" t="s">
        <v>887</v>
      </c>
      <c r="I1081" t="s">
        <v>125</v>
      </c>
      <c r="J1081" t="s">
        <v>582</v>
      </c>
      <c r="K1081" t="s">
        <v>619</v>
      </c>
      <c r="L1081" t="s">
        <v>620</v>
      </c>
      <c r="M1081" t="s">
        <v>246</v>
      </c>
      <c r="N1081" t="s">
        <v>572</v>
      </c>
      <c r="O1081" s="187" t="s">
        <v>139</v>
      </c>
      <c r="P1081" t="s">
        <v>59</v>
      </c>
      <c r="Q1081" t="s">
        <v>472</v>
      </c>
      <c r="R1081" s="185">
        <v>491849.68320000003</v>
      </c>
      <c r="S1081" s="185">
        <v>16394989.439999999</v>
      </c>
      <c r="T1081" s="186">
        <v>170</v>
      </c>
    </row>
    <row r="1082" spans="1:20" x14ac:dyDescent="0.25">
      <c r="A1082" s="198"/>
      <c r="B1082">
        <v>0</v>
      </c>
      <c r="C1082">
        <v>103120753</v>
      </c>
      <c r="D1082">
        <v>255088177</v>
      </c>
      <c r="E1082">
        <v>257801881</v>
      </c>
      <c r="F1082">
        <v>320217073</v>
      </c>
      <c r="G1082" t="s">
        <v>18</v>
      </c>
      <c r="H1082" t="s">
        <v>887</v>
      </c>
      <c r="I1082" t="s">
        <v>125</v>
      </c>
      <c r="J1082" t="s">
        <v>582</v>
      </c>
      <c r="K1082" t="s">
        <v>619</v>
      </c>
      <c r="L1082" t="s">
        <v>620</v>
      </c>
      <c r="M1082" t="s">
        <v>246</v>
      </c>
      <c r="N1082" t="s">
        <v>572</v>
      </c>
      <c r="O1082" s="187" t="s">
        <v>139</v>
      </c>
      <c r="P1082" t="s">
        <v>59</v>
      </c>
      <c r="Q1082" t="s">
        <v>474</v>
      </c>
      <c r="R1082" s="185">
        <v>26619.276923076901</v>
      </c>
      <c r="S1082" s="185">
        <v>443654.61538461503</v>
      </c>
      <c r="T1082" s="186">
        <v>8</v>
      </c>
    </row>
    <row r="1083" spans="1:20" x14ac:dyDescent="0.25">
      <c r="A1083" s="198"/>
      <c r="B1083">
        <v>0</v>
      </c>
      <c r="C1083">
        <v>103120753</v>
      </c>
      <c r="D1083">
        <v>255088177</v>
      </c>
      <c r="E1083">
        <v>257801881</v>
      </c>
      <c r="F1083">
        <v>320217073</v>
      </c>
      <c r="G1083" t="s">
        <v>18</v>
      </c>
      <c r="H1083" t="s">
        <v>887</v>
      </c>
      <c r="I1083" t="s">
        <v>125</v>
      </c>
      <c r="J1083" t="s">
        <v>582</v>
      </c>
      <c r="K1083" t="s">
        <v>619</v>
      </c>
      <c r="L1083" t="s">
        <v>620</v>
      </c>
      <c r="M1083" t="s">
        <v>246</v>
      </c>
      <c r="N1083" t="s">
        <v>572</v>
      </c>
      <c r="O1083" s="187" t="s">
        <v>139</v>
      </c>
      <c r="P1083" t="s">
        <v>59</v>
      </c>
      <c r="Q1083" t="s">
        <v>475</v>
      </c>
      <c r="R1083" s="185">
        <v>15100.293669230799</v>
      </c>
      <c r="S1083" s="185">
        <v>167781.04076923101</v>
      </c>
      <c r="T1083" s="186">
        <v>2</v>
      </c>
    </row>
    <row r="1084" spans="1:20" x14ac:dyDescent="0.25">
      <c r="A1084" s="198"/>
      <c r="B1084">
        <v>0</v>
      </c>
      <c r="C1084">
        <v>103120753</v>
      </c>
      <c r="D1084">
        <v>255088177</v>
      </c>
      <c r="E1084">
        <v>257801881</v>
      </c>
      <c r="F1084">
        <v>320217073</v>
      </c>
      <c r="G1084" t="s">
        <v>18</v>
      </c>
      <c r="H1084" t="s">
        <v>887</v>
      </c>
      <c r="I1084" t="s">
        <v>125</v>
      </c>
      <c r="J1084" t="s">
        <v>582</v>
      </c>
      <c r="K1084" t="s">
        <v>619</v>
      </c>
      <c r="L1084" t="s">
        <v>620</v>
      </c>
      <c r="M1084" t="s">
        <v>246</v>
      </c>
      <c r="N1084" t="s">
        <v>572</v>
      </c>
      <c r="O1084" s="187" t="s">
        <v>139</v>
      </c>
      <c r="P1084" t="s">
        <v>59</v>
      </c>
      <c r="Q1084" t="s">
        <v>465</v>
      </c>
      <c r="R1084" s="185">
        <v>613889.94426153798</v>
      </c>
      <c r="S1084" s="185">
        <v>6138899.4426153898</v>
      </c>
      <c r="T1084" s="186">
        <v>57</v>
      </c>
    </row>
    <row r="1085" spans="1:20" x14ac:dyDescent="0.25">
      <c r="A1085" s="198"/>
      <c r="B1085">
        <v>0</v>
      </c>
      <c r="C1085">
        <v>103120753</v>
      </c>
      <c r="D1085">
        <v>255088177</v>
      </c>
      <c r="E1085">
        <v>257801881</v>
      </c>
      <c r="F1085">
        <v>320217073</v>
      </c>
      <c r="G1085" t="s">
        <v>18</v>
      </c>
      <c r="H1085" t="s">
        <v>887</v>
      </c>
      <c r="I1085" t="s">
        <v>125</v>
      </c>
      <c r="J1085" t="s">
        <v>582</v>
      </c>
      <c r="K1085" t="s">
        <v>619</v>
      </c>
      <c r="L1085" t="s">
        <v>620</v>
      </c>
      <c r="M1085" t="s">
        <v>246</v>
      </c>
      <c r="N1085" t="s">
        <v>572</v>
      </c>
      <c r="O1085" s="187" t="s">
        <v>139</v>
      </c>
      <c r="P1085" t="s">
        <v>59</v>
      </c>
      <c r="Q1085" t="s">
        <v>476</v>
      </c>
      <c r="R1085" s="185">
        <v>186166.035076923</v>
      </c>
      <c r="S1085" s="185">
        <v>1861660.3507692299</v>
      </c>
      <c r="T1085" s="186">
        <v>17</v>
      </c>
    </row>
    <row r="1086" spans="1:20" x14ac:dyDescent="0.25">
      <c r="A1086" s="198"/>
      <c r="B1086">
        <v>0</v>
      </c>
      <c r="C1086">
        <v>103120753</v>
      </c>
      <c r="D1086">
        <v>255088177</v>
      </c>
      <c r="E1086">
        <v>257801881</v>
      </c>
      <c r="F1086">
        <v>320217073</v>
      </c>
      <c r="G1086" t="s">
        <v>18</v>
      </c>
      <c r="H1086" t="s">
        <v>887</v>
      </c>
      <c r="I1086" t="s">
        <v>125</v>
      </c>
      <c r="J1086" t="s">
        <v>582</v>
      </c>
      <c r="K1086" t="s">
        <v>619</v>
      </c>
      <c r="L1086" t="s">
        <v>620</v>
      </c>
      <c r="M1086" t="s">
        <v>246</v>
      </c>
      <c r="N1086" t="s">
        <v>572</v>
      </c>
      <c r="O1086" s="187" t="s">
        <v>139</v>
      </c>
      <c r="P1086" t="s">
        <v>59</v>
      </c>
      <c r="Q1086" t="s">
        <v>467</v>
      </c>
      <c r="R1086" s="185">
        <v>157433.805692308</v>
      </c>
      <c r="S1086" s="185">
        <v>787169.02846153802</v>
      </c>
      <c r="T1086" s="186">
        <v>5</v>
      </c>
    </row>
    <row r="1087" spans="1:20" x14ac:dyDescent="0.25">
      <c r="A1087" s="198"/>
      <c r="B1087">
        <v>0</v>
      </c>
      <c r="C1087">
        <v>103120753</v>
      </c>
      <c r="D1087">
        <v>255088177</v>
      </c>
      <c r="E1087">
        <v>257801881</v>
      </c>
      <c r="F1087">
        <v>320217073</v>
      </c>
      <c r="G1087" t="s">
        <v>18</v>
      </c>
      <c r="H1087" t="s">
        <v>887</v>
      </c>
      <c r="I1087" t="s">
        <v>125</v>
      </c>
      <c r="J1087" t="s">
        <v>582</v>
      </c>
      <c r="K1087" t="s">
        <v>619</v>
      </c>
      <c r="L1087" t="s">
        <v>620</v>
      </c>
      <c r="M1087" t="s">
        <v>246</v>
      </c>
      <c r="N1087" t="s">
        <v>572</v>
      </c>
      <c r="O1087" s="187" t="s">
        <v>139</v>
      </c>
      <c r="P1087" t="s">
        <v>59</v>
      </c>
      <c r="Q1087" t="s">
        <v>478</v>
      </c>
      <c r="R1087" s="185">
        <v>56723.141076923101</v>
      </c>
      <c r="S1087" s="185">
        <v>189077.13692307699</v>
      </c>
      <c r="T1087" s="186">
        <v>1</v>
      </c>
    </row>
    <row r="1088" spans="1:20" x14ac:dyDescent="0.25">
      <c r="A1088" s="198"/>
      <c r="B1088">
        <v>0</v>
      </c>
      <c r="C1088">
        <v>103120753</v>
      </c>
      <c r="D1088">
        <v>255088177</v>
      </c>
      <c r="E1088">
        <v>257801881</v>
      </c>
      <c r="F1088">
        <v>320217073</v>
      </c>
      <c r="G1088" t="s">
        <v>18</v>
      </c>
      <c r="H1088" t="s">
        <v>887</v>
      </c>
      <c r="I1088" t="s">
        <v>125</v>
      </c>
      <c r="J1088" t="s">
        <v>582</v>
      </c>
      <c r="K1088" t="s">
        <v>619</v>
      </c>
      <c r="L1088" t="s">
        <v>620</v>
      </c>
      <c r="M1088" t="s">
        <v>246</v>
      </c>
      <c r="N1088" t="s">
        <v>572</v>
      </c>
      <c r="O1088" s="187" t="s">
        <v>139</v>
      </c>
      <c r="P1088" t="s">
        <v>87</v>
      </c>
      <c r="Q1088" t="s">
        <v>472</v>
      </c>
      <c r="R1088" s="185">
        <v>123544.92690000001</v>
      </c>
      <c r="S1088" s="185">
        <v>4118164.23</v>
      </c>
      <c r="T1088" s="186">
        <v>48</v>
      </c>
    </row>
    <row r="1089" spans="1:20" x14ac:dyDescent="0.25">
      <c r="A1089" s="198"/>
      <c r="B1089">
        <v>0</v>
      </c>
      <c r="C1089">
        <v>103120753</v>
      </c>
      <c r="D1089">
        <v>255088177</v>
      </c>
      <c r="E1089">
        <v>257801881</v>
      </c>
      <c r="F1089">
        <v>320217073</v>
      </c>
      <c r="G1089" t="s">
        <v>18</v>
      </c>
      <c r="H1089" t="s">
        <v>887</v>
      </c>
      <c r="I1089" t="s">
        <v>125</v>
      </c>
      <c r="J1089" t="s">
        <v>582</v>
      </c>
      <c r="K1089" t="s">
        <v>619</v>
      </c>
      <c r="L1089" t="s">
        <v>620</v>
      </c>
      <c r="M1089" t="s">
        <v>246</v>
      </c>
      <c r="N1089" t="s">
        <v>572</v>
      </c>
      <c r="O1089" s="187" t="s">
        <v>139</v>
      </c>
      <c r="P1089" t="s">
        <v>87</v>
      </c>
      <c r="Q1089" t="s">
        <v>473</v>
      </c>
      <c r="R1089" s="185">
        <v>2606.0513846153799</v>
      </c>
      <c r="S1089" s="185">
        <v>52121.027692307704</v>
      </c>
      <c r="T1089" s="186">
        <v>1</v>
      </c>
    </row>
    <row r="1090" spans="1:20" x14ac:dyDescent="0.25">
      <c r="A1090" s="198"/>
      <c r="B1090">
        <v>0</v>
      </c>
      <c r="C1090">
        <v>103120753</v>
      </c>
      <c r="D1090">
        <v>255088177</v>
      </c>
      <c r="E1090">
        <v>257801881</v>
      </c>
      <c r="F1090">
        <v>320217073</v>
      </c>
      <c r="G1090" t="s">
        <v>18</v>
      </c>
      <c r="H1090" t="s">
        <v>887</v>
      </c>
      <c r="I1090" t="s">
        <v>125</v>
      </c>
      <c r="J1090" t="s">
        <v>582</v>
      </c>
      <c r="K1090" t="s">
        <v>619</v>
      </c>
      <c r="L1090" t="s">
        <v>620</v>
      </c>
      <c r="M1090" t="s">
        <v>246</v>
      </c>
      <c r="N1090" t="s">
        <v>572</v>
      </c>
      <c r="O1090" s="187" t="s">
        <v>139</v>
      </c>
      <c r="P1090" t="s">
        <v>87</v>
      </c>
      <c r="Q1090" t="s">
        <v>474</v>
      </c>
      <c r="R1090" s="185">
        <v>521.22239999999999</v>
      </c>
      <c r="S1090" s="185">
        <v>8687.0400000000009</v>
      </c>
      <c r="T1090" s="186">
        <v>1</v>
      </c>
    </row>
    <row r="1091" spans="1:20" x14ac:dyDescent="0.25">
      <c r="A1091" s="198"/>
      <c r="B1091">
        <v>0</v>
      </c>
      <c r="C1091">
        <v>103120753</v>
      </c>
      <c r="D1091">
        <v>255088177</v>
      </c>
      <c r="E1091">
        <v>257801881</v>
      </c>
      <c r="F1091">
        <v>320217073</v>
      </c>
      <c r="G1091" t="s">
        <v>18</v>
      </c>
      <c r="H1091" t="s">
        <v>887</v>
      </c>
      <c r="I1091" t="s">
        <v>125</v>
      </c>
      <c r="J1091" t="s">
        <v>582</v>
      </c>
      <c r="K1091" t="s">
        <v>619</v>
      </c>
      <c r="L1091" t="s">
        <v>620</v>
      </c>
      <c r="M1091" t="s">
        <v>246</v>
      </c>
      <c r="N1091" t="s">
        <v>572</v>
      </c>
      <c r="O1091" s="187" t="s">
        <v>139</v>
      </c>
      <c r="P1091" t="s">
        <v>87</v>
      </c>
      <c r="Q1091" t="s">
        <v>465</v>
      </c>
      <c r="R1091" s="185">
        <v>175032.33549230799</v>
      </c>
      <c r="S1091" s="185">
        <v>1750323.35492308</v>
      </c>
      <c r="T1091" s="186">
        <v>16</v>
      </c>
    </row>
    <row r="1092" spans="1:20" x14ac:dyDescent="0.25">
      <c r="A1092" s="198"/>
      <c r="B1092">
        <v>0</v>
      </c>
      <c r="C1092">
        <v>103120753</v>
      </c>
      <c r="D1092">
        <v>255088177</v>
      </c>
      <c r="E1092">
        <v>257801881</v>
      </c>
      <c r="F1092">
        <v>320217073</v>
      </c>
      <c r="G1092" t="s">
        <v>18</v>
      </c>
      <c r="H1092" t="s">
        <v>887</v>
      </c>
      <c r="I1092" t="s">
        <v>125</v>
      </c>
      <c r="J1092" t="s">
        <v>582</v>
      </c>
      <c r="K1092" t="s">
        <v>619</v>
      </c>
      <c r="L1092" t="s">
        <v>620</v>
      </c>
      <c r="M1092" t="s">
        <v>246</v>
      </c>
      <c r="N1092" t="s">
        <v>572</v>
      </c>
      <c r="O1092" s="187" t="s">
        <v>139</v>
      </c>
      <c r="P1092" t="s">
        <v>87</v>
      </c>
      <c r="Q1092" t="s">
        <v>476</v>
      </c>
      <c r="R1092" s="185">
        <v>59499.121846153903</v>
      </c>
      <c r="S1092" s="185">
        <v>594991.21846153797</v>
      </c>
      <c r="T1092" s="186">
        <v>5</v>
      </c>
    </row>
    <row r="1093" spans="1:20" x14ac:dyDescent="0.25">
      <c r="A1093" s="198"/>
      <c r="B1093">
        <v>0</v>
      </c>
      <c r="C1093">
        <v>103120753</v>
      </c>
      <c r="D1093">
        <v>255088177</v>
      </c>
      <c r="E1093">
        <v>257801881</v>
      </c>
      <c r="F1093">
        <v>320217073</v>
      </c>
      <c r="G1093" t="s">
        <v>18</v>
      </c>
      <c r="H1093" t="s">
        <v>887</v>
      </c>
      <c r="I1093" t="s">
        <v>125</v>
      </c>
      <c r="J1093" t="s">
        <v>582</v>
      </c>
      <c r="K1093" t="s">
        <v>619</v>
      </c>
      <c r="L1093" t="s">
        <v>620</v>
      </c>
      <c r="M1093" t="s">
        <v>246</v>
      </c>
      <c r="N1093" t="s">
        <v>572</v>
      </c>
      <c r="O1093" s="187" t="s">
        <v>139</v>
      </c>
      <c r="P1093" t="s">
        <v>87</v>
      </c>
      <c r="Q1093" t="s">
        <v>466</v>
      </c>
      <c r="R1093" s="185">
        <v>37000.148307692201</v>
      </c>
      <c r="S1093" s="185">
        <v>246667.65538461501</v>
      </c>
      <c r="T1093" s="186">
        <v>2</v>
      </c>
    </row>
    <row r="1094" spans="1:20" x14ac:dyDescent="0.25">
      <c r="A1094" s="198"/>
      <c r="B1094">
        <v>0</v>
      </c>
      <c r="C1094">
        <v>103120753</v>
      </c>
      <c r="D1094">
        <v>255088177</v>
      </c>
      <c r="E1094">
        <v>257801881</v>
      </c>
      <c r="F1094">
        <v>320217073</v>
      </c>
      <c r="G1094" t="s">
        <v>18</v>
      </c>
      <c r="H1094" t="s">
        <v>887</v>
      </c>
      <c r="I1094" t="s">
        <v>125</v>
      </c>
      <c r="J1094" t="s">
        <v>582</v>
      </c>
      <c r="K1094" t="s">
        <v>619</v>
      </c>
      <c r="L1094" t="s">
        <v>620</v>
      </c>
      <c r="M1094" t="s">
        <v>246</v>
      </c>
      <c r="N1094" t="s">
        <v>572</v>
      </c>
      <c r="O1094" s="187" t="s">
        <v>139</v>
      </c>
      <c r="P1094" t="s">
        <v>87</v>
      </c>
      <c r="Q1094" t="s">
        <v>467</v>
      </c>
      <c r="R1094" s="185">
        <v>31217.530923077</v>
      </c>
      <c r="S1094" s="185">
        <v>156087.65461538499</v>
      </c>
      <c r="T1094" s="186">
        <v>1</v>
      </c>
    </row>
    <row r="1095" spans="1:20" x14ac:dyDescent="0.25">
      <c r="A1095" s="198"/>
      <c r="B1095">
        <v>0</v>
      </c>
      <c r="C1095">
        <v>103120753</v>
      </c>
      <c r="D1095">
        <v>255088177</v>
      </c>
      <c r="E1095">
        <v>341926705</v>
      </c>
      <c r="F1095">
        <v>344640409</v>
      </c>
      <c r="G1095" t="s">
        <v>18</v>
      </c>
      <c r="H1095" t="s">
        <v>887</v>
      </c>
      <c r="I1095" t="s">
        <v>125</v>
      </c>
      <c r="J1095" t="s">
        <v>582</v>
      </c>
      <c r="K1095" t="s">
        <v>621</v>
      </c>
      <c r="L1095" t="s">
        <v>622</v>
      </c>
      <c r="M1095" t="s">
        <v>570</v>
      </c>
      <c r="N1095" t="s">
        <v>571</v>
      </c>
      <c r="O1095" s="187" t="s">
        <v>139</v>
      </c>
      <c r="P1095" t="s">
        <v>59</v>
      </c>
      <c r="Q1095" t="s">
        <v>473</v>
      </c>
      <c r="R1095" s="185">
        <v>2276.9915000000001</v>
      </c>
      <c r="S1095" s="185">
        <v>45539.83</v>
      </c>
      <c r="T1095" s="186">
        <v>1</v>
      </c>
    </row>
    <row r="1096" spans="1:20" x14ac:dyDescent="0.25">
      <c r="A1096" s="198"/>
      <c r="B1096">
        <v>0</v>
      </c>
      <c r="C1096">
        <v>103120753</v>
      </c>
      <c r="D1096">
        <v>255088177</v>
      </c>
      <c r="E1096">
        <v>341926705</v>
      </c>
      <c r="F1096">
        <v>344640409</v>
      </c>
      <c r="G1096" t="s">
        <v>18</v>
      </c>
      <c r="H1096" t="s">
        <v>887</v>
      </c>
      <c r="I1096" t="s">
        <v>125</v>
      </c>
      <c r="J1096" t="s">
        <v>582</v>
      </c>
      <c r="K1096" t="s">
        <v>621</v>
      </c>
      <c r="L1096" t="s">
        <v>622</v>
      </c>
      <c r="M1096" t="s">
        <v>570</v>
      </c>
      <c r="N1096" t="s">
        <v>571</v>
      </c>
      <c r="O1096" s="187" t="s">
        <v>139</v>
      </c>
      <c r="P1096" t="s">
        <v>59</v>
      </c>
      <c r="Q1096" t="s">
        <v>474</v>
      </c>
      <c r="R1096" s="185">
        <v>4155.2714307692304</v>
      </c>
      <c r="S1096" s="185">
        <v>69254.523846153796</v>
      </c>
      <c r="T1096" s="186">
        <v>1</v>
      </c>
    </row>
    <row r="1097" spans="1:20" x14ac:dyDescent="0.25">
      <c r="A1097" s="198"/>
      <c r="B1097">
        <v>0</v>
      </c>
      <c r="C1097">
        <v>103120753</v>
      </c>
      <c r="D1097">
        <v>255088177</v>
      </c>
      <c r="E1097">
        <v>341926705</v>
      </c>
      <c r="F1097">
        <v>344640409</v>
      </c>
      <c r="G1097" t="s">
        <v>18</v>
      </c>
      <c r="H1097" t="s">
        <v>887</v>
      </c>
      <c r="I1097" t="s">
        <v>125</v>
      </c>
      <c r="J1097" t="s">
        <v>582</v>
      </c>
      <c r="K1097" t="s">
        <v>621</v>
      </c>
      <c r="L1097" t="s">
        <v>622</v>
      </c>
      <c r="M1097" t="s">
        <v>570</v>
      </c>
      <c r="N1097" t="s">
        <v>571</v>
      </c>
      <c r="O1097" s="187" t="s">
        <v>139</v>
      </c>
      <c r="P1097" t="s">
        <v>59</v>
      </c>
      <c r="Q1097" t="s">
        <v>467</v>
      </c>
      <c r="R1097" s="185">
        <v>31370.429538461602</v>
      </c>
      <c r="S1097" s="185">
        <v>156852.147692308</v>
      </c>
      <c r="T1097" s="186">
        <v>1</v>
      </c>
    </row>
    <row r="1098" spans="1:20" x14ac:dyDescent="0.25">
      <c r="A1098" s="198"/>
      <c r="B1098">
        <v>0</v>
      </c>
      <c r="C1098">
        <v>103120753</v>
      </c>
      <c r="D1098">
        <v>255088177</v>
      </c>
      <c r="E1098">
        <v>341926705</v>
      </c>
      <c r="F1098">
        <v>344640409</v>
      </c>
      <c r="G1098" t="s">
        <v>18</v>
      </c>
      <c r="H1098" t="s">
        <v>887</v>
      </c>
      <c r="I1098" t="s">
        <v>125</v>
      </c>
      <c r="J1098" t="s">
        <v>582</v>
      </c>
      <c r="K1098" t="s">
        <v>621</v>
      </c>
      <c r="L1098" t="s">
        <v>622</v>
      </c>
      <c r="M1098" t="s">
        <v>570</v>
      </c>
      <c r="N1098" t="s">
        <v>571</v>
      </c>
      <c r="O1098" s="187" t="s">
        <v>139</v>
      </c>
      <c r="P1098" t="s">
        <v>59</v>
      </c>
      <c r="Q1098" t="s">
        <v>478</v>
      </c>
      <c r="R1098" s="185">
        <v>60421.866461538601</v>
      </c>
      <c r="S1098" s="185">
        <v>201406.22153846201</v>
      </c>
      <c r="T1098" s="186">
        <v>1</v>
      </c>
    </row>
    <row r="1099" spans="1:20" x14ac:dyDescent="0.25">
      <c r="A1099" s="198"/>
      <c r="B1099">
        <v>0</v>
      </c>
      <c r="C1099">
        <v>103120753</v>
      </c>
      <c r="D1099">
        <v>255088177</v>
      </c>
      <c r="E1099">
        <v>341926705</v>
      </c>
      <c r="F1099">
        <v>344640409</v>
      </c>
      <c r="G1099" t="s">
        <v>18</v>
      </c>
      <c r="H1099" t="s">
        <v>887</v>
      </c>
      <c r="I1099" t="s">
        <v>125</v>
      </c>
      <c r="J1099" t="s">
        <v>582</v>
      </c>
      <c r="K1099" t="s">
        <v>621</v>
      </c>
      <c r="L1099" t="s">
        <v>622</v>
      </c>
      <c r="M1099" t="s">
        <v>570</v>
      </c>
      <c r="N1099" t="s">
        <v>571</v>
      </c>
      <c r="O1099" s="187" t="s">
        <v>139</v>
      </c>
      <c r="P1099" t="s">
        <v>86</v>
      </c>
      <c r="Q1099" t="s">
        <v>472</v>
      </c>
      <c r="R1099" s="185">
        <v>66412.275899999993</v>
      </c>
      <c r="S1099" s="185">
        <v>2213742.5299999998</v>
      </c>
      <c r="T1099" s="186">
        <v>25</v>
      </c>
    </row>
    <row r="1100" spans="1:20" x14ac:dyDescent="0.25">
      <c r="A1100" s="198"/>
      <c r="B1100">
        <v>0</v>
      </c>
      <c r="C1100">
        <v>103120753</v>
      </c>
      <c r="D1100">
        <v>255088177</v>
      </c>
      <c r="E1100">
        <v>341926705</v>
      </c>
      <c r="F1100">
        <v>344640409</v>
      </c>
      <c r="G1100" t="s">
        <v>18</v>
      </c>
      <c r="H1100" t="s">
        <v>887</v>
      </c>
      <c r="I1100" t="s">
        <v>125</v>
      </c>
      <c r="J1100" t="s">
        <v>582</v>
      </c>
      <c r="K1100" t="s">
        <v>621</v>
      </c>
      <c r="L1100" t="s">
        <v>622</v>
      </c>
      <c r="M1100" t="s">
        <v>570</v>
      </c>
      <c r="N1100" t="s">
        <v>571</v>
      </c>
      <c r="O1100" s="187" t="s">
        <v>139</v>
      </c>
      <c r="P1100" t="s">
        <v>86</v>
      </c>
      <c r="Q1100" t="s">
        <v>471</v>
      </c>
      <c r="R1100" s="185">
        <v>5844.6571692307698</v>
      </c>
      <c r="S1100" s="185">
        <v>73058.214615384597</v>
      </c>
      <c r="T1100" s="186">
        <v>1</v>
      </c>
    </row>
    <row r="1101" spans="1:20" x14ac:dyDescent="0.25">
      <c r="A1101" s="198"/>
      <c r="B1101">
        <v>0</v>
      </c>
      <c r="C1101">
        <v>103120753</v>
      </c>
      <c r="D1101">
        <v>255088177</v>
      </c>
      <c r="E1101">
        <v>341926705</v>
      </c>
      <c r="F1101">
        <v>344640409</v>
      </c>
      <c r="G1101" t="s">
        <v>18</v>
      </c>
      <c r="H1101" t="s">
        <v>887</v>
      </c>
      <c r="I1101" t="s">
        <v>125</v>
      </c>
      <c r="J1101" t="s">
        <v>582</v>
      </c>
      <c r="K1101" t="s">
        <v>621</v>
      </c>
      <c r="L1101" t="s">
        <v>622</v>
      </c>
      <c r="M1101" t="s">
        <v>570</v>
      </c>
      <c r="N1101" t="s">
        <v>571</v>
      </c>
      <c r="O1101" s="187" t="s">
        <v>139</v>
      </c>
      <c r="P1101" t="s">
        <v>86</v>
      </c>
      <c r="Q1101" t="s">
        <v>465</v>
      </c>
      <c r="R1101" s="185">
        <v>9262.6327692307696</v>
      </c>
      <c r="S1101" s="185">
        <v>92626.327692307706</v>
      </c>
      <c r="T1101" s="186">
        <v>1</v>
      </c>
    </row>
    <row r="1102" spans="1:20" x14ac:dyDescent="0.25">
      <c r="A1102" s="198"/>
      <c r="B1102">
        <v>0</v>
      </c>
      <c r="C1102">
        <v>103120753</v>
      </c>
      <c r="D1102">
        <v>255088177</v>
      </c>
      <c r="E1102">
        <v>341926705</v>
      </c>
      <c r="F1102">
        <v>344640409</v>
      </c>
      <c r="G1102" t="s">
        <v>18</v>
      </c>
      <c r="H1102" t="s">
        <v>887</v>
      </c>
      <c r="I1102" t="s">
        <v>125</v>
      </c>
      <c r="J1102" t="s">
        <v>582</v>
      </c>
      <c r="K1102" t="s">
        <v>621</v>
      </c>
      <c r="L1102" t="s">
        <v>622</v>
      </c>
      <c r="M1102" t="s">
        <v>570</v>
      </c>
      <c r="N1102" t="s">
        <v>571</v>
      </c>
      <c r="O1102" s="187" t="s">
        <v>139</v>
      </c>
      <c r="P1102" t="s">
        <v>86</v>
      </c>
      <c r="Q1102" t="s">
        <v>466</v>
      </c>
      <c r="R1102" s="185">
        <v>49215.784384615297</v>
      </c>
      <c r="S1102" s="185">
        <v>328105.22923076898</v>
      </c>
      <c r="T1102" s="186">
        <v>3</v>
      </c>
    </row>
    <row r="1103" spans="1:20" x14ac:dyDescent="0.25">
      <c r="A1103" s="198"/>
      <c r="B1103">
        <v>0</v>
      </c>
      <c r="C1103">
        <v>103120753</v>
      </c>
      <c r="D1103">
        <v>255088177</v>
      </c>
      <c r="E1103">
        <v>341926705</v>
      </c>
      <c r="F1103">
        <v>344640409</v>
      </c>
      <c r="G1103" t="s">
        <v>18</v>
      </c>
      <c r="H1103" t="s">
        <v>887</v>
      </c>
      <c r="I1103" t="s">
        <v>125</v>
      </c>
      <c r="J1103" t="s">
        <v>582</v>
      </c>
      <c r="K1103" t="s">
        <v>621</v>
      </c>
      <c r="L1103" t="s">
        <v>622</v>
      </c>
      <c r="M1103" t="s">
        <v>570</v>
      </c>
      <c r="N1103" t="s">
        <v>571</v>
      </c>
      <c r="O1103" s="187" t="s">
        <v>139</v>
      </c>
      <c r="P1103" t="s">
        <v>88</v>
      </c>
      <c r="Q1103" t="s">
        <v>472</v>
      </c>
      <c r="R1103" s="185">
        <v>148830.87938461499</v>
      </c>
      <c r="S1103" s="185">
        <v>2976617.5876923101</v>
      </c>
      <c r="T1103" s="186">
        <v>29</v>
      </c>
    </row>
    <row r="1104" spans="1:20" x14ac:dyDescent="0.25">
      <c r="A1104" s="198"/>
      <c r="B1104">
        <v>0</v>
      </c>
      <c r="C1104">
        <v>103120753</v>
      </c>
      <c r="D1104">
        <v>255088177</v>
      </c>
      <c r="E1104">
        <v>341926705</v>
      </c>
      <c r="F1104">
        <v>344640409</v>
      </c>
      <c r="G1104" t="s">
        <v>18</v>
      </c>
      <c r="H1104" t="s">
        <v>887</v>
      </c>
      <c r="I1104" t="s">
        <v>125</v>
      </c>
      <c r="J1104" t="s">
        <v>582</v>
      </c>
      <c r="K1104" t="s">
        <v>621</v>
      </c>
      <c r="L1104" t="s">
        <v>622</v>
      </c>
      <c r="M1104" t="s">
        <v>570</v>
      </c>
      <c r="N1104" t="s">
        <v>571</v>
      </c>
      <c r="O1104" s="187" t="s">
        <v>139</v>
      </c>
      <c r="P1104" t="s">
        <v>88</v>
      </c>
      <c r="Q1104" t="s">
        <v>474</v>
      </c>
      <c r="R1104" s="185">
        <v>3003.5708307692298</v>
      </c>
      <c r="S1104" s="185">
        <v>50059.513846153801</v>
      </c>
      <c r="T1104" s="186">
        <v>1</v>
      </c>
    </row>
    <row r="1105" spans="1:20" x14ac:dyDescent="0.25">
      <c r="A1105" s="198"/>
      <c r="B1105">
        <v>0</v>
      </c>
      <c r="C1105">
        <v>103120753</v>
      </c>
      <c r="D1105">
        <v>255088177</v>
      </c>
      <c r="E1105">
        <v>341926705</v>
      </c>
      <c r="F1105">
        <v>344640409</v>
      </c>
      <c r="G1105" t="s">
        <v>18</v>
      </c>
      <c r="H1105" t="s">
        <v>887</v>
      </c>
      <c r="I1105" t="s">
        <v>125</v>
      </c>
      <c r="J1105" t="s">
        <v>582</v>
      </c>
      <c r="K1105" t="s">
        <v>621</v>
      </c>
      <c r="L1105" t="s">
        <v>622</v>
      </c>
      <c r="M1105" t="s">
        <v>570</v>
      </c>
      <c r="N1105" t="s">
        <v>571</v>
      </c>
      <c r="O1105" s="187" t="s">
        <v>139</v>
      </c>
      <c r="P1105" t="s">
        <v>88</v>
      </c>
      <c r="Q1105" t="s">
        <v>471</v>
      </c>
      <c r="R1105" s="185">
        <v>5387.4255384615399</v>
      </c>
      <c r="S1105" s="185">
        <v>67342.819230769193</v>
      </c>
      <c r="T1105" s="186">
        <v>1</v>
      </c>
    </row>
    <row r="1106" spans="1:20" x14ac:dyDescent="0.25">
      <c r="A1106" s="198"/>
      <c r="B1106">
        <v>0</v>
      </c>
      <c r="C1106">
        <v>103120753</v>
      </c>
      <c r="D1106">
        <v>255088177</v>
      </c>
      <c r="E1106">
        <v>341926705</v>
      </c>
      <c r="F1106">
        <v>344640409</v>
      </c>
      <c r="G1106" t="s">
        <v>18</v>
      </c>
      <c r="H1106" t="s">
        <v>887</v>
      </c>
      <c r="I1106" t="s">
        <v>125</v>
      </c>
      <c r="J1106" t="s">
        <v>582</v>
      </c>
      <c r="K1106" t="s">
        <v>621</v>
      </c>
      <c r="L1106" t="s">
        <v>622</v>
      </c>
      <c r="M1106" t="s">
        <v>570</v>
      </c>
      <c r="N1106" t="s">
        <v>571</v>
      </c>
      <c r="O1106" s="187" t="s">
        <v>139</v>
      </c>
      <c r="P1106" t="s">
        <v>88</v>
      </c>
      <c r="Q1106" t="s">
        <v>475</v>
      </c>
      <c r="R1106" s="185">
        <v>7464.2959384615297</v>
      </c>
      <c r="S1106" s="185">
        <v>82936.621538461506</v>
      </c>
      <c r="T1106" s="186">
        <v>1</v>
      </c>
    </row>
    <row r="1107" spans="1:20" x14ac:dyDescent="0.25">
      <c r="A1107" s="198"/>
      <c r="B1107">
        <v>0</v>
      </c>
      <c r="C1107">
        <v>103120753</v>
      </c>
      <c r="D1107">
        <v>255088177</v>
      </c>
      <c r="E1107">
        <v>341926705</v>
      </c>
      <c r="F1107">
        <v>344640409</v>
      </c>
      <c r="G1107" t="s">
        <v>18</v>
      </c>
      <c r="H1107" t="s">
        <v>887</v>
      </c>
      <c r="I1107" t="s">
        <v>125</v>
      </c>
      <c r="J1107" t="s">
        <v>582</v>
      </c>
      <c r="K1107" t="s">
        <v>621</v>
      </c>
      <c r="L1107" t="s">
        <v>622</v>
      </c>
      <c r="M1107" t="s">
        <v>570</v>
      </c>
      <c r="N1107" t="s">
        <v>571</v>
      </c>
      <c r="O1107" s="187" t="s">
        <v>139</v>
      </c>
      <c r="P1107" t="s">
        <v>88</v>
      </c>
      <c r="Q1107" t="s">
        <v>465</v>
      </c>
      <c r="R1107" s="185">
        <v>71967.507292307695</v>
      </c>
      <c r="S1107" s="185">
        <v>719675.07292307704</v>
      </c>
      <c r="T1107" s="186">
        <v>7</v>
      </c>
    </row>
    <row r="1108" spans="1:20" x14ac:dyDescent="0.25">
      <c r="A1108" s="198"/>
      <c r="B1108">
        <v>0</v>
      </c>
      <c r="C1108">
        <v>103120753</v>
      </c>
      <c r="D1108">
        <v>255088177</v>
      </c>
      <c r="E1108">
        <v>341926705</v>
      </c>
      <c r="F1108">
        <v>344640409</v>
      </c>
      <c r="G1108" t="s">
        <v>18</v>
      </c>
      <c r="H1108" t="s">
        <v>887</v>
      </c>
      <c r="I1108" t="s">
        <v>125</v>
      </c>
      <c r="J1108" t="s">
        <v>582</v>
      </c>
      <c r="K1108" t="s">
        <v>621</v>
      </c>
      <c r="L1108" t="s">
        <v>622</v>
      </c>
      <c r="M1108" t="s">
        <v>570</v>
      </c>
      <c r="N1108" t="s">
        <v>571</v>
      </c>
      <c r="O1108" s="187" t="s">
        <v>139</v>
      </c>
      <c r="P1108" t="s">
        <v>88</v>
      </c>
      <c r="Q1108" t="s">
        <v>476</v>
      </c>
      <c r="R1108" s="185">
        <v>14300.9973076923</v>
      </c>
      <c r="S1108" s="185">
        <v>143009.97307692299</v>
      </c>
      <c r="T1108" s="186">
        <v>1</v>
      </c>
    </row>
    <row r="1109" spans="1:20" x14ac:dyDescent="0.25">
      <c r="A1109" s="198"/>
      <c r="B1109">
        <v>0</v>
      </c>
      <c r="C1109">
        <v>103120753</v>
      </c>
      <c r="D1109">
        <v>255088177</v>
      </c>
      <c r="E1109">
        <v>341926705</v>
      </c>
      <c r="F1109">
        <v>344640409</v>
      </c>
      <c r="G1109" t="s">
        <v>18</v>
      </c>
      <c r="H1109" t="s">
        <v>887</v>
      </c>
      <c r="I1109" t="s">
        <v>125</v>
      </c>
      <c r="J1109" t="s">
        <v>582</v>
      </c>
      <c r="K1109" t="s">
        <v>621</v>
      </c>
      <c r="L1109" t="s">
        <v>622</v>
      </c>
      <c r="M1109" t="s">
        <v>570</v>
      </c>
      <c r="N1109" t="s">
        <v>571</v>
      </c>
      <c r="O1109" s="187" t="s">
        <v>139</v>
      </c>
      <c r="P1109" t="s">
        <v>88</v>
      </c>
      <c r="Q1109" t="s">
        <v>466</v>
      </c>
      <c r="R1109" s="185">
        <v>92342.827846154003</v>
      </c>
      <c r="S1109" s="185">
        <v>615618.85230769205</v>
      </c>
      <c r="T1109" s="186">
        <v>5</v>
      </c>
    </row>
    <row r="1110" spans="1:20" x14ac:dyDescent="0.25">
      <c r="A1110" s="198"/>
      <c r="B1110">
        <v>0</v>
      </c>
      <c r="C1110">
        <v>103120753</v>
      </c>
      <c r="D1110">
        <v>255088177</v>
      </c>
      <c r="E1110">
        <v>341926705</v>
      </c>
      <c r="F1110">
        <v>344640409</v>
      </c>
      <c r="G1110" t="s">
        <v>18</v>
      </c>
      <c r="H1110" t="s">
        <v>887</v>
      </c>
      <c r="I1110" t="s">
        <v>125</v>
      </c>
      <c r="J1110" t="s">
        <v>582</v>
      </c>
      <c r="K1110" t="s">
        <v>621</v>
      </c>
      <c r="L1110" t="s">
        <v>622</v>
      </c>
      <c r="M1110" t="s">
        <v>570</v>
      </c>
      <c r="N1110" t="s">
        <v>571</v>
      </c>
      <c r="O1110" s="187" t="s">
        <v>139</v>
      </c>
      <c r="P1110" t="s">
        <v>88</v>
      </c>
      <c r="Q1110" t="s">
        <v>467</v>
      </c>
      <c r="R1110" s="185">
        <v>79272.357692307603</v>
      </c>
      <c r="S1110" s="185">
        <v>396361.78846153797</v>
      </c>
      <c r="T1110" s="186">
        <v>3</v>
      </c>
    </row>
    <row r="1111" spans="1:20" x14ac:dyDescent="0.25">
      <c r="A1111" s="198"/>
      <c r="B1111">
        <v>0</v>
      </c>
      <c r="C1111">
        <v>103120753</v>
      </c>
      <c r="D1111">
        <v>255088177</v>
      </c>
      <c r="E1111">
        <v>341926705</v>
      </c>
      <c r="F1111">
        <v>344640409</v>
      </c>
      <c r="G1111" t="s">
        <v>18</v>
      </c>
      <c r="H1111" t="s">
        <v>887</v>
      </c>
      <c r="I1111" t="s">
        <v>125</v>
      </c>
      <c r="J1111" t="s">
        <v>582</v>
      </c>
      <c r="K1111" t="s">
        <v>621</v>
      </c>
      <c r="L1111" t="s">
        <v>622</v>
      </c>
      <c r="M1111" t="s">
        <v>570</v>
      </c>
      <c r="N1111" t="s">
        <v>571</v>
      </c>
      <c r="O1111" s="187" t="s">
        <v>139</v>
      </c>
      <c r="P1111" t="s">
        <v>79</v>
      </c>
      <c r="Q1111" t="s">
        <v>472</v>
      </c>
      <c r="R1111" s="185">
        <v>97015.391603846394</v>
      </c>
      <c r="S1111" s="185">
        <v>1940307.83207692</v>
      </c>
      <c r="T1111" s="186">
        <v>18</v>
      </c>
    </row>
    <row r="1112" spans="1:20" x14ac:dyDescent="0.25">
      <c r="A1112" s="198"/>
      <c r="B1112">
        <v>0</v>
      </c>
      <c r="C1112">
        <v>103120753</v>
      </c>
      <c r="D1112">
        <v>255088177</v>
      </c>
      <c r="E1112">
        <v>341926705</v>
      </c>
      <c r="F1112">
        <v>344640409</v>
      </c>
      <c r="G1112" t="s">
        <v>18</v>
      </c>
      <c r="H1112" t="s">
        <v>887</v>
      </c>
      <c r="I1112" t="s">
        <v>125</v>
      </c>
      <c r="J1112" t="s">
        <v>582</v>
      </c>
      <c r="K1112" t="s">
        <v>621</v>
      </c>
      <c r="L1112" t="s">
        <v>622</v>
      </c>
      <c r="M1112" t="s">
        <v>570</v>
      </c>
      <c r="N1112" t="s">
        <v>571</v>
      </c>
      <c r="O1112" s="187" t="s">
        <v>139</v>
      </c>
      <c r="P1112" t="s">
        <v>79</v>
      </c>
      <c r="Q1112" t="s">
        <v>477</v>
      </c>
      <c r="R1112" s="185">
        <v>2505.5283461538402</v>
      </c>
      <c r="S1112" s="185">
        <v>50110.566923076898</v>
      </c>
      <c r="T1112" s="186">
        <v>1</v>
      </c>
    </row>
    <row r="1113" spans="1:20" x14ac:dyDescent="0.25">
      <c r="A1113" s="198"/>
      <c r="B1113">
        <v>0</v>
      </c>
      <c r="C1113">
        <v>103120753</v>
      </c>
      <c r="D1113">
        <v>255088177</v>
      </c>
      <c r="E1113">
        <v>341926705</v>
      </c>
      <c r="F1113">
        <v>344640409</v>
      </c>
      <c r="G1113" t="s">
        <v>18</v>
      </c>
      <c r="H1113" t="s">
        <v>887</v>
      </c>
      <c r="I1113" t="s">
        <v>125</v>
      </c>
      <c r="J1113" t="s">
        <v>582</v>
      </c>
      <c r="K1113" t="s">
        <v>621</v>
      </c>
      <c r="L1113" t="s">
        <v>622</v>
      </c>
      <c r="M1113" t="s">
        <v>570</v>
      </c>
      <c r="N1113" t="s">
        <v>571</v>
      </c>
      <c r="O1113" s="187" t="s">
        <v>139</v>
      </c>
      <c r="P1113" t="s">
        <v>79</v>
      </c>
      <c r="Q1113" t="s">
        <v>475</v>
      </c>
      <c r="R1113" s="185">
        <v>14356.0847769231</v>
      </c>
      <c r="S1113" s="185">
        <v>159512.05307692301</v>
      </c>
      <c r="T1113" s="186">
        <v>2</v>
      </c>
    </row>
    <row r="1114" spans="1:20" x14ac:dyDescent="0.25">
      <c r="A1114" s="198"/>
      <c r="B1114">
        <v>0</v>
      </c>
      <c r="C1114">
        <v>103120753</v>
      </c>
      <c r="D1114">
        <v>255088177</v>
      </c>
      <c r="E1114">
        <v>341926705</v>
      </c>
      <c r="F1114">
        <v>344640409</v>
      </c>
      <c r="G1114" t="s">
        <v>18</v>
      </c>
      <c r="H1114" t="s">
        <v>887</v>
      </c>
      <c r="I1114" t="s">
        <v>125</v>
      </c>
      <c r="J1114" t="s">
        <v>582</v>
      </c>
      <c r="K1114" t="s">
        <v>621</v>
      </c>
      <c r="L1114" t="s">
        <v>622</v>
      </c>
      <c r="M1114" t="s">
        <v>570</v>
      </c>
      <c r="N1114" t="s">
        <v>571</v>
      </c>
      <c r="O1114" s="187" t="s">
        <v>139</v>
      </c>
      <c r="P1114" t="s">
        <v>79</v>
      </c>
      <c r="Q1114" t="s">
        <v>465</v>
      </c>
      <c r="R1114" s="185">
        <v>13953.748</v>
      </c>
      <c r="S1114" s="185">
        <v>139537.48000000001</v>
      </c>
      <c r="T1114" s="186">
        <v>1</v>
      </c>
    </row>
    <row r="1115" spans="1:20" x14ac:dyDescent="0.25">
      <c r="A1115" s="198"/>
      <c r="B1115">
        <v>0</v>
      </c>
      <c r="C1115">
        <v>103120753</v>
      </c>
      <c r="D1115">
        <v>255088177</v>
      </c>
      <c r="E1115">
        <v>341926705</v>
      </c>
      <c r="F1115">
        <v>344640409</v>
      </c>
      <c r="G1115" t="s">
        <v>18</v>
      </c>
      <c r="H1115" t="s">
        <v>887</v>
      </c>
      <c r="I1115" t="s">
        <v>125</v>
      </c>
      <c r="J1115" t="s">
        <v>582</v>
      </c>
      <c r="K1115" t="s">
        <v>621</v>
      </c>
      <c r="L1115" t="s">
        <v>622</v>
      </c>
      <c r="M1115" t="s">
        <v>570</v>
      </c>
      <c r="N1115" t="s">
        <v>571</v>
      </c>
      <c r="O1115" s="187" t="s">
        <v>139</v>
      </c>
      <c r="P1115" t="s">
        <v>79</v>
      </c>
      <c r="Q1115" t="s">
        <v>466</v>
      </c>
      <c r="R1115" s="185">
        <v>37802.394</v>
      </c>
      <c r="S1115" s="185">
        <v>252015.96</v>
      </c>
      <c r="T1115" s="186">
        <v>2</v>
      </c>
    </row>
    <row r="1116" spans="1:20" x14ac:dyDescent="0.25">
      <c r="A1116" s="198"/>
      <c r="B1116">
        <v>0</v>
      </c>
      <c r="C1116">
        <v>103120753</v>
      </c>
      <c r="D1116">
        <v>255088177</v>
      </c>
      <c r="E1116">
        <v>341926705</v>
      </c>
      <c r="F1116">
        <v>344640409</v>
      </c>
      <c r="G1116" t="s">
        <v>18</v>
      </c>
      <c r="H1116" t="s">
        <v>887</v>
      </c>
      <c r="I1116" t="s">
        <v>125</v>
      </c>
      <c r="J1116" t="s">
        <v>582</v>
      </c>
      <c r="K1116" t="s">
        <v>621</v>
      </c>
      <c r="L1116" t="s">
        <v>622</v>
      </c>
      <c r="M1116" t="s">
        <v>570</v>
      </c>
      <c r="N1116" t="s">
        <v>571</v>
      </c>
      <c r="O1116" s="187" t="s">
        <v>139</v>
      </c>
      <c r="P1116" t="s">
        <v>89</v>
      </c>
      <c r="Q1116" t="s">
        <v>472</v>
      </c>
      <c r="R1116" s="185">
        <v>61895.846100000002</v>
      </c>
      <c r="S1116" s="185">
        <v>2063194.87</v>
      </c>
      <c r="T1116" s="186">
        <v>23</v>
      </c>
    </row>
    <row r="1117" spans="1:20" x14ac:dyDescent="0.25">
      <c r="A1117" s="198"/>
      <c r="B1117">
        <v>0</v>
      </c>
      <c r="C1117">
        <v>103120753</v>
      </c>
      <c r="D1117">
        <v>255088177</v>
      </c>
      <c r="E1117">
        <v>341926705</v>
      </c>
      <c r="F1117">
        <v>344640409</v>
      </c>
      <c r="G1117" t="s">
        <v>18</v>
      </c>
      <c r="H1117" t="s">
        <v>887</v>
      </c>
      <c r="I1117" t="s">
        <v>125</v>
      </c>
      <c r="J1117" t="s">
        <v>582</v>
      </c>
      <c r="K1117" t="s">
        <v>621</v>
      </c>
      <c r="L1117" t="s">
        <v>622</v>
      </c>
      <c r="M1117" t="s">
        <v>570</v>
      </c>
      <c r="N1117" t="s">
        <v>571</v>
      </c>
      <c r="O1117" s="187" t="s">
        <v>139</v>
      </c>
      <c r="P1117" t="s">
        <v>89</v>
      </c>
      <c r="Q1117" t="s">
        <v>471</v>
      </c>
      <c r="R1117" s="185">
        <v>9214.4917538461505</v>
      </c>
      <c r="S1117" s="185">
        <v>115181.146923077</v>
      </c>
      <c r="T1117" s="186">
        <v>2</v>
      </c>
    </row>
    <row r="1118" spans="1:20" x14ac:dyDescent="0.25">
      <c r="A1118" s="198"/>
      <c r="B1118">
        <v>0</v>
      </c>
      <c r="C1118">
        <v>103120753</v>
      </c>
      <c r="D1118">
        <v>255088177</v>
      </c>
      <c r="E1118">
        <v>341926705</v>
      </c>
      <c r="F1118">
        <v>344640409</v>
      </c>
      <c r="G1118" t="s">
        <v>18</v>
      </c>
      <c r="H1118" t="s">
        <v>887</v>
      </c>
      <c r="I1118" t="s">
        <v>125</v>
      </c>
      <c r="J1118" t="s">
        <v>582</v>
      </c>
      <c r="K1118" t="s">
        <v>621</v>
      </c>
      <c r="L1118" t="s">
        <v>622</v>
      </c>
      <c r="M1118" t="s">
        <v>570</v>
      </c>
      <c r="N1118" t="s">
        <v>571</v>
      </c>
      <c r="O1118" s="187" t="s">
        <v>139</v>
      </c>
      <c r="P1118" t="s">
        <v>89</v>
      </c>
      <c r="Q1118" t="s">
        <v>475</v>
      </c>
      <c r="R1118" s="185">
        <v>15488.0991692308</v>
      </c>
      <c r="S1118" s="185">
        <v>172089.99076923099</v>
      </c>
      <c r="T1118" s="186">
        <v>2</v>
      </c>
    </row>
    <row r="1119" spans="1:20" x14ac:dyDescent="0.25">
      <c r="A1119" s="198"/>
      <c r="B1119">
        <v>0</v>
      </c>
      <c r="C1119">
        <v>103120753</v>
      </c>
      <c r="D1119">
        <v>255088177</v>
      </c>
      <c r="E1119">
        <v>341926705</v>
      </c>
      <c r="F1119">
        <v>344640409</v>
      </c>
      <c r="G1119" t="s">
        <v>18</v>
      </c>
      <c r="H1119" t="s">
        <v>887</v>
      </c>
      <c r="I1119" t="s">
        <v>125</v>
      </c>
      <c r="J1119" t="s">
        <v>582</v>
      </c>
      <c r="K1119" t="s">
        <v>621</v>
      </c>
      <c r="L1119" t="s">
        <v>622</v>
      </c>
      <c r="M1119" t="s">
        <v>570</v>
      </c>
      <c r="N1119" t="s">
        <v>571</v>
      </c>
      <c r="O1119" s="187" t="s">
        <v>139</v>
      </c>
      <c r="P1119" t="s">
        <v>89</v>
      </c>
      <c r="Q1119" t="s">
        <v>466</v>
      </c>
      <c r="R1119" s="185">
        <v>93645.967961538394</v>
      </c>
      <c r="S1119" s="185">
        <v>624306.45307692303</v>
      </c>
      <c r="T1119" s="186">
        <v>5</v>
      </c>
    </row>
    <row r="1120" spans="1:20" x14ac:dyDescent="0.25">
      <c r="A1120" s="198"/>
      <c r="B1120">
        <v>0</v>
      </c>
      <c r="C1120">
        <v>103120753</v>
      </c>
      <c r="D1120">
        <v>255088177</v>
      </c>
      <c r="E1120">
        <v>341926705</v>
      </c>
      <c r="F1120">
        <v>355495225</v>
      </c>
      <c r="G1120" t="s">
        <v>18</v>
      </c>
      <c r="H1120" t="s">
        <v>887</v>
      </c>
      <c r="I1120" t="s">
        <v>125</v>
      </c>
      <c r="J1120" t="s">
        <v>582</v>
      </c>
      <c r="K1120" t="s">
        <v>621</v>
      </c>
      <c r="L1120" t="s">
        <v>622</v>
      </c>
      <c r="M1120" t="s">
        <v>358</v>
      </c>
      <c r="N1120" t="s">
        <v>806</v>
      </c>
      <c r="O1120" s="187" t="s">
        <v>139</v>
      </c>
      <c r="P1120" t="s">
        <v>59</v>
      </c>
      <c r="Q1120" t="s">
        <v>474</v>
      </c>
      <c r="R1120" s="185">
        <v>3405.48189230769</v>
      </c>
      <c r="S1120" s="185">
        <v>56758.031538461502</v>
      </c>
      <c r="T1120" s="186">
        <v>1</v>
      </c>
    </row>
    <row r="1121" spans="1:20" x14ac:dyDescent="0.25">
      <c r="A1121" s="198"/>
      <c r="B1121">
        <v>0</v>
      </c>
      <c r="C1121">
        <v>103120753</v>
      </c>
      <c r="D1121">
        <v>255088177</v>
      </c>
      <c r="E1121">
        <v>341926705</v>
      </c>
      <c r="F1121">
        <v>355495225</v>
      </c>
      <c r="G1121" t="s">
        <v>18</v>
      </c>
      <c r="H1121" t="s">
        <v>887</v>
      </c>
      <c r="I1121" t="s">
        <v>125</v>
      </c>
      <c r="J1121" t="s">
        <v>582</v>
      </c>
      <c r="K1121" t="s">
        <v>621</v>
      </c>
      <c r="L1121" t="s">
        <v>622</v>
      </c>
      <c r="M1121" t="s">
        <v>358</v>
      </c>
      <c r="N1121" t="s">
        <v>806</v>
      </c>
      <c r="O1121" s="187" t="s">
        <v>139</v>
      </c>
      <c r="P1121" t="s">
        <v>59</v>
      </c>
      <c r="Q1121" t="s">
        <v>476</v>
      </c>
      <c r="R1121" s="185">
        <v>21860.223461538499</v>
      </c>
      <c r="S1121" s="185">
        <v>218602.23461538501</v>
      </c>
      <c r="T1121" s="186">
        <v>2</v>
      </c>
    </row>
    <row r="1122" spans="1:20" x14ac:dyDescent="0.25">
      <c r="A1122" s="198"/>
      <c r="B1122">
        <v>0</v>
      </c>
      <c r="C1122">
        <v>103120753</v>
      </c>
      <c r="D1122">
        <v>255088177</v>
      </c>
      <c r="E1122">
        <v>341926705</v>
      </c>
      <c r="F1122">
        <v>355495225</v>
      </c>
      <c r="G1122" t="s">
        <v>18</v>
      </c>
      <c r="H1122" t="s">
        <v>887</v>
      </c>
      <c r="I1122" t="s">
        <v>125</v>
      </c>
      <c r="J1122" t="s">
        <v>582</v>
      </c>
      <c r="K1122" t="s">
        <v>621</v>
      </c>
      <c r="L1122" t="s">
        <v>622</v>
      </c>
      <c r="M1122" t="s">
        <v>358</v>
      </c>
      <c r="N1122" t="s">
        <v>806</v>
      </c>
      <c r="O1122" s="187" t="s">
        <v>139</v>
      </c>
      <c r="P1122" t="s">
        <v>59</v>
      </c>
      <c r="Q1122" t="s">
        <v>467</v>
      </c>
      <c r="R1122" s="185">
        <v>119587.060769231</v>
      </c>
      <c r="S1122" s="185">
        <v>597935.30384615401</v>
      </c>
      <c r="T1122" s="186">
        <v>4</v>
      </c>
    </row>
    <row r="1123" spans="1:20" x14ac:dyDescent="0.25">
      <c r="A1123" s="198"/>
      <c r="B1123">
        <v>0</v>
      </c>
      <c r="C1123">
        <v>103120753</v>
      </c>
      <c r="D1123">
        <v>255088177</v>
      </c>
      <c r="E1123">
        <v>341926705</v>
      </c>
      <c r="F1123">
        <v>355495225</v>
      </c>
      <c r="G1123" t="s">
        <v>18</v>
      </c>
      <c r="H1123" t="s">
        <v>887</v>
      </c>
      <c r="I1123" t="s">
        <v>125</v>
      </c>
      <c r="J1123" t="s">
        <v>582</v>
      </c>
      <c r="K1123" t="s">
        <v>621</v>
      </c>
      <c r="L1123" t="s">
        <v>622</v>
      </c>
      <c r="M1123" t="s">
        <v>358</v>
      </c>
      <c r="N1123" t="s">
        <v>806</v>
      </c>
      <c r="O1123" s="187" t="s">
        <v>139</v>
      </c>
      <c r="P1123" t="s">
        <v>59</v>
      </c>
      <c r="Q1123" t="s">
        <v>478</v>
      </c>
      <c r="R1123" s="185">
        <v>60493.249846153798</v>
      </c>
      <c r="S1123" s="185">
        <v>201644.16615384599</v>
      </c>
      <c r="T1123" s="186">
        <v>1</v>
      </c>
    </row>
    <row r="1124" spans="1:20" x14ac:dyDescent="0.25">
      <c r="A1124" s="198"/>
      <c r="B1124">
        <v>0</v>
      </c>
      <c r="C1124">
        <v>103120753</v>
      </c>
      <c r="D1124">
        <v>255088177</v>
      </c>
      <c r="E1124">
        <v>341926705</v>
      </c>
      <c r="F1124">
        <v>355495225</v>
      </c>
      <c r="G1124" t="s">
        <v>18</v>
      </c>
      <c r="H1124" t="s">
        <v>887</v>
      </c>
      <c r="I1124" t="s">
        <v>125</v>
      </c>
      <c r="J1124" t="s">
        <v>582</v>
      </c>
      <c r="K1124" t="s">
        <v>621</v>
      </c>
      <c r="L1124" t="s">
        <v>622</v>
      </c>
      <c r="M1124" t="s">
        <v>358</v>
      </c>
      <c r="N1124" t="s">
        <v>806</v>
      </c>
      <c r="O1124" s="187" t="s">
        <v>139</v>
      </c>
      <c r="P1124" t="s">
        <v>86</v>
      </c>
      <c r="Q1124" t="s">
        <v>472</v>
      </c>
      <c r="R1124" s="185">
        <v>39572.648999999998</v>
      </c>
      <c r="S1124" s="185">
        <v>1319088.3</v>
      </c>
      <c r="T1124" s="186">
        <v>12</v>
      </c>
    </row>
    <row r="1125" spans="1:20" x14ac:dyDescent="0.25">
      <c r="A1125" s="198"/>
      <c r="B1125">
        <v>0</v>
      </c>
      <c r="C1125">
        <v>103120753</v>
      </c>
      <c r="D1125">
        <v>255088177</v>
      </c>
      <c r="E1125">
        <v>341926705</v>
      </c>
      <c r="F1125">
        <v>355495225</v>
      </c>
      <c r="G1125" t="s">
        <v>18</v>
      </c>
      <c r="H1125" t="s">
        <v>887</v>
      </c>
      <c r="I1125" t="s">
        <v>125</v>
      </c>
      <c r="J1125" t="s">
        <v>582</v>
      </c>
      <c r="K1125" t="s">
        <v>621</v>
      </c>
      <c r="L1125" t="s">
        <v>622</v>
      </c>
      <c r="M1125" t="s">
        <v>358</v>
      </c>
      <c r="N1125" t="s">
        <v>806</v>
      </c>
      <c r="O1125" s="187" t="s">
        <v>139</v>
      </c>
      <c r="P1125" t="s">
        <v>86</v>
      </c>
      <c r="Q1125" t="s">
        <v>465</v>
      </c>
      <c r="R1125" s="185">
        <v>82663.437000000107</v>
      </c>
      <c r="S1125" s="185">
        <v>826634.37</v>
      </c>
      <c r="T1125" s="186">
        <v>6</v>
      </c>
    </row>
    <row r="1126" spans="1:20" x14ac:dyDescent="0.25">
      <c r="A1126" s="198"/>
      <c r="B1126">
        <v>0</v>
      </c>
      <c r="C1126">
        <v>103120753</v>
      </c>
      <c r="D1126">
        <v>255088177</v>
      </c>
      <c r="E1126">
        <v>341926705</v>
      </c>
      <c r="F1126">
        <v>355495225</v>
      </c>
      <c r="G1126" t="s">
        <v>18</v>
      </c>
      <c r="H1126" t="s">
        <v>887</v>
      </c>
      <c r="I1126" t="s">
        <v>125</v>
      </c>
      <c r="J1126" t="s">
        <v>582</v>
      </c>
      <c r="K1126" t="s">
        <v>621</v>
      </c>
      <c r="L1126" t="s">
        <v>622</v>
      </c>
      <c r="M1126" t="s">
        <v>358</v>
      </c>
      <c r="N1126" t="s">
        <v>806</v>
      </c>
      <c r="O1126" s="187" t="s">
        <v>139</v>
      </c>
      <c r="P1126" t="s">
        <v>86</v>
      </c>
      <c r="Q1126" t="s">
        <v>476</v>
      </c>
      <c r="R1126" s="185">
        <v>15155.269307692301</v>
      </c>
      <c r="S1126" s="185">
        <v>151552.69307692299</v>
      </c>
      <c r="T1126" s="186">
        <v>2</v>
      </c>
    </row>
    <row r="1127" spans="1:20" x14ac:dyDescent="0.25">
      <c r="A1127" s="198"/>
      <c r="B1127">
        <v>0</v>
      </c>
      <c r="C1127">
        <v>103120753</v>
      </c>
      <c r="D1127">
        <v>255088177</v>
      </c>
      <c r="E1127">
        <v>341926705</v>
      </c>
      <c r="F1127">
        <v>355495225</v>
      </c>
      <c r="G1127" t="s">
        <v>18</v>
      </c>
      <c r="H1127" t="s">
        <v>887</v>
      </c>
      <c r="I1127" t="s">
        <v>125</v>
      </c>
      <c r="J1127" t="s">
        <v>582</v>
      </c>
      <c r="K1127" t="s">
        <v>621</v>
      </c>
      <c r="L1127" t="s">
        <v>622</v>
      </c>
      <c r="M1127" t="s">
        <v>358</v>
      </c>
      <c r="N1127" t="s">
        <v>806</v>
      </c>
      <c r="O1127" s="187" t="s">
        <v>139</v>
      </c>
      <c r="P1127" t="s">
        <v>88</v>
      </c>
      <c r="Q1127" t="s">
        <v>472</v>
      </c>
      <c r="R1127" s="185">
        <v>93288.936961538406</v>
      </c>
      <c r="S1127" s="185">
        <v>1865778.7392307699</v>
      </c>
      <c r="T1127" s="186">
        <v>22</v>
      </c>
    </row>
    <row r="1128" spans="1:20" x14ac:dyDescent="0.25">
      <c r="A1128" s="198"/>
      <c r="B1128">
        <v>0</v>
      </c>
      <c r="C1128">
        <v>103120753</v>
      </c>
      <c r="D1128">
        <v>255088177</v>
      </c>
      <c r="E1128">
        <v>341926705</v>
      </c>
      <c r="F1128">
        <v>355495225</v>
      </c>
      <c r="G1128" t="s">
        <v>18</v>
      </c>
      <c r="H1128" t="s">
        <v>887</v>
      </c>
      <c r="I1128" t="s">
        <v>125</v>
      </c>
      <c r="J1128" t="s">
        <v>582</v>
      </c>
      <c r="K1128" t="s">
        <v>621</v>
      </c>
      <c r="L1128" t="s">
        <v>622</v>
      </c>
      <c r="M1128" t="s">
        <v>358</v>
      </c>
      <c r="N1128" t="s">
        <v>806</v>
      </c>
      <c r="O1128" s="187" t="s">
        <v>139</v>
      </c>
      <c r="P1128" t="s">
        <v>88</v>
      </c>
      <c r="Q1128" t="s">
        <v>474</v>
      </c>
      <c r="R1128" s="185">
        <v>3664.0811538461498</v>
      </c>
      <c r="S1128" s="185">
        <v>61068.019230769198</v>
      </c>
      <c r="T1128" s="186">
        <v>1</v>
      </c>
    </row>
    <row r="1129" spans="1:20" x14ac:dyDescent="0.25">
      <c r="A1129" s="198"/>
      <c r="B1129">
        <v>0</v>
      </c>
      <c r="C1129">
        <v>103120753</v>
      </c>
      <c r="D1129">
        <v>255088177</v>
      </c>
      <c r="E1129">
        <v>341926705</v>
      </c>
      <c r="F1129">
        <v>355495225</v>
      </c>
      <c r="G1129" t="s">
        <v>18</v>
      </c>
      <c r="H1129" t="s">
        <v>887</v>
      </c>
      <c r="I1129" t="s">
        <v>125</v>
      </c>
      <c r="J1129" t="s">
        <v>582</v>
      </c>
      <c r="K1129" t="s">
        <v>621</v>
      </c>
      <c r="L1129" t="s">
        <v>622</v>
      </c>
      <c r="M1129" t="s">
        <v>358</v>
      </c>
      <c r="N1129" t="s">
        <v>806</v>
      </c>
      <c r="O1129" s="187" t="s">
        <v>139</v>
      </c>
      <c r="P1129" t="s">
        <v>88</v>
      </c>
      <c r="Q1129" t="s">
        <v>465</v>
      </c>
      <c r="R1129" s="185">
        <v>116622.069230769</v>
      </c>
      <c r="S1129" s="185">
        <v>1166220.6923076899</v>
      </c>
      <c r="T1129" s="186">
        <v>10</v>
      </c>
    </row>
    <row r="1130" spans="1:20" x14ac:dyDescent="0.25">
      <c r="A1130" s="198"/>
      <c r="B1130">
        <v>0</v>
      </c>
      <c r="C1130">
        <v>103120753</v>
      </c>
      <c r="D1130">
        <v>255088177</v>
      </c>
      <c r="E1130">
        <v>341926705</v>
      </c>
      <c r="F1130">
        <v>355495225</v>
      </c>
      <c r="G1130" t="s">
        <v>18</v>
      </c>
      <c r="H1130" t="s">
        <v>887</v>
      </c>
      <c r="I1130" t="s">
        <v>125</v>
      </c>
      <c r="J1130" t="s">
        <v>582</v>
      </c>
      <c r="K1130" t="s">
        <v>621</v>
      </c>
      <c r="L1130" t="s">
        <v>622</v>
      </c>
      <c r="M1130" t="s">
        <v>358</v>
      </c>
      <c r="N1130" t="s">
        <v>806</v>
      </c>
      <c r="O1130" s="187" t="s">
        <v>139</v>
      </c>
      <c r="P1130" t="s">
        <v>88</v>
      </c>
      <c r="Q1130" t="s">
        <v>476</v>
      </c>
      <c r="R1130" s="185">
        <v>11895.6117692308</v>
      </c>
      <c r="S1130" s="185">
        <v>118956.11769230801</v>
      </c>
      <c r="T1130" s="186">
        <v>1</v>
      </c>
    </row>
    <row r="1131" spans="1:20" x14ac:dyDescent="0.25">
      <c r="A1131" s="198"/>
      <c r="B1131">
        <v>0</v>
      </c>
      <c r="C1131">
        <v>103120753</v>
      </c>
      <c r="D1131">
        <v>255088177</v>
      </c>
      <c r="E1131">
        <v>341926705</v>
      </c>
      <c r="F1131">
        <v>355495225</v>
      </c>
      <c r="G1131" t="s">
        <v>18</v>
      </c>
      <c r="H1131" t="s">
        <v>887</v>
      </c>
      <c r="I1131" t="s">
        <v>125</v>
      </c>
      <c r="J1131" t="s">
        <v>582</v>
      </c>
      <c r="K1131" t="s">
        <v>621</v>
      </c>
      <c r="L1131" t="s">
        <v>622</v>
      </c>
      <c r="M1131" t="s">
        <v>358</v>
      </c>
      <c r="N1131" t="s">
        <v>806</v>
      </c>
      <c r="O1131" s="187" t="s">
        <v>139</v>
      </c>
      <c r="P1131" t="s">
        <v>88</v>
      </c>
      <c r="Q1131" t="s">
        <v>467</v>
      </c>
      <c r="R1131" s="185">
        <v>30778.42</v>
      </c>
      <c r="S1131" s="185">
        <v>153892.1</v>
      </c>
      <c r="T1131" s="186">
        <v>1</v>
      </c>
    </row>
    <row r="1132" spans="1:20" x14ac:dyDescent="0.25">
      <c r="A1132" s="198"/>
      <c r="B1132">
        <v>0</v>
      </c>
      <c r="C1132">
        <v>103120753</v>
      </c>
      <c r="D1132">
        <v>255088177</v>
      </c>
      <c r="E1132">
        <v>341926705</v>
      </c>
      <c r="F1132">
        <v>355495225</v>
      </c>
      <c r="G1132" t="s">
        <v>18</v>
      </c>
      <c r="H1132" t="s">
        <v>887</v>
      </c>
      <c r="I1132" t="s">
        <v>125</v>
      </c>
      <c r="J1132" t="s">
        <v>582</v>
      </c>
      <c r="K1132" t="s">
        <v>621</v>
      </c>
      <c r="L1132" t="s">
        <v>622</v>
      </c>
      <c r="M1132" t="s">
        <v>358</v>
      </c>
      <c r="N1132" t="s">
        <v>806</v>
      </c>
      <c r="O1132" s="187" t="s">
        <v>139</v>
      </c>
      <c r="P1132" t="s">
        <v>79</v>
      </c>
      <c r="Q1132" t="s">
        <v>472</v>
      </c>
      <c r="R1132" s="185">
        <v>105303.867615385</v>
      </c>
      <c r="S1132" s="185">
        <v>2106077.3523076898</v>
      </c>
      <c r="T1132" s="186">
        <v>23</v>
      </c>
    </row>
    <row r="1133" spans="1:20" x14ac:dyDescent="0.25">
      <c r="A1133" s="198"/>
      <c r="B1133">
        <v>0</v>
      </c>
      <c r="C1133">
        <v>103120753</v>
      </c>
      <c r="D1133">
        <v>255088177</v>
      </c>
      <c r="E1133">
        <v>341926705</v>
      </c>
      <c r="F1133">
        <v>355495225</v>
      </c>
      <c r="G1133" t="s">
        <v>18</v>
      </c>
      <c r="H1133" t="s">
        <v>887</v>
      </c>
      <c r="I1133" t="s">
        <v>125</v>
      </c>
      <c r="J1133" t="s">
        <v>582</v>
      </c>
      <c r="K1133" t="s">
        <v>621</v>
      </c>
      <c r="L1133" t="s">
        <v>622</v>
      </c>
      <c r="M1133" t="s">
        <v>358</v>
      </c>
      <c r="N1133" t="s">
        <v>806</v>
      </c>
      <c r="O1133" s="187" t="s">
        <v>139</v>
      </c>
      <c r="P1133" t="s">
        <v>79</v>
      </c>
      <c r="Q1133" t="s">
        <v>465</v>
      </c>
      <c r="R1133" s="185">
        <v>69836.730923077004</v>
      </c>
      <c r="S1133" s="185">
        <v>698367.30923076905</v>
      </c>
      <c r="T1133" s="186">
        <v>6</v>
      </c>
    </row>
    <row r="1134" spans="1:20" x14ac:dyDescent="0.25">
      <c r="A1134" s="198"/>
      <c r="B1134">
        <v>0</v>
      </c>
      <c r="C1134">
        <v>103120753</v>
      </c>
      <c r="D1134">
        <v>255088177</v>
      </c>
      <c r="E1134">
        <v>341926705</v>
      </c>
      <c r="F1134">
        <v>355495225</v>
      </c>
      <c r="G1134" t="s">
        <v>18</v>
      </c>
      <c r="H1134" t="s">
        <v>887</v>
      </c>
      <c r="I1134" t="s">
        <v>125</v>
      </c>
      <c r="J1134" t="s">
        <v>582</v>
      </c>
      <c r="K1134" t="s">
        <v>621</v>
      </c>
      <c r="L1134" t="s">
        <v>622</v>
      </c>
      <c r="M1134" t="s">
        <v>358</v>
      </c>
      <c r="N1134" t="s">
        <v>806</v>
      </c>
      <c r="O1134" s="187" t="s">
        <v>139</v>
      </c>
      <c r="P1134" t="s">
        <v>79</v>
      </c>
      <c r="Q1134" t="s">
        <v>476</v>
      </c>
      <c r="R1134" s="185">
        <v>12220.655846153801</v>
      </c>
      <c r="S1134" s="185">
        <v>122206.55846153801</v>
      </c>
      <c r="T1134" s="186">
        <v>1</v>
      </c>
    </row>
    <row r="1135" spans="1:20" x14ac:dyDescent="0.25">
      <c r="A1135" s="198"/>
      <c r="B1135">
        <v>0</v>
      </c>
      <c r="C1135">
        <v>103120753</v>
      </c>
      <c r="D1135">
        <v>255088177</v>
      </c>
      <c r="E1135">
        <v>341926705</v>
      </c>
      <c r="F1135">
        <v>355495225</v>
      </c>
      <c r="G1135" t="s">
        <v>18</v>
      </c>
      <c r="H1135" t="s">
        <v>887</v>
      </c>
      <c r="I1135" t="s">
        <v>125</v>
      </c>
      <c r="J1135" t="s">
        <v>582</v>
      </c>
      <c r="K1135" t="s">
        <v>621</v>
      </c>
      <c r="L1135" t="s">
        <v>622</v>
      </c>
      <c r="M1135" t="s">
        <v>358</v>
      </c>
      <c r="N1135" t="s">
        <v>806</v>
      </c>
      <c r="O1135" s="187" t="s">
        <v>139</v>
      </c>
      <c r="P1135" t="s">
        <v>79</v>
      </c>
      <c r="Q1135" t="s">
        <v>467</v>
      </c>
      <c r="R1135" s="185">
        <v>29007.5716923076</v>
      </c>
      <c r="S1135" s="185">
        <v>145037.85846153801</v>
      </c>
      <c r="T1135" s="186">
        <v>2</v>
      </c>
    </row>
    <row r="1136" spans="1:20" x14ac:dyDescent="0.25">
      <c r="A1136" s="198"/>
      <c r="B1136">
        <v>0</v>
      </c>
      <c r="C1136">
        <v>103120753</v>
      </c>
      <c r="D1136">
        <v>255088177</v>
      </c>
      <c r="E1136">
        <v>341926705</v>
      </c>
      <c r="F1136">
        <v>355495225</v>
      </c>
      <c r="G1136" t="s">
        <v>18</v>
      </c>
      <c r="H1136" t="s">
        <v>887</v>
      </c>
      <c r="I1136" t="s">
        <v>125</v>
      </c>
      <c r="J1136" t="s">
        <v>582</v>
      </c>
      <c r="K1136" t="s">
        <v>621</v>
      </c>
      <c r="L1136" t="s">
        <v>622</v>
      </c>
      <c r="M1136" t="s">
        <v>358</v>
      </c>
      <c r="N1136" t="s">
        <v>806</v>
      </c>
      <c r="O1136" s="187" t="s">
        <v>139</v>
      </c>
      <c r="P1136" t="s">
        <v>89</v>
      </c>
      <c r="Q1136" t="s">
        <v>472</v>
      </c>
      <c r="R1136" s="185">
        <v>34321.041299999997</v>
      </c>
      <c r="S1136" s="185">
        <v>1144034.71</v>
      </c>
      <c r="T1136" s="186">
        <v>13</v>
      </c>
    </row>
    <row r="1137" spans="1:20" x14ac:dyDescent="0.25">
      <c r="A1137" s="198"/>
      <c r="B1137">
        <v>0</v>
      </c>
      <c r="C1137">
        <v>103120753</v>
      </c>
      <c r="D1137">
        <v>255088177</v>
      </c>
      <c r="E1137">
        <v>341926705</v>
      </c>
      <c r="F1137">
        <v>355495225</v>
      </c>
      <c r="G1137" t="s">
        <v>18</v>
      </c>
      <c r="H1137" t="s">
        <v>887</v>
      </c>
      <c r="I1137" t="s">
        <v>125</v>
      </c>
      <c r="J1137" t="s">
        <v>582</v>
      </c>
      <c r="K1137" t="s">
        <v>621</v>
      </c>
      <c r="L1137" t="s">
        <v>622</v>
      </c>
      <c r="M1137" t="s">
        <v>358</v>
      </c>
      <c r="N1137" t="s">
        <v>806</v>
      </c>
      <c r="O1137" s="187" t="s">
        <v>139</v>
      </c>
      <c r="P1137" t="s">
        <v>89</v>
      </c>
      <c r="Q1137" t="s">
        <v>474</v>
      </c>
      <c r="R1137" s="185">
        <v>3709.9263230769202</v>
      </c>
      <c r="S1137" s="185">
        <v>61832.105384615403</v>
      </c>
      <c r="T1137" s="186">
        <v>1</v>
      </c>
    </row>
    <row r="1138" spans="1:20" x14ac:dyDescent="0.25">
      <c r="A1138" s="198"/>
      <c r="B1138">
        <v>0</v>
      </c>
      <c r="C1138">
        <v>103120753</v>
      </c>
      <c r="D1138">
        <v>255088177</v>
      </c>
      <c r="E1138">
        <v>341926705</v>
      </c>
      <c r="F1138">
        <v>355495225</v>
      </c>
      <c r="G1138" t="s">
        <v>18</v>
      </c>
      <c r="H1138" t="s">
        <v>887</v>
      </c>
      <c r="I1138" t="s">
        <v>125</v>
      </c>
      <c r="J1138" t="s">
        <v>582</v>
      </c>
      <c r="K1138" t="s">
        <v>621</v>
      </c>
      <c r="L1138" t="s">
        <v>622</v>
      </c>
      <c r="M1138" t="s">
        <v>358</v>
      </c>
      <c r="N1138" t="s">
        <v>806</v>
      </c>
      <c r="O1138" s="187" t="s">
        <v>139</v>
      </c>
      <c r="P1138" t="s">
        <v>89</v>
      </c>
      <c r="Q1138" t="s">
        <v>465</v>
      </c>
      <c r="R1138" s="185">
        <v>86810.133823076903</v>
      </c>
      <c r="S1138" s="185">
        <v>868101.33823076903</v>
      </c>
      <c r="T1138" s="186">
        <v>7</v>
      </c>
    </row>
    <row r="1139" spans="1:20" x14ac:dyDescent="0.25">
      <c r="A1139" s="198"/>
      <c r="B1139">
        <v>0</v>
      </c>
      <c r="C1139">
        <v>103120753</v>
      </c>
      <c r="D1139">
        <v>255088177</v>
      </c>
      <c r="E1139">
        <v>341926705</v>
      </c>
      <c r="F1139">
        <v>355495225</v>
      </c>
      <c r="G1139" t="s">
        <v>18</v>
      </c>
      <c r="H1139" t="s">
        <v>887</v>
      </c>
      <c r="I1139" t="s">
        <v>125</v>
      </c>
      <c r="J1139" t="s">
        <v>582</v>
      </c>
      <c r="K1139" t="s">
        <v>621</v>
      </c>
      <c r="L1139" t="s">
        <v>622</v>
      </c>
      <c r="M1139" t="s">
        <v>358</v>
      </c>
      <c r="N1139" t="s">
        <v>806</v>
      </c>
      <c r="O1139" s="187" t="s">
        <v>139</v>
      </c>
      <c r="P1139" t="s">
        <v>89</v>
      </c>
      <c r="Q1139" t="s">
        <v>476</v>
      </c>
      <c r="R1139" s="185">
        <v>12459.264538461501</v>
      </c>
      <c r="S1139" s="185">
        <v>124592.645384615</v>
      </c>
      <c r="T1139" s="186">
        <v>1</v>
      </c>
    </row>
    <row r="1140" spans="1:20" x14ac:dyDescent="0.25">
      <c r="A1140" s="198"/>
      <c r="B1140">
        <v>0</v>
      </c>
      <c r="C1140">
        <v>103120753</v>
      </c>
      <c r="D1140">
        <v>255088177</v>
      </c>
      <c r="E1140">
        <v>341926705</v>
      </c>
      <c r="F1140">
        <v>379918561</v>
      </c>
      <c r="G1140" t="s">
        <v>18</v>
      </c>
      <c r="H1140" t="s">
        <v>887</v>
      </c>
      <c r="I1140" t="s">
        <v>125</v>
      </c>
      <c r="J1140" t="s">
        <v>582</v>
      </c>
      <c r="K1140" t="s">
        <v>621</v>
      </c>
      <c r="L1140" t="s">
        <v>622</v>
      </c>
      <c r="M1140" t="s">
        <v>245</v>
      </c>
      <c r="N1140" t="s">
        <v>807</v>
      </c>
      <c r="O1140" s="187" t="s">
        <v>139</v>
      </c>
      <c r="P1140" t="s">
        <v>59</v>
      </c>
      <c r="Q1140" t="s">
        <v>474</v>
      </c>
      <c r="R1140" s="185">
        <v>3451.3169538461502</v>
      </c>
      <c r="S1140" s="185">
        <v>57521.949230769198</v>
      </c>
      <c r="T1140" s="186">
        <v>1</v>
      </c>
    </row>
    <row r="1141" spans="1:20" x14ac:dyDescent="0.25">
      <c r="A1141" s="198"/>
      <c r="B1141">
        <v>0</v>
      </c>
      <c r="C1141">
        <v>103120753</v>
      </c>
      <c r="D1141">
        <v>255088177</v>
      </c>
      <c r="E1141">
        <v>341926705</v>
      </c>
      <c r="F1141">
        <v>379918561</v>
      </c>
      <c r="G1141" t="s">
        <v>18</v>
      </c>
      <c r="H1141" t="s">
        <v>887</v>
      </c>
      <c r="I1141" t="s">
        <v>125</v>
      </c>
      <c r="J1141" t="s">
        <v>582</v>
      </c>
      <c r="K1141" t="s">
        <v>621</v>
      </c>
      <c r="L1141" t="s">
        <v>622</v>
      </c>
      <c r="M1141" t="s">
        <v>245</v>
      </c>
      <c r="N1141" t="s">
        <v>807</v>
      </c>
      <c r="O1141" s="187" t="s">
        <v>139</v>
      </c>
      <c r="P1141" t="s">
        <v>59</v>
      </c>
      <c r="Q1141" t="s">
        <v>476</v>
      </c>
      <c r="R1141" s="185">
        <v>13846.5078461538</v>
      </c>
      <c r="S1141" s="185">
        <v>138465.07846153801</v>
      </c>
      <c r="T1141" s="186">
        <v>1</v>
      </c>
    </row>
    <row r="1142" spans="1:20" x14ac:dyDescent="0.25">
      <c r="A1142" s="198"/>
      <c r="B1142">
        <v>0</v>
      </c>
      <c r="C1142">
        <v>103120753</v>
      </c>
      <c r="D1142">
        <v>255088177</v>
      </c>
      <c r="E1142">
        <v>341926705</v>
      </c>
      <c r="F1142">
        <v>379918561</v>
      </c>
      <c r="G1142" t="s">
        <v>18</v>
      </c>
      <c r="H1142" t="s">
        <v>887</v>
      </c>
      <c r="I1142" t="s">
        <v>125</v>
      </c>
      <c r="J1142" t="s">
        <v>582</v>
      </c>
      <c r="K1142" t="s">
        <v>621</v>
      </c>
      <c r="L1142" t="s">
        <v>622</v>
      </c>
      <c r="M1142" t="s">
        <v>245</v>
      </c>
      <c r="N1142" t="s">
        <v>807</v>
      </c>
      <c r="O1142" s="187" t="s">
        <v>139</v>
      </c>
      <c r="P1142" t="s">
        <v>59</v>
      </c>
      <c r="Q1142" t="s">
        <v>467</v>
      </c>
      <c r="R1142" s="185">
        <v>31879.725076923001</v>
      </c>
      <c r="S1142" s="185">
        <v>159398.62538461501</v>
      </c>
      <c r="T1142" s="186">
        <v>1</v>
      </c>
    </row>
    <row r="1143" spans="1:20" x14ac:dyDescent="0.25">
      <c r="A1143" s="198"/>
      <c r="B1143">
        <v>0</v>
      </c>
      <c r="C1143">
        <v>103120753</v>
      </c>
      <c r="D1143">
        <v>255088177</v>
      </c>
      <c r="E1143">
        <v>341926705</v>
      </c>
      <c r="F1143">
        <v>379918561</v>
      </c>
      <c r="G1143" t="s">
        <v>18</v>
      </c>
      <c r="H1143" t="s">
        <v>887</v>
      </c>
      <c r="I1143" t="s">
        <v>125</v>
      </c>
      <c r="J1143" t="s">
        <v>582</v>
      </c>
      <c r="K1143" t="s">
        <v>621</v>
      </c>
      <c r="L1143" t="s">
        <v>622</v>
      </c>
      <c r="M1143" t="s">
        <v>245</v>
      </c>
      <c r="N1143" t="s">
        <v>807</v>
      </c>
      <c r="O1143" s="187" t="s">
        <v>139</v>
      </c>
      <c r="P1143" t="s">
        <v>59</v>
      </c>
      <c r="Q1143" t="s">
        <v>478</v>
      </c>
      <c r="R1143" s="185">
        <v>61697.917384615503</v>
      </c>
      <c r="S1143" s="185">
        <v>205659.724615385</v>
      </c>
      <c r="T1143" s="186">
        <v>1</v>
      </c>
    </row>
    <row r="1144" spans="1:20" x14ac:dyDescent="0.25">
      <c r="A1144" s="198"/>
      <c r="B1144">
        <v>0</v>
      </c>
      <c r="C1144">
        <v>103120753</v>
      </c>
      <c r="D1144">
        <v>255088177</v>
      </c>
      <c r="E1144">
        <v>341926705</v>
      </c>
      <c r="F1144">
        <v>379918561</v>
      </c>
      <c r="G1144" t="s">
        <v>18</v>
      </c>
      <c r="H1144" t="s">
        <v>887</v>
      </c>
      <c r="I1144" t="s">
        <v>125</v>
      </c>
      <c r="J1144" t="s">
        <v>582</v>
      </c>
      <c r="K1144" t="s">
        <v>621</v>
      </c>
      <c r="L1144" t="s">
        <v>622</v>
      </c>
      <c r="M1144" t="s">
        <v>245</v>
      </c>
      <c r="N1144" t="s">
        <v>807</v>
      </c>
      <c r="O1144" s="187" t="s">
        <v>139</v>
      </c>
      <c r="P1144" t="s">
        <v>86</v>
      </c>
      <c r="Q1144" t="s">
        <v>472</v>
      </c>
      <c r="R1144" s="185">
        <v>82202.289300000004</v>
      </c>
      <c r="S1144" s="185">
        <v>2740076.31</v>
      </c>
      <c r="T1144" s="186">
        <v>29</v>
      </c>
    </row>
    <row r="1145" spans="1:20" x14ac:dyDescent="0.25">
      <c r="A1145" s="198"/>
      <c r="B1145">
        <v>0</v>
      </c>
      <c r="C1145">
        <v>103120753</v>
      </c>
      <c r="D1145">
        <v>255088177</v>
      </c>
      <c r="E1145">
        <v>341926705</v>
      </c>
      <c r="F1145">
        <v>379918561</v>
      </c>
      <c r="G1145" t="s">
        <v>18</v>
      </c>
      <c r="H1145" t="s">
        <v>887</v>
      </c>
      <c r="I1145" t="s">
        <v>125</v>
      </c>
      <c r="J1145" t="s">
        <v>582</v>
      </c>
      <c r="K1145" t="s">
        <v>621</v>
      </c>
      <c r="L1145" t="s">
        <v>622</v>
      </c>
      <c r="M1145" t="s">
        <v>245</v>
      </c>
      <c r="N1145" t="s">
        <v>807</v>
      </c>
      <c r="O1145" s="187" t="s">
        <v>139</v>
      </c>
      <c r="P1145" t="s">
        <v>86</v>
      </c>
      <c r="Q1145" t="s">
        <v>474</v>
      </c>
      <c r="R1145" s="185">
        <v>5162.5718769230798</v>
      </c>
      <c r="S1145" s="185">
        <v>86042.864615384606</v>
      </c>
      <c r="T1145" s="186">
        <v>2</v>
      </c>
    </row>
    <row r="1146" spans="1:20" x14ac:dyDescent="0.25">
      <c r="A1146" s="198"/>
      <c r="B1146">
        <v>0</v>
      </c>
      <c r="C1146">
        <v>103120753</v>
      </c>
      <c r="D1146">
        <v>255088177</v>
      </c>
      <c r="E1146">
        <v>341926705</v>
      </c>
      <c r="F1146">
        <v>379918561</v>
      </c>
      <c r="G1146" t="s">
        <v>18</v>
      </c>
      <c r="H1146" t="s">
        <v>887</v>
      </c>
      <c r="I1146" t="s">
        <v>125</v>
      </c>
      <c r="J1146" t="s">
        <v>582</v>
      </c>
      <c r="K1146" t="s">
        <v>621</v>
      </c>
      <c r="L1146" t="s">
        <v>622</v>
      </c>
      <c r="M1146" t="s">
        <v>245</v>
      </c>
      <c r="N1146" t="s">
        <v>807</v>
      </c>
      <c r="O1146" s="187" t="s">
        <v>139</v>
      </c>
      <c r="P1146" t="s">
        <v>86</v>
      </c>
      <c r="Q1146" t="s">
        <v>475</v>
      </c>
      <c r="R1146" s="185">
        <v>6965.7355384615303</v>
      </c>
      <c r="S1146" s="185">
        <v>77397.061538461494</v>
      </c>
      <c r="T1146" s="186">
        <v>1</v>
      </c>
    </row>
    <row r="1147" spans="1:20" x14ac:dyDescent="0.25">
      <c r="A1147" s="198"/>
      <c r="B1147">
        <v>0</v>
      </c>
      <c r="C1147">
        <v>103120753</v>
      </c>
      <c r="D1147">
        <v>255088177</v>
      </c>
      <c r="E1147">
        <v>341926705</v>
      </c>
      <c r="F1147">
        <v>379918561</v>
      </c>
      <c r="G1147" t="s">
        <v>18</v>
      </c>
      <c r="H1147" t="s">
        <v>887</v>
      </c>
      <c r="I1147" t="s">
        <v>125</v>
      </c>
      <c r="J1147" t="s">
        <v>582</v>
      </c>
      <c r="K1147" t="s">
        <v>621</v>
      </c>
      <c r="L1147" t="s">
        <v>622</v>
      </c>
      <c r="M1147" t="s">
        <v>245</v>
      </c>
      <c r="N1147" t="s">
        <v>807</v>
      </c>
      <c r="O1147" s="187" t="s">
        <v>139</v>
      </c>
      <c r="P1147" t="s">
        <v>86</v>
      </c>
      <c r="Q1147" t="s">
        <v>465</v>
      </c>
      <c r="R1147" s="185">
        <v>94844.129538461493</v>
      </c>
      <c r="S1147" s="185">
        <v>948441.29538461496</v>
      </c>
      <c r="T1147" s="186">
        <v>8</v>
      </c>
    </row>
    <row r="1148" spans="1:20" x14ac:dyDescent="0.25">
      <c r="A1148" s="198"/>
      <c r="B1148">
        <v>0</v>
      </c>
      <c r="C1148">
        <v>103120753</v>
      </c>
      <c r="D1148">
        <v>255088177</v>
      </c>
      <c r="E1148">
        <v>341926705</v>
      </c>
      <c r="F1148">
        <v>379918561</v>
      </c>
      <c r="G1148" t="s">
        <v>18</v>
      </c>
      <c r="H1148" t="s">
        <v>887</v>
      </c>
      <c r="I1148" t="s">
        <v>125</v>
      </c>
      <c r="J1148" t="s">
        <v>582</v>
      </c>
      <c r="K1148" t="s">
        <v>621</v>
      </c>
      <c r="L1148" t="s">
        <v>622</v>
      </c>
      <c r="M1148" t="s">
        <v>245</v>
      </c>
      <c r="N1148" t="s">
        <v>807</v>
      </c>
      <c r="O1148" s="187" t="s">
        <v>139</v>
      </c>
      <c r="P1148" t="s">
        <v>86</v>
      </c>
      <c r="Q1148" t="s">
        <v>476</v>
      </c>
      <c r="R1148" s="185">
        <v>27350.541538461599</v>
      </c>
      <c r="S1148" s="185">
        <v>273505.41538461501</v>
      </c>
      <c r="T1148" s="186">
        <v>2</v>
      </c>
    </row>
    <row r="1149" spans="1:20" x14ac:dyDescent="0.25">
      <c r="A1149" s="198"/>
      <c r="B1149">
        <v>0</v>
      </c>
      <c r="C1149">
        <v>103120753</v>
      </c>
      <c r="D1149">
        <v>255088177</v>
      </c>
      <c r="E1149">
        <v>341926705</v>
      </c>
      <c r="F1149">
        <v>379918561</v>
      </c>
      <c r="G1149" t="s">
        <v>18</v>
      </c>
      <c r="H1149" t="s">
        <v>887</v>
      </c>
      <c r="I1149" t="s">
        <v>125</v>
      </c>
      <c r="J1149" t="s">
        <v>582</v>
      </c>
      <c r="K1149" t="s">
        <v>621</v>
      </c>
      <c r="L1149" t="s">
        <v>622</v>
      </c>
      <c r="M1149" t="s">
        <v>245</v>
      </c>
      <c r="N1149" t="s">
        <v>807</v>
      </c>
      <c r="O1149" s="187" t="s">
        <v>139</v>
      </c>
      <c r="P1149" t="s">
        <v>88</v>
      </c>
      <c r="Q1149" t="s">
        <v>472</v>
      </c>
      <c r="R1149" s="185">
        <v>224370.49830000001</v>
      </c>
      <c r="S1149" s="185">
        <v>4487409.966</v>
      </c>
      <c r="T1149" s="186">
        <v>47</v>
      </c>
    </row>
    <row r="1150" spans="1:20" x14ac:dyDescent="0.25">
      <c r="A1150" s="198"/>
      <c r="B1150">
        <v>0</v>
      </c>
      <c r="C1150">
        <v>103120753</v>
      </c>
      <c r="D1150">
        <v>255088177</v>
      </c>
      <c r="E1150">
        <v>341926705</v>
      </c>
      <c r="F1150">
        <v>379918561</v>
      </c>
      <c r="G1150" t="s">
        <v>18</v>
      </c>
      <c r="H1150" t="s">
        <v>887</v>
      </c>
      <c r="I1150" t="s">
        <v>125</v>
      </c>
      <c r="J1150" t="s">
        <v>582</v>
      </c>
      <c r="K1150" t="s">
        <v>621</v>
      </c>
      <c r="L1150" t="s">
        <v>622</v>
      </c>
      <c r="M1150" t="s">
        <v>245</v>
      </c>
      <c r="N1150" t="s">
        <v>807</v>
      </c>
      <c r="O1150" s="187" t="s">
        <v>139</v>
      </c>
      <c r="P1150" t="s">
        <v>88</v>
      </c>
      <c r="Q1150" t="s">
        <v>473</v>
      </c>
      <c r="R1150" s="185">
        <v>1466.5393076923101</v>
      </c>
      <c r="S1150" s="185">
        <v>29330.786153846198</v>
      </c>
      <c r="T1150" s="186">
        <v>1</v>
      </c>
    </row>
    <row r="1151" spans="1:20" x14ac:dyDescent="0.25">
      <c r="A1151" s="198"/>
      <c r="B1151">
        <v>0</v>
      </c>
      <c r="C1151">
        <v>103120753</v>
      </c>
      <c r="D1151">
        <v>255088177</v>
      </c>
      <c r="E1151">
        <v>341926705</v>
      </c>
      <c r="F1151">
        <v>379918561</v>
      </c>
      <c r="G1151" t="s">
        <v>18</v>
      </c>
      <c r="H1151" t="s">
        <v>887</v>
      </c>
      <c r="I1151" t="s">
        <v>125</v>
      </c>
      <c r="J1151" t="s">
        <v>582</v>
      </c>
      <c r="K1151" t="s">
        <v>621</v>
      </c>
      <c r="L1151" t="s">
        <v>622</v>
      </c>
      <c r="M1151" t="s">
        <v>245</v>
      </c>
      <c r="N1151" t="s">
        <v>807</v>
      </c>
      <c r="O1151" s="187" t="s">
        <v>139</v>
      </c>
      <c r="P1151" t="s">
        <v>88</v>
      </c>
      <c r="Q1151" t="s">
        <v>474</v>
      </c>
      <c r="R1151" s="185">
        <v>3413.8536461538501</v>
      </c>
      <c r="S1151" s="185">
        <v>56897.560769230797</v>
      </c>
      <c r="T1151" s="186">
        <v>1</v>
      </c>
    </row>
    <row r="1152" spans="1:20" x14ac:dyDescent="0.25">
      <c r="A1152" s="198"/>
      <c r="B1152">
        <v>0</v>
      </c>
      <c r="C1152">
        <v>103120753</v>
      </c>
      <c r="D1152">
        <v>255088177</v>
      </c>
      <c r="E1152">
        <v>341926705</v>
      </c>
      <c r="F1152">
        <v>379918561</v>
      </c>
      <c r="G1152" t="s">
        <v>18</v>
      </c>
      <c r="H1152" t="s">
        <v>887</v>
      </c>
      <c r="I1152" t="s">
        <v>125</v>
      </c>
      <c r="J1152" t="s">
        <v>582</v>
      </c>
      <c r="K1152" t="s">
        <v>621</v>
      </c>
      <c r="L1152" t="s">
        <v>622</v>
      </c>
      <c r="M1152" t="s">
        <v>245</v>
      </c>
      <c r="N1152" t="s">
        <v>807</v>
      </c>
      <c r="O1152" s="187" t="s">
        <v>139</v>
      </c>
      <c r="P1152" t="s">
        <v>88</v>
      </c>
      <c r="Q1152" t="s">
        <v>465</v>
      </c>
      <c r="R1152" s="185">
        <v>163833.883746154</v>
      </c>
      <c r="S1152" s="185">
        <v>1638338.83746154</v>
      </c>
      <c r="T1152" s="186">
        <v>15</v>
      </c>
    </row>
    <row r="1153" spans="1:20" x14ac:dyDescent="0.25">
      <c r="A1153" s="198"/>
      <c r="B1153">
        <v>0</v>
      </c>
      <c r="C1153">
        <v>103120753</v>
      </c>
      <c r="D1153">
        <v>255088177</v>
      </c>
      <c r="E1153">
        <v>341926705</v>
      </c>
      <c r="F1153">
        <v>379918561</v>
      </c>
      <c r="G1153" t="s">
        <v>18</v>
      </c>
      <c r="H1153" t="s">
        <v>887</v>
      </c>
      <c r="I1153" t="s">
        <v>125</v>
      </c>
      <c r="J1153" t="s">
        <v>582</v>
      </c>
      <c r="K1153" t="s">
        <v>621</v>
      </c>
      <c r="L1153" t="s">
        <v>622</v>
      </c>
      <c r="M1153" t="s">
        <v>245</v>
      </c>
      <c r="N1153" t="s">
        <v>807</v>
      </c>
      <c r="O1153" s="187" t="s">
        <v>139</v>
      </c>
      <c r="P1153" t="s">
        <v>88</v>
      </c>
      <c r="Q1153" t="s">
        <v>476</v>
      </c>
      <c r="R1153" s="185">
        <v>50187.344923076897</v>
      </c>
      <c r="S1153" s="185">
        <v>501873.44923076901</v>
      </c>
      <c r="T1153" s="186">
        <v>4</v>
      </c>
    </row>
    <row r="1154" spans="1:20" x14ac:dyDescent="0.25">
      <c r="A1154" s="198"/>
      <c r="B1154">
        <v>0</v>
      </c>
      <c r="C1154">
        <v>103120753</v>
      </c>
      <c r="D1154">
        <v>255088177</v>
      </c>
      <c r="E1154">
        <v>341926705</v>
      </c>
      <c r="F1154">
        <v>379918561</v>
      </c>
      <c r="G1154" t="s">
        <v>18</v>
      </c>
      <c r="H1154" t="s">
        <v>887</v>
      </c>
      <c r="I1154" t="s">
        <v>125</v>
      </c>
      <c r="J1154" t="s">
        <v>582</v>
      </c>
      <c r="K1154" t="s">
        <v>621</v>
      </c>
      <c r="L1154" t="s">
        <v>622</v>
      </c>
      <c r="M1154" t="s">
        <v>245</v>
      </c>
      <c r="N1154" t="s">
        <v>807</v>
      </c>
      <c r="O1154" s="187" t="s">
        <v>139</v>
      </c>
      <c r="P1154" t="s">
        <v>88</v>
      </c>
      <c r="Q1154" t="s">
        <v>467</v>
      </c>
      <c r="R1154" s="185">
        <v>30563.551846153801</v>
      </c>
      <c r="S1154" s="185">
        <v>152817.75923076901</v>
      </c>
      <c r="T1154" s="186">
        <v>1</v>
      </c>
    </row>
    <row r="1155" spans="1:20" x14ac:dyDescent="0.25">
      <c r="A1155" s="198"/>
      <c r="B1155">
        <v>0</v>
      </c>
      <c r="C1155">
        <v>103120753</v>
      </c>
      <c r="D1155">
        <v>255088177</v>
      </c>
      <c r="E1155">
        <v>341926705</v>
      </c>
      <c r="F1155">
        <v>379918561</v>
      </c>
      <c r="G1155" t="s">
        <v>18</v>
      </c>
      <c r="H1155" t="s">
        <v>887</v>
      </c>
      <c r="I1155" t="s">
        <v>125</v>
      </c>
      <c r="J1155" t="s">
        <v>582</v>
      </c>
      <c r="K1155" t="s">
        <v>621</v>
      </c>
      <c r="L1155" t="s">
        <v>622</v>
      </c>
      <c r="M1155" t="s">
        <v>245</v>
      </c>
      <c r="N1155" t="s">
        <v>807</v>
      </c>
      <c r="O1155" s="187" t="s">
        <v>139</v>
      </c>
      <c r="P1155" t="s">
        <v>79</v>
      </c>
      <c r="Q1155" t="s">
        <v>472</v>
      </c>
      <c r="R1155" s="185">
        <v>98627.739542307594</v>
      </c>
      <c r="S1155" s="185">
        <v>1972554.7908461499</v>
      </c>
      <c r="T1155" s="186">
        <v>23</v>
      </c>
    </row>
    <row r="1156" spans="1:20" x14ac:dyDescent="0.25">
      <c r="A1156" s="198"/>
      <c r="B1156">
        <v>0</v>
      </c>
      <c r="C1156">
        <v>103120753</v>
      </c>
      <c r="D1156">
        <v>255088177</v>
      </c>
      <c r="E1156">
        <v>341926705</v>
      </c>
      <c r="F1156">
        <v>379918561</v>
      </c>
      <c r="G1156" t="s">
        <v>18</v>
      </c>
      <c r="H1156" t="s">
        <v>887</v>
      </c>
      <c r="I1156" t="s">
        <v>125</v>
      </c>
      <c r="J1156" t="s">
        <v>582</v>
      </c>
      <c r="K1156" t="s">
        <v>621</v>
      </c>
      <c r="L1156" t="s">
        <v>622</v>
      </c>
      <c r="M1156" t="s">
        <v>245</v>
      </c>
      <c r="N1156" t="s">
        <v>807</v>
      </c>
      <c r="O1156" s="187" t="s">
        <v>139</v>
      </c>
      <c r="P1156" t="s">
        <v>79</v>
      </c>
      <c r="Q1156" t="s">
        <v>474</v>
      </c>
      <c r="R1156" s="185">
        <v>4420.1664461538503</v>
      </c>
      <c r="S1156" s="185">
        <v>73669.440769230801</v>
      </c>
      <c r="T1156" s="186">
        <v>1</v>
      </c>
    </row>
    <row r="1157" spans="1:20" x14ac:dyDescent="0.25">
      <c r="A1157" s="198"/>
      <c r="B1157">
        <v>0</v>
      </c>
      <c r="C1157">
        <v>103120753</v>
      </c>
      <c r="D1157">
        <v>255088177</v>
      </c>
      <c r="E1157">
        <v>341926705</v>
      </c>
      <c r="F1157">
        <v>379918561</v>
      </c>
      <c r="G1157" t="s">
        <v>18</v>
      </c>
      <c r="H1157" t="s">
        <v>887</v>
      </c>
      <c r="I1157" t="s">
        <v>125</v>
      </c>
      <c r="J1157" t="s">
        <v>582</v>
      </c>
      <c r="K1157" t="s">
        <v>621</v>
      </c>
      <c r="L1157" t="s">
        <v>622</v>
      </c>
      <c r="M1157" t="s">
        <v>245</v>
      </c>
      <c r="N1157" t="s">
        <v>807</v>
      </c>
      <c r="O1157" s="187" t="s">
        <v>139</v>
      </c>
      <c r="P1157" t="s">
        <v>79</v>
      </c>
      <c r="Q1157" t="s">
        <v>465</v>
      </c>
      <c r="R1157" s="185">
        <v>76223.884769230805</v>
      </c>
      <c r="S1157" s="185">
        <v>762238.84769230802</v>
      </c>
      <c r="T1157" s="186">
        <v>8</v>
      </c>
    </row>
    <row r="1158" spans="1:20" x14ac:dyDescent="0.25">
      <c r="A1158" s="198"/>
      <c r="B1158">
        <v>0</v>
      </c>
      <c r="C1158">
        <v>103120753</v>
      </c>
      <c r="D1158">
        <v>255088177</v>
      </c>
      <c r="E1158">
        <v>341926705</v>
      </c>
      <c r="F1158">
        <v>379918561</v>
      </c>
      <c r="G1158" t="s">
        <v>18</v>
      </c>
      <c r="H1158" t="s">
        <v>887</v>
      </c>
      <c r="I1158" t="s">
        <v>125</v>
      </c>
      <c r="J1158" t="s">
        <v>582</v>
      </c>
      <c r="K1158" t="s">
        <v>621</v>
      </c>
      <c r="L1158" t="s">
        <v>622</v>
      </c>
      <c r="M1158" t="s">
        <v>245</v>
      </c>
      <c r="N1158" t="s">
        <v>807</v>
      </c>
      <c r="O1158" s="187" t="s">
        <v>139</v>
      </c>
      <c r="P1158" t="s">
        <v>79</v>
      </c>
      <c r="Q1158" t="s">
        <v>476</v>
      </c>
      <c r="R1158" s="185">
        <v>35569.779538461597</v>
      </c>
      <c r="S1158" s="185">
        <v>355697.79538461502</v>
      </c>
      <c r="T1158" s="186">
        <v>3</v>
      </c>
    </row>
    <row r="1159" spans="1:20" x14ac:dyDescent="0.25">
      <c r="A1159" s="198"/>
      <c r="B1159">
        <v>0</v>
      </c>
      <c r="C1159">
        <v>103120753</v>
      </c>
      <c r="D1159">
        <v>255088177</v>
      </c>
      <c r="E1159">
        <v>341926705</v>
      </c>
      <c r="F1159">
        <v>379918561</v>
      </c>
      <c r="G1159" t="s">
        <v>18</v>
      </c>
      <c r="H1159" t="s">
        <v>887</v>
      </c>
      <c r="I1159" t="s">
        <v>125</v>
      </c>
      <c r="J1159" t="s">
        <v>582</v>
      </c>
      <c r="K1159" t="s">
        <v>621</v>
      </c>
      <c r="L1159" t="s">
        <v>622</v>
      </c>
      <c r="M1159" t="s">
        <v>245</v>
      </c>
      <c r="N1159" t="s">
        <v>807</v>
      </c>
      <c r="O1159" s="187" t="s">
        <v>139</v>
      </c>
      <c r="P1159" t="s">
        <v>79</v>
      </c>
      <c r="Q1159" t="s">
        <v>467</v>
      </c>
      <c r="R1159" s="185">
        <v>28130.736307692401</v>
      </c>
      <c r="S1159" s="185">
        <v>140653.681538462</v>
      </c>
      <c r="T1159" s="186">
        <v>1</v>
      </c>
    </row>
    <row r="1160" spans="1:20" x14ac:dyDescent="0.25">
      <c r="A1160" s="198"/>
      <c r="B1160">
        <v>0</v>
      </c>
      <c r="C1160">
        <v>103120753</v>
      </c>
      <c r="D1160">
        <v>255088177</v>
      </c>
      <c r="E1160">
        <v>341926705</v>
      </c>
      <c r="F1160">
        <v>379918561</v>
      </c>
      <c r="G1160" t="s">
        <v>18</v>
      </c>
      <c r="H1160" t="s">
        <v>887</v>
      </c>
      <c r="I1160" t="s">
        <v>125</v>
      </c>
      <c r="J1160" t="s">
        <v>582</v>
      </c>
      <c r="K1160" t="s">
        <v>621</v>
      </c>
      <c r="L1160" t="s">
        <v>622</v>
      </c>
      <c r="M1160" t="s">
        <v>245</v>
      </c>
      <c r="N1160" t="s">
        <v>807</v>
      </c>
      <c r="O1160" s="187" t="s">
        <v>139</v>
      </c>
      <c r="P1160" t="s">
        <v>89</v>
      </c>
      <c r="Q1160" t="s">
        <v>472</v>
      </c>
      <c r="R1160" s="185">
        <v>96204.7215</v>
      </c>
      <c r="S1160" s="185">
        <v>3206824.05</v>
      </c>
      <c r="T1160" s="186">
        <v>34</v>
      </c>
    </row>
    <row r="1161" spans="1:20" x14ac:dyDescent="0.25">
      <c r="A1161" s="198"/>
      <c r="B1161">
        <v>0</v>
      </c>
      <c r="C1161">
        <v>103120753</v>
      </c>
      <c r="D1161">
        <v>255088177</v>
      </c>
      <c r="E1161">
        <v>341926705</v>
      </c>
      <c r="F1161">
        <v>379918561</v>
      </c>
      <c r="G1161" t="s">
        <v>18</v>
      </c>
      <c r="H1161" t="s">
        <v>887</v>
      </c>
      <c r="I1161" t="s">
        <v>125</v>
      </c>
      <c r="J1161" t="s">
        <v>582</v>
      </c>
      <c r="K1161" t="s">
        <v>621</v>
      </c>
      <c r="L1161" t="s">
        <v>622</v>
      </c>
      <c r="M1161" t="s">
        <v>245</v>
      </c>
      <c r="N1161" t="s">
        <v>807</v>
      </c>
      <c r="O1161" s="187" t="s">
        <v>139</v>
      </c>
      <c r="P1161" t="s">
        <v>89</v>
      </c>
      <c r="Q1161" t="s">
        <v>474</v>
      </c>
      <c r="R1161" s="185">
        <v>3837.5384307692302</v>
      </c>
      <c r="S1161" s="185">
        <v>63958.973846153902</v>
      </c>
      <c r="T1161" s="186">
        <v>1</v>
      </c>
    </row>
    <row r="1162" spans="1:20" x14ac:dyDescent="0.25">
      <c r="A1162" s="198"/>
      <c r="B1162">
        <v>0</v>
      </c>
      <c r="C1162">
        <v>103120753</v>
      </c>
      <c r="D1162">
        <v>255088177</v>
      </c>
      <c r="E1162">
        <v>341926705</v>
      </c>
      <c r="F1162">
        <v>379918561</v>
      </c>
      <c r="G1162" t="s">
        <v>18</v>
      </c>
      <c r="H1162" t="s">
        <v>887</v>
      </c>
      <c r="I1162" t="s">
        <v>125</v>
      </c>
      <c r="J1162" t="s">
        <v>582</v>
      </c>
      <c r="K1162" t="s">
        <v>621</v>
      </c>
      <c r="L1162" t="s">
        <v>622</v>
      </c>
      <c r="M1162" t="s">
        <v>245</v>
      </c>
      <c r="N1162" t="s">
        <v>807</v>
      </c>
      <c r="O1162" s="187" t="s">
        <v>139</v>
      </c>
      <c r="P1162" t="s">
        <v>89</v>
      </c>
      <c r="Q1162" t="s">
        <v>465</v>
      </c>
      <c r="R1162" s="185">
        <v>66204.444984615402</v>
      </c>
      <c r="S1162" s="185">
        <v>662044.44984615396</v>
      </c>
      <c r="T1162" s="186">
        <v>6</v>
      </c>
    </row>
    <row r="1163" spans="1:20" x14ac:dyDescent="0.25">
      <c r="A1163" s="198"/>
      <c r="B1163">
        <v>0</v>
      </c>
      <c r="C1163">
        <v>103120753</v>
      </c>
      <c r="D1163">
        <v>255088177</v>
      </c>
      <c r="E1163">
        <v>341926705</v>
      </c>
      <c r="F1163">
        <v>379918561</v>
      </c>
      <c r="G1163" t="s">
        <v>18</v>
      </c>
      <c r="H1163" t="s">
        <v>887</v>
      </c>
      <c r="I1163" t="s">
        <v>125</v>
      </c>
      <c r="J1163" t="s">
        <v>582</v>
      </c>
      <c r="K1163" t="s">
        <v>621</v>
      </c>
      <c r="L1163" t="s">
        <v>622</v>
      </c>
      <c r="M1163" t="s">
        <v>245</v>
      </c>
      <c r="N1163" t="s">
        <v>807</v>
      </c>
      <c r="O1163" s="187" t="s">
        <v>139</v>
      </c>
      <c r="P1163" t="s">
        <v>89</v>
      </c>
      <c r="Q1163" t="s">
        <v>476</v>
      </c>
      <c r="R1163" s="185">
        <v>58222.633846153803</v>
      </c>
      <c r="S1163" s="185">
        <v>582226.33846153901</v>
      </c>
      <c r="T1163" s="186">
        <v>5</v>
      </c>
    </row>
    <row r="1164" spans="1:20" x14ac:dyDescent="0.25">
      <c r="A1164" s="198"/>
      <c r="B1164">
        <v>0</v>
      </c>
      <c r="C1164">
        <v>103120753</v>
      </c>
      <c r="D1164">
        <v>255088177</v>
      </c>
      <c r="E1164">
        <v>341926705</v>
      </c>
      <c r="F1164">
        <v>379918561</v>
      </c>
      <c r="G1164" t="s">
        <v>18</v>
      </c>
      <c r="H1164" t="s">
        <v>887</v>
      </c>
      <c r="I1164" t="s">
        <v>125</v>
      </c>
      <c r="J1164" t="s">
        <v>582</v>
      </c>
      <c r="K1164" t="s">
        <v>621</v>
      </c>
      <c r="L1164" t="s">
        <v>622</v>
      </c>
      <c r="M1164" t="s">
        <v>245</v>
      </c>
      <c r="N1164" t="s">
        <v>807</v>
      </c>
      <c r="O1164" s="187" t="s">
        <v>139</v>
      </c>
      <c r="P1164" t="s">
        <v>89</v>
      </c>
      <c r="Q1164" t="s">
        <v>467</v>
      </c>
      <c r="R1164" s="185">
        <v>28225.239230769199</v>
      </c>
      <c r="S1164" s="185">
        <v>141126.19615384599</v>
      </c>
      <c r="T1164" s="186">
        <v>1</v>
      </c>
    </row>
    <row r="1165" spans="1:20" x14ac:dyDescent="0.25">
      <c r="A1165" s="198"/>
      <c r="B1165">
        <v>0</v>
      </c>
      <c r="C1165">
        <v>103120753</v>
      </c>
      <c r="D1165">
        <v>255088177</v>
      </c>
      <c r="E1165">
        <v>396200785</v>
      </c>
      <c r="F1165">
        <v>396200785</v>
      </c>
      <c r="G1165" t="s">
        <v>18</v>
      </c>
      <c r="H1165" t="s">
        <v>887</v>
      </c>
      <c r="I1165" t="s">
        <v>125</v>
      </c>
      <c r="J1165" t="s">
        <v>582</v>
      </c>
      <c r="K1165" t="s">
        <v>244</v>
      </c>
      <c r="L1165" t="s">
        <v>808</v>
      </c>
      <c r="M1165"/>
      <c r="N1165"/>
      <c r="O1165" s="187" t="s">
        <v>139</v>
      </c>
      <c r="P1165" t="s">
        <v>59</v>
      </c>
      <c r="Q1165" t="s">
        <v>471</v>
      </c>
      <c r="R1165" s="185">
        <v>5118.3912615384597</v>
      </c>
      <c r="S1165" s="185">
        <v>63979.890769230798</v>
      </c>
      <c r="T1165" s="186">
        <v>1</v>
      </c>
    </row>
    <row r="1166" spans="1:20" x14ac:dyDescent="0.25">
      <c r="A1166" s="198"/>
      <c r="B1166">
        <v>0</v>
      </c>
      <c r="C1166">
        <v>103120753</v>
      </c>
      <c r="D1166">
        <v>255088177</v>
      </c>
      <c r="E1166">
        <v>396200785</v>
      </c>
      <c r="F1166">
        <v>396200785</v>
      </c>
      <c r="G1166" t="s">
        <v>18</v>
      </c>
      <c r="H1166" t="s">
        <v>887</v>
      </c>
      <c r="I1166" t="s">
        <v>125</v>
      </c>
      <c r="J1166" t="s">
        <v>582</v>
      </c>
      <c r="K1166" t="s">
        <v>244</v>
      </c>
      <c r="L1166" t="s">
        <v>808</v>
      </c>
      <c r="M1166"/>
      <c r="N1166"/>
      <c r="O1166" s="187" t="s">
        <v>139</v>
      </c>
      <c r="P1166" t="s">
        <v>59</v>
      </c>
      <c r="Q1166" t="s">
        <v>465</v>
      </c>
      <c r="R1166" s="185">
        <v>33730.893384615403</v>
      </c>
      <c r="S1166" s="185">
        <v>337308.93384615402</v>
      </c>
      <c r="T1166" s="186">
        <v>4</v>
      </c>
    </row>
    <row r="1167" spans="1:20" x14ac:dyDescent="0.25">
      <c r="A1167" s="198"/>
      <c r="B1167">
        <v>0</v>
      </c>
      <c r="C1167">
        <v>103120753</v>
      </c>
      <c r="D1167">
        <v>255088177</v>
      </c>
      <c r="E1167">
        <v>396200785</v>
      </c>
      <c r="F1167">
        <v>396200785</v>
      </c>
      <c r="G1167" t="s">
        <v>18</v>
      </c>
      <c r="H1167" t="s">
        <v>887</v>
      </c>
      <c r="I1167" t="s">
        <v>125</v>
      </c>
      <c r="J1167" t="s">
        <v>582</v>
      </c>
      <c r="K1167" t="s">
        <v>244</v>
      </c>
      <c r="L1167" t="s">
        <v>808</v>
      </c>
      <c r="M1167"/>
      <c r="N1167"/>
      <c r="O1167" s="187" t="s">
        <v>139</v>
      </c>
      <c r="P1167" t="s">
        <v>59</v>
      </c>
      <c r="Q1167" t="s">
        <v>476</v>
      </c>
      <c r="R1167" s="185">
        <v>19938.8846923077</v>
      </c>
      <c r="S1167" s="185">
        <v>199388.84692307701</v>
      </c>
      <c r="T1167" s="186">
        <v>2</v>
      </c>
    </row>
    <row r="1168" spans="1:20" x14ac:dyDescent="0.25">
      <c r="A1168" s="198"/>
      <c r="B1168">
        <v>0</v>
      </c>
      <c r="C1168">
        <v>103120753</v>
      </c>
      <c r="D1168">
        <v>255088177</v>
      </c>
      <c r="E1168">
        <v>396200785</v>
      </c>
      <c r="F1168">
        <v>396200785</v>
      </c>
      <c r="G1168" t="s">
        <v>18</v>
      </c>
      <c r="H1168" t="s">
        <v>887</v>
      </c>
      <c r="I1168" t="s">
        <v>125</v>
      </c>
      <c r="J1168" t="s">
        <v>582</v>
      </c>
      <c r="K1168" t="s">
        <v>244</v>
      </c>
      <c r="L1168" t="s">
        <v>808</v>
      </c>
      <c r="M1168"/>
      <c r="N1168"/>
      <c r="O1168" s="187" t="s">
        <v>139</v>
      </c>
      <c r="P1168" t="s">
        <v>59</v>
      </c>
      <c r="Q1168" t="s">
        <v>467</v>
      </c>
      <c r="R1168" s="185">
        <v>27428.4595384616</v>
      </c>
      <c r="S1168" s="185">
        <v>137142.297692308</v>
      </c>
      <c r="T1168" s="186">
        <v>1</v>
      </c>
    </row>
    <row r="1169" spans="1:20" x14ac:dyDescent="0.25">
      <c r="A1169" s="198"/>
      <c r="B1169">
        <v>0</v>
      </c>
      <c r="C1169">
        <v>103120753</v>
      </c>
      <c r="D1169">
        <v>255088177</v>
      </c>
      <c r="E1169">
        <v>396200785</v>
      </c>
      <c r="F1169">
        <v>396200785</v>
      </c>
      <c r="G1169" t="s">
        <v>18</v>
      </c>
      <c r="H1169" t="s">
        <v>887</v>
      </c>
      <c r="I1169" t="s">
        <v>125</v>
      </c>
      <c r="J1169" t="s">
        <v>582</v>
      </c>
      <c r="K1169" t="s">
        <v>244</v>
      </c>
      <c r="L1169" t="s">
        <v>808</v>
      </c>
      <c r="M1169"/>
      <c r="N1169"/>
      <c r="O1169" s="187" t="s">
        <v>139</v>
      </c>
      <c r="P1169" t="s">
        <v>59</v>
      </c>
      <c r="Q1169" t="s">
        <v>469</v>
      </c>
      <c r="R1169" s="185">
        <v>94474.160307692204</v>
      </c>
      <c r="S1169" s="185">
        <v>269926.172307692</v>
      </c>
      <c r="T1169" s="186">
        <v>1</v>
      </c>
    </row>
    <row r="1170" spans="1:20" x14ac:dyDescent="0.25">
      <c r="A1170" s="198"/>
      <c r="B1170">
        <v>0</v>
      </c>
      <c r="C1170">
        <v>103120753</v>
      </c>
      <c r="D1170">
        <v>255088177</v>
      </c>
      <c r="E1170">
        <v>396200785</v>
      </c>
      <c r="F1170">
        <v>397557637</v>
      </c>
      <c r="G1170" t="s">
        <v>18</v>
      </c>
      <c r="H1170" t="s">
        <v>887</v>
      </c>
      <c r="I1170" t="s">
        <v>125</v>
      </c>
      <c r="J1170" t="s">
        <v>582</v>
      </c>
      <c r="K1170" t="s">
        <v>244</v>
      </c>
      <c r="L1170" t="s">
        <v>808</v>
      </c>
      <c r="M1170" t="s">
        <v>979</v>
      </c>
      <c r="N1170" t="s">
        <v>980</v>
      </c>
      <c r="O1170" s="187" t="s">
        <v>139</v>
      </c>
      <c r="P1170" t="s">
        <v>59</v>
      </c>
      <c r="Q1170" t="s">
        <v>475</v>
      </c>
      <c r="R1170" s="185">
        <v>35302.289400000001</v>
      </c>
      <c r="S1170" s="185">
        <v>392247.66</v>
      </c>
      <c r="T1170" s="186">
        <v>5</v>
      </c>
    </row>
    <row r="1171" spans="1:20" x14ac:dyDescent="0.25">
      <c r="A1171" s="198"/>
      <c r="B1171">
        <v>0</v>
      </c>
      <c r="C1171">
        <v>103120753</v>
      </c>
      <c r="D1171">
        <v>255088177</v>
      </c>
      <c r="E1171">
        <v>396200785</v>
      </c>
      <c r="F1171">
        <v>397557637</v>
      </c>
      <c r="G1171" t="s">
        <v>18</v>
      </c>
      <c r="H1171" t="s">
        <v>887</v>
      </c>
      <c r="I1171" t="s">
        <v>125</v>
      </c>
      <c r="J1171" t="s">
        <v>582</v>
      </c>
      <c r="K1171" t="s">
        <v>244</v>
      </c>
      <c r="L1171" t="s">
        <v>808</v>
      </c>
      <c r="M1171" t="s">
        <v>979</v>
      </c>
      <c r="N1171" t="s">
        <v>980</v>
      </c>
      <c r="O1171" s="187" t="s">
        <v>139</v>
      </c>
      <c r="P1171" t="s">
        <v>59</v>
      </c>
      <c r="Q1171" t="s">
        <v>465</v>
      </c>
      <c r="R1171" s="185">
        <v>27503.253846153799</v>
      </c>
      <c r="S1171" s="185">
        <v>275032.53846153902</v>
      </c>
      <c r="T1171" s="186">
        <v>3</v>
      </c>
    </row>
    <row r="1172" spans="1:20" x14ac:dyDescent="0.25">
      <c r="A1172" s="198"/>
      <c r="B1172">
        <v>0</v>
      </c>
      <c r="C1172">
        <v>103120753</v>
      </c>
      <c r="D1172">
        <v>255088177</v>
      </c>
      <c r="E1172">
        <v>396200785</v>
      </c>
      <c r="F1172">
        <v>397557637</v>
      </c>
      <c r="G1172" t="s">
        <v>18</v>
      </c>
      <c r="H1172" t="s">
        <v>887</v>
      </c>
      <c r="I1172" t="s">
        <v>125</v>
      </c>
      <c r="J1172" t="s">
        <v>582</v>
      </c>
      <c r="K1172" t="s">
        <v>244</v>
      </c>
      <c r="L1172" t="s">
        <v>808</v>
      </c>
      <c r="M1172" t="s">
        <v>979</v>
      </c>
      <c r="N1172" t="s">
        <v>980</v>
      </c>
      <c r="O1172" s="187" t="s">
        <v>139</v>
      </c>
      <c r="P1172" t="s">
        <v>59</v>
      </c>
      <c r="Q1172" t="s">
        <v>476</v>
      </c>
      <c r="R1172" s="185">
        <v>33316.916230769297</v>
      </c>
      <c r="S1172" s="185">
        <v>333169.16230769199</v>
      </c>
      <c r="T1172" s="186">
        <v>3</v>
      </c>
    </row>
    <row r="1173" spans="1:20" x14ac:dyDescent="0.25">
      <c r="A1173" s="198"/>
      <c r="B1173">
        <v>0</v>
      </c>
      <c r="C1173">
        <v>103120753</v>
      </c>
      <c r="D1173">
        <v>255088177</v>
      </c>
      <c r="E1173">
        <v>396200785</v>
      </c>
      <c r="F1173">
        <v>397557637</v>
      </c>
      <c r="G1173" t="s">
        <v>18</v>
      </c>
      <c r="H1173" t="s">
        <v>887</v>
      </c>
      <c r="I1173" t="s">
        <v>125</v>
      </c>
      <c r="J1173" t="s">
        <v>582</v>
      </c>
      <c r="K1173" t="s">
        <v>244</v>
      </c>
      <c r="L1173" t="s">
        <v>808</v>
      </c>
      <c r="M1173" t="s">
        <v>979</v>
      </c>
      <c r="N1173" t="s">
        <v>980</v>
      </c>
      <c r="O1173" s="187" t="s">
        <v>139</v>
      </c>
      <c r="P1173" t="s">
        <v>59</v>
      </c>
      <c r="Q1173" t="s">
        <v>466</v>
      </c>
      <c r="R1173" s="185">
        <v>34941.687346154002</v>
      </c>
      <c r="S1173" s="185">
        <v>232944.58230769201</v>
      </c>
      <c r="T1173" s="186">
        <v>2</v>
      </c>
    </row>
    <row r="1174" spans="1:20" x14ac:dyDescent="0.25">
      <c r="A1174" s="198"/>
      <c r="B1174">
        <v>0</v>
      </c>
      <c r="C1174">
        <v>103120753</v>
      </c>
      <c r="D1174">
        <v>255088177</v>
      </c>
      <c r="E1174">
        <v>396200785</v>
      </c>
      <c r="F1174">
        <v>397557637</v>
      </c>
      <c r="G1174" t="s">
        <v>18</v>
      </c>
      <c r="H1174" t="s">
        <v>887</v>
      </c>
      <c r="I1174" t="s">
        <v>125</v>
      </c>
      <c r="J1174" t="s">
        <v>582</v>
      </c>
      <c r="K1174" t="s">
        <v>244</v>
      </c>
      <c r="L1174" t="s">
        <v>808</v>
      </c>
      <c r="M1174" t="s">
        <v>979</v>
      </c>
      <c r="N1174" t="s">
        <v>980</v>
      </c>
      <c r="O1174" s="187" t="s">
        <v>139</v>
      </c>
      <c r="P1174" t="s">
        <v>59</v>
      </c>
      <c r="Q1174" t="s">
        <v>467</v>
      </c>
      <c r="R1174" s="185">
        <v>59764.135999999999</v>
      </c>
      <c r="S1174" s="185">
        <v>298820.68</v>
      </c>
      <c r="T1174" s="186">
        <v>2</v>
      </c>
    </row>
    <row r="1175" spans="1:20" x14ac:dyDescent="0.25">
      <c r="A1175" s="198"/>
      <c r="B1175">
        <v>0</v>
      </c>
      <c r="C1175">
        <v>103120753</v>
      </c>
      <c r="D1175">
        <v>255088177</v>
      </c>
      <c r="E1175">
        <v>396200785</v>
      </c>
      <c r="F1175">
        <v>398914489</v>
      </c>
      <c r="G1175" t="s">
        <v>18</v>
      </c>
      <c r="H1175" t="s">
        <v>887</v>
      </c>
      <c r="I1175" t="s">
        <v>125</v>
      </c>
      <c r="J1175" t="s">
        <v>582</v>
      </c>
      <c r="K1175" t="s">
        <v>244</v>
      </c>
      <c r="L1175" t="s">
        <v>808</v>
      </c>
      <c r="M1175" t="s">
        <v>623</v>
      </c>
      <c r="N1175" t="s">
        <v>922</v>
      </c>
      <c r="O1175" s="187" t="s">
        <v>139</v>
      </c>
      <c r="P1175" t="s">
        <v>59</v>
      </c>
      <c r="Q1175" t="s">
        <v>473</v>
      </c>
      <c r="R1175" s="185">
        <v>2299.58619230769</v>
      </c>
      <c r="S1175" s="185">
        <v>45991.7238461538</v>
      </c>
      <c r="T1175" s="186">
        <v>1</v>
      </c>
    </row>
    <row r="1176" spans="1:20" x14ac:dyDescent="0.25">
      <c r="A1176" s="198"/>
      <c r="B1176">
        <v>0</v>
      </c>
      <c r="C1176">
        <v>103120753</v>
      </c>
      <c r="D1176">
        <v>255088177</v>
      </c>
      <c r="E1176">
        <v>396200785</v>
      </c>
      <c r="F1176">
        <v>398914489</v>
      </c>
      <c r="G1176" t="s">
        <v>18</v>
      </c>
      <c r="H1176" t="s">
        <v>887</v>
      </c>
      <c r="I1176" t="s">
        <v>125</v>
      </c>
      <c r="J1176" t="s">
        <v>582</v>
      </c>
      <c r="K1176" t="s">
        <v>244</v>
      </c>
      <c r="L1176" t="s">
        <v>808</v>
      </c>
      <c r="M1176" t="s">
        <v>623</v>
      </c>
      <c r="N1176" t="s">
        <v>922</v>
      </c>
      <c r="O1176" s="187" t="s">
        <v>139</v>
      </c>
      <c r="P1176" t="s">
        <v>59</v>
      </c>
      <c r="Q1176" t="s">
        <v>474</v>
      </c>
      <c r="R1176" s="185">
        <v>13286.395246153799</v>
      </c>
      <c r="S1176" s="185">
        <v>221439.92076923099</v>
      </c>
      <c r="T1176" s="186">
        <v>4</v>
      </c>
    </row>
    <row r="1177" spans="1:20" x14ac:dyDescent="0.25">
      <c r="A1177" s="198"/>
      <c r="B1177">
        <v>0</v>
      </c>
      <c r="C1177">
        <v>103120753</v>
      </c>
      <c r="D1177">
        <v>255088177</v>
      </c>
      <c r="E1177">
        <v>396200785</v>
      </c>
      <c r="F1177">
        <v>398914489</v>
      </c>
      <c r="G1177" t="s">
        <v>18</v>
      </c>
      <c r="H1177" t="s">
        <v>887</v>
      </c>
      <c r="I1177" t="s">
        <v>125</v>
      </c>
      <c r="J1177" t="s">
        <v>582</v>
      </c>
      <c r="K1177" t="s">
        <v>244</v>
      </c>
      <c r="L1177" t="s">
        <v>808</v>
      </c>
      <c r="M1177" t="s">
        <v>623</v>
      </c>
      <c r="N1177" t="s">
        <v>922</v>
      </c>
      <c r="O1177" s="187" t="s">
        <v>139</v>
      </c>
      <c r="P1177" t="s">
        <v>59</v>
      </c>
      <c r="Q1177" t="s">
        <v>475</v>
      </c>
      <c r="R1177" s="185">
        <v>52401.609346153899</v>
      </c>
      <c r="S1177" s="185">
        <v>582240.10384615394</v>
      </c>
      <c r="T1177" s="186">
        <v>8</v>
      </c>
    </row>
    <row r="1178" spans="1:20" x14ac:dyDescent="0.25">
      <c r="A1178" s="198"/>
      <c r="B1178">
        <v>0</v>
      </c>
      <c r="C1178">
        <v>103120753</v>
      </c>
      <c r="D1178">
        <v>255088177</v>
      </c>
      <c r="E1178">
        <v>396200785</v>
      </c>
      <c r="F1178">
        <v>398914489</v>
      </c>
      <c r="G1178" t="s">
        <v>18</v>
      </c>
      <c r="H1178" t="s">
        <v>887</v>
      </c>
      <c r="I1178" t="s">
        <v>125</v>
      </c>
      <c r="J1178" t="s">
        <v>582</v>
      </c>
      <c r="K1178" t="s">
        <v>244</v>
      </c>
      <c r="L1178" t="s">
        <v>808</v>
      </c>
      <c r="M1178" t="s">
        <v>623</v>
      </c>
      <c r="N1178" t="s">
        <v>922</v>
      </c>
      <c r="O1178" s="187" t="s">
        <v>139</v>
      </c>
      <c r="P1178" t="s">
        <v>59</v>
      </c>
      <c r="Q1178" t="s">
        <v>465</v>
      </c>
      <c r="R1178" s="185">
        <v>178485.80938461499</v>
      </c>
      <c r="S1178" s="185">
        <v>1784858.09384615</v>
      </c>
      <c r="T1178" s="186">
        <v>20</v>
      </c>
    </row>
    <row r="1179" spans="1:20" x14ac:dyDescent="0.25">
      <c r="A1179" s="198"/>
      <c r="B1179">
        <v>0</v>
      </c>
      <c r="C1179">
        <v>103120753</v>
      </c>
      <c r="D1179">
        <v>255088177</v>
      </c>
      <c r="E1179">
        <v>396200785</v>
      </c>
      <c r="F1179">
        <v>398914489</v>
      </c>
      <c r="G1179" t="s">
        <v>18</v>
      </c>
      <c r="H1179" t="s">
        <v>887</v>
      </c>
      <c r="I1179" t="s">
        <v>125</v>
      </c>
      <c r="J1179" t="s">
        <v>582</v>
      </c>
      <c r="K1179" t="s">
        <v>244</v>
      </c>
      <c r="L1179" t="s">
        <v>808</v>
      </c>
      <c r="M1179" t="s">
        <v>623</v>
      </c>
      <c r="N1179" t="s">
        <v>922</v>
      </c>
      <c r="O1179" s="187" t="s">
        <v>139</v>
      </c>
      <c r="P1179" t="s">
        <v>59</v>
      </c>
      <c r="Q1179" t="s">
        <v>476</v>
      </c>
      <c r="R1179" s="185">
        <v>122678.549769231</v>
      </c>
      <c r="S1179" s="185">
        <v>1226785.49769231</v>
      </c>
      <c r="T1179" s="186">
        <v>11</v>
      </c>
    </row>
    <row r="1180" spans="1:20" x14ac:dyDescent="0.25">
      <c r="A1180" s="198"/>
      <c r="B1180">
        <v>0</v>
      </c>
      <c r="C1180">
        <v>103120753</v>
      </c>
      <c r="D1180">
        <v>255088177</v>
      </c>
      <c r="E1180">
        <v>396200785</v>
      </c>
      <c r="F1180">
        <v>398914489</v>
      </c>
      <c r="G1180" t="s">
        <v>18</v>
      </c>
      <c r="H1180" t="s">
        <v>887</v>
      </c>
      <c r="I1180" t="s">
        <v>125</v>
      </c>
      <c r="J1180" t="s">
        <v>582</v>
      </c>
      <c r="K1180" t="s">
        <v>244</v>
      </c>
      <c r="L1180" t="s">
        <v>808</v>
      </c>
      <c r="M1180" t="s">
        <v>623</v>
      </c>
      <c r="N1180" t="s">
        <v>922</v>
      </c>
      <c r="O1180" s="187" t="s">
        <v>139</v>
      </c>
      <c r="P1180" t="s">
        <v>59</v>
      </c>
      <c r="Q1180" t="s">
        <v>466</v>
      </c>
      <c r="R1180" s="185">
        <v>137595.692538462</v>
      </c>
      <c r="S1180" s="185">
        <v>917304.61692307703</v>
      </c>
      <c r="T1180" s="186">
        <v>8</v>
      </c>
    </row>
    <row r="1181" spans="1:20" x14ac:dyDescent="0.25">
      <c r="A1181" s="198"/>
      <c r="B1181">
        <v>0</v>
      </c>
      <c r="C1181">
        <v>103120753</v>
      </c>
      <c r="D1181">
        <v>255088177</v>
      </c>
      <c r="E1181">
        <v>396200785</v>
      </c>
      <c r="F1181">
        <v>398914489</v>
      </c>
      <c r="G1181" t="s">
        <v>18</v>
      </c>
      <c r="H1181" t="s">
        <v>887</v>
      </c>
      <c r="I1181" t="s">
        <v>125</v>
      </c>
      <c r="J1181" t="s">
        <v>582</v>
      </c>
      <c r="K1181" t="s">
        <v>244</v>
      </c>
      <c r="L1181" t="s">
        <v>808</v>
      </c>
      <c r="M1181" t="s">
        <v>623</v>
      </c>
      <c r="N1181" t="s">
        <v>922</v>
      </c>
      <c r="O1181" s="187" t="s">
        <v>139</v>
      </c>
      <c r="P1181" t="s">
        <v>59</v>
      </c>
      <c r="Q1181" t="s">
        <v>467</v>
      </c>
      <c r="R1181" s="185">
        <v>118593.634923077</v>
      </c>
      <c r="S1181" s="185">
        <v>592968.17461538501</v>
      </c>
      <c r="T1181" s="186">
        <v>4</v>
      </c>
    </row>
    <row r="1182" spans="1:20" x14ac:dyDescent="0.25">
      <c r="A1182" s="198"/>
      <c r="B1182">
        <v>0</v>
      </c>
      <c r="C1182">
        <v>103120753</v>
      </c>
      <c r="D1182">
        <v>255088177</v>
      </c>
      <c r="E1182">
        <v>396200785</v>
      </c>
      <c r="F1182">
        <v>398914489</v>
      </c>
      <c r="G1182" t="s">
        <v>18</v>
      </c>
      <c r="H1182" t="s">
        <v>887</v>
      </c>
      <c r="I1182" t="s">
        <v>125</v>
      </c>
      <c r="J1182" t="s">
        <v>582</v>
      </c>
      <c r="K1182" t="s">
        <v>244</v>
      </c>
      <c r="L1182" t="s">
        <v>808</v>
      </c>
      <c r="M1182" t="s">
        <v>623</v>
      </c>
      <c r="N1182" t="s">
        <v>922</v>
      </c>
      <c r="O1182" s="187" t="s">
        <v>139</v>
      </c>
      <c r="P1182" t="s">
        <v>59</v>
      </c>
      <c r="Q1182" t="s">
        <v>468</v>
      </c>
      <c r="R1182" s="185">
        <v>45518.726153846197</v>
      </c>
      <c r="S1182" s="185">
        <v>182074.90461538499</v>
      </c>
      <c r="T1182" s="186">
        <v>1</v>
      </c>
    </row>
    <row r="1183" spans="1:20" x14ac:dyDescent="0.25">
      <c r="A1183" s="198"/>
      <c r="B1183">
        <v>0</v>
      </c>
      <c r="C1183">
        <v>103120753</v>
      </c>
      <c r="D1183">
        <v>255088177</v>
      </c>
      <c r="E1183">
        <v>396200785</v>
      </c>
      <c r="F1183">
        <v>404341897</v>
      </c>
      <c r="G1183" t="s">
        <v>18</v>
      </c>
      <c r="H1183" t="s">
        <v>887</v>
      </c>
      <c r="I1183" t="s">
        <v>125</v>
      </c>
      <c r="J1183" t="s">
        <v>582</v>
      </c>
      <c r="K1183" t="s">
        <v>244</v>
      </c>
      <c r="L1183" t="s">
        <v>808</v>
      </c>
      <c r="M1183" t="s">
        <v>625</v>
      </c>
      <c r="N1183" t="s">
        <v>626</v>
      </c>
      <c r="O1183" s="187" t="s">
        <v>139</v>
      </c>
      <c r="P1183" t="s">
        <v>59</v>
      </c>
      <c r="Q1183" t="s">
        <v>473</v>
      </c>
      <c r="R1183" s="185">
        <v>2249.12088461539</v>
      </c>
      <c r="S1183" s="185">
        <v>44982.417692307703</v>
      </c>
      <c r="T1183" s="186">
        <v>1</v>
      </c>
    </row>
    <row r="1184" spans="1:20" x14ac:dyDescent="0.25">
      <c r="A1184" s="198"/>
      <c r="B1184">
        <v>0</v>
      </c>
      <c r="C1184">
        <v>103120753</v>
      </c>
      <c r="D1184">
        <v>255088177</v>
      </c>
      <c r="E1184">
        <v>396200785</v>
      </c>
      <c r="F1184">
        <v>404341897</v>
      </c>
      <c r="G1184" t="s">
        <v>18</v>
      </c>
      <c r="H1184" t="s">
        <v>887</v>
      </c>
      <c r="I1184" t="s">
        <v>125</v>
      </c>
      <c r="J1184" t="s">
        <v>582</v>
      </c>
      <c r="K1184" t="s">
        <v>244</v>
      </c>
      <c r="L1184" t="s">
        <v>808</v>
      </c>
      <c r="M1184" t="s">
        <v>625</v>
      </c>
      <c r="N1184" t="s">
        <v>626</v>
      </c>
      <c r="O1184" s="187" t="s">
        <v>139</v>
      </c>
      <c r="P1184" t="s">
        <v>59</v>
      </c>
      <c r="Q1184" t="s">
        <v>474</v>
      </c>
      <c r="R1184" s="185">
        <v>3152.9887384615399</v>
      </c>
      <c r="S1184" s="185">
        <v>52549.8123076923</v>
      </c>
      <c r="T1184" s="186">
        <v>1</v>
      </c>
    </row>
    <row r="1185" spans="1:20" x14ac:dyDescent="0.25">
      <c r="A1185" s="198"/>
      <c r="B1185">
        <v>0</v>
      </c>
      <c r="C1185">
        <v>103120753</v>
      </c>
      <c r="D1185">
        <v>255088177</v>
      </c>
      <c r="E1185">
        <v>396200785</v>
      </c>
      <c r="F1185">
        <v>404341897</v>
      </c>
      <c r="G1185" t="s">
        <v>18</v>
      </c>
      <c r="H1185" t="s">
        <v>887</v>
      </c>
      <c r="I1185" t="s">
        <v>125</v>
      </c>
      <c r="J1185" t="s">
        <v>582</v>
      </c>
      <c r="K1185" t="s">
        <v>244</v>
      </c>
      <c r="L1185" t="s">
        <v>808</v>
      </c>
      <c r="M1185" t="s">
        <v>625</v>
      </c>
      <c r="N1185" t="s">
        <v>626</v>
      </c>
      <c r="O1185" s="187" t="s">
        <v>139</v>
      </c>
      <c r="P1185" t="s">
        <v>59</v>
      </c>
      <c r="Q1185" t="s">
        <v>471</v>
      </c>
      <c r="R1185" s="185">
        <v>11136.5568615385</v>
      </c>
      <c r="S1185" s="185">
        <v>139206.96076923099</v>
      </c>
      <c r="T1185" s="186">
        <v>2</v>
      </c>
    </row>
    <row r="1186" spans="1:20" x14ac:dyDescent="0.25">
      <c r="A1186" s="198"/>
      <c r="B1186">
        <v>0</v>
      </c>
      <c r="C1186">
        <v>103120753</v>
      </c>
      <c r="D1186">
        <v>255088177</v>
      </c>
      <c r="E1186">
        <v>396200785</v>
      </c>
      <c r="F1186">
        <v>404341897</v>
      </c>
      <c r="G1186" t="s">
        <v>18</v>
      </c>
      <c r="H1186" t="s">
        <v>887</v>
      </c>
      <c r="I1186" t="s">
        <v>125</v>
      </c>
      <c r="J1186" t="s">
        <v>582</v>
      </c>
      <c r="K1186" t="s">
        <v>244</v>
      </c>
      <c r="L1186" t="s">
        <v>808</v>
      </c>
      <c r="M1186" t="s">
        <v>625</v>
      </c>
      <c r="N1186" t="s">
        <v>626</v>
      </c>
      <c r="O1186" s="187" t="s">
        <v>139</v>
      </c>
      <c r="P1186" t="s">
        <v>59</v>
      </c>
      <c r="Q1186" t="s">
        <v>475</v>
      </c>
      <c r="R1186" s="185">
        <v>65705.373207692406</v>
      </c>
      <c r="S1186" s="185">
        <v>730059.70230769203</v>
      </c>
      <c r="T1186" s="186">
        <v>9</v>
      </c>
    </row>
    <row r="1187" spans="1:20" x14ac:dyDescent="0.25">
      <c r="A1187" s="198"/>
      <c r="B1187">
        <v>0</v>
      </c>
      <c r="C1187">
        <v>103120753</v>
      </c>
      <c r="D1187">
        <v>255088177</v>
      </c>
      <c r="E1187">
        <v>396200785</v>
      </c>
      <c r="F1187">
        <v>404341897</v>
      </c>
      <c r="G1187" t="s">
        <v>18</v>
      </c>
      <c r="H1187" t="s">
        <v>887</v>
      </c>
      <c r="I1187" t="s">
        <v>125</v>
      </c>
      <c r="J1187" t="s">
        <v>582</v>
      </c>
      <c r="K1187" t="s">
        <v>244</v>
      </c>
      <c r="L1187" t="s">
        <v>808</v>
      </c>
      <c r="M1187" t="s">
        <v>625</v>
      </c>
      <c r="N1187" t="s">
        <v>626</v>
      </c>
      <c r="O1187" s="187" t="s">
        <v>139</v>
      </c>
      <c r="P1187" t="s">
        <v>59</v>
      </c>
      <c r="Q1187" t="s">
        <v>465</v>
      </c>
      <c r="R1187" s="185">
        <v>64740.1491538462</v>
      </c>
      <c r="S1187" s="185">
        <v>647401.491538462</v>
      </c>
      <c r="T1187" s="186">
        <v>7</v>
      </c>
    </row>
    <row r="1188" spans="1:20" x14ac:dyDescent="0.25">
      <c r="A1188" s="198"/>
      <c r="B1188">
        <v>0</v>
      </c>
      <c r="C1188">
        <v>103120753</v>
      </c>
      <c r="D1188">
        <v>255088177</v>
      </c>
      <c r="E1188">
        <v>396200785</v>
      </c>
      <c r="F1188">
        <v>404341897</v>
      </c>
      <c r="G1188" t="s">
        <v>18</v>
      </c>
      <c r="H1188" t="s">
        <v>887</v>
      </c>
      <c r="I1188" t="s">
        <v>125</v>
      </c>
      <c r="J1188" t="s">
        <v>582</v>
      </c>
      <c r="K1188" t="s">
        <v>244</v>
      </c>
      <c r="L1188" t="s">
        <v>808</v>
      </c>
      <c r="M1188" t="s">
        <v>625</v>
      </c>
      <c r="N1188" t="s">
        <v>626</v>
      </c>
      <c r="O1188" s="187" t="s">
        <v>139</v>
      </c>
      <c r="P1188" t="s">
        <v>59</v>
      </c>
      <c r="Q1188" t="s">
        <v>476</v>
      </c>
      <c r="R1188" s="185">
        <v>196976.006769231</v>
      </c>
      <c r="S1188" s="185">
        <v>1969760.0676923101</v>
      </c>
      <c r="T1188" s="186">
        <v>18</v>
      </c>
    </row>
    <row r="1189" spans="1:20" x14ac:dyDescent="0.25">
      <c r="A1189" s="198"/>
      <c r="B1189">
        <v>0</v>
      </c>
      <c r="C1189">
        <v>103120753</v>
      </c>
      <c r="D1189">
        <v>255088177</v>
      </c>
      <c r="E1189">
        <v>396200785</v>
      </c>
      <c r="F1189">
        <v>404341897</v>
      </c>
      <c r="G1189" t="s">
        <v>18</v>
      </c>
      <c r="H1189" t="s">
        <v>887</v>
      </c>
      <c r="I1189" t="s">
        <v>125</v>
      </c>
      <c r="J1189" t="s">
        <v>582</v>
      </c>
      <c r="K1189" t="s">
        <v>244</v>
      </c>
      <c r="L1189" t="s">
        <v>808</v>
      </c>
      <c r="M1189" t="s">
        <v>625</v>
      </c>
      <c r="N1189" t="s">
        <v>626</v>
      </c>
      <c r="O1189" s="187" t="s">
        <v>139</v>
      </c>
      <c r="P1189" t="s">
        <v>59</v>
      </c>
      <c r="Q1189" t="s">
        <v>466</v>
      </c>
      <c r="R1189" s="185">
        <v>220178.13161538399</v>
      </c>
      <c r="S1189" s="185">
        <v>1467854.21076923</v>
      </c>
      <c r="T1189" s="186">
        <v>12</v>
      </c>
    </row>
    <row r="1190" spans="1:20" x14ac:dyDescent="0.25">
      <c r="A1190" s="198"/>
      <c r="B1190">
        <v>0</v>
      </c>
      <c r="C1190">
        <v>103120753</v>
      </c>
      <c r="D1190">
        <v>255088177</v>
      </c>
      <c r="E1190">
        <v>396200785</v>
      </c>
      <c r="F1190">
        <v>404341897</v>
      </c>
      <c r="G1190" t="s">
        <v>18</v>
      </c>
      <c r="H1190" t="s">
        <v>887</v>
      </c>
      <c r="I1190" t="s">
        <v>125</v>
      </c>
      <c r="J1190" t="s">
        <v>582</v>
      </c>
      <c r="K1190" t="s">
        <v>244</v>
      </c>
      <c r="L1190" t="s">
        <v>808</v>
      </c>
      <c r="M1190" t="s">
        <v>625</v>
      </c>
      <c r="N1190" t="s">
        <v>626</v>
      </c>
      <c r="O1190" s="187" t="s">
        <v>139</v>
      </c>
      <c r="P1190" t="s">
        <v>59</v>
      </c>
      <c r="Q1190" t="s">
        <v>467</v>
      </c>
      <c r="R1190" s="185">
        <v>149957.813692308</v>
      </c>
      <c r="S1190" s="185">
        <v>749789.06846153899</v>
      </c>
      <c r="T1190" s="186">
        <v>5</v>
      </c>
    </row>
    <row r="1191" spans="1:20" x14ac:dyDescent="0.25">
      <c r="A1191" s="198"/>
      <c r="B1191">
        <v>0</v>
      </c>
      <c r="C1191">
        <v>103120753</v>
      </c>
      <c r="D1191">
        <v>255088177</v>
      </c>
      <c r="E1191">
        <v>396200785</v>
      </c>
      <c r="F1191">
        <v>404341897</v>
      </c>
      <c r="G1191" t="s">
        <v>18</v>
      </c>
      <c r="H1191" t="s">
        <v>887</v>
      </c>
      <c r="I1191" t="s">
        <v>125</v>
      </c>
      <c r="J1191" t="s">
        <v>582</v>
      </c>
      <c r="K1191" t="s">
        <v>244</v>
      </c>
      <c r="L1191" t="s">
        <v>808</v>
      </c>
      <c r="M1191" t="s">
        <v>625</v>
      </c>
      <c r="N1191" t="s">
        <v>626</v>
      </c>
      <c r="O1191" s="187" t="s">
        <v>139</v>
      </c>
      <c r="P1191" t="s">
        <v>59</v>
      </c>
      <c r="Q1191" t="s">
        <v>468</v>
      </c>
      <c r="R1191" s="185">
        <v>44823.112500000003</v>
      </c>
      <c r="S1191" s="185">
        <v>179292.45</v>
      </c>
      <c r="T1191" s="186">
        <v>1</v>
      </c>
    </row>
    <row r="1192" spans="1:20" x14ac:dyDescent="0.25">
      <c r="A1192" s="198"/>
      <c r="B1192">
        <v>0</v>
      </c>
      <c r="C1192">
        <v>103120753</v>
      </c>
      <c r="D1192">
        <v>255088177</v>
      </c>
      <c r="E1192">
        <v>396200785</v>
      </c>
      <c r="F1192">
        <v>409769305</v>
      </c>
      <c r="G1192" t="s">
        <v>18</v>
      </c>
      <c r="H1192" t="s">
        <v>887</v>
      </c>
      <c r="I1192" t="s">
        <v>125</v>
      </c>
      <c r="J1192" t="s">
        <v>582</v>
      </c>
      <c r="K1192" t="s">
        <v>244</v>
      </c>
      <c r="L1192" t="s">
        <v>808</v>
      </c>
      <c r="M1192" t="s">
        <v>627</v>
      </c>
      <c r="N1192" t="s">
        <v>628</v>
      </c>
      <c r="O1192" s="187" t="s">
        <v>139</v>
      </c>
      <c r="P1192" t="s">
        <v>59</v>
      </c>
      <c r="Q1192" t="s">
        <v>471</v>
      </c>
      <c r="R1192" s="185">
        <v>4130.0137846153802</v>
      </c>
      <c r="S1192" s="185">
        <v>51625.172307692301</v>
      </c>
      <c r="T1192" s="186">
        <v>1</v>
      </c>
    </row>
    <row r="1193" spans="1:20" x14ac:dyDescent="0.25">
      <c r="A1193" s="198"/>
      <c r="B1193">
        <v>0</v>
      </c>
      <c r="C1193">
        <v>103120753</v>
      </c>
      <c r="D1193">
        <v>255088177</v>
      </c>
      <c r="E1193">
        <v>396200785</v>
      </c>
      <c r="F1193">
        <v>409769305</v>
      </c>
      <c r="G1193" t="s">
        <v>18</v>
      </c>
      <c r="H1193" t="s">
        <v>887</v>
      </c>
      <c r="I1193" t="s">
        <v>125</v>
      </c>
      <c r="J1193" t="s">
        <v>582</v>
      </c>
      <c r="K1193" t="s">
        <v>244</v>
      </c>
      <c r="L1193" t="s">
        <v>808</v>
      </c>
      <c r="M1193" t="s">
        <v>627</v>
      </c>
      <c r="N1193" t="s">
        <v>628</v>
      </c>
      <c r="O1193" s="187" t="s">
        <v>139</v>
      </c>
      <c r="P1193" t="s">
        <v>59</v>
      </c>
      <c r="Q1193" t="s">
        <v>475</v>
      </c>
      <c r="R1193" s="185">
        <v>22624.4129538462</v>
      </c>
      <c r="S1193" s="185">
        <v>251382.366153846</v>
      </c>
      <c r="T1193" s="186">
        <v>3</v>
      </c>
    </row>
    <row r="1194" spans="1:20" x14ac:dyDescent="0.25">
      <c r="A1194" s="198"/>
      <c r="B1194">
        <v>0</v>
      </c>
      <c r="C1194">
        <v>103120753</v>
      </c>
      <c r="D1194">
        <v>255088177</v>
      </c>
      <c r="E1194">
        <v>396200785</v>
      </c>
      <c r="F1194">
        <v>409769305</v>
      </c>
      <c r="G1194" t="s">
        <v>18</v>
      </c>
      <c r="H1194" t="s">
        <v>887</v>
      </c>
      <c r="I1194" t="s">
        <v>125</v>
      </c>
      <c r="J1194" t="s">
        <v>582</v>
      </c>
      <c r="K1194" t="s">
        <v>244</v>
      </c>
      <c r="L1194" t="s">
        <v>808</v>
      </c>
      <c r="M1194" t="s">
        <v>627</v>
      </c>
      <c r="N1194" t="s">
        <v>628</v>
      </c>
      <c r="O1194" s="187" t="s">
        <v>139</v>
      </c>
      <c r="P1194" t="s">
        <v>59</v>
      </c>
      <c r="Q1194" t="s">
        <v>465</v>
      </c>
      <c r="R1194" s="185">
        <v>55098.540099999998</v>
      </c>
      <c r="S1194" s="185">
        <v>550985.40099999995</v>
      </c>
      <c r="T1194" s="186">
        <v>5</v>
      </c>
    </row>
    <row r="1195" spans="1:20" x14ac:dyDescent="0.25">
      <c r="A1195" s="198"/>
      <c r="B1195">
        <v>0</v>
      </c>
      <c r="C1195">
        <v>103120753</v>
      </c>
      <c r="D1195">
        <v>255088177</v>
      </c>
      <c r="E1195">
        <v>396200785</v>
      </c>
      <c r="F1195">
        <v>409769305</v>
      </c>
      <c r="G1195" t="s">
        <v>18</v>
      </c>
      <c r="H1195" t="s">
        <v>887</v>
      </c>
      <c r="I1195" t="s">
        <v>125</v>
      </c>
      <c r="J1195" t="s">
        <v>582</v>
      </c>
      <c r="K1195" t="s">
        <v>244</v>
      </c>
      <c r="L1195" t="s">
        <v>808</v>
      </c>
      <c r="M1195" t="s">
        <v>627</v>
      </c>
      <c r="N1195" t="s">
        <v>628</v>
      </c>
      <c r="O1195" s="187" t="s">
        <v>139</v>
      </c>
      <c r="P1195" t="s">
        <v>59</v>
      </c>
      <c r="Q1195" t="s">
        <v>476</v>
      </c>
      <c r="R1195" s="185">
        <v>23721.478692307701</v>
      </c>
      <c r="S1195" s="185">
        <v>237214.78692307699</v>
      </c>
      <c r="T1195" s="186">
        <v>2</v>
      </c>
    </row>
    <row r="1196" spans="1:20" x14ac:dyDescent="0.25">
      <c r="A1196" s="198"/>
      <c r="B1196">
        <v>0</v>
      </c>
      <c r="C1196">
        <v>103120753</v>
      </c>
      <c r="D1196">
        <v>255088177</v>
      </c>
      <c r="E1196">
        <v>396200785</v>
      </c>
      <c r="F1196">
        <v>409769305</v>
      </c>
      <c r="G1196" t="s">
        <v>18</v>
      </c>
      <c r="H1196" t="s">
        <v>887</v>
      </c>
      <c r="I1196" t="s">
        <v>125</v>
      </c>
      <c r="J1196" t="s">
        <v>582</v>
      </c>
      <c r="K1196" t="s">
        <v>244</v>
      </c>
      <c r="L1196" t="s">
        <v>808</v>
      </c>
      <c r="M1196" t="s">
        <v>627</v>
      </c>
      <c r="N1196" t="s">
        <v>628</v>
      </c>
      <c r="O1196" s="187" t="s">
        <v>139</v>
      </c>
      <c r="P1196" t="s">
        <v>59</v>
      </c>
      <c r="Q1196" t="s">
        <v>466</v>
      </c>
      <c r="R1196" s="185">
        <v>37918.864500000003</v>
      </c>
      <c r="S1196" s="185">
        <v>252792.43</v>
      </c>
      <c r="T1196" s="186">
        <v>2</v>
      </c>
    </row>
    <row r="1197" spans="1:20" x14ac:dyDescent="0.25">
      <c r="A1197" s="198"/>
      <c r="B1197">
        <v>0</v>
      </c>
      <c r="C1197">
        <v>103120753</v>
      </c>
      <c r="D1197">
        <v>255088177</v>
      </c>
      <c r="E1197">
        <v>396200785</v>
      </c>
      <c r="F1197">
        <v>409769305</v>
      </c>
      <c r="G1197" t="s">
        <v>18</v>
      </c>
      <c r="H1197" t="s">
        <v>887</v>
      </c>
      <c r="I1197" t="s">
        <v>125</v>
      </c>
      <c r="J1197" t="s">
        <v>582</v>
      </c>
      <c r="K1197" t="s">
        <v>244</v>
      </c>
      <c r="L1197" t="s">
        <v>808</v>
      </c>
      <c r="M1197" t="s">
        <v>627</v>
      </c>
      <c r="N1197" t="s">
        <v>628</v>
      </c>
      <c r="O1197" s="187" t="s">
        <v>139</v>
      </c>
      <c r="P1197" t="s">
        <v>59</v>
      </c>
      <c r="Q1197" t="s">
        <v>467</v>
      </c>
      <c r="R1197" s="185">
        <v>28759.3512307692</v>
      </c>
      <c r="S1197" s="185">
        <v>143796.75615384601</v>
      </c>
      <c r="T1197" s="186">
        <v>1</v>
      </c>
    </row>
    <row r="1198" spans="1:20" x14ac:dyDescent="0.25">
      <c r="A1198" s="198"/>
      <c r="B1198">
        <v>0</v>
      </c>
      <c r="C1198">
        <v>103120753</v>
      </c>
      <c r="D1198">
        <v>255088177</v>
      </c>
      <c r="E1198">
        <v>396200785</v>
      </c>
      <c r="F1198">
        <v>415196713</v>
      </c>
      <c r="G1198" t="s">
        <v>18</v>
      </c>
      <c r="H1198" t="s">
        <v>887</v>
      </c>
      <c r="I1198" t="s">
        <v>125</v>
      </c>
      <c r="J1198" t="s">
        <v>582</v>
      </c>
      <c r="K1198" t="s">
        <v>244</v>
      </c>
      <c r="L1198" t="s">
        <v>808</v>
      </c>
      <c r="M1198" t="s">
        <v>631</v>
      </c>
      <c r="N1198" t="s">
        <v>809</v>
      </c>
      <c r="O1198" s="187" t="s">
        <v>139</v>
      </c>
      <c r="P1198" t="s">
        <v>59</v>
      </c>
      <c r="Q1198" t="s">
        <v>471</v>
      </c>
      <c r="R1198" s="185">
        <v>21372.154830769199</v>
      </c>
      <c r="S1198" s="185">
        <v>267151.93538461498</v>
      </c>
      <c r="T1198" s="186">
        <v>4</v>
      </c>
    </row>
    <row r="1199" spans="1:20" x14ac:dyDescent="0.25">
      <c r="A1199" s="198"/>
      <c r="B1199">
        <v>0</v>
      </c>
      <c r="C1199">
        <v>103120753</v>
      </c>
      <c r="D1199">
        <v>255088177</v>
      </c>
      <c r="E1199">
        <v>396200785</v>
      </c>
      <c r="F1199">
        <v>415196713</v>
      </c>
      <c r="G1199" t="s">
        <v>18</v>
      </c>
      <c r="H1199" t="s">
        <v>887</v>
      </c>
      <c r="I1199" t="s">
        <v>125</v>
      </c>
      <c r="J1199" t="s">
        <v>582</v>
      </c>
      <c r="K1199" t="s">
        <v>244</v>
      </c>
      <c r="L1199" t="s">
        <v>808</v>
      </c>
      <c r="M1199" t="s">
        <v>631</v>
      </c>
      <c r="N1199" t="s">
        <v>809</v>
      </c>
      <c r="O1199" s="187" t="s">
        <v>139</v>
      </c>
      <c r="P1199" t="s">
        <v>59</v>
      </c>
      <c r="Q1199" t="s">
        <v>475</v>
      </c>
      <c r="R1199" s="185">
        <v>61143.140353846196</v>
      </c>
      <c r="S1199" s="185">
        <v>679368.22615384602</v>
      </c>
      <c r="T1199" s="186">
        <v>8</v>
      </c>
    </row>
    <row r="1200" spans="1:20" x14ac:dyDescent="0.25">
      <c r="A1200" s="198"/>
      <c r="B1200">
        <v>0</v>
      </c>
      <c r="C1200">
        <v>103120753</v>
      </c>
      <c r="D1200">
        <v>255088177</v>
      </c>
      <c r="E1200">
        <v>396200785</v>
      </c>
      <c r="F1200">
        <v>415196713</v>
      </c>
      <c r="G1200" t="s">
        <v>18</v>
      </c>
      <c r="H1200" t="s">
        <v>887</v>
      </c>
      <c r="I1200" t="s">
        <v>125</v>
      </c>
      <c r="J1200" t="s">
        <v>582</v>
      </c>
      <c r="K1200" t="s">
        <v>244</v>
      </c>
      <c r="L1200" t="s">
        <v>808</v>
      </c>
      <c r="M1200" t="s">
        <v>631</v>
      </c>
      <c r="N1200" t="s">
        <v>809</v>
      </c>
      <c r="O1200" s="187" t="s">
        <v>139</v>
      </c>
      <c r="P1200" t="s">
        <v>59</v>
      </c>
      <c r="Q1200" t="s">
        <v>465</v>
      </c>
      <c r="R1200" s="185">
        <v>408646.19742307701</v>
      </c>
      <c r="S1200" s="185">
        <v>4086461.97423077</v>
      </c>
      <c r="T1200" s="186">
        <v>40</v>
      </c>
    </row>
    <row r="1201" spans="1:20" x14ac:dyDescent="0.25">
      <c r="A1201" s="198"/>
      <c r="B1201">
        <v>0</v>
      </c>
      <c r="C1201">
        <v>103120753</v>
      </c>
      <c r="D1201">
        <v>255088177</v>
      </c>
      <c r="E1201">
        <v>396200785</v>
      </c>
      <c r="F1201">
        <v>415196713</v>
      </c>
      <c r="G1201" t="s">
        <v>18</v>
      </c>
      <c r="H1201" t="s">
        <v>887</v>
      </c>
      <c r="I1201" t="s">
        <v>125</v>
      </c>
      <c r="J1201" t="s">
        <v>582</v>
      </c>
      <c r="K1201" t="s">
        <v>244</v>
      </c>
      <c r="L1201" t="s">
        <v>808</v>
      </c>
      <c r="M1201" t="s">
        <v>631</v>
      </c>
      <c r="N1201" t="s">
        <v>809</v>
      </c>
      <c r="O1201" s="187" t="s">
        <v>139</v>
      </c>
      <c r="P1201" t="s">
        <v>59</v>
      </c>
      <c r="Q1201" t="s">
        <v>476</v>
      </c>
      <c r="R1201" s="185">
        <v>245210.29753846201</v>
      </c>
      <c r="S1201" s="185">
        <v>2452102.97538462</v>
      </c>
      <c r="T1201" s="186">
        <v>22</v>
      </c>
    </row>
    <row r="1202" spans="1:20" x14ac:dyDescent="0.25">
      <c r="A1202" s="198"/>
      <c r="B1202">
        <v>0</v>
      </c>
      <c r="C1202">
        <v>103120753</v>
      </c>
      <c r="D1202">
        <v>255088177</v>
      </c>
      <c r="E1202">
        <v>396200785</v>
      </c>
      <c r="F1202">
        <v>415196713</v>
      </c>
      <c r="G1202" t="s">
        <v>18</v>
      </c>
      <c r="H1202" t="s">
        <v>887</v>
      </c>
      <c r="I1202" t="s">
        <v>125</v>
      </c>
      <c r="J1202" t="s">
        <v>582</v>
      </c>
      <c r="K1202" t="s">
        <v>244</v>
      </c>
      <c r="L1202" t="s">
        <v>808</v>
      </c>
      <c r="M1202" t="s">
        <v>631</v>
      </c>
      <c r="N1202" t="s">
        <v>809</v>
      </c>
      <c r="O1202" s="187" t="s">
        <v>139</v>
      </c>
      <c r="P1202" t="s">
        <v>59</v>
      </c>
      <c r="Q1202" t="s">
        <v>466</v>
      </c>
      <c r="R1202" s="185">
        <v>323848.460192308</v>
      </c>
      <c r="S1202" s="185">
        <v>2158989.7346153799</v>
      </c>
      <c r="T1202" s="186">
        <v>18</v>
      </c>
    </row>
    <row r="1203" spans="1:20" x14ac:dyDescent="0.25">
      <c r="A1203" s="198"/>
      <c r="B1203">
        <v>0</v>
      </c>
      <c r="C1203">
        <v>103120753</v>
      </c>
      <c r="D1203">
        <v>255088177</v>
      </c>
      <c r="E1203">
        <v>396200785</v>
      </c>
      <c r="F1203">
        <v>415196713</v>
      </c>
      <c r="G1203" t="s">
        <v>18</v>
      </c>
      <c r="H1203" t="s">
        <v>887</v>
      </c>
      <c r="I1203" t="s">
        <v>125</v>
      </c>
      <c r="J1203" t="s">
        <v>582</v>
      </c>
      <c r="K1203" t="s">
        <v>244</v>
      </c>
      <c r="L1203" t="s">
        <v>808</v>
      </c>
      <c r="M1203" t="s">
        <v>631</v>
      </c>
      <c r="N1203" t="s">
        <v>809</v>
      </c>
      <c r="O1203" s="187" t="s">
        <v>139</v>
      </c>
      <c r="P1203" t="s">
        <v>59</v>
      </c>
      <c r="Q1203" t="s">
        <v>467</v>
      </c>
      <c r="R1203" s="185">
        <v>89561.872307692407</v>
      </c>
      <c r="S1203" s="185">
        <v>447809.36153846199</v>
      </c>
      <c r="T1203" s="186">
        <v>3</v>
      </c>
    </row>
    <row r="1204" spans="1:20" x14ac:dyDescent="0.25">
      <c r="A1204" s="198"/>
      <c r="B1204">
        <v>0</v>
      </c>
      <c r="C1204">
        <v>103120753</v>
      </c>
      <c r="D1204">
        <v>255088177</v>
      </c>
      <c r="E1204">
        <v>396200785</v>
      </c>
      <c r="F1204">
        <v>415196713</v>
      </c>
      <c r="G1204" t="s">
        <v>18</v>
      </c>
      <c r="H1204" t="s">
        <v>887</v>
      </c>
      <c r="I1204" t="s">
        <v>125</v>
      </c>
      <c r="J1204" t="s">
        <v>582</v>
      </c>
      <c r="K1204" t="s">
        <v>244</v>
      </c>
      <c r="L1204" t="s">
        <v>808</v>
      </c>
      <c r="M1204" t="s">
        <v>631</v>
      </c>
      <c r="N1204" t="s">
        <v>809</v>
      </c>
      <c r="O1204" s="187" t="s">
        <v>139</v>
      </c>
      <c r="P1204" t="s">
        <v>59</v>
      </c>
      <c r="Q1204" t="s">
        <v>468</v>
      </c>
      <c r="R1204" s="185">
        <v>44801.255769230796</v>
      </c>
      <c r="S1204" s="185">
        <v>179205.02307692301</v>
      </c>
      <c r="T1204" s="186">
        <v>1</v>
      </c>
    </row>
    <row r="1205" spans="1:20" x14ac:dyDescent="0.25">
      <c r="A1205" s="198"/>
      <c r="B1205">
        <v>0</v>
      </c>
      <c r="C1205">
        <v>103120753</v>
      </c>
      <c r="D1205">
        <v>255088177</v>
      </c>
      <c r="E1205">
        <v>396200785</v>
      </c>
      <c r="F1205">
        <v>415196713</v>
      </c>
      <c r="G1205" t="s">
        <v>18</v>
      </c>
      <c r="H1205" t="s">
        <v>887</v>
      </c>
      <c r="I1205" t="s">
        <v>125</v>
      </c>
      <c r="J1205" t="s">
        <v>582</v>
      </c>
      <c r="K1205" t="s">
        <v>244</v>
      </c>
      <c r="L1205" t="s">
        <v>808</v>
      </c>
      <c r="M1205" t="s">
        <v>631</v>
      </c>
      <c r="N1205" t="s">
        <v>809</v>
      </c>
      <c r="O1205" s="187" t="s">
        <v>139</v>
      </c>
      <c r="P1205" t="s">
        <v>86</v>
      </c>
      <c r="Q1205" t="s">
        <v>465</v>
      </c>
      <c r="R1205" s="185">
        <v>11388.7923076923</v>
      </c>
      <c r="S1205" s="185">
        <v>113887.92307692301</v>
      </c>
      <c r="T1205" s="186">
        <v>1</v>
      </c>
    </row>
    <row r="1206" spans="1:20" x14ac:dyDescent="0.25">
      <c r="A1206" s="198"/>
      <c r="B1206">
        <v>0</v>
      </c>
      <c r="C1206">
        <v>103120753</v>
      </c>
      <c r="D1206">
        <v>255088177</v>
      </c>
      <c r="E1206">
        <v>396200785</v>
      </c>
      <c r="F1206">
        <v>415196713</v>
      </c>
      <c r="G1206" t="s">
        <v>18</v>
      </c>
      <c r="H1206" t="s">
        <v>887</v>
      </c>
      <c r="I1206" t="s">
        <v>125</v>
      </c>
      <c r="J1206" t="s">
        <v>582</v>
      </c>
      <c r="K1206" t="s">
        <v>244</v>
      </c>
      <c r="L1206" t="s">
        <v>808</v>
      </c>
      <c r="M1206" t="s">
        <v>631</v>
      </c>
      <c r="N1206" t="s">
        <v>809</v>
      </c>
      <c r="O1206" s="187" t="s">
        <v>139</v>
      </c>
      <c r="P1206" t="s">
        <v>87</v>
      </c>
      <c r="Q1206" t="s">
        <v>474</v>
      </c>
      <c r="R1206" s="185">
        <v>3875.67826153846</v>
      </c>
      <c r="S1206" s="185">
        <v>64594.637692307697</v>
      </c>
      <c r="T1206" s="186">
        <v>1</v>
      </c>
    </row>
    <row r="1207" spans="1:20" x14ac:dyDescent="0.25">
      <c r="A1207" s="198"/>
      <c r="B1207">
        <v>0</v>
      </c>
      <c r="C1207">
        <v>103120753</v>
      </c>
      <c r="D1207">
        <v>255088177</v>
      </c>
      <c r="E1207">
        <v>396200785</v>
      </c>
      <c r="F1207">
        <v>415196713</v>
      </c>
      <c r="G1207" t="s">
        <v>18</v>
      </c>
      <c r="H1207" t="s">
        <v>887</v>
      </c>
      <c r="I1207" t="s">
        <v>125</v>
      </c>
      <c r="J1207" t="s">
        <v>582</v>
      </c>
      <c r="K1207" t="s">
        <v>244</v>
      </c>
      <c r="L1207" t="s">
        <v>808</v>
      </c>
      <c r="M1207" t="s">
        <v>631</v>
      </c>
      <c r="N1207" t="s">
        <v>809</v>
      </c>
      <c r="O1207" s="187" t="s">
        <v>139</v>
      </c>
      <c r="P1207" t="s">
        <v>87</v>
      </c>
      <c r="Q1207" t="s">
        <v>465</v>
      </c>
      <c r="R1207" s="185">
        <v>48183.858923076899</v>
      </c>
      <c r="S1207" s="185">
        <v>481838.58923076902</v>
      </c>
      <c r="T1207" s="186">
        <v>5</v>
      </c>
    </row>
    <row r="1208" spans="1:20" x14ac:dyDescent="0.25">
      <c r="A1208" s="198"/>
      <c r="B1208">
        <v>0</v>
      </c>
      <c r="C1208">
        <v>103120753</v>
      </c>
      <c r="D1208">
        <v>255088177</v>
      </c>
      <c r="E1208">
        <v>396200785</v>
      </c>
      <c r="F1208">
        <v>415196713</v>
      </c>
      <c r="G1208" t="s">
        <v>18</v>
      </c>
      <c r="H1208" t="s">
        <v>887</v>
      </c>
      <c r="I1208" t="s">
        <v>125</v>
      </c>
      <c r="J1208" t="s">
        <v>582</v>
      </c>
      <c r="K1208" t="s">
        <v>244</v>
      </c>
      <c r="L1208" t="s">
        <v>808</v>
      </c>
      <c r="M1208" t="s">
        <v>631</v>
      </c>
      <c r="N1208" t="s">
        <v>809</v>
      </c>
      <c r="O1208" s="187" t="s">
        <v>139</v>
      </c>
      <c r="P1208" t="s">
        <v>89</v>
      </c>
      <c r="Q1208" t="s">
        <v>465</v>
      </c>
      <c r="R1208" s="185">
        <v>22493.278461538499</v>
      </c>
      <c r="S1208" s="185">
        <v>224932.784615385</v>
      </c>
      <c r="T1208" s="186">
        <v>2</v>
      </c>
    </row>
    <row r="1209" spans="1:20" x14ac:dyDescent="0.25">
      <c r="A1209" s="198"/>
      <c r="B1209">
        <v>0</v>
      </c>
      <c r="C1209">
        <v>469470793</v>
      </c>
      <c r="D1209">
        <v>469470793</v>
      </c>
      <c r="E1209">
        <v>469470793</v>
      </c>
      <c r="F1209">
        <v>469470793</v>
      </c>
      <c r="G1209" t="s">
        <v>526</v>
      </c>
      <c r="H1209" t="s">
        <v>527</v>
      </c>
      <c r="I1209"/>
      <c r="J1209"/>
      <c r="K1209"/>
      <c r="L1209"/>
      <c r="M1209"/>
      <c r="N1209"/>
      <c r="O1209" s="190" t="s">
        <v>520</v>
      </c>
      <c r="P1209" t="s">
        <v>59</v>
      </c>
      <c r="Q1209" t="s">
        <v>471</v>
      </c>
      <c r="R1209" s="185">
        <v>5381.8796923076998</v>
      </c>
      <c r="S1209" s="185">
        <v>67273.496153846194</v>
      </c>
      <c r="T1209" s="186">
        <v>1</v>
      </c>
    </row>
    <row r="1210" spans="1:20" x14ac:dyDescent="0.25">
      <c r="A1210" s="198"/>
      <c r="B1210">
        <v>0</v>
      </c>
      <c r="C1210">
        <v>469470793</v>
      </c>
      <c r="D1210">
        <v>469470793</v>
      </c>
      <c r="E1210">
        <v>469470793</v>
      </c>
      <c r="F1210">
        <v>469470793</v>
      </c>
      <c r="G1210" t="s">
        <v>526</v>
      </c>
      <c r="H1210" t="s">
        <v>527</v>
      </c>
      <c r="I1210"/>
      <c r="J1210"/>
      <c r="K1210"/>
      <c r="L1210"/>
      <c r="M1210"/>
      <c r="N1210"/>
      <c r="O1210" s="190" t="s">
        <v>520</v>
      </c>
      <c r="P1210" t="s">
        <v>59</v>
      </c>
      <c r="Q1210" t="s">
        <v>475</v>
      </c>
      <c r="R1210" s="185">
        <v>6591.3066692307702</v>
      </c>
      <c r="S1210" s="185">
        <v>73236.740769230804</v>
      </c>
      <c r="T1210" s="186">
        <v>1</v>
      </c>
    </row>
    <row r="1211" spans="1:20" x14ac:dyDescent="0.25">
      <c r="A1211" s="198"/>
      <c r="B1211">
        <v>0</v>
      </c>
      <c r="C1211">
        <v>469470793</v>
      </c>
      <c r="D1211">
        <v>469470793</v>
      </c>
      <c r="E1211">
        <v>469470793</v>
      </c>
      <c r="F1211">
        <v>469470793</v>
      </c>
      <c r="G1211" t="s">
        <v>526</v>
      </c>
      <c r="H1211" t="s">
        <v>527</v>
      </c>
      <c r="I1211"/>
      <c r="J1211"/>
      <c r="K1211"/>
      <c r="L1211"/>
      <c r="M1211"/>
      <c r="N1211"/>
      <c r="O1211" s="190" t="s">
        <v>520</v>
      </c>
      <c r="P1211" t="s">
        <v>59</v>
      </c>
      <c r="Q1211" t="s">
        <v>476</v>
      </c>
      <c r="R1211" s="185">
        <v>21088.568692307599</v>
      </c>
      <c r="S1211" s="185">
        <v>210885.68692307701</v>
      </c>
      <c r="T1211" s="186">
        <v>2</v>
      </c>
    </row>
    <row r="1212" spans="1:20" x14ac:dyDescent="0.25">
      <c r="A1212" s="198"/>
      <c r="B1212">
        <v>0</v>
      </c>
      <c r="C1212">
        <v>469470793</v>
      </c>
      <c r="D1212">
        <v>469470793</v>
      </c>
      <c r="E1212">
        <v>469470793</v>
      </c>
      <c r="F1212">
        <v>469470793</v>
      </c>
      <c r="G1212" t="s">
        <v>526</v>
      </c>
      <c r="H1212" t="s">
        <v>527</v>
      </c>
      <c r="I1212"/>
      <c r="J1212"/>
      <c r="K1212"/>
      <c r="L1212"/>
      <c r="M1212"/>
      <c r="N1212"/>
      <c r="O1212" s="190" t="s">
        <v>520</v>
      </c>
      <c r="P1212" t="s">
        <v>59</v>
      </c>
      <c r="Q1212" t="s">
        <v>466</v>
      </c>
      <c r="R1212" s="185">
        <v>48142.307076923003</v>
      </c>
      <c r="S1212" s="185">
        <v>320948.71384615399</v>
      </c>
      <c r="T1212" s="186">
        <v>3</v>
      </c>
    </row>
    <row r="1213" spans="1:20" x14ac:dyDescent="0.25">
      <c r="A1213" s="198"/>
      <c r="B1213">
        <v>0</v>
      </c>
      <c r="C1213">
        <v>469470793</v>
      </c>
      <c r="D1213">
        <v>469470793</v>
      </c>
      <c r="E1213">
        <v>469470793</v>
      </c>
      <c r="F1213">
        <v>469470793</v>
      </c>
      <c r="G1213" t="s">
        <v>526</v>
      </c>
      <c r="H1213" t="s">
        <v>527</v>
      </c>
      <c r="I1213"/>
      <c r="J1213"/>
      <c r="K1213"/>
      <c r="L1213"/>
      <c r="M1213"/>
      <c r="N1213"/>
      <c r="O1213" s="190" t="s">
        <v>520</v>
      </c>
      <c r="P1213" t="s">
        <v>59</v>
      </c>
      <c r="Q1213" t="s">
        <v>467</v>
      </c>
      <c r="R1213" s="185">
        <v>142269.00984615399</v>
      </c>
      <c r="S1213" s="185">
        <v>711345.04923076904</v>
      </c>
      <c r="T1213" s="186">
        <v>6</v>
      </c>
    </row>
    <row r="1214" spans="1:20" x14ac:dyDescent="0.25">
      <c r="A1214" s="198"/>
      <c r="B1214">
        <v>0</v>
      </c>
      <c r="C1214">
        <v>469470793</v>
      </c>
      <c r="D1214">
        <v>469470793</v>
      </c>
      <c r="E1214">
        <v>469470793</v>
      </c>
      <c r="F1214">
        <v>469470793</v>
      </c>
      <c r="G1214" t="s">
        <v>526</v>
      </c>
      <c r="H1214" t="s">
        <v>527</v>
      </c>
      <c r="I1214"/>
      <c r="J1214"/>
      <c r="K1214"/>
      <c r="L1214"/>
      <c r="M1214"/>
      <c r="N1214"/>
      <c r="O1214" s="190" t="s">
        <v>520</v>
      </c>
      <c r="P1214" t="s">
        <v>59</v>
      </c>
      <c r="Q1214" t="s">
        <v>468</v>
      </c>
      <c r="R1214" s="185">
        <v>144533.413461538</v>
      </c>
      <c r="S1214" s="185">
        <v>578133.65384615399</v>
      </c>
      <c r="T1214" s="186">
        <v>3</v>
      </c>
    </row>
    <row r="1215" spans="1:20" x14ac:dyDescent="0.25">
      <c r="A1215" s="198"/>
      <c r="B1215">
        <v>0</v>
      </c>
      <c r="C1215">
        <v>469470793</v>
      </c>
      <c r="D1215">
        <v>469470793</v>
      </c>
      <c r="E1215">
        <v>469470793</v>
      </c>
      <c r="F1215">
        <v>469470793</v>
      </c>
      <c r="G1215" t="s">
        <v>526</v>
      </c>
      <c r="H1215" t="s">
        <v>527</v>
      </c>
      <c r="I1215"/>
      <c r="J1215"/>
      <c r="K1215"/>
      <c r="L1215"/>
      <c r="M1215"/>
      <c r="N1215"/>
      <c r="O1215" s="190" t="s">
        <v>520</v>
      </c>
      <c r="P1215" t="s">
        <v>59</v>
      </c>
      <c r="Q1215" t="s">
        <v>478</v>
      </c>
      <c r="R1215" s="185">
        <v>58674.917999999998</v>
      </c>
      <c r="S1215" s="185">
        <v>195583.06</v>
      </c>
      <c r="T1215" s="186">
        <v>1</v>
      </c>
    </row>
    <row r="1216" spans="1:20" x14ac:dyDescent="0.25">
      <c r="A1216" s="198"/>
      <c r="B1216">
        <v>0</v>
      </c>
      <c r="C1216">
        <v>469470793</v>
      </c>
      <c r="D1216">
        <v>469470793</v>
      </c>
      <c r="E1216">
        <v>469470793</v>
      </c>
      <c r="F1216">
        <v>469470793</v>
      </c>
      <c r="G1216" t="s">
        <v>526</v>
      </c>
      <c r="H1216" t="s">
        <v>527</v>
      </c>
      <c r="I1216"/>
      <c r="J1216"/>
      <c r="K1216"/>
      <c r="L1216"/>
      <c r="M1216"/>
      <c r="N1216"/>
      <c r="O1216" s="190" t="s">
        <v>520</v>
      </c>
      <c r="P1216" t="s">
        <v>59</v>
      </c>
      <c r="Q1216" t="s">
        <v>480</v>
      </c>
      <c r="R1216" s="185">
        <v>224855.75192307701</v>
      </c>
      <c r="S1216" s="185">
        <v>449711.50384615402</v>
      </c>
      <c r="T1216" s="186">
        <v>1</v>
      </c>
    </row>
    <row r="1217" spans="1:20" x14ac:dyDescent="0.25">
      <c r="A1217" s="198"/>
      <c r="B1217">
        <v>0</v>
      </c>
      <c r="C1217">
        <v>469470793</v>
      </c>
      <c r="D1217">
        <v>470827645</v>
      </c>
      <c r="E1217">
        <v>470827645</v>
      </c>
      <c r="F1217">
        <v>470827645</v>
      </c>
      <c r="G1217" t="s">
        <v>526</v>
      </c>
      <c r="H1217" t="s">
        <v>527</v>
      </c>
      <c r="I1217" t="s">
        <v>266</v>
      </c>
      <c r="J1217" t="s">
        <v>267</v>
      </c>
      <c r="K1217"/>
      <c r="L1217"/>
      <c r="M1217"/>
      <c r="N1217"/>
      <c r="O1217" s="190" t="s">
        <v>520</v>
      </c>
      <c r="P1217" t="s">
        <v>59</v>
      </c>
      <c r="Q1217" t="s">
        <v>471</v>
      </c>
      <c r="R1217" s="185">
        <v>5958.0926153846203</v>
      </c>
      <c r="S1217" s="185">
        <v>74476.157692307694</v>
      </c>
      <c r="T1217" s="186">
        <v>1</v>
      </c>
    </row>
    <row r="1218" spans="1:20" x14ac:dyDescent="0.25">
      <c r="A1218" s="198"/>
      <c r="B1218">
        <v>0</v>
      </c>
      <c r="C1218">
        <v>469470793</v>
      </c>
      <c r="D1218">
        <v>470827645</v>
      </c>
      <c r="E1218">
        <v>470827645</v>
      </c>
      <c r="F1218">
        <v>470827645</v>
      </c>
      <c r="G1218" t="s">
        <v>526</v>
      </c>
      <c r="H1218" t="s">
        <v>527</v>
      </c>
      <c r="I1218" t="s">
        <v>266</v>
      </c>
      <c r="J1218" t="s">
        <v>267</v>
      </c>
      <c r="K1218"/>
      <c r="L1218"/>
      <c r="M1218"/>
      <c r="N1218"/>
      <c r="O1218" s="190" t="s">
        <v>520</v>
      </c>
      <c r="P1218" t="s">
        <v>59</v>
      </c>
      <c r="Q1218" t="s">
        <v>475</v>
      </c>
      <c r="R1218" s="185">
        <v>6203.5342615384698</v>
      </c>
      <c r="S1218" s="185">
        <v>68928.158461538507</v>
      </c>
      <c r="T1218" s="186">
        <v>1</v>
      </c>
    </row>
    <row r="1219" spans="1:20" x14ac:dyDescent="0.25">
      <c r="A1219" s="198"/>
      <c r="B1219">
        <v>0</v>
      </c>
      <c r="C1219">
        <v>469470793</v>
      </c>
      <c r="D1219">
        <v>470827645</v>
      </c>
      <c r="E1219">
        <v>470827645</v>
      </c>
      <c r="F1219">
        <v>470827645</v>
      </c>
      <c r="G1219" t="s">
        <v>526</v>
      </c>
      <c r="H1219" t="s">
        <v>527</v>
      </c>
      <c r="I1219" t="s">
        <v>266</v>
      </c>
      <c r="J1219" t="s">
        <v>267</v>
      </c>
      <c r="K1219"/>
      <c r="L1219"/>
      <c r="M1219"/>
      <c r="N1219"/>
      <c r="O1219" s="190" t="s">
        <v>520</v>
      </c>
      <c r="P1219" t="s">
        <v>59</v>
      </c>
      <c r="Q1219" t="s">
        <v>476</v>
      </c>
      <c r="R1219" s="185">
        <v>23690.087230769201</v>
      </c>
      <c r="S1219" s="185">
        <v>236900.87230769201</v>
      </c>
      <c r="T1219" s="186">
        <v>2</v>
      </c>
    </row>
    <row r="1220" spans="1:20" x14ac:dyDescent="0.25">
      <c r="A1220" s="198"/>
      <c r="B1220">
        <v>0</v>
      </c>
      <c r="C1220">
        <v>469470793</v>
      </c>
      <c r="D1220">
        <v>470827645</v>
      </c>
      <c r="E1220">
        <v>470827645</v>
      </c>
      <c r="F1220">
        <v>470827645</v>
      </c>
      <c r="G1220" t="s">
        <v>526</v>
      </c>
      <c r="H1220" t="s">
        <v>527</v>
      </c>
      <c r="I1220" t="s">
        <v>266</v>
      </c>
      <c r="J1220" t="s">
        <v>267</v>
      </c>
      <c r="K1220"/>
      <c r="L1220"/>
      <c r="M1220"/>
      <c r="N1220"/>
      <c r="O1220" s="190" t="s">
        <v>520</v>
      </c>
      <c r="P1220" t="s">
        <v>59</v>
      </c>
      <c r="Q1220" t="s">
        <v>466</v>
      </c>
      <c r="R1220" s="185">
        <v>168917.722153846</v>
      </c>
      <c r="S1220" s="185">
        <v>1126118.1476923099</v>
      </c>
      <c r="T1220" s="186">
        <v>9</v>
      </c>
    </row>
    <row r="1221" spans="1:20" x14ac:dyDescent="0.25">
      <c r="A1221" s="198"/>
      <c r="B1221">
        <v>0</v>
      </c>
      <c r="C1221">
        <v>469470793</v>
      </c>
      <c r="D1221">
        <v>470827645</v>
      </c>
      <c r="E1221">
        <v>470827645</v>
      </c>
      <c r="F1221">
        <v>470827645</v>
      </c>
      <c r="G1221" t="s">
        <v>526</v>
      </c>
      <c r="H1221" t="s">
        <v>527</v>
      </c>
      <c r="I1221" t="s">
        <v>266</v>
      </c>
      <c r="J1221" t="s">
        <v>267</v>
      </c>
      <c r="K1221"/>
      <c r="L1221"/>
      <c r="M1221"/>
      <c r="N1221"/>
      <c r="O1221" s="190" t="s">
        <v>520</v>
      </c>
      <c r="P1221" t="s">
        <v>59</v>
      </c>
      <c r="Q1221" t="s">
        <v>467</v>
      </c>
      <c r="R1221" s="185">
        <v>130220.44661538499</v>
      </c>
      <c r="S1221" s="185">
        <v>651102.23307692294</v>
      </c>
      <c r="T1221" s="186">
        <v>4</v>
      </c>
    </row>
    <row r="1222" spans="1:20" x14ac:dyDescent="0.25">
      <c r="A1222" s="198"/>
      <c r="B1222">
        <v>0</v>
      </c>
      <c r="C1222">
        <v>469470793</v>
      </c>
      <c r="D1222">
        <v>470827645</v>
      </c>
      <c r="E1222">
        <v>470827645</v>
      </c>
      <c r="F1222">
        <v>470827645</v>
      </c>
      <c r="G1222" t="s">
        <v>526</v>
      </c>
      <c r="H1222" t="s">
        <v>527</v>
      </c>
      <c r="I1222" t="s">
        <v>266</v>
      </c>
      <c r="J1222" t="s">
        <v>267</v>
      </c>
      <c r="K1222"/>
      <c r="L1222"/>
      <c r="M1222"/>
      <c r="N1222"/>
      <c r="O1222" s="190" t="s">
        <v>520</v>
      </c>
      <c r="P1222" t="s">
        <v>59</v>
      </c>
      <c r="Q1222" t="s">
        <v>468</v>
      </c>
      <c r="R1222" s="185">
        <v>81763.0946153845</v>
      </c>
      <c r="S1222" s="185">
        <v>327052.378461538</v>
      </c>
      <c r="T1222" s="186">
        <v>2</v>
      </c>
    </row>
    <row r="1223" spans="1:20" x14ac:dyDescent="0.25">
      <c r="A1223" s="198"/>
      <c r="B1223">
        <v>0</v>
      </c>
      <c r="C1223">
        <v>469470793</v>
      </c>
      <c r="D1223">
        <v>470827645</v>
      </c>
      <c r="E1223">
        <v>470827645</v>
      </c>
      <c r="F1223">
        <v>470827645</v>
      </c>
      <c r="G1223" t="s">
        <v>526</v>
      </c>
      <c r="H1223" t="s">
        <v>527</v>
      </c>
      <c r="I1223" t="s">
        <v>266</v>
      </c>
      <c r="J1223" t="s">
        <v>267</v>
      </c>
      <c r="K1223"/>
      <c r="L1223"/>
      <c r="M1223"/>
      <c r="N1223"/>
      <c r="O1223" s="190" t="s">
        <v>520</v>
      </c>
      <c r="P1223" t="s">
        <v>59</v>
      </c>
      <c r="Q1223" t="s">
        <v>469</v>
      </c>
      <c r="R1223" s="185">
        <v>80861.135653846097</v>
      </c>
      <c r="S1223" s="185">
        <v>231031.81615384601</v>
      </c>
      <c r="T1223" s="186">
        <v>1</v>
      </c>
    </row>
    <row r="1224" spans="1:20" x14ac:dyDescent="0.25">
      <c r="A1224" s="198"/>
      <c r="B1224">
        <v>0</v>
      </c>
      <c r="C1224">
        <v>469470793</v>
      </c>
      <c r="D1224">
        <v>470827645</v>
      </c>
      <c r="E1224">
        <v>472184497</v>
      </c>
      <c r="F1224">
        <v>472184497</v>
      </c>
      <c r="G1224" t="s">
        <v>526</v>
      </c>
      <c r="H1224" t="s">
        <v>527</v>
      </c>
      <c r="I1224" t="s">
        <v>266</v>
      </c>
      <c r="J1224" t="s">
        <v>267</v>
      </c>
      <c r="K1224" t="s">
        <v>595</v>
      </c>
      <c r="L1224" t="s">
        <v>596</v>
      </c>
      <c r="M1224"/>
      <c r="N1224"/>
      <c r="O1224" s="190" t="s">
        <v>520</v>
      </c>
      <c r="P1224" t="s">
        <v>59</v>
      </c>
      <c r="Q1224" t="s">
        <v>466</v>
      </c>
      <c r="R1224" s="185">
        <v>86308.880999999994</v>
      </c>
      <c r="S1224" s="185">
        <v>575392.54</v>
      </c>
      <c r="T1224" s="186">
        <v>4</v>
      </c>
    </row>
    <row r="1225" spans="1:20" x14ac:dyDescent="0.25">
      <c r="A1225" s="198"/>
      <c r="B1225">
        <v>0</v>
      </c>
      <c r="C1225">
        <v>469470793</v>
      </c>
      <c r="D1225">
        <v>470827645</v>
      </c>
      <c r="E1225">
        <v>472184497</v>
      </c>
      <c r="F1225">
        <v>472184497</v>
      </c>
      <c r="G1225" t="s">
        <v>526</v>
      </c>
      <c r="H1225" t="s">
        <v>527</v>
      </c>
      <c r="I1225" t="s">
        <v>266</v>
      </c>
      <c r="J1225" t="s">
        <v>267</v>
      </c>
      <c r="K1225" t="s">
        <v>595</v>
      </c>
      <c r="L1225" t="s">
        <v>596</v>
      </c>
      <c r="M1225"/>
      <c r="N1225"/>
      <c r="O1225" s="190" t="s">
        <v>520</v>
      </c>
      <c r="P1225" t="s">
        <v>59</v>
      </c>
      <c r="Q1225" t="s">
        <v>468</v>
      </c>
      <c r="R1225" s="185">
        <v>42387.403653846202</v>
      </c>
      <c r="S1225" s="185">
        <v>169549.61461538501</v>
      </c>
      <c r="T1225" s="186">
        <v>1</v>
      </c>
    </row>
    <row r="1226" spans="1:20" x14ac:dyDescent="0.25">
      <c r="A1226" s="198"/>
      <c r="B1226">
        <v>0</v>
      </c>
      <c r="C1226">
        <v>469470793</v>
      </c>
      <c r="D1226">
        <v>470827645</v>
      </c>
      <c r="E1226">
        <v>472184497</v>
      </c>
      <c r="F1226">
        <v>473541349</v>
      </c>
      <c r="G1226" t="s">
        <v>526</v>
      </c>
      <c r="H1226" t="s">
        <v>527</v>
      </c>
      <c r="I1226" t="s">
        <v>266</v>
      </c>
      <c r="J1226" t="s">
        <v>267</v>
      </c>
      <c r="K1226" t="s">
        <v>595</v>
      </c>
      <c r="L1226" t="s">
        <v>596</v>
      </c>
      <c r="M1226" t="s">
        <v>990</v>
      </c>
      <c r="N1226" t="s">
        <v>991</v>
      </c>
      <c r="O1226" s="190" t="s">
        <v>520</v>
      </c>
      <c r="P1226" t="s">
        <v>59</v>
      </c>
      <c r="Q1226" t="s">
        <v>467</v>
      </c>
      <c r="R1226" s="185">
        <v>25529.5584615384</v>
      </c>
      <c r="S1226" s="185">
        <v>127647.792307692</v>
      </c>
      <c r="T1226" s="186">
        <v>1</v>
      </c>
    </row>
    <row r="1227" spans="1:20" x14ac:dyDescent="0.25">
      <c r="A1227" s="198"/>
      <c r="B1227">
        <v>0</v>
      </c>
      <c r="C1227">
        <v>469470793</v>
      </c>
      <c r="D1227">
        <v>474898201</v>
      </c>
      <c r="E1227">
        <v>474898201</v>
      </c>
      <c r="F1227">
        <v>474898201</v>
      </c>
      <c r="G1227" t="s">
        <v>526</v>
      </c>
      <c r="H1227" t="s">
        <v>527</v>
      </c>
      <c r="I1227" t="s">
        <v>16</v>
      </c>
      <c r="J1227" t="s">
        <v>140</v>
      </c>
      <c r="K1227"/>
      <c r="L1227"/>
      <c r="M1227"/>
      <c r="N1227"/>
      <c r="O1227" s="190" t="s">
        <v>520</v>
      </c>
      <c r="P1227" t="s">
        <v>59</v>
      </c>
      <c r="Q1227" t="s">
        <v>474</v>
      </c>
      <c r="R1227" s="185">
        <v>1769.5385076923101</v>
      </c>
      <c r="S1227" s="185">
        <v>29492.308461538501</v>
      </c>
      <c r="T1227" s="186">
        <v>1</v>
      </c>
    </row>
    <row r="1228" spans="1:20" x14ac:dyDescent="0.25">
      <c r="A1228" s="198"/>
      <c r="B1228">
        <v>0</v>
      </c>
      <c r="C1228">
        <v>469470793</v>
      </c>
      <c r="D1228">
        <v>474898201</v>
      </c>
      <c r="E1228">
        <v>474898201</v>
      </c>
      <c r="F1228">
        <v>474898201</v>
      </c>
      <c r="G1228" t="s">
        <v>526</v>
      </c>
      <c r="H1228" t="s">
        <v>527</v>
      </c>
      <c r="I1228" t="s">
        <v>16</v>
      </c>
      <c r="J1228" t="s">
        <v>140</v>
      </c>
      <c r="K1228"/>
      <c r="L1228"/>
      <c r="M1228"/>
      <c r="N1228"/>
      <c r="O1228" s="190" t="s">
        <v>520</v>
      </c>
      <c r="P1228" t="s">
        <v>59</v>
      </c>
      <c r="Q1228" t="s">
        <v>471</v>
      </c>
      <c r="R1228" s="185">
        <v>3607.6894769230798</v>
      </c>
      <c r="S1228" s="185">
        <v>45096.118461538499</v>
      </c>
      <c r="T1228" s="186">
        <v>1</v>
      </c>
    </row>
    <row r="1229" spans="1:20" x14ac:dyDescent="0.25">
      <c r="A1229" s="198"/>
      <c r="B1229">
        <v>0</v>
      </c>
      <c r="C1229">
        <v>469470793</v>
      </c>
      <c r="D1229">
        <v>474898201</v>
      </c>
      <c r="E1229">
        <v>474898201</v>
      </c>
      <c r="F1229">
        <v>474898201</v>
      </c>
      <c r="G1229" t="s">
        <v>526</v>
      </c>
      <c r="H1229" t="s">
        <v>527</v>
      </c>
      <c r="I1229" t="s">
        <v>16</v>
      </c>
      <c r="J1229" t="s">
        <v>140</v>
      </c>
      <c r="K1229"/>
      <c r="L1229"/>
      <c r="M1229"/>
      <c r="N1229"/>
      <c r="O1229" s="190" t="s">
        <v>520</v>
      </c>
      <c r="P1229" t="s">
        <v>59</v>
      </c>
      <c r="Q1229" t="s">
        <v>475</v>
      </c>
      <c r="R1229" s="185">
        <v>30766.284</v>
      </c>
      <c r="S1229" s="185">
        <v>341847.6</v>
      </c>
      <c r="T1229" s="186">
        <v>5</v>
      </c>
    </row>
    <row r="1230" spans="1:20" x14ac:dyDescent="0.25">
      <c r="A1230" s="198"/>
      <c r="B1230">
        <v>0</v>
      </c>
      <c r="C1230">
        <v>469470793</v>
      </c>
      <c r="D1230">
        <v>474898201</v>
      </c>
      <c r="E1230">
        <v>474898201</v>
      </c>
      <c r="F1230">
        <v>474898201</v>
      </c>
      <c r="G1230" t="s">
        <v>526</v>
      </c>
      <c r="H1230" t="s">
        <v>527</v>
      </c>
      <c r="I1230" t="s">
        <v>16</v>
      </c>
      <c r="J1230" t="s">
        <v>140</v>
      </c>
      <c r="K1230"/>
      <c r="L1230"/>
      <c r="M1230"/>
      <c r="N1230"/>
      <c r="O1230" s="190" t="s">
        <v>520</v>
      </c>
      <c r="P1230" t="s">
        <v>59</v>
      </c>
      <c r="Q1230" t="s">
        <v>465</v>
      </c>
      <c r="R1230" s="185">
        <v>62588.851846153797</v>
      </c>
      <c r="S1230" s="185">
        <v>625888.51846153801</v>
      </c>
      <c r="T1230" s="186">
        <v>8</v>
      </c>
    </row>
    <row r="1231" spans="1:20" x14ac:dyDescent="0.25">
      <c r="A1231" s="198"/>
      <c r="B1231">
        <v>0</v>
      </c>
      <c r="C1231">
        <v>469470793</v>
      </c>
      <c r="D1231">
        <v>474898201</v>
      </c>
      <c r="E1231">
        <v>474898201</v>
      </c>
      <c r="F1231">
        <v>474898201</v>
      </c>
      <c r="G1231" t="s">
        <v>526</v>
      </c>
      <c r="H1231" t="s">
        <v>527</v>
      </c>
      <c r="I1231" t="s">
        <v>16</v>
      </c>
      <c r="J1231" t="s">
        <v>140</v>
      </c>
      <c r="K1231"/>
      <c r="L1231"/>
      <c r="M1231"/>
      <c r="N1231"/>
      <c r="O1231" s="190" t="s">
        <v>520</v>
      </c>
      <c r="P1231" t="s">
        <v>59</v>
      </c>
      <c r="Q1231" t="s">
        <v>476</v>
      </c>
      <c r="R1231" s="185">
        <v>44193.673738461599</v>
      </c>
      <c r="S1231" s="185">
        <v>441936.737384615</v>
      </c>
      <c r="T1231" s="186">
        <v>4</v>
      </c>
    </row>
    <row r="1232" spans="1:20" x14ac:dyDescent="0.25">
      <c r="A1232" s="198"/>
      <c r="B1232">
        <v>0</v>
      </c>
      <c r="C1232">
        <v>469470793</v>
      </c>
      <c r="D1232">
        <v>474898201</v>
      </c>
      <c r="E1232">
        <v>474898201</v>
      </c>
      <c r="F1232">
        <v>474898201</v>
      </c>
      <c r="G1232" t="s">
        <v>526</v>
      </c>
      <c r="H1232" t="s">
        <v>527</v>
      </c>
      <c r="I1232" t="s">
        <v>16</v>
      </c>
      <c r="J1232" t="s">
        <v>140</v>
      </c>
      <c r="K1232"/>
      <c r="L1232"/>
      <c r="M1232"/>
      <c r="N1232"/>
      <c r="O1232" s="190" t="s">
        <v>520</v>
      </c>
      <c r="P1232" t="s">
        <v>59</v>
      </c>
      <c r="Q1232" t="s">
        <v>466</v>
      </c>
      <c r="R1232" s="185">
        <v>178584.35981538499</v>
      </c>
      <c r="S1232" s="185">
        <v>1190562.3987692301</v>
      </c>
      <c r="T1232" s="186">
        <v>10</v>
      </c>
    </row>
    <row r="1233" spans="1:20" x14ac:dyDescent="0.25">
      <c r="A1233" s="198"/>
      <c r="B1233">
        <v>0</v>
      </c>
      <c r="C1233">
        <v>469470793</v>
      </c>
      <c r="D1233">
        <v>474898201</v>
      </c>
      <c r="E1233">
        <v>474898201</v>
      </c>
      <c r="F1233">
        <v>474898201</v>
      </c>
      <c r="G1233" t="s">
        <v>526</v>
      </c>
      <c r="H1233" t="s">
        <v>527</v>
      </c>
      <c r="I1233" t="s">
        <v>16</v>
      </c>
      <c r="J1233" t="s">
        <v>140</v>
      </c>
      <c r="K1233"/>
      <c r="L1233"/>
      <c r="M1233"/>
      <c r="N1233"/>
      <c r="O1233" s="190" t="s">
        <v>520</v>
      </c>
      <c r="P1233" t="s">
        <v>59</v>
      </c>
      <c r="Q1233" t="s">
        <v>467</v>
      </c>
      <c r="R1233" s="185">
        <v>402497.07353846199</v>
      </c>
      <c r="S1233" s="185">
        <v>2012485.3676923099</v>
      </c>
      <c r="T1233" s="186">
        <v>13</v>
      </c>
    </row>
    <row r="1234" spans="1:20" x14ac:dyDescent="0.25">
      <c r="A1234" s="198"/>
      <c r="B1234">
        <v>0</v>
      </c>
      <c r="C1234">
        <v>469470793</v>
      </c>
      <c r="D1234">
        <v>474898201</v>
      </c>
      <c r="E1234">
        <v>474898201</v>
      </c>
      <c r="F1234">
        <v>474898201</v>
      </c>
      <c r="G1234" t="s">
        <v>526</v>
      </c>
      <c r="H1234" t="s">
        <v>527</v>
      </c>
      <c r="I1234" t="s">
        <v>16</v>
      </c>
      <c r="J1234" t="s">
        <v>140</v>
      </c>
      <c r="K1234"/>
      <c r="L1234"/>
      <c r="M1234"/>
      <c r="N1234"/>
      <c r="O1234" s="190" t="s">
        <v>520</v>
      </c>
      <c r="P1234" t="s">
        <v>59</v>
      </c>
      <c r="Q1234" t="s">
        <v>468</v>
      </c>
      <c r="R1234" s="185">
        <v>219801.52980769199</v>
      </c>
      <c r="S1234" s="185">
        <v>879206.11923076899</v>
      </c>
      <c r="T1234" s="186">
        <v>5</v>
      </c>
    </row>
    <row r="1235" spans="1:20" x14ac:dyDescent="0.25">
      <c r="A1235" s="198"/>
      <c r="B1235">
        <v>0</v>
      </c>
      <c r="C1235">
        <v>469470793</v>
      </c>
      <c r="D1235">
        <v>474898201</v>
      </c>
      <c r="E1235">
        <v>474898201</v>
      </c>
      <c r="F1235">
        <v>474898201</v>
      </c>
      <c r="G1235" t="s">
        <v>526</v>
      </c>
      <c r="H1235" t="s">
        <v>527</v>
      </c>
      <c r="I1235" t="s">
        <v>16</v>
      </c>
      <c r="J1235" t="s">
        <v>140</v>
      </c>
      <c r="K1235"/>
      <c r="L1235"/>
      <c r="M1235"/>
      <c r="N1235"/>
      <c r="O1235" s="190" t="s">
        <v>520</v>
      </c>
      <c r="P1235" t="s">
        <v>59</v>
      </c>
      <c r="Q1235" t="s">
        <v>478</v>
      </c>
      <c r="R1235" s="185">
        <v>140115.180692308</v>
      </c>
      <c r="S1235" s="185">
        <v>467050.602307692</v>
      </c>
      <c r="T1235" s="186">
        <v>2</v>
      </c>
    </row>
    <row r="1236" spans="1:20" x14ac:dyDescent="0.25">
      <c r="A1236" s="198"/>
      <c r="B1236">
        <v>0</v>
      </c>
      <c r="C1236">
        <v>469470793</v>
      </c>
      <c r="D1236">
        <v>474898201</v>
      </c>
      <c r="E1236">
        <v>477611905</v>
      </c>
      <c r="F1236">
        <v>477611905</v>
      </c>
      <c r="G1236" t="s">
        <v>526</v>
      </c>
      <c r="H1236" t="s">
        <v>527</v>
      </c>
      <c r="I1236" t="s">
        <v>16</v>
      </c>
      <c r="J1236" t="s">
        <v>140</v>
      </c>
      <c r="K1236" t="s">
        <v>457</v>
      </c>
      <c r="L1236" t="s">
        <v>456</v>
      </c>
      <c r="M1236"/>
      <c r="N1236"/>
      <c r="O1236" s="190" t="s">
        <v>520</v>
      </c>
      <c r="P1236" t="s">
        <v>59</v>
      </c>
      <c r="Q1236" t="s">
        <v>475</v>
      </c>
      <c r="R1236" s="185">
        <v>22902.985315384602</v>
      </c>
      <c r="S1236" s="185">
        <v>254477.61461538501</v>
      </c>
      <c r="T1236" s="186">
        <v>5</v>
      </c>
    </row>
    <row r="1237" spans="1:20" x14ac:dyDescent="0.25">
      <c r="A1237" s="198"/>
      <c r="B1237">
        <v>0</v>
      </c>
      <c r="C1237">
        <v>469470793</v>
      </c>
      <c r="D1237">
        <v>474898201</v>
      </c>
      <c r="E1237">
        <v>477611905</v>
      </c>
      <c r="F1237">
        <v>477611905</v>
      </c>
      <c r="G1237" t="s">
        <v>526</v>
      </c>
      <c r="H1237" t="s">
        <v>527</v>
      </c>
      <c r="I1237" t="s">
        <v>16</v>
      </c>
      <c r="J1237" t="s">
        <v>140</v>
      </c>
      <c r="K1237" t="s">
        <v>457</v>
      </c>
      <c r="L1237" t="s">
        <v>456</v>
      </c>
      <c r="M1237"/>
      <c r="N1237"/>
      <c r="O1237" s="190" t="s">
        <v>520</v>
      </c>
      <c r="P1237" t="s">
        <v>59</v>
      </c>
      <c r="Q1237" t="s">
        <v>465</v>
      </c>
      <c r="R1237" s="185">
        <v>41887.949307692303</v>
      </c>
      <c r="S1237" s="185">
        <v>418879.49307692301</v>
      </c>
      <c r="T1237" s="186">
        <v>5</v>
      </c>
    </row>
    <row r="1238" spans="1:20" x14ac:dyDescent="0.25">
      <c r="A1238" s="198"/>
      <c r="B1238">
        <v>0</v>
      </c>
      <c r="C1238">
        <v>469470793</v>
      </c>
      <c r="D1238">
        <v>474898201</v>
      </c>
      <c r="E1238">
        <v>477611905</v>
      </c>
      <c r="F1238">
        <v>477611905</v>
      </c>
      <c r="G1238" t="s">
        <v>526</v>
      </c>
      <c r="H1238" t="s">
        <v>527</v>
      </c>
      <c r="I1238" t="s">
        <v>16</v>
      </c>
      <c r="J1238" t="s">
        <v>140</v>
      </c>
      <c r="K1238" t="s">
        <v>457</v>
      </c>
      <c r="L1238" t="s">
        <v>456</v>
      </c>
      <c r="M1238"/>
      <c r="N1238"/>
      <c r="O1238" s="190" t="s">
        <v>520</v>
      </c>
      <c r="P1238" t="s">
        <v>59</v>
      </c>
      <c r="Q1238" t="s">
        <v>476</v>
      </c>
      <c r="R1238" s="185">
        <v>51217.463076923101</v>
      </c>
      <c r="S1238" s="185">
        <v>512174.63076923101</v>
      </c>
      <c r="T1238" s="186">
        <v>6</v>
      </c>
    </row>
    <row r="1239" spans="1:20" x14ac:dyDescent="0.25">
      <c r="A1239" s="198"/>
      <c r="B1239">
        <v>0</v>
      </c>
      <c r="C1239">
        <v>469470793</v>
      </c>
      <c r="D1239">
        <v>474898201</v>
      </c>
      <c r="E1239">
        <v>477611905</v>
      </c>
      <c r="F1239">
        <v>477611905</v>
      </c>
      <c r="G1239" t="s">
        <v>526</v>
      </c>
      <c r="H1239" t="s">
        <v>527</v>
      </c>
      <c r="I1239" t="s">
        <v>16</v>
      </c>
      <c r="J1239" t="s">
        <v>140</v>
      </c>
      <c r="K1239" t="s">
        <v>457</v>
      </c>
      <c r="L1239" t="s">
        <v>456</v>
      </c>
      <c r="M1239"/>
      <c r="N1239"/>
      <c r="O1239" s="190" t="s">
        <v>520</v>
      </c>
      <c r="P1239" t="s">
        <v>59</v>
      </c>
      <c r="Q1239" t="s">
        <v>466</v>
      </c>
      <c r="R1239" s="185">
        <v>70871.049576923106</v>
      </c>
      <c r="S1239" s="185">
        <v>472473.663846154</v>
      </c>
      <c r="T1239" s="186">
        <v>5</v>
      </c>
    </row>
    <row r="1240" spans="1:20" x14ac:dyDescent="0.25">
      <c r="A1240" s="198"/>
      <c r="B1240">
        <v>0</v>
      </c>
      <c r="C1240">
        <v>469470793</v>
      </c>
      <c r="D1240">
        <v>474898201</v>
      </c>
      <c r="E1240">
        <v>477611905</v>
      </c>
      <c r="F1240">
        <v>477611905</v>
      </c>
      <c r="G1240" t="s">
        <v>526</v>
      </c>
      <c r="H1240" t="s">
        <v>527</v>
      </c>
      <c r="I1240" t="s">
        <v>16</v>
      </c>
      <c r="J1240" t="s">
        <v>140</v>
      </c>
      <c r="K1240" t="s">
        <v>457</v>
      </c>
      <c r="L1240" t="s">
        <v>456</v>
      </c>
      <c r="M1240"/>
      <c r="N1240"/>
      <c r="O1240" s="190" t="s">
        <v>520</v>
      </c>
      <c r="P1240" t="s">
        <v>59</v>
      </c>
      <c r="Q1240" t="s">
        <v>467</v>
      </c>
      <c r="R1240" s="185">
        <v>165812.49415384501</v>
      </c>
      <c r="S1240" s="185">
        <v>829062.47076923097</v>
      </c>
      <c r="T1240" s="186">
        <v>6</v>
      </c>
    </row>
    <row r="1241" spans="1:20" x14ac:dyDescent="0.25">
      <c r="A1241" s="198"/>
      <c r="B1241">
        <v>0</v>
      </c>
      <c r="C1241">
        <v>469470793</v>
      </c>
      <c r="D1241">
        <v>474898201</v>
      </c>
      <c r="E1241">
        <v>477611905</v>
      </c>
      <c r="F1241">
        <v>477611905</v>
      </c>
      <c r="G1241" t="s">
        <v>526</v>
      </c>
      <c r="H1241" t="s">
        <v>527</v>
      </c>
      <c r="I1241" t="s">
        <v>16</v>
      </c>
      <c r="J1241" t="s">
        <v>140</v>
      </c>
      <c r="K1241" t="s">
        <v>457</v>
      </c>
      <c r="L1241" t="s">
        <v>456</v>
      </c>
      <c r="M1241"/>
      <c r="N1241"/>
      <c r="O1241" s="190" t="s">
        <v>520</v>
      </c>
      <c r="P1241" t="s">
        <v>59</v>
      </c>
      <c r="Q1241" t="s">
        <v>468</v>
      </c>
      <c r="R1241" s="185">
        <v>130628.914807692</v>
      </c>
      <c r="S1241" s="185">
        <v>522515.65923076897</v>
      </c>
      <c r="T1241" s="186">
        <v>3</v>
      </c>
    </row>
    <row r="1242" spans="1:20" x14ac:dyDescent="0.25">
      <c r="A1242" s="198"/>
      <c r="B1242">
        <v>0</v>
      </c>
      <c r="C1242">
        <v>469470793</v>
      </c>
      <c r="D1242">
        <v>474898201</v>
      </c>
      <c r="E1242">
        <v>477611905</v>
      </c>
      <c r="F1242">
        <v>477611905</v>
      </c>
      <c r="G1242" t="s">
        <v>526</v>
      </c>
      <c r="H1242" t="s">
        <v>527</v>
      </c>
      <c r="I1242" t="s">
        <v>16</v>
      </c>
      <c r="J1242" t="s">
        <v>140</v>
      </c>
      <c r="K1242" t="s">
        <v>457</v>
      </c>
      <c r="L1242" t="s">
        <v>456</v>
      </c>
      <c r="M1242"/>
      <c r="N1242"/>
      <c r="O1242" s="190" t="s">
        <v>520</v>
      </c>
      <c r="P1242" t="s">
        <v>59</v>
      </c>
      <c r="Q1242" t="s">
        <v>478</v>
      </c>
      <c r="R1242" s="185">
        <v>59569.158000000003</v>
      </c>
      <c r="S1242" s="185">
        <v>198563.86</v>
      </c>
      <c r="T1242" s="186">
        <v>1</v>
      </c>
    </row>
    <row r="1243" spans="1:20" x14ac:dyDescent="0.25">
      <c r="A1243" s="198"/>
      <c r="B1243">
        <v>0</v>
      </c>
      <c r="C1243">
        <v>469470793</v>
      </c>
      <c r="D1243">
        <v>531885985</v>
      </c>
      <c r="E1243">
        <v>531885985</v>
      </c>
      <c r="F1243">
        <v>531885985</v>
      </c>
      <c r="G1243" t="s">
        <v>526</v>
      </c>
      <c r="H1243" t="s">
        <v>527</v>
      </c>
      <c r="I1243" t="s">
        <v>21</v>
      </c>
      <c r="J1243" t="s">
        <v>96</v>
      </c>
      <c r="K1243"/>
      <c r="L1243"/>
      <c r="M1243"/>
      <c r="N1243"/>
      <c r="O1243" s="190" t="s">
        <v>520</v>
      </c>
      <c r="P1243" t="s">
        <v>59</v>
      </c>
      <c r="Q1243" t="s">
        <v>471</v>
      </c>
      <c r="R1243" s="185">
        <v>5200</v>
      </c>
      <c r="S1243" s="185">
        <v>65000</v>
      </c>
      <c r="T1243" s="186">
        <v>1</v>
      </c>
    </row>
    <row r="1244" spans="1:20" x14ac:dyDescent="0.25">
      <c r="A1244" s="198"/>
      <c r="B1244">
        <v>0</v>
      </c>
      <c r="C1244">
        <v>469470793</v>
      </c>
      <c r="D1244">
        <v>531885985</v>
      </c>
      <c r="E1244">
        <v>531885985</v>
      </c>
      <c r="F1244">
        <v>531885985</v>
      </c>
      <c r="G1244" t="s">
        <v>526</v>
      </c>
      <c r="H1244" t="s">
        <v>527</v>
      </c>
      <c r="I1244" t="s">
        <v>21</v>
      </c>
      <c r="J1244" t="s">
        <v>96</v>
      </c>
      <c r="K1244"/>
      <c r="L1244"/>
      <c r="M1244"/>
      <c r="N1244"/>
      <c r="O1244" s="190" t="s">
        <v>520</v>
      </c>
      <c r="P1244" t="s">
        <v>59</v>
      </c>
      <c r="Q1244" t="s">
        <v>476</v>
      </c>
      <c r="R1244" s="185">
        <v>17900.8170769231</v>
      </c>
      <c r="S1244" s="185">
        <v>179008.17076923099</v>
      </c>
      <c r="T1244" s="186">
        <v>2</v>
      </c>
    </row>
    <row r="1245" spans="1:20" x14ac:dyDescent="0.25">
      <c r="A1245" s="198"/>
      <c r="B1245">
        <v>0</v>
      </c>
      <c r="C1245">
        <v>469470793</v>
      </c>
      <c r="D1245">
        <v>531885985</v>
      </c>
      <c r="E1245">
        <v>531885985</v>
      </c>
      <c r="F1245">
        <v>531885985</v>
      </c>
      <c r="G1245" t="s">
        <v>526</v>
      </c>
      <c r="H1245" t="s">
        <v>527</v>
      </c>
      <c r="I1245" t="s">
        <v>21</v>
      </c>
      <c r="J1245" t="s">
        <v>96</v>
      </c>
      <c r="K1245"/>
      <c r="L1245"/>
      <c r="M1245"/>
      <c r="N1245"/>
      <c r="O1245" s="190" t="s">
        <v>520</v>
      </c>
      <c r="P1245" t="s">
        <v>59</v>
      </c>
      <c r="Q1245" t="s">
        <v>466</v>
      </c>
      <c r="R1245" s="185">
        <v>20864.242384615402</v>
      </c>
      <c r="S1245" s="185">
        <v>139094.94923076901</v>
      </c>
      <c r="T1245" s="186">
        <v>1</v>
      </c>
    </row>
    <row r="1246" spans="1:20" x14ac:dyDescent="0.25">
      <c r="A1246" s="198"/>
      <c r="B1246">
        <v>0</v>
      </c>
      <c r="C1246">
        <v>469470793</v>
      </c>
      <c r="D1246">
        <v>531885985</v>
      </c>
      <c r="E1246">
        <v>531885985</v>
      </c>
      <c r="F1246">
        <v>531885985</v>
      </c>
      <c r="G1246" t="s">
        <v>526</v>
      </c>
      <c r="H1246" t="s">
        <v>527</v>
      </c>
      <c r="I1246" t="s">
        <v>21</v>
      </c>
      <c r="J1246" t="s">
        <v>96</v>
      </c>
      <c r="K1246"/>
      <c r="L1246"/>
      <c r="M1246"/>
      <c r="N1246"/>
      <c r="O1246" s="190" t="s">
        <v>520</v>
      </c>
      <c r="P1246" t="s">
        <v>59</v>
      </c>
      <c r="Q1246" t="s">
        <v>468</v>
      </c>
      <c r="R1246" s="185">
        <v>40844.818846153801</v>
      </c>
      <c r="S1246" s="185">
        <v>163379.275384615</v>
      </c>
      <c r="T1246" s="186">
        <v>1</v>
      </c>
    </row>
    <row r="1247" spans="1:20" x14ac:dyDescent="0.25">
      <c r="A1247" s="198"/>
      <c r="B1247">
        <v>0</v>
      </c>
      <c r="C1247">
        <v>469470793</v>
      </c>
      <c r="D1247">
        <v>531885985</v>
      </c>
      <c r="E1247">
        <v>534599689</v>
      </c>
      <c r="F1247">
        <v>534599689</v>
      </c>
      <c r="G1247" t="s">
        <v>526</v>
      </c>
      <c r="H1247" t="s">
        <v>527</v>
      </c>
      <c r="I1247" t="s">
        <v>21</v>
      </c>
      <c r="J1247" t="s">
        <v>96</v>
      </c>
      <c r="K1247" t="s">
        <v>53</v>
      </c>
      <c r="L1247" t="s">
        <v>143</v>
      </c>
      <c r="M1247"/>
      <c r="N1247"/>
      <c r="O1247" s="190" t="s">
        <v>520</v>
      </c>
      <c r="P1247" t="s">
        <v>59</v>
      </c>
      <c r="Q1247" t="s">
        <v>465</v>
      </c>
      <c r="R1247" s="185">
        <v>27430.197230769201</v>
      </c>
      <c r="S1247" s="185">
        <v>274301.97230769199</v>
      </c>
      <c r="T1247" s="186">
        <v>4</v>
      </c>
    </row>
    <row r="1248" spans="1:20" x14ac:dyDescent="0.25">
      <c r="A1248" s="198"/>
      <c r="B1248">
        <v>0</v>
      </c>
      <c r="C1248">
        <v>469470793</v>
      </c>
      <c r="D1248">
        <v>531885985</v>
      </c>
      <c r="E1248">
        <v>534599689</v>
      </c>
      <c r="F1248">
        <v>534599689</v>
      </c>
      <c r="G1248" t="s">
        <v>526</v>
      </c>
      <c r="H1248" t="s">
        <v>527</v>
      </c>
      <c r="I1248" t="s">
        <v>21</v>
      </c>
      <c r="J1248" t="s">
        <v>96</v>
      </c>
      <c r="K1248" t="s">
        <v>53</v>
      </c>
      <c r="L1248" t="s">
        <v>143</v>
      </c>
      <c r="M1248"/>
      <c r="N1248"/>
      <c r="O1248" s="190" t="s">
        <v>520</v>
      </c>
      <c r="P1248" t="s">
        <v>59</v>
      </c>
      <c r="Q1248" t="s">
        <v>476</v>
      </c>
      <c r="R1248" s="185">
        <v>21324.600615384599</v>
      </c>
      <c r="S1248" s="185">
        <v>213246.00615384601</v>
      </c>
      <c r="T1248" s="186">
        <v>2</v>
      </c>
    </row>
    <row r="1249" spans="1:20" x14ac:dyDescent="0.25">
      <c r="A1249" s="198"/>
      <c r="B1249">
        <v>0</v>
      </c>
      <c r="C1249">
        <v>469470793</v>
      </c>
      <c r="D1249">
        <v>531885985</v>
      </c>
      <c r="E1249">
        <v>534599689</v>
      </c>
      <c r="F1249">
        <v>534599689</v>
      </c>
      <c r="G1249" t="s">
        <v>526</v>
      </c>
      <c r="H1249" t="s">
        <v>527</v>
      </c>
      <c r="I1249" t="s">
        <v>21</v>
      </c>
      <c r="J1249" t="s">
        <v>96</v>
      </c>
      <c r="K1249" t="s">
        <v>53</v>
      </c>
      <c r="L1249" t="s">
        <v>143</v>
      </c>
      <c r="M1249"/>
      <c r="N1249"/>
      <c r="O1249" s="190" t="s">
        <v>520</v>
      </c>
      <c r="P1249" t="s">
        <v>59</v>
      </c>
      <c r="Q1249" t="s">
        <v>466</v>
      </c>
      <c r="R1249" s="185">
        <v>58934.641961538502</v>
      </c>
      <c r="S1249" s="185">
        <v>392897.61307692301</v>
      </c>
      <c r="T1249" s="186">
        <v>3</v>
      </c>
    </row>
    <row r="1250" spans="1:20" x14ac:dyDescent="0.25">
      <c r="A1250" s="198"/>
      <c r="B1250">
        <v>0</v>
      </c>
      <c r="C1250">
        <v>469470793</v>
      </c>
      <c r="D1250">
        <v>531885985</v>
      </c>
      <c r="E1250">
        <v>534599689</v>
      </c>
      <c r="F1250">
        <v>534599689</v>
      </c>
      <c r="G1250" t="s">
        <v>526</v>
      </c>
      <c r="H1250" t="s">
        <v>527</v>
      </c>
      <c r="I1250" t="s">
        <v>21</v>
      </c>
      <c r="J1250" t="s">
        <v>96</v>
      </c>
      <c r="K1250" t="s">
        <v>53</v>
      </c>
      <c r="L1250" t="s">
        <v>143</v>
      </c>
      <c r="M1250"/>
      <c r="N1250"/>
      <c r="O1250" s="190" t="s">
        <v>520</v>
      </c>
      <c r="P1250" t="s">
        <v>59</v>
      </c>
      <c r="Q1250" t="s">
        <v>467</v>
      </c>
      <c r="R1250" s="185">
        <v>26863.455692307602</v>
      </c>
      <c r="S1250" s="185">
        <v>134317.27846153799</v>
      </c>
      <c r="T1250" s="186">
        <v>1</v>
      </c>
    </row>
    <row r="1251" spans="1:20" x14ac:dyDescent="0.25">
      <c r="A1251" s="198"/>
      <c r="B1251">
        <v>0</v>
      </c>
      <c r="C1251">
        <v>469470793</v>
      </c>
      <c r="D1251">
        <v>531885985</v>
      </c>
      <c r="E1251">
        <v>537313393</v>
      </c>
      <c r="F1251">
        <v>537313393</v>
      </c>
      <c r="G1251" t="s">
        <v>526</v>
      </c>
      <c r="H1251" t="s">
        <v>527</v>
      </c>
      <c r="I1251" t="s">
        <v>21</v>
      </c>
      <c r="J1251" t="s">
        <v>96</v>
      </c>
      <c r="K1251" t="s">
        <v>149</v>
      </c>
      <c r="L1251" t="s">
        <v>150</v>
      </c>
      <c r="M1251"/>
      <c r="N1251"/>
      <c r="O1251" s="190" t="s">
        <v>520</v>
      </c>
      <c r="P1251" t="s">
        <v>59</v>
      </c>
      <c r="Q1251" t="s">
        <v>471</v>
      </c>
      <c r="R1251" s="185">
        <v>6477.4273846153801</v>
      </c>
      <c r="S1251" s="185">
        <v>80967.842307692306</v>
      </c>
      <c r="T1251" s="186">
        <v>1</v>
      </c>
    </row>
    <row r="1252" spans="1:20" x14ac:dyDescent="0.25">
      <c r="A1252" s="198"/>
      <c r="B1252">
        <v>0</v>
      </c>
      <c r="C1252">
        <v>469470793</v>
      </c>
      <c r="D1252">
        <v>531885985</v>
      </c>
      <c r="E1252">
        <v>537313393</v>
      </c>
      <c r="F1252">
        <v>537313393</v>
      </c>
      <c r="G1252" t="s">
        <v>526</v>
      </c>
      <c r="H1252" t="s">
        <v>527</v>
      </c>
      <c r="I1252" t="s">
        <v>21</v>
      </c>
      <c r="J1252" t="s">
        <v>96</v>
      </c>
      <c r="K1252" t="s">
        <v>149</v>
      </c>
      <c r="L1252" t="s">
        <v>150</v>
      </c>
      <c r="M1252"/>
      <c r="N1252"/>
      <c r="O1252" s="190" t="s">
        <v>520</v>
      </c>
      <c r="P1252" t="s">
        <v>59</v>
      </c>
      <c r="Q1252" t="s">
        <v>468</v>
      </c>
      <c r="R1252" s="185">
        <v>38452.9967307693</v>
      </c>
      <c r="S1252" s="185">
        <v>153811.986923077</v>
      </c>
      <c r="T1252" s="186">
        <v>1</v>
      </c>
    </row>
    <row r="1253" spans="1:20" x14ac:dyDescent="0.25">
      <c r="A1253" s="198"/>
      <c r="B1253">
        <v>0</v>
      </c>
      <c r="C1253">
        <v>469470793</v>
      </c>
      <c r="D1253">
        <v>531885985</v>
      </c>
      <c r="E1253">
        <v>537313393</v>
      </c>
      <c r="F1253">
        <v>537313393</v>
      </c>
      <c r="G1253" t="s">
        <v>526</v>
      </c>
      <c r="H1253" t="s">
        <v>527</v>
      </c>
      <c r="I1253" t="s">
        <v>21</v>
      </c>
      <c r="J1253" t="s">
        <v>96</v>
      </c>
      <c r="K1253" t="s">
        <v>149</v>
      </c>
      <c r="L1253" t="s">
        <v>150</v>
      </c>
      <c r="M1253"/>
      <c r="N1253"/>
      <c r="O1253" s="190" t="s">
        <v>520</v>
      </c>
      <c r="P1253" t="s">
        <v>59</v>
      </c>
      <c r="Q1253" t="s">
        <v>478</v>
      </c>
      <c r="R1253" s="185">
        <v>51846.005307692401</v>
      </c>
      <c r="S1253" s="185">
        <v>172820.017692308</v>
      </c>
      <c r="T1253" s="186">
        <v>1</v>
      </c>
    </row>
    <row r="1254" spans="1:20" x14ac:dyDescent="0.25">
      <c r="A1254" s="198"/>
      <c r="B1254">
        <v>0</v>
      </c>
      <c r="C1254">
        <v>469470793</v>
      </c>
      <c r="D1254">
        <v>531885985</v>
      </c>
      <c r="E1254">
        <v>537313393</v>
      </c>
      <c r="F1254">
        <v>537313393</v>
      </c>
      <c r="G1254" t="s">
        <v>526</v>
      </c>
      <c r="H1254" t="s">
        <v>527</v>
      </c>
      <c r="I1254" t="s">
        <v>21</v>
      </c>
      <c r="J1254" t="s">
        <v>96</v>
      </c>
      <c r="K1254" t="s">
        <v>149</v>
      </c>
      <c r="L1254" t="s">
        <v>150</v>
      </c>
      <c r="M1254"/>
      <c r="N1254"/>
      <c r="O1254" s="190" t="s">
        <v>520</v>
      </c>
      <c r="P1254" t="s">
        <v>59</v>
      </c>
      <c r="Q1254" t="s">
        <v>479</v>
      </c>
      <c r="R1254" s="185">
        <v>126644.617846154</v>
      </c>
      <c r="S1254" s="185">
        <v>316611.54461538501</v>
      </c>
      <c r="T1254" s="186">
        <v>1</v>
      </c>
    </row>
    <row r="1255" spans="1:20" x14ac:dyDescent="0.25">
      <c r="A1255" s="198"/>
      <c r="B1255">
        <v>0</v>
      </c>
      <c r="C1255">
        <v>469470793</v>
      </c>
      <c r="D1255">
        <v>531885985</v>
      </c>
      <c r="E1255">
        <v>545454505</v>
      </c>
      <c r="F1255">
        <v>545454505</v>
      </c>
      <c r="G1255" t="s">
        <v>526</v>
      </c>
      <c r="H1255" t="s">
        <v>527</v>
      </c>
      <c r="I1255" t="s">
        <v>21</v>
      </c>
      <c r="J1255" t="s">
        <v>96</v>
      </c>
      <c r="K1255" t="s">
        <v>92</v>
      </c>
      <c r="L1255" t="s">
        <v>351</v>
      </c>
      <c r="M1255"/>
      <c r="N1255"/>
      <c r="O1255" s="190" t="s">
        <v>520</v>
      </c>
      <c r="P1255" t="s">
        <v>59</v>
      </c>
      <c r="Q1255" t="s">
        <v>474</v>
      </c>
      <c r="R1255" s="185">
        <v>4388.0255999999999</v>
      </c>
      <c r="S1255" s="185">
        <v>73133.759999999995</v>
      </c>
      <c r="T1255" s="186">
        <v>1</v>
      </c>
    </row>
    <row r="1256" spans="1:20" x14ac:dyDescent="0.25">
      <c r="A1256" s="198"/>
      <c r="B1256">
        <v>0</v>
      </c>
      <c r="C1256">
        <v>469470793</v>
      </c>
      <c r="D1256">
        <v>531885985</v>
      </c>
      <c r="E1256">
        <v>545454505</v>
      </c>
      <c r="F1256">
        <v>545454505</v>
      </c>
      <c r="G1256" t="s">
        <v>526</v>
      </c>
      <c r="H1256" t="s">
        <v>527</v>
      </c>
      <c r="I1256" t="s">
        <v>21</v>
      </c>
      <c r="J1256" t="s">
        <v>96</v>
      </c>
      <c r="K1256" t="s">
        <v>92</v>
      </c>
      <c r="L1256" t="s">
        <v>351</v>
      </c>
      <c r="M1256"/>
      <c r="N1256"/>
      <c r="O1256" s="190" t="s">
        <v>520</v>
      </c>
      <c r="P1256" t="s">
        <v>59</v>
      </c>
      <c r="Q1256" t="s">
        <v>475</v>
      </c>
      <c r="R1256" s="185">
        <v>7748.2256538461597</v>
      </c>
      <c r="S1256" s="185">
        <v>86091.396153846203</v>
      </c>
      <c r="T1256" s="186">
        <v>1</v>
      </c>
    </row>
    <row r="1257" spans="1:20" x14ac:dyDescent="0.25">
      <c r="A1257" s="198"/>
      <c r="B1257">
        <v>0</v>
      </c>
      <c r="C1257">
        <v>469470793</v>
      </c>
      <c r="D1257">
        <v>531885985</v>
      </c>
      <c r="E1257">
        <v>545454505</v>
      </c>
      <c r="F1257">
        <v>545454505</v>
      </c>
      <c r="G1257" t="s">
        <v>526</v>
      </c>
      <c r="H1257" t="s">
        <v>527</v>
      </c>
      <c r="I1257" t="s">
        <v>21</v>
      </c>
      <c r="J1257" t="s">
        <v>96</v>
      </c>
      <c r="K1257" t="s">
        <v>92</v>
      </c>
      <c r="L1257" t="s">
        <v>351</v>
      </c>
      <c r="M1257"/>
      <c r="N1257"/>
      <c r="O1257" s="190" t="s">
        <v>520</v>
      </c>
      <c r="P1257" t="s">
        <v>59</v>
      </c>
      <c r="Q1257" t="s">
        <v>465</v>
      </c>
      <c r="R1257" s="185">
        <v>8380.7169230769196</v>
      </c>
      <c r="S1257" s="185">
        <v>83807.169230769199</v>
      </c>
      <c r="T1257" s="186">
        <v>1</v>
      </c>
    </row>
    <row r="1258" spans="1:20" x14ac:dyDescent="0.25">
      <c r="A1258" s="198"/>
      <c r="B1258">
        <v>0</v>
      </c>
      <c r="C1258">
        <v>469470793</v>
      </c>
      <c r="D1258">
        <v>531885985</v>
      </c>
      <c r="E1258">
        <v>545454505</v>
      </c>
      <c r="F1258">
        <v>545454505</v>
      </c>
      <c r="G1258" t="s">
        <v>526</v>
      </c>
      <c r="H1258" t="s">
        <v>527</v>
      </c>
      <c r="I1258" t="s">
        <v>21</v>
      </c>
      <c r="J1258" t="s">
        <v>96</v>
      </c>
      <c r="K1258" t="s">
        <v>92</v>
      </c>
      <c r="L1258" t="s">
        <v>351</v>
      </c>
      <c r="M1258"/>
      <c r="N1258"/>
      <c r="O1258" s="190" t="s">
        <v>520</v>
      </c>
      <c r="P1258" t="s">
        <v>59</v>
      </c>
      <c r="Q1258" t="s">
        <v>476</v>
      </c>
      <c r="R1258" s="185">
        <v>3221.3879999999999</v>
      </c>
      <c r="S1258" s="185">
        <v>32213.88</v>
      </c>
      <c r="T1258" s="186">
        <v>1</v>
      </c>
    </row>
    <row r="1259" spans="1:20" x14ac:dyDescent="0.25">
      <c r="A1259" s="198"/>
      <c r="B1259">
        <v>0</v>
      </c>
      <c r="C1259">
        <v>469470793</v>
      </c>
      <c r="D1259">
        <v>531885985</v>
      </c>
      <c r="E1259">
        <v>545454505</v>
      </c>
      <c r="F1259">
        <v>545454505</v>
      </c>
      <c r="G1259" t="s">
        <v>526</v>
      </c>
      <c r="H1259" t="s">
        <v>527</v>
      </c>
      <c r="I1259" t="s">
        <v>21</v>
      </c>
      <c r="J1259" t="s">
        <v>96</v>
      </c>
      <c r="K1259" t="s">
        <v>92</v>
      </c>
      <c r="L1259" t="s">
        <v>351</v>
      </c>
      <c r="M1259"/>
      <c r="N1259"/>
      <c r="O1259" s="190" t="s">
        <v>520</v>
      </c>
      <c r="P1259" t="s">
        <v>59</v>
      </c>
      <c r="Q1259" t="s">
        <v>466</v>
      </c>
      <c r="R1259" s="185">
        <v>14913.4643076923</v>
      </c>
      <c r="S1259" s="185">
        <v>99423.095384615401</v>
      </c>
      <c r="T1259" s="186">
        <v>1</v>
      </c>
    </row>
    <row r="1260" spans="1:20" x14ac:dyDescent="0.25">
      <c r="A1260" s="198"/>
      <c r="B1260">
        <v>0</v>
      </c>
      <c r="C1260">
        <v>469470793</v>
      </c>
      <c r="D1260">
        <v>531885985</v>
      </c>
      <c r="E1260">
        <v>548168209</v>
      </c>
      <c r="F1260">
        <v>548168209</v>
      </c>
      <c r="G1260" t="s">
        <v>526</v>
      </c>
      <c r="H1260" t="s">
        <v>527</v>
      </c>
      <c r="I1260" t="s">
        <v>21</v>
      </c>
      <c r="J1260" t="s">
        <v>96</v>
      </c>
      <c r="K1260" t="s">
        <v>93</v>
      </c>
      <c r="L1260" t="s">
        <v>352</v>
      </c>
      <c r="M1260"/>
      <c r="N1260"/>
      <c r="O1260" s="190" t="s">
        <v>520</v>
      </c>
      <c r="P1260" t="s">
        <v>59</v>
      </c>
      <c r="Q1260" t="s">
        <v>474</v>
      </c>
      <c r="R1260" s="185">
        <v>2254.0604400000002</v>
      </c>
      <c r="S1260" s="185">
        <v>37567.673999999999</v>
      </c>
      <c r="T1260" s="186">
        <v>1</v>
      </c>
    </row>
    <row r="1261" spans="1:20" x14ac:dyDescent="0.25">
      <c r="A1261" s="198"/>
      <c r="B1261">
        <v>0</v>
      </c>
      <c r="C1261">
        <v>469470793</v>
      </c>
      <c r="D1261">
        <v>531885985</v>
      </c>
      <c r="E1261">
        <v>548168209</v>
      </c>
      <c r="F1261">
        <v>548168209</v>
      </c>
      <c r="G1261" t="s">
        <v>526</v>
      </c>
      <c r="H1261" t="s">
        <v>527</v>
      </c>
      <c r="I1261" t="s">
        <v>21</v>
      </c>
      <c r="J1261" t="s">
        <v>96</v>
      </c>
      <c r="K1261" t="s">
        <v>93</v>
      </c>
      <c r="L1261" t="s">
        <v>352</v>
      </c>
      <c r="M1261"/>
      <c r="N1261"/>
      <c r="O1261" s="190" t="s">
        <v>520</v>
      </c>
      <c r="P1261" t="s">
        <v>59</v>
      </c>
      <c r="Q1261" t="s">
        <v>475</v>
      </c>
      <c r="R1261" s="185">
        <v>6275.0690307692303</v>
      </c>
      <c r="S1261" s="185">
        <v>69722.989230769206</v>
      </c>
      <c r="T1261" s="186">
        <v>1</v>
      </c>
    </row>
    <row r="1262" spans="1:20" x14ac:dyDescent="0.25">
      <c r="A1262" s="198"/>
      <c r="B1262">
        <v>0</v>
      </c>
      <c r="C1262">
        <v>469470793</v>
      </c>
      <c r="D1262">
        <v>531885985</v>
      </c>
      <c r="E1262">
        <v>548168209</v>
      </c>
      <c r="F1262">
        <v>548168209</v>
      </c>
      <c r="G1262" t="s">
        <v>526</v>
      </c>
      <c r="H1262" t="s">
        <v>527</v>
      </c>
      <c r="I1262" t="s">
        <v>21</v>
      </c>
      <c r="J1262" t="s">
        <v>96</v>
      </c>
      <c r="K1262" t="s">
        <v>93</v>
      </c>
      <c r="L1262" t="s">
        <v>352</v>
      </c>
      <c r="M1262"/>
      <c r="N1262"/>
      <c r="O1262" s="190" t="s">
        <v>520</v>
      </c>
      <c r="P1262" t="s">
        <v>59</v>
      </c>
      <c r="Q1262" t="s">
        <v>465</v>
      </c>
      <c r="R1262" s="185">
        <v>47430.908923076902</v>
      </c>
      <c r="S1262" s="185">
        <v>474309.08923076902</v>
      </c>
      <c r="T1262" s="186">
        <v>5</v>
      </c>
    </row>
    <row r="1263" spans="1:20" x14ac:dyDescent="0.25">
      <c r="A1263" s="198"/>
      <c r="B1263">
        <v>0</v>
      </c>
      <c r="C1263">
        <v>469470793</v>
      </c>
      <c r="D1263">
        <v>531885985</v>
      </c>
      <c r="E1263">
        <v>548168209</v>
      </c>
      <c r="F1263">
        <v>548168209</v>
      </c>
      <c r="G1263" t="s">
        <v>526</v>
      </c>
      <c r="H1263" t="s">
        <v>527</v>
      </c>
      <c r="I1263" t="s">
        <v>21</v>
      </c>
      <c r="J1263" t="s">
        <v>96</v>
      </c>
      <c r="K1263" t="s">
        <v>93</v>
      </c>
      <c r="L1263" t="s">
        <v>352</v>
      </c>
      <c r="M1263"/>
      <c r="N1263"/>
      <c r="O1263" s="190" t="s">
        <v>520</v>
      </c>
      <c r="P1263" t="s">
        <v>59</v>
      </c>
      <c r="Q1263" t="s">
        <v>476</v>
      </c>
      <c r="R1263" s="185">
        <v>23792.4203076923</v>
      </c>
      <c r="S1263" s="185">
        <v>237924.203076923</v>
      </c>
      <c r="T1263" s="186">
        <v>2</v>
      </c>
    </row>
    <row r="1264" spans="1:20" x14ac:dyDescent="0.25">
      <c r="A1264" s="198"/>
      <c r="B1264">
        <v>0</v>
      </c>
      <c r="C1264">
        <v>469470793</v>
      </c>
      <c r="D1264">
        <v>531885985</v>
      </c>
      <c r="E1264">
        <v>548168209</v>
      </c>
      <c r="F1264">
        <v>548168209</v>
      </c>
      <c r="G1264" t="s">
        <v>526</v>
      </c>
      <c r="H1264" t="s">
        <v>527</v>
      </c>
      <c r="I1264" t="s">
        <v>21</v>
      </c>
      <c r="J1264" t="s">
        <v>96</v>
      </c>
      <c r="K1264" t="s">
        <v>93</v>
      </c>
      <c r="L1264" t="s">
        <v>352</v>
      </c>
      <c r="M1264"/>
      <c r="N1264"/>
      <c r="O1264" s="190" t="s">
        <v>520</v>
      </c>
      <c r="P1264" t="s">
        <v>59</v>
      </c>
      <c r="Q1264" t="s">
        <v>466</v>
      </c>
      <c r="R1264" s="185">
        <v>21167.9567307693</v>
      </c>
      <c r="S1264" s="185">
        <v>141119.711538462</v>
      </c>
      <c r="T1264" s="186">
        <v>1</v>
      </c>
    </row>
    <row r="1265" spans="1:20" x14ac:dyDescent="0.25">
      <c r="A1265" s="198"/>
      <c r="B1265">
        <v>0</v>
      </c>
      <c r="C1265">
        <v>469470793</v>
      </c>
      <c r="D1265">
        <v>531885985</v>
      </c>
      <c r="E1265">
        <v>548168209</v>
      </c>
      <c r="F1265">
        <v>548168209</v>
      </c>
      <c r="G1265" t="s">
        <v>526</v>
      </c>
      <c r="H1265" t="s">
        <v>527</v>
      </c>
      <c r="I1265" t="s">
        <v>21</v>
      </c>
      <c r="J1265" t="s">
        <v>96</v>
      </c>
      <c r="K1265" t="s">
        <v>93</v>
      </c>
      <c r="L1265" t="s">
        <v>352</v>
      </c>
      <c r="M1265"/>
      <c r="N1265"/>
      <c r="O1265" s="190" t="s">
        <v>520</v>
      </c>
      <c r="P1265" t="s">
        <v>59</v>
      </c>
      <c r="Q1265" t="s">
        <v>468</v>
      </c>
      <c r="R1265" s="185">
        <v>44090.212692307803</v>
      </c>
      <c r="S1265" s="185">
        <v>176360.85076923101</v>
      </c>
      <c r="T1265" s="186">
        <v>1</v>
      </c>
    </row>
    <row r="1266" spans="1:20" x14ac:dyDescent="0.25">
      <c r="A1266" s="198"/>
      <c r="B1266">
        <v>0</v>
      </c>
      <c r="C1266">
        <v>469470793</v>
      </c>
      <c r="D1266">
        <v>531885985</v>
      </c>
      <c r="E1266">
        <v>550881913</v>
      </c>
      <c r="F1266">
        <v>550881913</v>
      </c>
      <c r="G1266" t="s">
        <v>526</v>
      </c>
      <c r="H1266" t="s">
        <v>527</v>
      </c>
      <c r="I1266" t="s">
        <v>21</v>
      </c>
      <c r="J1266" t="s">
        <v>96</v>
      </c>
      <c r="K1266" t="s">
        <v>67</v>
      </c>
      <c r="L1266" t="s">
        <v>353</v>
      </c>
      <c r="M1266"/>
      <c r="N1266"/>
      <c r="O1266" s="190" t="s">
        <v>520</v>
      </c>
      <c r="P1266" t="s">
        <v>59</v>
      </c>
      <c r="Q1266" t="s">
        <v>465</v>
      </c>
      <c r="R1266" s="185">
        <v>17788.3690769231</v>
      </c>
      <c r="S1266" s="185">
        <v>177883.69076923101</v>
      </c>
      <c r="T1266" s="186">
        <v>2</v>
      </c>
    </row>
    <row r="1267" spans="1:20" x14ac:dyDescent="0.25">
      <c r="A1267" s="198"/>
      <c r="B1267">
        <v>0</v>
      </c>
      <c r="C1267">
        <v>469470793</v>
      </c>
      <c r="D1267">
        <v>531885985</v>
      </c>
      <c r="E1267">
        <v>550881913</v>
      </c>
      <c r="F1267">
        <v>550881913</v>
      </c>
      <c r="G1267" t="s">
        <v>526</v>
      </c>
      <c r="H1267" t="s">
        <v>527</v>
      </c>
      <c r="I1267" t="s">
        <v>21</v>
      </c>
      <c r="J1267" t="s">
        <v>96</v>
      </c>
      <c r="K1267" t="s">
        <v>67</v>
      </c>
      <c r="L1267" t="s">
        <v>353</v>
      </c>
      <c r="M1267"/>
      <c r="N1267"/>
      <c r="O1267" s="190" t="s">
        <v>520</v>
      </c>
      <c r="P1267" t="s">
        <v>59</v>
      </c>
      <c r="Q1267" t="s">
        <v>476</v>
      </c>
      <c r="R1267" s="185">
        <v>37833.395307692299</v>
      </c>
      <c r="S1267" s="185">
        <v>378333.95307692298</v>
      </c>
      <c r="T1267" s="186">
        <v>4</v>
      </c>
    </row>
    <row r="1268" spans="1:20" x14ac:dyDescent="0.25">
      <c r="A1268" s="198"/>
      <c r="B1268">
        <v>0</v>
      </c>
      <c r="C1268">
        <v>469470793</v>
      </c>
      <c r="D1268">
        <v>531885985</v>
      </c>
      <c r="E1268">
        <v>550881913</v>
      </c>
      <c r="F1268">
        <v>550881913</v>
      </c>
      <c r="G1268" t="s">
        <v>526</v>
      </c>
      <c r="H1268" t="s">
        <v>527</v>
      </c>
      <c r="I1268" t="s">
        <v>21</v>
      </c>
      <c r="J1268" t="s">
        <v>96</v>
      </c>
      <c r="K1268" t="s">
        <v>67</v>
      </c>
      <c r="L1268" t="s">
        <v>353</v>
      </c>
      <c r="M1268"/>
      <c r="N1268"/>
      <c r="O1268" s="190" t="s">
        <v>520</v>
      </c>
      <c r="P1268" t="s">
        <v>59</v>
      </c>
      <c r="Q1268" t="s">
        <v>466</v>
      </c>
      <c r="R1268" s="185">
        <v>19014.927230769299</v>
      </c>
      <c r="S1268" s="185">
        <v>126766.181538462</v>
      </c>
      <c r="T1268" s="186">
        <v>1</v>
      </c>
    </row>
    <row r="1269" spans="1:20" x14ac:dyDescent="0.25">
      <c r="A1269" s="198"/>
      <c r="B1269">
        <v>0</v>
      </c>
      <c r="C1269">
        <v>469470793</v>
      </c>
      <c r="D1269">
        <v>531885985</v>
      </c>
      <c r="E1269">
        <v>550881913</v>
      </c>
      <c r="F1269">
        <v>550881913</v>
      </c>
      <c r="G1269" t="s">
        <v>526</v>
      </c>
      <c r="H1269" t="s">
        <v>527</v>
      </c>
      <c r="I1269" t="s">
        <v>21</v>
      </c>
      <c r="J1269" t="s">
        <v>96</v>
      </c>
      <c r="K1269" t="s">
        <v>67</v>
      </c>
      <c r="L1269" t="s">
        <v>353</v>
      </c>
      <c r="M1269"/>
      <c r="N1269"/>
      <c r="O1269" s="190" t="s">
        <v>520</v>
      </c>
      <c r="P1269" t="s">
        <v>59</v>
      </c>
      <c r="Q1269" t="s">
        <v>467</v>
      </c>
      <c r="R1269" s="185">
        <v>27343.993692307598</v>
      </c>
      <c r="S1269" s="185">
        <v>136719.968461538</v>
      </c>
      <c r="T1269" s="186">
        <v>1</v>
      </c>
    </row>
    <row r="1270" spans="1:20" x14ac:dyDescent="0.25">
      <c r="A1270" s="198"/>
      <c r="B1270">
        <v>0</v>
      </c>
      <c r="C1270">
        <v>469470793</v>
      </c>
      <c r="D1270">
        <v>531885985</v>
      </c>
      <c r="E1270">
        <v>550881913</v>
      </c>
      <c r="F1270">
        <v>550881913</v>
      </c>
      <c r="G1270" t="s">
        <v>526</v>
      </c>
      <c r="H1270" t="s">
        <v>527</v>
      </c>
      <c r="I1270" t="s">
        <v>21</v>
      </c>
      <c r="J1270" t="s">
        <v>96</v>
      </c>
      <c r="K1270" t="s">
        <v>67</v>
      </c>
      <c r="L1270" t="s">
        <v>353</v>
      </c>
      <c r="M1270"/>
      <c r="N1270"/>
      <c r="O1270" s="190" t="s">
        <v>520</v>
      </c>
      <c r="P1270" t="s">
        <v>59</v>
      </c>
      <c r="Q1270" t="s">
        <v>468</v>
      </c>
      <c r="R1270" s="185">
        <v>46377.949038461498</v>
      </c>
      <c r="S1270" s="185">
        <v>185511.79615384599</v>
      </c>
      <c r="T1270" s="186">
        <v>1</v>
      </c>
    </row>
    <row r="1271" spans="1:20" x14ac:dyDescent="0.25">
      <c r="A1271" s="198"/>
      <c r="B1271">
        <v>0</v>
      </c>
      <c r="C1271">
        <v>553595617</v>
      </c>
      <c r="D1271">
        <v>556818140</v>
      </c>
      <c r="E1271">
        <v>556818140</v>
      </c>
      <c r="F1271">
        <v>556818140</v>
      </c>
      <c r="G1271" t="s">
        <v>287</v>
      </c>
      <c r="H1271" t="s">
        <v>528</v>
      </c>
      <c r="I1271" t="s">
        <v>500</v>
      </c>
      <c r="J1271" t="s">
        <v>501</v>
      </c>
      <c r="K1271"/>
      <c r="L1271"/>
      <c r="M1271"/>
      <c r="N1271"/>
      <c r="O1271" s="199" t="s">
        <v>520</v>
      </c>
      <c r="P1271" t="s">
        <v>59</v>
      </c>
      <c r="Q1271" t="s">
        <v>471</v>
      </c>
      <c r="R1271" s="185">
        <v>5456.3108307692301</v>
      </c>
      <c r="S1271" s="185">
        <v>68203.885384615394</v>
      </c>
      <c r="T1271" s="186">
        <v>1</v>
      </c>
    </row>
    <row r="1272" spans="1:20" x14ac:dyDescent="0.25">
      <c r="A1272" s="198"/>
      <c r="B1272">
        <v>0</v>
      </c>
      <c r="C1272">
        <v>553595617</v>
      </c>
      <c r="D1272">
        <v>556818140</v>
      </c>
      <c r="E1272">
        <v>556818140</v>
      </c>
      <c r="F1272">
        <v>556818140</v>
      </c>
      <c r="G1272" t="s">
        <v>287</v>
      </c>
      <c r="H1272" t="s">
        <v>528</v>
      </c>
      <c r="I1272" t="s">
        <v>500</v>
      </c>
      <c r="J1272" t="s">
        <v>501</v>
      </c>
      <c r="K1272"/>
      <c r="L1272"/>
      <c r="M1272"/>
      <c r="N1272"/>
      <c r="O1272" s="199" t="s">
        <v>520</v>
      </c>
      <c r="P1272" t="s">
        <v>59</v>
      </c>
      <c r="Q1272" t="s">
        <v>466</v>
      </c>
      <c r="R1272" s="185">
        <v>65582.960538461499</v>
      </c>
      <c r="S1272" s="185">
        <v>437219.73692307703</v>
      </c>
      <c r="T1272" s="186">
        <v>4</v>
      </c>
    </row>
    <row r="1273" spans="1:20" x14ac:dyDescent="0.25">
      <c r="A1273" s="198"/>
      <c r="B1273">
        <v>0</v>
      </c>
      <c r="C1273">
        <v>553595617</v>
      </c>
      <c r="D1273">
        <v>556818140</v>
      </c>
      <c r="E1273">
        <v>556818140</v>
      </c>
      <c r="F1273">
        <v>556818140</v>
      </c>
      <c r="G1273" t="s">
        <v>287</v>
      </c>
      <c r="H1273" t="s">
        <v>528</v>
      </c>
      <c r="I1273" t="s">
        <v>500</v>
      </c>
      <c r="J1273" t="s">
        <v>501</v>
      </c>
      <c r="K1273"/>
      <c r="L1273"/>
      <c r="M1273"/>
      <c r="N1273"/>
      <c r="O1273" s="199" t="s">
        <v>520</v>
      </c>
      <c r="P1273" t="s">
        <v>59</v>
      </c>
      <c r="Q1273" t="s">
        <v>467</v>
      </c>
      <c r="R1273" s="185">
        <v>26211.2123076924</v>
      </c>
      <c r="S1273" s="185">
        <v>131056.061538462</v>
      </c>
      <c r="T1273" s="186">
        <v>1</v>
      </c>
    </row>
    <row r="1274" spans="1:20" x14ac:dyDescent="0.25">
      <c r="A1274" s="198"/>
      <c r="B1274">
        <v>0</v>
      </c>
      <c r="C1274">
        <v>553595617</v>
      </c>
      <c r="D1274">
        <v>556818140</v>
      </c>
      <c r="E1274">
        <v>556818140</v>
      </c>
      <c r="F1274">
        <v>556818140</v>
      </c>
      <c r="G1274" t="s">
        <v>287</v>
      </c>
      <c r="H1274" t="s">
        <v>528</v>
      </c>
      <c r="I1274" t="s">
        <v>500</v>
      </c>
      <c r="J1274" t="s">
        <v>501</v>
      </c>
      <c r="K1274"/>
      <c r="L1274"/>
      <c r="M1274"/>
      <c r="N1274"/>
      <c r="O1274" s="199" t="s">
        <v>520</v>
      </c>
      <c r="P1274" t="s">
        <v>59</v>
      </c>
      <c r="Q1274" t="s">
        <v>478</v>
      </c>
      <c r="R1274" s="185">
        <v>123546.42646153799</v>
      </c>
      <c r="S1274" s="185">
        <v>411821.42153846199</v>
      </c>
      <c r="T1274" s="186">
        <v>2</v>
      </c>
    </row>
    <row r="1275" spans="1:20" x14ac:dyDescent="0.25">
      <c r="A1275" s="198"/>
      <c r="B1275">
        <v>0</v>
      </c>
      <c r="C1275">
        <v>553595617</v>
      </c>
      <c r="D1275">
        <v>556818140</v>
      </c>
      <c r="E1275">
        <v>556818140</v>
      </c>
      <c r="F1275">
        <v>556818140</v>
      </c>
      <c r="G1275" t="s">
        <v>287</v>
      </c>
      <c r="H1275" t="s">
        <v>528</v>
      </c>
      <c r="I1275" t="s">
        <v>500</v>
      </c>
      <c r="J1275" t="s">
        <v>501</v>
      </c>
      <c r="K1275"/>
      <c r="L1275"/>
      <c r="M1275"/>
      <c r="N1275"/>
      <c r="O1275" s="199" t="s">
        <v>520</v>
      </c>
      <c r="P1275" t="s">
        <v>59</v>
      </c>
      <c r="Q1275" t="s">
        <v>480</v>
      </c>
      <c r="R1275" s="185">
        <v>203669.50576923101</v>
      </c>
      <c r="S1275" s="185">
        <v>407339.01153846201</v>
      </c>
      <c r="T1275" s="186">
        <v>1</v>
      </c>
    </row>
    <row r="1276" spans="1:20" x14ac:dyDescent="0.25">
      <c r="A1276" s="198"/>
      <c r="B1276">
        <v>0</v>
      </c>
      <c r="C1276">
        <v>553595617</v>
      </c>
      <c r="D1276">
        <v>556818140</v>
      </c>
      <c r="E1276">
        <v>560040663</v>
      </c>
      <c r="F1276">
        <v>560040663</v>
      </c>
      <c r="G1276" t="s">
        <v>287</v>
      </c>
      <c r="H1276" t="s">
        <v>528</v>
      </c>
      <c r="I1276" t="s">
        <v>500</v>
      </c>
      <c r="J1276" t="s">
        <v>501</v>
      </c>
      <c r="K1276" t="s">
        <v>195</v>
      </c>
      <c r="L1276" t="s">
        <v>288</v>
      </c>
      <c r="M1276"/>
      <c r="N1276"/>
      <c r="O1276" s="199" t="s">
        <v>520</v>
      </c>
      <c r="P1276" t="s">
        <v>59</v>
      </c>
      <c r="Q1276" t="s">
        <v>474</v>
      </c>
      <c r="R1276" s="185">
        <v>3885.3217846153898</v>
      </c>
      <c r="S1276" s="185">
        <v>64755.363076923102</v>
      </c>
      <c r="T1276" s="186">
        <v>1</v>
      </c>
    </row>
    <row r="1277" spans="1:20" x14ac:dyDescent="0.25">
      <c r="A1277" s="198"/>
      <c r="B1277">
        <v>0</v>
      </c>
      <c r="C1277">
        <v>553595617</v>
      </c>
      <c r="D1277">
        <v>556818140</v>
      </c>
      <c r="E1277">
        <v>560040663</v>
      </c>
      <c r="F1277">
        <v>560040663</v>
      </c>
      <c r="G1277" t="s">
        <v>287</v>
      </c>
      <c r="H1277" t="s">
        <v>528</v>
      </c>
      <c r="I1277" t="s">
        <v>500</v>
      </c>
      <c r="J1277" t="s">
        <v>501</v>
      </c>
      <c r="K1277" t="s">
        <v>195</v>
      </c>
      <c r="L1277" t="s">
        <v>288</v>
      </c>
      <c r="M1277"/>
      <c r="N1277"/>
      <c r="O1277" s="199" t="s">
        <v>520</v>
      </c>
      <c r="P1277" t="s">
        <v>59</v>
      </c>
      <c r="Q1277" t="s">
        <v>471</v>
      </c>
      <c r="R1277" s="185">
        <v>22704.161784615499</v>
      </c>
      <c r="S1277" s="185">
        <v>283802.02230769198</v>
      </c>
      <c r="T1277" s="186">
        <v>4</v>
      </c>
    </row>
    <row r="1278" spans="1:20" x14ac:dyDescent="0.25">
      <c r="A1278" s="198"/>
      <c r="B1278">
        <v>0</v>
      </c>
      <c r="C1278">
        <v>553595617</v>
      </c>
      <c r="D1278">
        <v>556818140</v>
      </c>
      <c r="E1278">
        <v>560040663</v>
      </c>
      <c r="F1278">
        <v>560040663</v>
      </c>
      <c r="G1278" t="s">
        <v>287</v>
      </c>
      <c r="H1278" t="s">
        <v>528</v>
      </c>
      <c r="I1278" t="s">
        <v>500</v>
      </c>
      <c r="J1278" t="s">
        <v>501</v>
      </c>
      <c r="K1278" t="s">
        <v>195</v>
      </c>
      <c r="L1278" t="s">
        <v>288</v>
      </c>
      <c r="M1278"/>
      <c r="N1278"/>
      <c r="O1278" s="199" t="s">
        <v>520</v>
      </c>
      <c r="P1278" t="s">
        <v>59</v>
      </c>
      <c r="Q1278" t="s">
        <v>475</v>
      </c>
      <c r="R1278" s="185">
        <v>18102.5458615385</v>
      </c>
      <c r="S1278" s="185">
        <v>201139.39846153799</v>
      </c>
      <c r="T1278" s="186">
        <v>3</v>
      </c>
    </row>
    <row r="1279" spans="1:20" x14ac:dyDescent="0.25">
      <c r="A1279" s="198"/>
      <c r="B1279">
        <v>0</v>
      </c>
      <c r="C1279">
        <v>553595617</v>
      </c>
      <c r="D1279">
        <v>556818140</v>
      </c>
      <c r="E1279">
        <v>560040663</v>
      </c>
      <c r="F1279">
        <v>560040663</v>
      </c>
      <c r="G1279" t="s">
        <v>287</v>
      </c>
      <c r="H1279" t="s">
        <v>528</v>
      </c>
      <c r="I1279" t="s">
        <v>500</v>
      </c>
      <c r="J1279" t="s">
        <v>501</v>
      </c>
      <c r="K1279" t="s">
        <v>195</v>
      </c>
      <c r="L1279" t="s">
        <v>288</v>
      </c>
      <c r="M1279"/>
      <c r="N1279"/>
      <c r="O1279" s="199" t="s">
        <v>520</v>
      </c>
      <c r="P1279" t="s">
        <v>59</v>
      </c>
      <c r="Q1279" t="s">
        <v>465</v>
      </c>
      <c r="R1279" s="185">
        <v>18243.002</v>
      </c>
      <c r="S1279" s="185">
        <v>182430.02</v>
      </c>
      <c r="T1279" s="186">
        <v>2</v>
      </c>
    </row>
    <row r="1280" spans="1:20" x14ac:dyDescent="0.25">
      <c r="A1280" s="198"/>
      <c r="B1280">
        <v>0</v>
      </c>
      <c r="C1280">
        <v>553595617</v>
      </c>
      <c r="D1280">
        <v>556818140</v>
      </c>
      <c r="E1280">
        <v>560040663</v>
      </c>
      <c r="F1280">
        <v>560040663</v>
      </c>
      <c r="G1280" t="s">
        <v>287</v>
      </c>
      <c r="H1280" t="s">
        <v>528</v>
      </c>
      <c r="I1280" t="s">
        <v>500</v>
      </c>
      <c r="J1280" t="s">
        <v>501</v>
      </c>
      <c r="K1280" t="s">
        <v>195</v>
      </c>
      <c r="L1280" t="s">
        <v>288</v>
      </c>
      <c r="M1280"/>
      <c r="N1280"/>
      <c r="O1280" s="199" t="s">
        <v>520</v>
      </c>
      <c r="P1280" t="s">
        <v>59</v>
      </c>
      <c r="Q1280" t="s">
        <v>476</v>
      </c>
      <c r="R1280" s="185">
        <v>45780.682769230698</v>
      </c>
      <c r="S1280" s="185">
        <v>457806.827692308</v>
      </c>
      <c r="T1280" s="186">
        <v>4</v>
      </c>
    </row>
    <row r="1281" spans="1:20" x14ac:dyDescent="0.25">
      <c r="A1281" s="198"/>
      <c r="B1281">
        <v>0</v>
      </c>
      <c r="C1281">
        <v>553595617</v>
      </c>
      <c r="D1281">
        <v>556818140</v>
      </c>
      <c r="E1281">
        <v>560040663</v>
      </c>
      <c r="F1281">
        <v>560040663</v>
      </c>
      <c r="G1281" t="s">
        <v>287</v>
      </c>
      <c r="H1281" t="s">
        <v>528</v>
      </c>
      <c r="I1281" t="s">
        <v>500</v>
      </c>
      <c r="J1281" t="s">
        <v>501</v>
      </c>
      <c r="K1281" t="s">
        <v>195</v>
      </c>
      <c r="L1281" t="s">
        <v>288</v>
      </c>
      <c r="M1281"/>
      <c r="N1281"/>
      <c r="O1281" s="199" t="s">
        <v>520</v>
      </c>
      <c r="P1281" t="s">
        <v>59</v>
      </c>
      <c r="Q1281" t="s">
        <v>466</v>
      </c>
      <c r="R1281" s="185">
        <v>47219.662961538503</v>
      </c>
      <c r="S1281" s="185">
        <v>314797.75307692302</v>
      </c>
      <c r="T1281" s="186">
        <v>3</v>
      </c>
    </row>
    <row r="1282" spans="1:20" x14ac:dyDescent="0.25">
      <c r="A1282" s="198"/>
      <c r="B1282">
        <v>0</v>
      </c>
      <c r="C1282">
        <v>553595617</v>
      </c>
      <c r="D1282">
        <v>556818140</v>
      </c>
      <c r="E1282">
        <v>560040663</v>
      </c>
      <c r="F1282">
        <v>560040663</v>
      </c>
      <c r="G1282" t="s">
        <v>287</v>
      </c>
      <c r="H1282" t="s">
        <v>528</v>
      </c>
      <c r="I1282" t="s">
        <v>500</v>
      </c>
      <c r="J1282" t="s">
        <v>501</v>
      </c>
      <c r="K1282" t="s">
        <v>195</v>
      </c>
      <c r="L1282" t="s">
        <v>288</v>
      </c>
      <c r="M1282"/>
      <c r="N1282"/>
      <c r="O1282" s="199" t="s">
        <v>520</v>
      </c>
      <c r="P1282" t="s">
        <v>59</v>
      </c>
      <c r="Q1282" t="s">
        <v>467</v>
      </c>
      <c r="R1282" s="185">
        <v>56533.364307692398</v>
      </c>
      <c r="S1282" s="185">
        <v>282666.82153846201</v>
      </c>
      <c r="T1282" s="186">
        <v>2</v>
      </c>
    </row>
    <row r="1283" spans="1:20" x14ac:dyDescent="0.25">
      <c r="A1283" s="198"/>
      <c r="B1283">
        <v>0</v>
      </c>
      <c r="C1283">
        <v>553595617</v>
      </c>
      <c r="D1283">
        <v>556818140</v>
      </c>
      <c r="E1283">
        <v>560040663</v>
      </c>
      <c r="F1283">
        <v>560040663</v>
      </c>
      <c r="G1283" t="s">
        <v>287</v>
      </c>
      <c r="H1283" t="s">
        <v>528</v>
      </c>
      <c r="I1283" t="s">
        <v>500</v>
      </c>
      <c r="J1283" t="s">
        <v>501</v>
      </c>
      <c r="K1283" t="s">
        <v>195</v>
      </c>
      <c r="L1283" t="s">
        <v>288</v>
      </c>
      <c r="M1283"/>
      <c r="N1283"/>
      <c r="O1283" s="199" t="s">
        <v>520</v>
      </c>
      <c r="P1283" t="s">
        <v>59</v>
      </c>
      <c r="Q1283" t="s">
        <v>478</v>
      </c>
      <c r="R1283" s="185">
        <v>64149.172153846201</v>
      </c>
      <c r="S1283" s="185">
        <v>213830.573846154</v>
      </c>
      <c r="T1283" s="186">
        <v>1</v>
      </c>
    </row>
    <row r="1284" spans="1:20" x14ac:dyDescent="0.25">
      <c r="A1284" s="198"/>
      <c r="B1284">
        <v>0</v>
      </c>
      <c r="C1284">
        <v>553595617</v>
      </c>
      <c r="D1284">
        <v>556818140</v>
      </c>
      <c r="E1284">
        <v>560040663</v>
      </c>
      <c r="F1284">
        <v>563263186</v>
      </c>
      <c r="G1284" t="s">
        <v>287</v>
      </c>
      <c r="H1284" t="s">
        <v>528</v>
      </c>
      <c r="I1284" t="s">
        <v>500</v>
      </c>
      <c r="J1284" t="s">
        <v>501</v>
      </c>
      <c r="K1284" t="s">
        <v>195</v>
      </c>
      <c r="L1284" t="s">
        <v>288</v>
      </c>
      <c r="M1284" t="s">
        <v>587</v>
      </c>
      <c r="N1284" t="s">
        <v>588</v>
      </c>
      <c r="O1284" s="199" t="s">
        <v>520</v>
      </c>
      <c r="P1284" t="s">
        <v>59</v>
      </c>
      <c r="Q1284" t="s">
        <v>474</v>
      </c>
      <c r="R1284" s="185">
        <v>3434.0501538461499</v>
      </c>
      <c r="S1284" s="185">
        <v>57234.169230769199</v>
      </c>
      <c r="T1284" s="186">
        <v>1</v>
      </c>
    </row>
    <row r="1285" spans="1:20" x14ac:dyDescent="0.25">
      <c r="A1285" s="198"/>
      <c r="B1285">
        <v>0</v>
      </c>
      <c r="C1285">
        <v>553595617</v>
      </c>
      <c r="D1285">
        <v>556818140</v>
      </c>
      <c r="E1285">
        <v>560040663</v>
      </c>
      <c r="F1285">
        <v>563263186</v>
      </c>
      <c r="G1285" t="s">
        <v>287</v>
      </c>
      <c r="H1285" t="s">
        <v>528</v>
      </c>
      <c r="I1285" t="s">
        <v>500</v>
      </c>
      <c r="J1285" t="s">
        <v>501</v>
      </c>
      <c r="K1285" t="s">
        <v>195</v>
      </c>
      <c r="L1285" t="s">
        <v>288</v>
      </c>
      <c r="M1285" t="s">
        <v>587</v>
      </c>
      <c r="N1285" t="s">
        <v>588</v>
      </c>
      <c r="O1285" s="199" t="s">
        <v>520</v>
      </c>
      <c r="P1285" t="s">
        <v>59</v>
      </c>
      <c r="Q1285" t="s">
        <v>471</v>
      </c>
      <c r="R1285" s="185">
        <v>20931.039138461601</v>
      </c>
      <c r="S1285" s="185">
        <v>261637.98923076899</v>
      </c>
      <c r="T1285" s="186">
        <v>4</v>
      </c>
    </row>
    <row r="1286" spans="1:20" x14ac:dyDescent="0.25">
      <c r="A1286" s="198"/>
      <c r="B1286">
        <v>0</v>
      </c>
      <c r="C1286">
        <v>553595617</v>
      </c>
      <c r="D1286">
        <v>556818140</v>
      </c>
      <c r="E1286">
        <v>560040663</v>
      </c>
      <c r="F1286">
        <v>563263186</v>
      </c>
      <c r="G1286" t="s">
        <v>287</v>
      </c>
      <c r="H1286" t="s">
        <v>528</v>
      </c>
      <c r="I1286" t="s">
        <v>500</v>
      </c>
      <c r="J1286" t="s">
        <v>501</v>
      </c>
      <c r="K1286" t="s">
        <v>195</v>
      </c>
      <c r="L1286" t="s">
        <v>288</v>
      </c>
      <c r="M1286" t="s">
        <v>587</v>
      </c>
      <c r="N1286" t="s">
        <v>588</v>
      </c>
      <c r="O1286" s="199" t="s">
        <v>520</v>
      </c>
      <c r="P1286" t="s">
        <v>59</v>
      </c>
      <c r="Q1286" t="s">
        <v>475</v>
      </c>
      <c r="R1286" s="185">
        <v>20435.271299999898</v>
      </c>
      <c r="S1286" s="185">
        <v>227058.57</v>
      </c>
      <c r="T1286" s="186">
        <v>3</v>
      </c>
    </row>
    <row r="1287" spans="1:20" x14ac:dyDescent="0.25">
      <c r="A1287" s="198"/>
      <c r="B1287">
        <v>0</v>
      </c>
      <c r="C1287">
        <v>553595617</v>
      </c>
      <c r="D1287">
        <v>556818140</v>
      </c>
      <c r="E1287">
        <v>560040663</v>
      </c>
      <c r="F1287">
        <v>563263186</v>
      </c>
      <c r="G1287" t="s">
        <v>287</v>
      </c>
      <c r="H1287" t="s">
        <v>528</v>
      </c>
      <c r="I1287" t="s">
        <v>500</v>
      </c>
      <c r="J1287" t="s">
        <v>501</v>
      </c>
      <c r="K1287" t="s">
        <v>195</v>
      </c>
      <c r="L1287" t="s">
        <v>288</v>
      </c>
      <c r="M1287" t="s">
        <v>587</v>
      </c>
      <c r="N1287" t="s">
        <v>588</v>
      </c>
      <c r="O1287" s="199" t="s">
        <v>520</v>
      </c>
      <c r="P1287" t="s">
        <v>59</v>
      </c>
      <c r="Q1287" t="s">
        <v>465</v>
      </c>
      <c r="R1287" s="185">
        <v>17315.393307692299</v>
      </c>
      <c r="S1287" s="185">
        <v>173153.93307692299</v>
      </c>
      <c r="T1287" s="186">
        <v>2</v>
      </c>
    </row>
    <row r="1288" spans="1:20" x14ac:dyDescent="0.25">
      <c r="A1288" s="198"/>
      <c r="B1288">
        <v>0</v>
      </c>
      <c r="C1288">
        <v>553595617</v>
      </c>
      <c r="D1288">
        <v>556818140</v>
      </c>
      <c r="E1288">
        <v>560040663</v>
      </c>
      <c r="F1288">
        <v>563263186</v>
      </c>
      <c r="G1288" t="s">
        <v>287</v>
      </c>
      <c r="H1288" t="s">
        <v>528</v>
      </c>
      <c r="I1288" t="s">
        <v>500</v>
      </c>
      <c r="J1288" t="s">
        <v>501</v>
      </c>
      <c r="K1288" t="s">
        <v>195</v>
      </c>
      <c r="L1288" t="s">
        <v>288</v>
      </c>
      <c r="M1288" t="s">
        <v>587</v>
      </c>
      <c r="N1288" t="s">
        <v>588</v>
      </c>
      <c r="O1288" s="199" t="s">
        <v>520</v>
      </c>
      <c r="P1288" t="s">
        <v>59</v>
      </c>
      <c r="Q1288" t="s">
        <v>476</v>
      </c>
      <c r="R1288" s="185">
        <v>23876.5296923077</v>
      </c>
      <c r="S1288" s="185">
        <v>238765.296923077</v>
      </c>
      <c r="T1288" s="186">
        <v>2</v>
      </c>
    </row>
    <row r="1289" spans="1:20" x14ac:dyDescent="0.25">
      <c r="A1289" s="198"/>
      <c r="B1289">
        <v>0</v>
      </c>
      <c r="C1289">
        <v>553595617</v>
      </c>
      <c r="D1289">
        <v>556818140</v>
      </c>
      <c r="E1289">
        <v>560040663</v>
      </c>
      <c r="F1289">
        <v>563263186</v>
      </c>
      <c r="G1289" t="s">
        <v>287</v>
      </c>
      <c r="H1289" t="s">
        <v>528</v>
      </c>
      <c r="I1289" t="s">
        <v>500</v>
      </c>
      <c r="J1289" t="s">
        <v>501</v>
      </c>
      <c r="K1289" t="s">
        <v>195</v>
      </c>
      <c r="L1289" t="s">
        <v>288</v>
      </c>
      <c r="M1289" t="s">
        <v>587</v>
      </c>
      <c r="N1289" t="s">
        <v>588</v>
      </c>
      <c r="O1289" s="199" t="s">
        <v>520</v>
      </c>
      <c r="P1289" t="s">
        <v>59</v>
      </c>
      <c r="Q1289" t="s">
        <v>466</v>
      </c>
      <c r="R1289" s="185">
        <v>44851.367423076801</v>
      </c>
      <c r="S1289" s="185">
        <v>299009.11615384597</v>
      </c>
      <c r="T1289" s="186">
        <v>2</v>
      </c>
    </row>
    <row r="1290" spans="1:20" x14ac:dyDescent="0.25">
      <c r="A1290" s="198"/>
      <c r="B1290">
        <v>0</v>
      </c>
      <c r="C1290">
        <v>553595617</v>
      </c>
      <c r="D1290">
        <v>556818140</v>
      </c>
      <c r="E1290">
        <v>560040663</v>
      </c>
      <c r="F1290">
        <v>563263186</v>
      </c>
      <c r="G1290" t="s">
        <v>287</v>
      </c>
      <c r="H1290" t="s">
        <v>528</v>
      </c>
      <c r="I1290" t="s">
        <v>500</v>
      </c>
      <c r="J1290" t="s">
        <v>501</v>
      </c>
      <c r="K1290" t="s">
        <v>195</v>
      </c>
      <c r="L1290" t="s">
        <v>288</v>
      </c>
      <c r="M1290" t="s">
        <v>587</v>
      </c>
      <c r="N1290" t="s">
        <v>588</v>
      </c>
      <c r="O1290" s="199" t="s">
        <v>520</v>
      </c>
      <c r="P1290" t="s">
        <v>59</v>
      </c>
      <c r="Q1290" t="s">
        <v>467</v>
      </c>
      <c r="R1290" s="185">
        <v>32359.397230769198</v>
      </c>
      <c r="S1290" s="185">
        <v>161796.986153846</v>
      </c>
      <c r="T1290" s="186">
        <v>1</v>
      </c>
    </row>
    <row r="1291" spans="1:20" x14ac:dyDescent="0.25">
      <c r="A1291" s="198"/>
      <c r="B1291">
        <v>0</v>
      </c>
      <c r="C1291">
        <v>553595617</v>
      </c>
      <c r="D1291">
        <v>556818140</v>
      </c>
      <c r="E1291">
        <v>560040663</v>
      </c>
      <c r="F1291">
        <v>566485709</v>
      </c>
      <c r="G1291" t="s">
        <v>287</v>
      </c>
      <c r="H1291" t="s">
        <v>528</v>
      </c>
      <c r="I1291" t="s">
        <v>500</v>
      </c>
      <c r="J1291" t="s">
        <v>501</v>
      </c>
      <c r="K1291" t="s">
        <v>195</v>
      </c>
      <c r="L1291" t="s">
        <v>288</v>
      </c>
      <c r="M1291" t="s">
        <v>589</v>
      </c>
      <c r="N1291" t="s">
        <v>590</v>
      </c>
      <c r="O1291" s="199" t="s">
        <v>520</v>
      </c>
      <c r="P1291" t="s">
        <v>59</v>
      </c>
      <c r="Q1291" t="s">
        <v>477</v>
      </c>
      <c r="R1291" s="185">
        <v>2436.2699615384599</v>
      </c>
      <c r="S1291" s="185">
        <v>48725.399230769202</v>
      </c>
      <c r="T1291" s="186">
        <v>1</v>
      </c>
    </row>
    <row r="1292" spans="1:20" x14ac:dyDescent="0.25">
      <c r="A1292" s="198"/>
      <c r="B1292">
        <v>0</v>
      </c>
      <c r="C1292">
        <v>553595617</v>
      </c>
      <c r="D1292">
        <v>556818140</v>
      </c>
      <c r="E1292">
        <v>560040663</v>
      </c>
      <c r="F1292">
        <v>566485709</v>
      </c>
      <c r="G1292" t="s">
        <v>287</v>
      </c>
      <c r="H1292" t="s">
        <v>528</v>
      </c>
      <c r="I1292" t="s">
        <v>500</v>
      </c>
      <c r="J1292" t="s">
        <v>501</v>
      </c>
      <c r="K1292" t="s">
        <v>195</v>
      </c>
      <c r="L1292" t="s">
        <v>288</v>
      </c>
      <c r="M1292" t="s">
        <v>589</v>
      </c>
      <c r="N1292" t="s">
        <v>590</v>
      </c>
      <c r="O1292" s="199" t="s">
        <v>520</v>
      </c>
      <c r="P1292" t="s">
        <v>59</v>
      </c>
      <c r="Q1292" t="s">
        <v>473</v>
      </c>
      <c r="R1292" s="185">
        <v>79399.969038461495</v>
      </c>
      <c r="S1292" s="185">
        <v>1587999.38076923</v>
      </c>
      <c r="T1292" s="186">
        <v>29</v>
      </c>
    </row>
    <row r="1293" spans="1:20" x14ac:dyDescent="0.25">
      <c r="A1293" s="198"/>
      <c r="B1293">
        <v>0</v>
      </c>
      <c r="C1293">
        <v>553595617</v>
      </c>
      <c r="D1293">
        <v>556818140</v>
      </c>
      <c r="E1293">
        <v>560040663</v>
      </c>
      <c r="F1293">
        <v>566485709</v>
      </c>
      <c r="G1293" t="s">
        <v>287</v>
      </c>
      <c r="H1293" t="s">
        <v>528</v>
      </c>
      <c r="I1293" t="s">
        <v>500</v>
      </c>
      <c r="J1293" t="s">
        <v>501</v>
      </c>
      <c r="K1293" t="s">
        <v>195</v>
      </c>
      <c r="L1293" t="s">
        <v>288</v>
      </c>
      <c r="M1293" t="s">
        <v>589</v>
      </c>
      <c r="N1293" t="s">
        <v>590</v>
      </c>
      <c r="O1293" s="199" t="s">
        <v>520</v>
      </c>
      <c r="P1293" t="s">
        <v>59</v>
      </c>
      <c r="Q1293" t="s">
        <v>474</v>
      </c>
      <c r="R1293" s="185">
        <v>25827.4678615384</v>
      </c>
      <c r="S1293" s="185">
        <v>430457.79769230803</v>
      </c>
      <c r="T1293" s="186">
        <v>7</v>
      </c>
    </row>
    <row r="1294" spans="1:20" x14ac:dyDescent="0.25">
      <c r="A1294" s="198"/>
      <c r="B1294">
        <v>0</v>
      </c>
      <c r="C1294">
        <v>553595617</v>
      </c>
      <c r="D1294">
        <v>556818140</v>
      </c>
      <c r="E1294">
        <v>560040663</v>
      </c>
      <c r="F1294">
        <v>566485709</v>
      </c>
      <c r="G1294" t="s">
        <v>287</v>
      </c>
      <c r="H1294" t="s">
        <v>528</v>
      </c>
      <c r="I1294" t="s">
        <v>500</v>
      </c>
      <c r="J1294" t="s">
        <v>501</v>
      </c>
      <c r="K1294" t="s">
        <v>195</v>
      </c>
      <c r="L1294" t="s">
        <v>288</v>
      </c>
      <c r="M1294" t="s">
        <v>589</v>
      </c>
      <c r="N1294" t="s">
        <v>590</v>
      </c>
      <c r="O1294" s="199" t="s">
        <v>520</v>
      </c>
      <c r="P1294" t="s">
        <v>59</v>
      </c>
      <c r="Q1294" t="s">
        <v>471</v>
      </c>
      <c r="R1294" s="185">
        <v>37722.140184615397</v>
      </c>
      <c r="S1294" s="185">
        <v>471526.75230769202</v>
      </c>
      <c r="T1294" s="186">
        <v>7</v>
      </c>
    </row>
    <row r="1295" spans="1:20" x14ac:dyDescent="0.25">
      <c r="A1295" s="198"/>
      <c r="B1295">
        <v>0</v>
      </c>
      <c r="C1295">
        <v>553595617</v>
      </c>
      <c r="D1295">
        <v>556818140</v>
      </c>
      <c r="E1295">
        <v>560040663</v>
      </c>
      <c r="F1295">
        <v>566485709</v>
      </c>
      <c r="G1295" t="s">
        <v>287</v>
      </c>
      <c r="H1295" t="s">
        <v>528</v>
      </c>
      <c r="I1295" t="s">
        <v>500</v>
      </c>
      <c r="J1295" t="s">
        <v>501</v>
      </c>
      <c r="K1295" t="s">
        <v>195</v>
      </c>
      <c r="L1295" t="s">
        <v>288</v>
      </c>
      <c r="M1295" t="s">
        <v>589</v>
      </c>
      <c r="N1295" t="s">
        <v>590</v>
      </c>
      <c r="O1295" s="199" t="s">
        <v>520</v>
      </c>
      <c r="P1295" t="s">
        <v>59</v>
      </c>
      <c r="Q1295" t="s">
        <v>475</v>
      </c>
      <c r="R1295" s="185">
        <v>70428.780069230706</v>
      </c>
      <c r="S1295" s="185">
        <v>782542.000769231</v>
      </c>
      <c r="T1295" s="186">
        <v>10</v>
      </c>
    </row>
    <row r="1296" spans="1:20" x14ac:dyDescent="0.25">
      <c r="A1296" s="198"/>
      <c r="B1296">
        <v>0</v>
      </c>
      <c r="C1296">
        <v>553595617</v>
      </c>
      <c r="D1296">
        <v>556818140</v>
      </c>
      <c r="E1296">
        <v>560040663</v>
      </c>
      <c r="F1296">
        <v>566485709</v>
      </c>
      <c r="G1296" t="s">
        <v>287</v>
      </c>
      <c r="H1296" t="s">
        <v>528</v>
      </c>
      <c r="I1296" t="s">
        <v>500</v>
      </c>
      <c r="J1296" t="s">
        <v>501</v>
      </c>
      <c r="K1296" t="s">
        <v>195</v>
      </c>
      <c r="L1296" t="s">
        <v>288</v>
      </c>
      <c r="M1296" t="s">
        <v>589</v>
      </c>
      <c r="N1296" t="s">
        <v>590</v>
      </c>
      <c r="O1296" s="199" t="s">
        <v>520</v>
      </c>
      <c r="P1296" t="s">
        <v>59</v>
      </c>
      <c r="Q1296" t="s">
        <v>465</v>
      </c>
      <c r="R1296" s="185">
        <v>39047.797923077</v>
      </c>
      <c r="S1296" s="185">
        <v>390477.97923076898</v>
      </c>
      <c r="T1296" s="186">
        <v>4</v>
      </c>
    </row>
    <row r="1297" spans="1:20" x14ac:dyDescent="0.25">
      <c r="A1297" s="198"/>
      <c r="B1297">
        <v>0</v>
      </c>
      <c r="C1297">
        <v>553595617</v>
      </c>
      <c r="D1297">
        <v>556818140</v>
      </c>
      <c r="E1297">
        <v>560040663</v>
      </c>
      <c r="F1297">
        <v>566485709</v>
      </c>
      <c r="G1297" t="s">
        <v>287</v>
      </c>
      <c r="H1297" t="s">
        <v>528</v>
      </c>
      <c r="I1297" t="s">
        <v>500</v>
      </c>
      <c r="J1297" t="s">
        <v>501</v>
      </c>
      <c r="K1297" t="s">
        <v>195</v>
      </c>
      <c r="L1297" t="s">
        <v>288</v>
      </c>
      <c r="M1297" t="s">
        <v>589</v>
      </c>
      <c r="N1297" t="s">
        <v>590</v>
      </c>
      <c r="O1297" s="199" t="s">
        <v>520</v>
      </c>
      <c r="P1297" t="s">
        <v>59</v>
      </c>
      <c r="Q1297" t="s">
        <v>466</v>
      </c>
      <c r="R1297" s="185">
        <v>40168.770115384599</v>
      </c>
      <c r="S1297" s="185">
        <v>267791.80076923099</v>
      </c>
      <c r="T1297" s="186">
        <v>2</v>
      </c>
    </row>
    <row r="1298" spans="1:20" x14ac:dyDescent="0.25">
      <c r="A1298" s="198"/>
      <c r="B1298">
        <v>0</v>
      </c>
      <c r="C1298">
        <v>553595617</v>
      </c>
      <c r="D1298">
        <v>556818140</v>
      </c>
      <c r="E1298">
        <v>560040663</v>
      </c>
      <c r="F1298">
        <v>566485709</v>
      </c>
      <c r="G1298" t="s">
        <v>287</v>
      </c>
      <c r="H1298" t="s">
        <v>528</v>
      </c>
      <c r="I1298" t="s">
        <v>500</v>
      </c>
      <c r="J1298" t="s">
        <v>501</v>
      </c>
      <c r="K1298" t="s">
        <v>195</v>
      </c>
      <c r="L1298" t="s">
        <v>288</v>
      </c>
      <c r="M1298" t="s">
        <v>589</v>
      </c>
      <c r="N1298" t="s">
        <v>590</v>
      </c>
      <c r="O1298" s="199" t="s">
        <v>520</v>
      </c>
      <c r="P1298" t="s">
        <v>59</v>
      </c>
      <c r="Q1298" t="s">
        <v>467</v>
      </c>
      <c r="R1298" s="185">
        <v>30759.815999999999</v>
      </c>
      <c r="S1298" s="185">
        <v>153799.07999999999</v>
      </c>
      <c r="T1298" s="186">
        <v>1</v>
      </c>
    </row>
    <row r="1299" spans="1:20" x14ac:dyDescent="0.25">
      <c r="A1299" s="198"/>
      <c r="B1299">
        <v>0</v>
      </c>
      <c r="C1299">
        <v>553595617</v>
      </c>
      <c r="D1299">
        <v>556818140</v>
      </c>
      <c r="E1299">
        <v>560040663</v>
      </c>
      <c r="F1299">
        <v>569708232</v>
      </c>
      <c r="G1299" t="s">
        <v>287</v>
      </c>
      <c r="H1299" t="s">
        <v>528</v>
      </c>
      <c r="I1299" t="s">
        <v>500</v>
      </c>
      <c r="J1299" t="s">
        <v>501</v>
      </c>
      <c r="K1299" t="s">
        <v>195</v>
      </c>
      <c r="L1299" t="s">
        <v>288</v>
      </c>
      <c r="M1299" t="s">
        <v>591</v>
      </c>
      <c r="N1299" t="s">
        <v>592</v>
      </c>
      <c r="O1299" s="199" t="s">
        <v>520</v>
      </c>
      <c r="P1299" t="s">
        <v>59</v>
      </c>
      <c r="Q1299" t="s">
        <v>471</v>
      </c>
      <c r="R1299" s="185">
        <v>10424.787138461499</v>
      </c>
      <c r="S1299" s="185">
        <v>130309.83923076899</v>
      </c>
      <c r="T1299" s="186">
        <v>2</v>
      </c>
    </row>
    <row r="1300" spans="1:20" x14ac:dyDescent="0.25">
      <c r="A1300" s="198"/>
      <c r="B1300">
        <v>0</v>
      </c>
      <c r="C1300">
        <v>553595617</v>
      </c>
      <c r="D1300">
        <v>556818140</v>
      </c>
      <c r="E1300">
        <v>560040663</v>
      </c>
      <c r="F1300">
        <v>569708232</v>
      </c>
      <c r="G1300" t="s">
        <v>287</v>
      </c>
      <c r="H1300" t="s">
        <v>528</v>
      </c>
      <c r="I1300" t="s">
        <v>500</v>
      </c>
      <c r="J1300" t="s">
        <v>501</v>
      </c>
      <c r="K1300" t="s">
        <v>195</v>
      </c>
      <c r="L1300" t="s">
        <v>288</v>
      </c>
      <c r="M1300" t="s">
        <v>591</v>
      </c>
      <c r="N1300" t="s">
        <v>592</v>
      </c>
      <c r="O1300" s="199" t="s">
        <v>520</v>
      </c>
      <c r="P1300" t="s">
        <v>59</v>
      </c>
      <c r="Q1300" t="s">
        <v>475</v>
      </c>
      <c r="R1300" s="185">
        <v>43840.550769230802</v>
      </c>
      <c r="S1300" s="185">
        <v>487117.23076923098</v>
      </c>
      <c r="T1300" s="186">
        <v>7</v>
      </c>
    </row>
    <row r="1301" spans="1:20" x14ac:dyDescent="0.25">
      <c r="A1301" s="198"/>
      <c r="B1301">
        <v>0</v>
      </c>
      <c r="C1301">
        <v>553595617</v>
      </c>
      <c r="D1301">
        <v>556818140</v>
      </c>
      <c r="E1301">
        <v>560040663</v>
      </c>
      <c r="F1301">
        <v>569708232</v>
      </c>
      <c r="G1301" t="s">
        <v>287</v>
      </c>
      <c r="H1301" t="s">
        <v>528</v>
      </c>
      <c r="I1301" t="s">
        <v>500</v>
      </c>
      <c r="J1301" t="s">
        <v>501</v>
      </c>
      <c r="K1301" t="s">
        <v>195</v>
      </c>
      <c r="L1301" t="s">
        <v>288</v>
      </c>
      <c r="M1301" t="s">
        <v>591</v>
      </c>
      <c r="N1301" t="s">
        <v>592</v>
      </c>
      <c r="O1301" s="199" t="s">
        <v>520</v>
      </c>
      <c r="P1301" t="s">
        <v>59</v>
      </c>
      <c r="Q1301" t="s">
        <v>465</v>
      </c>
      <c r="R1301" s="185">
        <v>49828.426615384597</v>
      </c>
      <c r="S1301" s="185">
        <v>498284.26615384599</v>
      </c>
      <c r="T1301" s="186">
        <v>6</v>
      </c>
    </row>
    <row r="1302" spans="1:20" x14ac:dyDescent="0.25">
      <c r="A1302" s="198"/>
      <c r="B1302">
        <v>0</v>
      </c>
      <c r="C1302">
        <v>553595617</v>
      </c>
      <c r="D1302">
        <v>556818140</v>
      </c>
      <c r="E1302">
        <v>560040663</v>
      </c>
      <c r="F1302">
        <v>569708232</v>
      </c>
      <c r="G1302" t="s">
        <v>287</v>
      </c>
      <c r="H1302" t="s">
        <v>528</v>
      </c>
      <c r="I1302" t="s">
        <v>500</v>
      </c>
      <c r="J1302" t="s">
        <v>501</v>
      </c>
      <c r="K1302" t="s">
        <v>195</v>
      </c>
      <c r="L1302" t="s">
        <v>288</v>
      </c>
      <c r="M1302" t="s">
        <v>591</v>
      </c>
      <c r="N1302" t="s">
        <v>592</v>
      </c>
      <c r="O1302" s="199" t="s">
        <v>520</v>
      </c>
      <c r="P1302" t="s">
        <v>59</v>
      </c>
      <c r="Q1302" t="s">
        <v>476</v>
      </c>
      <c r="R1302" s="185">
        <v>23376.978153846099</v>
      </c>
      <c r="S1302" s="185">
        <v>233769.781538462</v>
      </c>
      <c r="T1302" s="186">
        <v>2</v>
      </c>
    </row>
    <row r="1303" spans="1:20" x14ac:dyDescent="0.25">
      <c r="A1303" s="198"/>
      <c r="B1303">
        <v>0</v>
      </c>
      <c r="C1303">
        <v>553595617</v>
      </c>
      <c r="D1303">
        <v>556818140</v>
      </c>
      <c r="E1303">
        <v>560040663</v>
      </c>
      <c r="F1303">
        <v>569708232</v>
      </c>
      <c r="G1303" t="s">
        <v>287</v>
      </c>
      <c r="H1303" t="s">
        <v>528</v>
      </c>
      <c r="I1303" t="s">
        <v>500</v>
      </c>
      <c r="J1303" t="s">
        <v>501</v>
      </c>
      <c r="K1303" t="s">
        <v>195</v>
      </c>
      <c r="L1303" t="s">
        <v>288</v>
      </c>
      <c r="M1303" t="s">
        <v>591</v>
      </c>
      <c r="N1303" t="s">
        <v>592</v>
      </c>
      <c r="O1303" s="199" t="s">
        <v>520</v>
      </c>
      <c r="P1303" t="s">
        <v>59</v>
      </c>
      <c r="Q1303" t="s">
        <v>466</v>
      </c>
      <c r="R1303" s="185">
        <v>17630.168307692202</v>
      </c>
      <c r="S1303" s="185">
        <v>117534.45538461499</v>
      </c>
      <c r="T1303" s="186">
        <v>1</v>
      </c>
    </row>
    <row r="1304" spans="1:20" x14ac:dyDescent="0.25">
      <c r="A1304" s="198"/>
      <c r="B1304">
        <v>0</v>
      </c>
      <c r="C1304">
        <v>553595617</v>
      </c>
      <c r="D1304">
        <v>556818140</v>
      </c>
      <c r="E1304">
        <v>576153278</v>
      </c>
      <c r="F1304">
        <v>576153278</v>
      </c>
      <c r="G1304" t="s">
        <v>287</v>
      </c>
      <c r="H1304" t="s">
        <v>528</v>
      </c>
      <c r="I1304" t="s">
        <v>500</v>
      </c>
      <c r="J1304" t="s">
        <v>501</v>
      </c>
      <c r="K1304" t="s">
        <v>194</v>
      </c>
      <c r="L1304" t="s">
        <v>159</v>
      </c>
      <c r="M1304"/>
      <c r="N1304"/>
      <c r="O1304" s="199" t="s">
        <v>520</v>
      </c>
      <c r="P1304" t="s">
        <v>59</v>
      </c>
      <c r="Q1304" t="s">
        <v>472</v>
      </c>
      <c r="R1304" s="185">
        <v>160275.40169999999</v>
      </c>
      <c r="S1304" s="185">
        <v>5342513.3899999997</v>
      </c>
      <c r="T1304" s="186">
        <v>169</v>
      </c>
    </row>
    <row r="1305" spans="1:20" x14ac:dyDescent="0.25">
      <c r="A1305" s="198"/>
      <c r="B1305">
        <v>0</v>
      </c>
      <c r="C1305">
        <v>553595617</v>
      </c>
      <c r="D1305">
        <v>556818140</v>
      </c>
      <c r="E1305">
        <v>576153278</v>
      </c>
      <c r="F1305">
        <v>576153278</v>
      </c>
      <c r="G1305" t="s">
        <v>287</v>
      </c>
      <c r="H1305" t="s">
        <v>528</v>
      </c>
      <c r="I1305" t="s">
        <v>500</v>
      </c>
      <c r="J1305" t="s">
        <v>501</v>
      </c>
      <c r="K1305" t="s">
        <v>194</v>
      </c>
      <c r="L1305" t="s">
        <v>159</v>
      </c>
      <c r="M1305"/>
      <c r="N1305"/>
      <c r="O1305" s="199" t="s">
        <v>520</v>
      </c>
      <c r="P1305" t="s">
        <v>59</v>
      </c>
      <c r="Q1305" t="s">
        <v>473</v>
      </c>
      <c r="R1305" s="185">
        <v>511913.65821539197</v>
      </c>
      <c r="S1305" s="185">
        <v>10238273.1643077</v>
      </c>
      <c r="T1305" s="186">
        <v>218</v>
      </c>
    </row>
    <row r="1306" spans="1:20" x14ac:dyDescent="0.25">
      <c r="A1306" s="198"/>
      <c r="B1306">
        <v>0</v>
      </c>
      <c r="C1306">
        <v>553595617</v>
      </c>
      <c r="D1306">
        <v>556818140</v>
      </c>
      <c r="E1306">
        <v>576153278</v>
      </c>
      <c r="F1306">
        <v>576153278</v>
      </c>
      <c r="G1306" t="s">
        <v>287</v>
      </c>
      <c r="H1306" t="s">
        <v>528</v>
      </c>
      <c r="I1306" t="s">
        <v>500</v>
      </c>
      <c r="J1306" t="s">
        <v>501</v>
      </c>
      <c r="K1306" t="s">
        <v>194</v>
      </c>
      <c r="L1306" t="s">
        <v>159</v>
      </c>
      <c r="M1306"/>
      <c r="N1306"/>
      <c r="O1306" s="199" t="s">
        <v>520</v>
      </c>
      <c r="P1306" t="s">
        <v>59</v>
      </c>
      <c r="Q1306" t="s">
        <v>474</v>
      </c>
      <c r="R1306" s="185">
        <v>231483.60855692299</v>
      </c>
      <c r="S1306" s="185">
        <v>3858060.1426153802</v>
      </c>
      <c r="T1306" s="186">
        <v>69</v>
      </c>
    </row>
    <row r="1307" spans="1:20" x14ac:dyDescent="0.25">
      <c r="A1307" s="198"/>
      <c r="B1307">
        <v>0</v>
      </c>
      <c r="C1307">
        <v>553595617</v>
      </c>
      <c r="D1307">
        <v>556818140</v>
      </c>
      <c r="E1307">
        <v>576153278</v>
      </c>
      <c r="F1307">
        <v>576153278</v>
      </c>
      <c r="G1307" t="s">
        <v>287</v>
      </c>
      <c r="H1307" t="s">
        <v>528</v>
      </c>
      <c r="I1307" t="s">
        <v>500</v>
      </c>
      <c r="J1307" t="s">
        <v>501</v>
      </c>
      <c r="K1307" t="s">
        <v>194</v>
      </c>
      <c r="L1307" t="s">
        <v>159</v>
      </c>
      <c r="M1307"/>
      <c r="N1307"/>
      <c r="O1307" s="199" t="s">
        <v>520</v>
      </c>
      <c r="P1307" t="s">
        <v>59</v>
      </c>
      <c r="Q1307" t="s">
        <v>471</v>
      </c>
      <c r="R1307" s="185">
        <v>85334.091876923107</v>
      </c>
      <c r="S1307" s="185">
        <v>1066676.14846154</v>
      </c>
      <c r="T1307" s="186">
        <v>18</v>
      </c>
    </row>
    <row r="1308" spans="1:20" x14ac:dyDescent="0.25">
      <c r="A1308" s="198"/>
      <c r="B1308">
        <v>0</v>
      </c>
      <c r="C1308">
        <v>553595617</v>
      </c>
      <c r="D1308">
        <v>556818140</v>
      </c>
      <c r="E1308">
        <v>576153278</v>
      </c>
      <c r="F1308">
        <v>576153278</v>
      </c>
      <c r="G1308" t="s">
        <v>287</v>
      </c>
      <c r="H1308" t="s">
        <v>528</v>
      </c>
      <c r="I1308" t="s">
        <v>500</v>
      </c>
      <c r="J1308" t="s">
        <v>501</v>
      </c>
      <c r="K1308" t="s">
        <v>194</v>
      </c>
      <c r="L1308" t="s">
        <v>159</v>
      </c>
      <c r="M1308"/>
      <c r="N1308"/>
      <c r="O1308" s="199" t="s">
        <v>520</v>
      </c>
      <c r="P1308" t="s">
        <v>59</v>
      </c>
      <c r="Q1308" t="s">
        <v>475</v>
      </c>
      <c r="R1308" s="185">
        <v>120630.7791</v>
      </c>
      <c r="S1308" s="185">
        <v>1340341.99</v>
      </c>
      <c r="T1308" s="186">
        <v>21</v>
      </c>
    </row>
    <row r="1309" spans="1:20" x14ac:dyDescent="0.25">
      <c r="A1309" s="198"/>
      <c r="B1309">
        <v>0</v>
      </c>
      <c r="C1309">
        <v>553595617</v>
      </c>
      <c r="D1309">
        <v>556818140</v>
      </c>
      <c r="E1309">
        <v>576153278</v>
      </c>
      <c r="F1309">
        <v>576153278</v>
      </c>
      <c r="G1309" t="s">
        <v>287</v>
      </c>
      <c r="H1309" t="s">
        <v>528</v>
      </c>
      <c r="I1309" t="s">
        <v>500</v>
      </c>
      <c r="J1309" t="s">
        <v>501</v>
      </c>
      <c r="K1309" t="s">
        <v>194</v>
      </c>
      <c r="L1309" t="s">
        <v>159</v>
      </c>
      <c r="M1309"/>
      <c r="N1309"/>
      <c r="O1309" s="199" t="s">
        <v>520</v>
      </c>
      <c r="P1309" t="s">
        <v>59</v>
      </c>
      <c r="Q1309" t="s">
        <v>465</v>
      </c>
      <c r="R1309" s="185">
        <v>196518.35346153899</v>
      </c>
      <c r="S1309" s="185">
        <v>1965183.53461538</v>
      </c>
      <c r="T1309" s="186">
        <v>21</v>
      </c>
    </row>
    <row r="1310" spans="1:20" x14ac:dyDescent="0.25">
      <c r="A1310" s="198"/>
      <c r="B1310">
        <v>0</v>
      </c>
      <c r="C1310">
        <v>553595617</v>
      </c>
      <c r="D1310">
        <v>556818140</v>
      </c>
      <c r="E1310">
        <v>576153278</v>
      </c>
      <c r="F1310">
        <v>576153278</v>
      </c>
      <c r="G1310" t="s">
        <v>287</v>
      </c>
      <c r="H1310" t="s">
        <v>528</v>
      </c>
      <c r="I1310" t="s">
        <v>500</v>
      </c>
      <c r="J1310" t="s">
        <v>501</v>
      </c>
      <c r="K1310" t="s">
        <v>194</v>
      </c>
      <c r="L1310" t="s">
        <v>159</v>
      </c>
      <c r="M1310"/>
      <c r="N1310"/>
      <c r="O1310" s="199" t="s">
        <v>520</v>
      </c>
      <c r="P1310" t="s">
        <v>59</v>
      </c>
      <c r="Q1310" t="s">
        <v>476</v>
      </c>
      <c r="R1310" s="185">
        <v>34761.041230769202</v>
      </c>
      <c r="S1310" s="185">
        <v>347610.41230769199</v>
      </c>
      <c r="T1310" s="186">
        <v>3</v>
      </c>
    </row>
    <row r="1311" spans="1:20" x14ac:dyDescent="0.25">
      <c r="A1311" s="198"/>
      <c r="B1311">
        <v>0</v>
      </c>
      <c r="C1311">
        <v>553595617</v>
      </c>
      <c r="D1311">
        <v>556818140</v>
      </c>
      <c r="E1311">
        <v>576153278</v>
      </c>
      <c r="F1311">
        <v>576153278</v>
      </c>
      <c r="G1311" t="s">
        <v>287</v>
      </c>
      <c r="H1311" t="s">
        <v>528</v>
      </c>
      <c r="I1311" t="s">
        <v>500</v>
      </c>
      <c r="J1311" t="s">
        <v>501</v>
      </c>
      <c r="K1311" t="s">
        <v>194</v>
      </c>
      <c r="L1311" t="s">
        <v>159</v>
      </c>
      <c r="M1311"/>
      <c r="N1311"/>
      <c r="O1311" s="199" t="s">
        <v>520</v>
      </c>
      <c r="P1311" t="s">
        <v>59</v>
      </c>
      <c r="Q1311" t="s">
        <v>466</v>
      </c>
      <c r="R1311" s="185">
        <v>20052.503192307799</v>
      </c>
      <c r="S1311" s="185">
        <v>133683.354615385</v>
      </c>
      <c r="T1311" s="186">
        <v>1</v>
      </c>
    </row>
    <row r="1312" spans="1:20" x14ac:dyDescent="0.25">
      <c r="A1312" s="198"/>
      <c r="B1312">
        <v>0</v>
      </c>
      <c r="C1312">
        <v>553595617</v>
      </c>
      <c r="D1312">
        <v>556818140</v>
      </c>
      <c r="E1312">
        <v>576153278</v>
      </c>
      <c r="F1312">
        <v>576153278</v>
      </c>
      <c r="G1312" t="s">
        <v>287</v>
      </c>
      <c r="H1312" t="s">
        <v>528</v>
      </c>
      <c r="I1312" t="s">
        <v>500</v>
      </c>
      <c r="J1312" t="s">
        <v>501</v>
      </c>
      <c r="K1312" t="s">
        <v>194</v>
      </c>
      <c r="L1312" t="s">
        <v>159</v>
      </c>
      <c r="M1312"/>
      <c r="N1312"/>
      <c r="O1312" s="199" t="s">
        <v>520</v>
      </c>
      <c r="P1312" t="s">
        <v>59</v>
      </c>
      <c r="Q1312" t="s">
        <v>467</v>
      </c>
      <c r="R1312" s="185">
        <v>105613.02692307701</v>
      </c>
      <c r="S1312" s="185">
        <v>528065.13461538497</v>
      </c>
      <c r="T1312" s="186">
        <v>4</v>
      </c>
    </row>
    <row r="1313" spans="1:20" x14ac:dyDescent="0.25">
      <c r="A1313" s="198"/>
      <c r="B1313">
        <v>0</v>
      </c>
      <c r="C1313">
        <v>553595617</v>
      </c>
      <c r="D1313">
        <v>556818140</v>
      </c>
      <c r="E1313">
        <v>576153278</v>
      </c>
      <c r="F1313">
        <v>576153278</v>
      </c>
      <c r="G1313" t="s">
        <v>287</v>
      </c>
      <c r="H1313" t="s">
        <v>528</v>
      </c>
      <c r="I1313" t="s">
        <v>500</v>
      </c>
      <c r="J1313" t="s">
        <v>501</v>
      </c>
      <c r="K1313" t="s">
        <v>194</v>
      </c>
      <c r="L1313" t="s">
        <v>159</v>
      </c>
      <c r="M1313"/>
      <c r="N1313"/>
      <c r="O1313" s="199" t="s">
        <v>520</v>
      </c>
      <c r="P1313" t="s">
        <v>59</v>
      </c>
      <c r="Q1313" t="s">
        <v>469</v>
      </c>
      <c r="R1313" s="185">
        <v>96507.3708846152</v>
      </c>
      <c r="S1313" s="185">
        <v>275735.34538461501</v>
      </c>
      <c r="T1313" s="186">
        <v>1</v>
      </c>
    </row>
    <row r="1314" spans="1:20" x14ac:dyDescent="0.25">
      <c r="A1314" s="198"/>
      <c r="B1314">
        <v>0</v>
      </c>
      <c r="C1314">
        <v>553595617</v>
      </c>
      <c r="D1314">
        <v>556818140</v>
      </c>
      <c r="E1314">
        <v>576153278</v>
      </c>
      <c r="F1314">
        <v>579375801</v>
      </c>
      <c r="G1314" t="s">
        <v>287</v>
      </c>
      <c r="H1314" t="s">
        <v>528</v>
      </c>
      <c r="I1314" t="s">
        <v>500</v>
      </c>
      <c r="J1314" t="s">
        <v>501</v>
      </c>
      <c r="K1314" t="s">
        <v>194</v>
      </c>
      <c r="L1314" t="s">
        <v>159</v>
      </c>
      <c r="M1314" t="s">
        <v>981</v>
      </c>
      <c r="N1314" t="s">
        <v>982</v>
      </c>
      <c r="O1314" s="199" t="s">
        <v>520</v>
      </c>
      <c r="P1314" t="s">
        <v>59</v>
      </c>
      <c r="Q1314" t="s">
        <v>471</v>
      </c>
      <c r="R1314" s="185">
        <v>29957.938338461401</v>
      </c>
      <c r="S1314" s="185">
        <v>374474.22923076898</v>
      </c>
      <c r="T1314" s="186">
        <v>6</v>
      </c>
    </row>
    <row r="1315" spans="1:20" x14ac:dyDescent="0.25">
      <c r="A1315" s="198"/>
      <c r="B1315">
        <v>0</v>
      </c>
      <c r="C1315">
        <v>553595617</v>
      </c>
      <c r="D1315">
        <v>556818140</v>
      </c>
      <c r="E1315">
        <v>576153278</v>
      </c>
      <c r="F1315">
        <v>579375801</v>
      </c>
      <c r="G1315" t="s">
        <v>287</v>
      </c>
      <c r="H1315" t="s">
        <v>528</v>
      </c>
      <c r="I1315" t="s">
        <v>500</v>
      </c>
      <c r="J1315" t="s">
        <v>501</v>
      </c>
      <c r="K1315" t="s">
        <v>194</v>
      </c>
      <c r="L1315" t="s">
        <v>159</v>
      </c>
      <c r="M1315" t="s">
        <v>981</v>
      </c>
      <c r="N1315" t="s">
        <v>982</v>
      </c>
      <c r="O1315" s="199" t="s">
        <v>520</v>
      </c>
      <c r="P1315" t="s">
        <v>59</v>
      </c>
      <c r="Q1315" t="s">
        <v>475</v>
      </c>
      <c r="R1315" s="185">
        <v>6709.1415230769198</v>
      </c>
      <c r="S1315" s="185">
        <v>74546.016923076895</v>
      </c>
      <c r="T1315" s="186">
        <v>1</v>
      </c>
    </row>
    <row r="1316" spans="1:20" x14ac:dyDescent="0.25">
      <c r="A1316" s="198"/>
      <c r="B1316">
        <v>0</v>
      </c>
      <c r="C1316">
        <v>553595617</v>
      </c>
      <c r="D1316">
        <v>556818140</v>
      </c>
      <c r="E1316">
        <v>576153278</v>
      </c>
      <c r="F1316">
        <v>579375801</v>
      </c>
      <c r="G1316" t="s">
        <v>287</v>
      </c>
      <c r="H1316" t="s">
        <v>528</v>
      </c>
      <c r="I1316" t="s">
        <v>500</v>
      </c>
      <c r="J1316" t="s">
        <v>501</v>
      </c>
      <c r="K1316" t="s">
        <v>194</v>
      </c>
      <c r="L1316" t="s">
        <v>159</v>
      </c>
      <c r="M1316" t="s">
        <v>981</v>
      </c>
      <c r="N1316" t="s">
        <v>982</v>
      </c>
      <c r="O1316" s="199" t="s">
        <v>520</v>
      </c>
      <c r="P1316" t="s">
        <v>59</v>
      </c>
      <c r="Q1316" t="s">
        <v>465</v>
      </c>
      <c r="R1316" s="185">
        <v>24926.392307692298</v>
      </c>
      <c r="S1316" s="185">
        <v>249263.92307692301</v>
      </c>
      <c r="T1316" s="186">
        <v>3</v>
      </c>
    </row>
    <row r="1317" spans="1:20" x14ac:dyDescent="0.25">
      <c r="A1317" s="198"/>
      <c r="B1317">
        <v>0</v>
      </c>
      <c r="C1317">
        <v>553595617</v>
      </c>
      <c r="D1317">
        <v>556818140</v>
      </c>
      <c r="E1317">
        <v>576153278</v>
      </c>
      <c r="F1317">
        <v>579375801</v>
      </c>
      <c r="G1317" t="s">
        <v>287</v>
      </c>
      <c r="H1317" t="s">
        <v>528</v>
      </c>
      <c r="I1317" t="s">
        <v>500</v>
      </c>
      <c r="J1317" t="s">
        <v>501</v>
      </c>
      <c r="K1317" t="s">
        <v>194</v>
      </c>
      <c r="L1317" t="s">
        <v>159</v>
      </c>
      <c r="M1317" t="s">
        <v>981</v>
      </c>
      <c r="N1317" t="s">
        <v>982</v>
      </c>
      <c r="O1317" s="199" t="s">
        <v>520</v>
      </c>
      <c r="P1317" t="s">
        <v>59</v>
      </c>
      <c r="Q1317" t="s">
        <v>476</v>
      </c>
      <c r="R1317" s="185">
        <v>20341.544384615401</v>
      </c>
      <c r="S1317" s="185">
        <v>203415.443846154</v>
      </c>
      <c r="T1317" s="186">
        <v>2</v>
      </c>
    </row>
    <row r="1318" spans="1:20" x14ac:dyDescent="0.25">
      <c r="A1318" s="198"/>
      <c r="B1318">
        <v>0</v>
      </c>
      <c r="C1318">
        <v>553595617</v>
      </c>
      <c r="D1318">
        <v>556818140</v>
      </c>
      <c r="E1318">
        <v>576153278</v>
      </c>
      <c r="F1318">
        <v>579375801</v>
      </c>
      <c r="G1318" t="s">
        <v>287</v>
      </c>
      <c r="H1318" t="s">
        <v>528</v>
      </c>
      <c r="I1318" t="s">
        <v>500</v>
      </c>
      <c r="J1318" t="s">
        <v>501</v>
      </c>
      <c r="K1318" t="s">
        <v>194</v>
      </c>
      <c r="L1318" t="s">
        <v>159</v>
      </c>
      <c r="M1318" t="s">
        <v>981</v>
      </c>
      <c r="N1318" t="s">
        <v>982</v>
      </c>
      <c r="O1318" s="199" t="s">
        <v>520</v>
      </c>
      <c r="P1318" t="s">
        <v>59</v>
      </c>
      <c r="Q1318" t="s">
        <v>466</v>
      </c>
      <c r="R1318" s="185">
        <v>17945.416384615401</v>
      </c>
      <c r="S1318" s="185">
        <v>119636.109230769</v>
      </c>
      <c r="T1318" s="186">
        <v>1</v>
      </c>
    </row>
    <row r="1319" spans="1:20" x14ac:dyDescent="0.25">
      <c r="A1319" s="198"/>
      <c r="B1319">
        <v>0</v>
      </c>
      <c r="C1319">
        <v>553595617</v>
      </c>
      <c r="D1319">
        <v>556818140</v>
      </c>
      <c r="E1319">
        <v>576153278</v>
      </c>
      <c r="F1319">
        <v>579375801</v>
      </c>
      <c r="G1319" t="s">
        <v>287</v>
      </c>
      <c r="H1319" t="s">
        <v>528</v>
      </c>
      <c r="I1319" t="s">
        <v>500</v>
      </c>
      <c r="J1319" t="s">
        <v>501</v>
      </c>
      <c r="K1319" t="s">
        <v>194</v>
      </c>
      <c r="L1319" t="s">
        <v>159</v>
      </c>
      <c r="M1319" t="s">
        <v>981</v>
      </c>
      <c r="N1319" t="s">
        <v>982</v>
      </c>
      <c r="O1319" s="199" t="s">
        <v>520</v>
      </c>
      <c r="P1319" t="s">
        <v>59</v>
      </c>
      <c r="Q1319" t="s">
        <v>467</v>
      </c>
      <c r="R1319" s="185">
        <v>31970.9086153846</v>
      </c>
      <c r="S1319" s="185">
        <v>159854.543076923</v>
      </c>
      <c r="T1319" s="186">
        <v>1</v>
      </c>
    </row>
    <row r="1320" spans="1:20" x14ac:dyDescent="0.25">
      <c r="A1320" s="198"/>
      <c r="B1320">
        <v>0</v>
      </c>
      <c r="C1320">
        <v>553595617</v>
      </c>
      <c r="D1320">
        <v>556818140</v>
      </c>
      <c r="E1320">
        <v>576153278</v>
      </c>
      <c r="F1320">
        <v>582598324</v>
      </c>
      <c r="G1320" t="s">
        <v>287</v>
      </c>
      <c r="H1320" t="s">
        <v>528</v>
      </c>
      <c r="I1320" t="s">
        <v>500</v>
      </c>
      <c r="J1320" t="s">
        <v>501</v>
      </c>
      <c r="K1320" t="s">
        <v>194</v>
      </c>
      <c r="L1320" t="s">
        <v>159</v>
      </c>
      <c r="M1320" t="s">
        <v>593</v>
      </c>
      <c r="N1320" t="s">
        <v>594</v>
      </c>
      <c r="O1320" s="199" t="s">
        <v>520</v>
      </c>
      <c r="P1320" t="s">
        <v>59</v>
      </c>
      <c r="Q1320" t="s">
        <v>473</v>
      </c>
      <c r="R1320" s="185">
        <v>5113.4416153846196</v>
      </c>
      <c r="S1320" s="185">
        <v>102268.83230769201</v>
      </c>
      <c r="T1320" s="186">
        <v>2</v>
      </c>
    </row>
    <row r="1321" spans="1:20" x14ac:dyDescent="0.25">
      <c r="A1321" s="198"/>
      <c r="B1321">
        <v>0</v>
      </c>
      <c r="C1321">
        <v>553595617</v>
      </c>
      <c r="D1321">
        <v>556818140</v>
      </c>
      <c r="E1321">
        <v>576153278</v>
      </c>
      <c r="F1321">
        <v>582598324</v>
      </c>
      <c r="G1321" t="s">
        <v>287</v>
      </c>
      <c r="H1321" t="s">
        <v>528</v>
      </c>
      <c r="I1321" t="s">
        <v>500</v>
      </c>
      <c r="J1321" t="s">
        <v>501</v>
      </c>
      <c r="K1321" t="s">
        <v>194</v>
      </c>
      <c r="L1321" t="s">
        <v>159</v>
      </c>
      <c r="M1321" t="s">
        <v>593</v>
      </c>
      <c r="N1321" t="s">
        <v>594</v>
      </c>
      <c r="O1321" s="199" t="s">
        <v>520</v>
      </c>
      <c r="P1321" t="s">
        <v>59</v>
      </c>
      <c r="Q1321" t="s">
        <v>474</v>
      </c>
      <c r="R1321" s="185">
        <v>16915.360338461502</v>
      </c>
      <c r="S1321" s="185">
        <v>281922.672307692</v>
      </c>
      <c r="T1321" s="186">
        <v>5</v>
      </c>
    </row>
    <row r="1322" spans="1:20" x14ac:dyDescent="0.25">
      <c r="A1322" s="198"/>
      <c r="B1322">
        <v>0</v>
      </c>
      <c r="C1322">
        <v>553595617</v>
      </c>
      <c r="D1322">
        <v>556818140</v>
      </c>
      <c r="E1322">
        <v>576153278</v>
      </c>
      <c r="F1322">
        <v>582598324</v>
      </c>
      <c r="G1322" t="s">
        <v>287</v>
      </c>
      <c r="H1322" t="s">
        <v>528</v>
      </c>
      <c r="I1322" t="s">
        <v>500</v>
      </c>
      <c r="J1322" t="s">
        <v>501</v>
      </c>
      <c r="K1322" t="s">
        <v>194</v>
      </c>
      <c r="L1322" t="s">
        <v>159</v>
      </c>
      <c r="M1322" t="s">
        <v>593</v>
      </c>
      <c r="N1322" t="s">
        <v>594</v>
      </c>
      <c r="O1322" s="199" t="s">
        <v>520</v>
      </c>
      <c r="P1322" t="s">
        <v>59</v>
      </c>
      <c r="Q1322" t="s">
        <v>471</v>
      </c>
      <c r="R1322" s="185">
        <v>4970.8190769230796</v>
      </c>
      <c r="S1322" s="185">
        <v>62135.238461538502</v>
      </c>
      <c r="T1322" s="186">
        <v>1</v>
      </c>
    </row>
    <row r="1323" spans="1:20" x14ac:dyDescent="0.25">
      <c r="A1323" s="198"/>
      <c r="B1323">
        <v>0</v>
      </c>
      <c r="C1323">
        <v>553595617</v>
      </c>
      <c r="D1323">
        <v>556818140</v>
      </c>
      <c r="E1323">
        <v>576153278</v>
      </c>
      <c r="F1323">
        <v>582598324</v>
      </c>
      <c r="G1323" t="s">
        <v>287</v>
      </c>
      <c r="H1323" t="s">
        <v>528</v>
      </c>
      <c r="I1323" t="s">
        <v>500</v>
      </c>
      <c r="J1323" t="s">
        <v>501</v>
      </c>
      <c r="K1323" t="s">
        <v>194</v>
      </c>
      <c r="L1323" t="s">
        <v>159</v>
      </c>
      <c r="M1323" t="s">
        <v>593</v>
      </c>
      <c r="N1323" t="s">
        <v>594</v>
      </c>
      <c r="O1323" s="199" t="s">
        <v>520</v>
      </c>
      <c r="P1323" t="s">
        <v>59</v>
      </c>
      <c r="Q1323" t="s">
        <v>465</v>
      </c>
      <c r="R1323" s="185">
        <v>58600.069461538398</v>
      </c>
      <c r="S1323" s="185">
        <v>586000.69461538503</v>
      </c>
      <c r="T1323" s="186">
        <v>6</v>
      </c>
    </row>
    <row r="1324" spans="1:20" x14ac:dyDescent="0.25">
      <c r="A1324" s="198"/>
      <c r="B1324">
        <v>0</v>
      </c>
      <c r="C1324">
        <v>553595617</v>
      </c>
      <c r="D1324">
        <v>556818140</v>
      </c>
      <c r="E1324">
        <v>576153278</v>
      </c>
      <c r="F1324">
        <v>582598324</v>
      </c>
      <c r="G1324" t="s">
        <v>287</v>
      </c>
      <c r="H1324" t="s">
        <v>528</v>
      </c>
      <c r="I1324" t="s">
        <v>500</v>
      </c>
      <c r="J1324" t="s">
        <v>501</v>
      </c>
      <c r="K1324" t="s">
        <v>194</v>
      </c>
      <c r="L1324" t="s">
        <v>159</v>
      </c>
      <c r="M1324" t="s">
        <v>593</v>
      </c>
      <c r="N1324" t="s">
        <v>594</v>
      </c>
      <c r="O1324" s="199" t="s">
        <v>520</v>
      </c>
      <c r="P1324" t="s">
        <v>59</v>
      </c>
      <c r="Q1324" t="s">
        <v>476</v>
      </c>
      <c r="R1324" s="185">
        <v>23124.792230769199</v>
      </c>
      <c r="S1324" s="185">
        <v>231247.922307692</v>
      </c>
      <c r="T1324" s="186">
        <v>2</v>
      </c>
    </row>
    <row r="1325" spans="1:20" x14ac:dyDescent="0.25">
      <c r="A1325" s="198"/>
      <c r="B1325">
        <v>0</v>
      </c>
      <c r="C1325">
        <v>553595617</v>
      </c>
      <c r="D1325">
        <v>556818140</v>
      </c>
      <c r="E1325">
        <v>576153278</v>
      </c>
      <c r="F1325">
        <v>582598324</v>
      </c>
      <c r="G1325" t="s">
        <v>287</v>
      </c>
      <c r="H1325" t="s">
        <v>528</v>
      </c>
      <c r="I1325" t="s">
        <v>500</v>
      </c>
      <c r="J1325" t="s">
        <v>501</v>
      </c>
      <c r="K1325" t="s">
        <v>194</v>
      </c>
      <c r="L1325" t="s">
        <v>159</v>
      </c>
      <c r="M1325" t="s">
        <v>593</v>
      </c>
      <c r="N1325" t="s">
        <v>594</v>
      </c>
      <c r="O1325" s="199" t="s">
        <v>520</v>
      </c>
      <c r="P1325" t="s">
        <v>59</v>
      </c>
      <c r="Q1325" t="s">
        <v>467</v>
      </c>
      <c r="R1325" s="185">
        <v>32709.107230769201</v>
      </c>
      <c r="S1325" s="185">
        <v>163545.53615384601</v>
      </c>
      <c r="T1325" s="186">
        <v>2</v>
      </c>
    </row>
    <row r="1326" spans="1:20" x14ac:dyDescent="0.25">
      <c r="A1326" s="198"/>
      <c r="B1326">
        <v>0</v>
      </c>
      <c r="C1326">
        <v>553595617</v>
      </c>
      <c r="D1326">
        <v>556818140</v>
      </c>
      <c r="E1326">
        <v>592265893</v>
      </c>
      <c r="F1326">
        <v>592265893</v>
      </c>
      <c r="G1326" t="s">
        <v>287</v>
      </c>
      <c r="H1326" t="s">
        <v>528</v>
      </c>
      <c r="I1326" t="s">
        <v>500</v>
      </c>
      <c r="J1326" t="s">
        <v>501</v>
      </c>
      <c r="K1326" t="s">
        <v>537</v>
      </c>
      <c r="L1326" t="s">
        <v>597</v>
      </c>
      <c r="M1326"/>
      <c r="N1326"/>
      <c r="O1326" s="199" t="s">
        <v>520</v>
      </c>
      <c r="P1326" t="s">
        <v>59</v>
      </c>
      <c r="Q1326" t="s">
        <v>471</v>
      </c>
      <c r="R1326" s="185">
        <v>1675.3838769230799</v>
      </c>
      <c r="S1326" s="185">
        <v>20942.298461538499</v>
      </c>
      <c r="T1326" s="186">
        <v>1</v>
      </c>
    </row>
    <row r="1327" spans="1:20" x14ac:dyDescent="0.25">
      <c r="A1327" s="198"/>
      <c r="B1327">
        <v>0</v>
      </c>
      <c r="C1327">
        <v>553595617</v>
      </c>
      <c r="D1327">
        <v>556818140</v>
      </c>
      <c r="E1327">
        <v>592265893</v>
      </c>
      <c r="F1327">
        <v>592265893</v>
      </c>
      <c r="G1327" t="s">
        <v>287</v>
      </c>
      <c r="H1327" t="s">
        <v>528</v>
      </c>
      <c r="I1327" t="s">
        <v>500</v>
      </c>
      <c r="J1327" t="s">
        <v>501</v>
      </c>
      <c r="K1327" t="s">
        <v>537</v>
      </c>
      <c r="L1327" t="s">
        <v>597</v>
      </c>
      <c r="M1327"/>
      <c r="N1327"/>
      <c r="O1327" s="199" t="s">
        <v>520</v>
      </c>
      <c r="P1327" t="s">
        <v>59</v>
      </c>
      <c r="Q1327" t="s">
        <v>475</v>
      </c>
      <c r="R1327" s="185">
        <v>12753.155630769201</v>
      </c>
      <c r="S1327" s="185">
        <v>141701.72923076901</v>
      </c>
      <c r="T1327" s="186">
        <v>2</v>
      </c>
    </row>
    <row r="1328" spans="1:20" x14ac:dyDescent="0.25">
      <c r="A1328" s="198"/>
      <c r="B1328">
        <v>0</v>
      </c>
      <c r="C1328">
        <v>553595617</v>
      </c>
      <c r="D1328">
        <v>556818140</v>
      </c>
      <c r="E1328">
        <v>592265893</v>
      </c>
      <c r="F1328">
        <v>592265893</v>
      </c>
      <c r="G1328" t="s">
        <v>287</v>
      </c>
      <c r="H1328" t="s">
        <v>528</v>
      </c>
      <c r="I1328" t="s">
        <v>500</v>
      </c>
      <c r="J1328" t="s">
        <v>501</v>
      </c>
      <c r="K1328" t="s">
        <v>537</v>
      </c>
      <c r="L1328" t="s">
        <v>597</v>
      </c>
      <c r="M1328"/>
      <c r="N1328"/>
      <c r="O1328" s="199" t="s">
        <v>520</v>
      </c>
      <c r="P1328" t="s">
        <v>59</v>
      </c>
      <c r="Q1328" t="s">
        <v>465</v>
      </c>
      <c r="R1328" s="185">
        <v>35155.839615384597</v>
      </c>
      <c r="S1328" s="185">
        <v>351558.396153846</v>
      </c>
      <c r="T1328" s="186">
        <v>4</v>
      </c>
    </row>
    <row r="1329" spans="1:20" x14ac:dyDescent="0.25">
      <c r="A1329" s="198"/>
      <c r="B1329">
        <v>0</v>
      </c>
      <c r="C1329">
        <v>553595617</v>
      </c>
      <c r="D1329">
        <v>556818140</v>
      </c>
      <c r="E1329">
        <v>592265893</v>
      </c>
      <c r="F1329">
        <v>592265893</v>
      </c>
      <c r="G1329" t="s">
        <v>287</v>
      </c>
      <c r="H1329" t="s">
        <v>528</v>
      </c>
      <c r="I1329" t="s">
        <v>500</v>
      </c>
      <c r="J1329" t="s">
        <v>501</v>
      </c>
      <c r="K1329" t="s">
        <v>537</v>
      </c>
      <c r="L1329" t="s">
        <v>597</v>
      </c>
      <c r="M1329"/>
      <c r="N1329"/>
      <c r="O1329" s="199" t="s">
        <v>520</v>
      </c>
      <c r="P1329" t="s">
        <v>59</v>
      </c>
      <c r="Q1329" t="s">
        <v>476</v>
      </c>
      <c r="R1329" s="185">
        <v>39673.789538461497</v>
      </c>
      <c r="S1329" s="185">
        <v>396737.895384615</v>
      </c>
      <c r="T1329" s="186">
        <v>4</v>
      </c>
    </row>
    <row r="1330" spans="1:20" x14ac:dyDescent="0.25">
      <c r="A1330" s="198"/>
      <c r="B1330">
        <v>0</v>
      </c>
      <c r="C1330">
        <v>553595617</v>
      </c>
      <c r="D1330">
        <v>556818140</v>
      </c>
      <c r="E1330">
        <v>592265893</v>
      </c>
      <c r="F1330">
        <v>592265893</v>
      </c>
      <c r="G1330" t="s">
        <v>287</v>
      </c>
      <c r="H1330" t="s">
        <v>528</v>
      </c>
      <c r="I1330" t="s">
        <v>500</v>
      </c>
      <c r="J1330" t="s">
        <v>501</v>
      </c>
      <c r="K1330" t="s">
        <v>537</v>
      </c>
      <c r="L1330" t="s">
        <v>597</v>
      </c>
      <c r="M1330"/>
      <c r="N1330"/>
      <c r="O1330" s="199" t="s">
        <v>520</v>
      </c>
      <c r="P1330" t="s">
        <v>59</v>
      </c>
      <c r="Q1330" t="s">
        <v>466</v>
      </c>
      <c r="R1330" s="185">
        <v>17947.790769230702</v>
      </c>
      <c r="S1330" s="185">
        <v>119651.938461538</v>
      </c>
      <c r="T1330" s="186">
        <v>1</v>
      </c>
    </row>
    <row r="1331" spans="1:20" x14ac:dyDescent="0.25">
      <c r="A1331" s="198"/>
      <c r="B1331">
        <v>0</v>
      </c>
      <c r="C1331">
        <v>553595617</v>
      </c>
      <c r="D1331">
        <v>556818140</v>
      </c>
      <c r="E1331">
        <v>592265893</v>
      </c>
      <c r="F1331">
        <v>592265893</v>
      </c>
      <c r="G1331" t="s">
        <v>287</v>
      </c>
      <c r="H1331" t="s">
        <v>528</v>
      </c>
      <c r="I1331" t="s">
        <v>500</v>
      </c>
      <c r="J1331" t="s">
        <v>501</v>
      </c>
      <c r="K1331" t="s">
        <v>537</v>
      </c>
      <c r="L1331" t="s">
        <v>597</v>
      </c>
      <c r="M1331"/>
      <c r="N1331"/>
      <c r="O1331" s="199" t="s">
        <v>520</v>
      </c>
      <c r="P1331" t="s">
        <v>59</v>
      </c>
      <c r="Q1331" t="s">
        <v>467</v>
      </c>
      <c r="R1331" s="185">
        <v>28044.119384615398</v>
      </c>
      <c r="S1331" s="185">
        <v>140220.59692307701</v>
      </c>
      <c r="T1331" s="186">
        <v>1</v>
      </c>
    </row>
    <row r="1332" spans="1:20" x14ac:dyDescent="0.25">
      <c r="A1332" s="198"/>
      <c r="B1332">
        <v>0</v>
      </c>
      <c r="C1332">
        <v>553595617</v>
      </c>
      <c r="D1332">
        <v>556818140</v>
      </c>
      <c r="E1332">
        <v>592265893</v>
      </c>
      <c r="F1332">
        <v>592265893</v>
      </c>
      <c r="G1332" t="s">
        <v>287</v>
      </c>
      <c r="H1332" t="s">
        <v>528</v>
      </c>
      <c r="I1332" t="s">
        <v>500</v>
      </c>
      <c r="J1332" t="s">
        <v>501</v>
      </c>
      <c r="K1332" t="s">
        <v>537</v>
      </c>
      <c r="L1332" t="s">
        <v>597</v>
      </c>
      <c r="M1332"/>
      <c r="N1332"/>
      <c r="O1332" s="199" t="s">
        <v>520</v>
      </c>
      <c r="P1332" t="s">
        <v>59</v>
      </c>
      <c r="Q1332" t="s">
        <v>478</v>
      </c>
      <c r="R1332" s="185">
        <v>47525.1343846155</v>
      </c>
      <c r="S1332" s="185">
        <v>158417.11461538501</v>
      </c>
      <c r="T1332" s="186">
        <v>1</v>
      </c>
    </row>
    <row r="1333" spans="1:20" x14ac:dyDescent="0.25">
      <c r="A1333" s="198"/>
      <c r="B1333">
        <v>0</v>
      </c>
      <c r="C1333">
        <v>553595617</v>
      </c>
      <c r="D1333">
        <v>556818140</v>
      </c>
      <c r="E1333">
        <v>592265893</v>
      </c>
      <c r="F1333">
        <v>592265893</v>
      </c>
      <c r="G1333" t="s">
        <v>287</v>
      </c>
      <c r="H1333" t="s">
        <v>528</v>
      </c>
      <c r="I1333" t="s">
        <v>500</v>
      </c>
      <c r="J1333" t="s">
        <v>501</v>
      </c>
      <c r="K1333" t="s">
        <v>537</v>
      </c>
      <c r="L1333" t="s">
        <v>597</v>
      </c>
      <c r="M1333"/>
      <c r="N1333"/>
      <c r="O1333" s="199" t="s">
        <v>520</v>
      </c>
      <c r="P1333" t="s">
        <v>59</v>
      </c>
      <c r="Q1333" t="s">
        <v>479</v>
      </c>
      <c r="R1333" s="185">
        <v>94374.958461538394</v>
      </c>
      <c r="S1333" s="185">
        <v>235937.396153846</v>
      </c>
      <c r="T1333" s="186">
        <v>1</v>
      </c>
    </row>
    <row r="1334" spans="1:20" x14ac:dyDescent="0.25">
      <c r="A1334" s="198"/>
      <c r="B1334">
        <v>0</v>
      </c>
      <c r="C1334">
        <v>553595617</v>
      </c>
      <c r="D1334">
        <v>556818140</v>
      </c>
      <c r="E1334">
        <v>592265893</v>
      </c>
      <c r="F1334">
        <v>592265893</v>
      </c>
      <c r="G1334" t="s">
        <v>287</v>
      </c>
      <c r="H1334" t="s">
        <v>528</v>
      </c>
      <c r="I1334" t="s">
        <v>500</v>
      </c>
      <c r="J1334" t="s">
        <v>501</v>
      </c>
      <c r="K1334" t="s">
        <v>537</v>
      </c>
      <c r="L1334" t="s">
        <v>597</v>
      </c>
      <c r="M1334"/>
      <c r="N1334"/>
      <c r="O1334" s="199" t="s">
        <v>520</v>
      </c>
      <c r="P1334" t="s">
        <v>84</v>
      </c>
      <c r="Q1334" t="s">
        <v>476</v>
      </c>
      <c r="R1334" s="185">
        <v>11659.693692307699</v>
      </c>
      <c r="S1334" s="185">
        <v>116596.936923077</v>
      </c>
      <c r="T1334" s="186">
        <v>1</v>
      </c>
    </row>
    <row r="1335" spans="1:20" x14ac:dyDescent="0.25">
      <c r="A1335" s="198"/>
      <c r="B1335">
        <v>0</v>
      </c>
      <c r="C1335">
        <v>553595617</v>
      </c>
      <c r="D1335">
        <v>556818140</v>
      </c>
      <c r="E1335">
        <v>601933462</v>
      </c>
      <c r="F1335">
        <v>601933462</v>
      </c>
      <c r="G1335" t="s">
        <v>287</v>
      </c>
      <c r="H1335" t="s">
        <v>528</v>
      </c>
      <c r="I1335" t="s">
        <v>500</v>
      </c>
      <c r="J1335" t="s">
        <v>501</v>
      </c>
      <c r="K1335" t="s">
        <v>193</v>
      </c>
      <c r="L1335" t="s">
        <v>598</v>
      </c>
      <c r="M1335"/>
      <c r="N1335"/>
      <c r="O1335" s="199" t="s">
        <v>520</v>
      </c>
      <c r="P1335" t="s">
        <v>59</v>
      </c>
      <c r="Q1335" t="s">
        <v>476</v>
      </c>
      <c r="R1335" s="185">
        <v>24392.528999999999</v>
      </c>
      <c r="S1335" s="185">
        <v>243925.29</v>
      </c>
      <c r="T1335" s="186">
        <v>2</v>
      </c>
    </row>
    <row r="1336" spans="1:20" x14ac:dyDescent="0.25">
      <c r="A1336" s="198"/>
      <c r="B1336">
        <v>0</v>
      </c>
      <c r="C1336">
        <v>553595617</v>
      </c>
      <c r="D1336">
        <v>556818140</v>
      </c>
      <c r="E1336">
        <v>601933462</v>
      </c>
      <c r="F1336">
        <v>601933462</v>
      </c>
      <c r="G1336" t="s">
        <v>287</v>
      </c>
      <c r="H1336" t="s">
        <v>528</v>
      </c>
      <c r="I1336" t="s">
        <v>500</v>
      </c>
      <c r="J1336" t="s">
        <v>501</v>
      </c>
      <c r="K1336" t="s">
        <v>193</v>
      </c>
      <c r="L1336" t="s">
        <v>598</v>
      </c>
      <c r="M1336"/>
      <c r="N1336"/>
      <c r="O1336" s="199" t="s">
        <v>520</v>
      </c>
      <c r="P1336" t="s">
        <v>59</v>
      </c>
      <c r="Q1336" t="s">
        <v>467</v>
      </c>
      <c r="R1336" s="185">
        <v>27721.850461538401</v>
      </c>
      <c r="S1336" s="185">
        <v>138609.25230769199</v>
      </c>
      <c r="T1336" s="186">
        <v>1</v>
      </c>
    </row>
    <row r="1337" spans="1:20" x14ac:dyDescent="0.25">
      <c r="A1337" s="198"/>
      <c r="B1337">
        <v>0</v>
      </c>
      <c r="C1337">
        <v>553595617</v>
      </c>
      <c r="D1337">
        <v>613297105</v>
      </c>
      <c r="E1337">
        <v>616010809</v>
      </c>
      <c r="F1337">
        <v>616010809</v>
      </c>
      <c r="G1337" t="s">
        <v>287</v>
      </c>
      <c r="H1337" t="s">
        <v>528</v>
      </c>
      <c r="I1337" t="s">
        <v>386</v>
      </c>
      <c r="J1337" t="s">
        <v>39</v>
      </c>
      <c r="K1337" t="s">
        <v>38</v>
      </c>
      <c r="L1337" t="s">
        <v>39</v>
      </c>
      <c r="M1337"/>
      <c r="N1337"/>
      <c r="O1337" s="199" t="s">
        <v>573</v>
      </c>
      <c r="P1337" t="s">
        <v>66</v>
      </c>
      <c r="Q1337" t="s">
        <v>471</v>
      </c>
      <c r="R1337" s="185">
        <v>5801.0411692307698</v>
      </c>
      <c r="S1337" s="185">
        <v>72513.0146153846</v>
      </c>
      <c r="T1337" s="186">
        <v>1</v>
      </c>
    </row>
    <row r="1338" spans="1:20" x14ac:dyDescent="0.25">
      <c r="A1338" s="198"/>
      <c r="B1338">
        <v>0</v>
      </c>
      <c r="C1338">
        <v>553595617</v>
      </c>
      <c r="D1338">
        <v>613297105</v>
      </c>
      <c r="E1338">
        <v>616010809</v>
      </c>
      <c r="F1338">
        <v>616689235</v>
      </c>
      <c r="G1338" t="s">
        <v>287</v>
      </c>
      <c r="H1338" t="s">
        <v>528</v>
      </c>
      <c r="I1338" t="s">
        <v>386</v>
      </c>
      <c r="J1338" t="s">
        <v>39</v>
      </c>
      <c r="K1338" t="s">
        <v>38</v>
      </c>
      <c r="L1338" t="s">
        <v>39</v>
      </c>
      <c r="M1338" t="s">
        <v>923</v>
      </c>
      <c r="N1338" t="s">
        <v>924</v>
      </c>
      <c r="O1338" s="199" t="s">
        <v>573</v>
      </c>
      <c r="P1338" t="s">
        <v>60</v>
      </c>
      <c r="Q1338" t="s">
        <v>475</v>
      </c>
      <c r="R1338" s="185">
        <v>7118.5801153846096</v>
      </c>
      <c r="S1338" s="185">
        <v>79095.334615384607</v>
      </c>
      <c r="T1338" s="186">
        <v>1</v>
      </c>
    </row>
    <row r="1339" spans="1:20" x14ac:dyDescent="0.25">
      <c r="A1339" s="198"/>
      <c r="B1339">
        <v>0</v>
      </c>
      <c r="C1339">
        <v>553595617</v>
      </c>
      <c r="D1339">
        <v>613297105</v>
      </c>
      <c r="E1339">
        <v>616010809</v>
      </c>
      <c r="F1339">
        <v>616689235</v>
      </c>
      <c r="G1339" t="s">
        <v>287</v>
      </c>
      <c r="H1339" t="s">
        <v>528</v>
      </c>
      <c r="I1339" t="s">
        <v>386</v>
      </c>
      <c r="J1339" t="s">
        <v>39</v>
      </c>
      <c r="K1339" t="s">
        <v>38</v>
      </c>
      <c r="L1339" t="s">
        <v>39</v>
      </c>
      <c r="M1339" t="s">
        <v>923</v>
      </c>
      <c r="N1339" t="s">
        <v>924</v>
      </c>
      <c r="O1339" s="199" t="s">
        <v>573</v>
      </c>
      <c r="P1339" t="s">
        <v>60</v>
      </c>
      <c r="Q1339" t="s">
        <v>465</v>
      </c>
      <c r="R1339" s="185">
        <v>21291.983692307698</v>
      </c>
      <c r="S1339" s="185">
        <v>212919.836923077</v>
      </c>
      <c r="T1339" s="186">
        <v>2</v>
      </c>
    </row>
    <row r="1340" spans="1:20" x14ac:dyDescent="0.25">
      <c r="A1340" s="198"/>
      <c r="B1340">
        <v>0</v>
      </c>
      <c r="C1340">
        <v>553595617</v>
      </c>
      <c r="D1340">
        <v>613297105</v>
      </c>
      <c r="E1340">
        <v>616010809</v>
      </c>
      <c r="F1340">
        <v>616689235</v>
      </c>
      <c r="G1340" t="s">
        <v>287</v>
      </c>
      <c r="H1340" t="s">
        <v>528</v>
      </c>
      <c r="I1340" t="s">
        <v>386</v>
      </c>
      <c r="J1340" t="s">
        <v>39</v>
      </c>
      <c r="K1340" t="s">
        <v>38</v>
      </c>
      <c r="L1340" t="s">
        <v>39</v>
      </c>
      <c r="M1340" t="s">
        <v>923</v>
      </c>
      <c r="N1340" t="s">
        <v>924</v>
      </c>
      <c r="O1340" s="199" t="s">
        <v>573</v>
      </c>
      <c r="P1340" t="s">
        <v>60</v>
      </c>
      <c r="Q1340" t="s">
        <v>476</v>
      </c>
      <c r="R1340" s="185">
        <v>20761.421461538401</v>
      </c>
      <c r="S1340" s="185">
        <v>207614.21461538499</v>
      </c>
      <c r="T1340" s="186">
        <v>2</v>
      </c>
    </row>
    <row r="1341" spans="1:20" x14ac:dyDescent="0.25">
      <c r="A1341" s="198"/>
      <c r="B1341">
        <v>0</v>
      </c>
      <c r="C1341">
        <v>553595617</v>
      </c>
      <c r="D1341">
        <v>613297105</v>
      </c>
      <c r="E1341">
        <v>616010809</v>
      </c>
      <c r="F1341">
        <v>616689235</v>
      </c>
      <c r="G1341" t="s">
        <v>287</v>
      </c>
      <c r="H1341" t="s">
        <v>528</v>
      </c>
      <c r="I1341" t="s">
        <v>386</v>
      </c>
      <c r="J1341" t="s">
        <v>39</v>
      </c>
      <c r="K1341" t="s">
        <v>38</v>
      </c>
      <c r="L1341" t="s">
        <v>39</v>
      </c>
      <c r="M1341" t="s">
        <v>923</v>
      </c>
      <c r="N1341" t="s">
        <v>924</v>
      </c>
      <c r="O1341" s="199" t="s">
        <v>573</v>
      </c>
      <c r="P1341" t="s">
        <v>60</v>
      </c>
      <c r="Q1341" t="s">
        <v>466</v>
      </c>
      <c r="R1341" s="185">
        <v>18550.0003846154</v>
      </c>
      <c r="S1341" s="185">
        <v>123666.669230769</v>
      </c>
      <c r="T1341" s="186">
        <v>1</v>
      </c>
    </row>
    <row r="1342" spans="1:20" x14ac:dyDescent="0.25">
      <c r="A1342" s="198"/>
      <c r="B1342">
        <v>0</v>
      </c>
      <c r="C1342">
        <v>553595617</v>
      </c>
      <c r="D1342">
        <v>613297105</v>
      </c>
      <c r="E1342">
        <v>616010809</v>
      </c>
      <c r="F1342">
        <v>616689235</v>
      </c>
      <c r="G1342" t="s">
        <v>287</v>
      </c>
      <c r="H1342" t="s">
        <v>528</v>
      </c>
      <c r="I1342" t="s">
        <v>386</v>
      </c>
      <c r="J1342" t="s">
        <v>39</v>
      </c>
      <c r="K1342" t="s">
        <v>38</v>
      </c>
      <c r="L1342" t="s">
        <v>39</v>
      </c>
      <c r="M1342" t="s">
        <v>923</v>
      </c>
      <c r="N1342" t="s">
        <v>924</v>
      </c>
      <c r="O1342" s="199" t="s">
        <v>573</v>
      </c>
      <c r="P1342" t="s">
        <v>66</v>
      </c>
      <c r="Q1342" t="s">
        <v>474</v>
      </c>
      <c r="R1342" s="185">
        <v>3829.9527692307702</v>
      </c>
      <c r="S1342" s="185">
        <v>63832.546153846197</v>
      </c>
      <c r="T1342" s="186">
        <v>1</v>
      </c>
    </row>
    <row r="1343" spans="1:20" x14ac:dyDescent="0.25">
      <c r="A1343" s="198"/>
      <c r="B1343">
        <v>0</v>
      </c>
      <c r="C1343">
        <v>553595617</v>
      </c>
      <c r="D1343">
        <v>613297105</v>
      </c>
      <c r="E1343">
        <v>616010809</v>
      </c>
      <c r="F1343">
        <v>616689235</v>
      </c>
      <c r="G1343" t="s">
        <v>287</v>
      </c>
      <c r="H1343" t="s">
        <v>528</v>
      </c>
      <c r="I1343" t="s">
        <v>386</v>
      </c>
      <c r="J1343" t="s">
        <v>39</v>
      </c>
      <c r="K1343" t="s">
        <v>38</v>
      </c>
      <c r="L1343" t="s">
        <v>39</v>
      </c>
      <c r="M1343" t="s">
        <v>923</v>
      </c>
      <c r="N1343" t="s">
        <v>924</v>
      </c>
      <c r="O1343" s="199" t="s">
        <v>573</v>
      </c>
      <c r="P1343" t="s">
        <v>66</v>
      </c>
      <c r="Q1343" t="s">
        <v>471</v>
      </c>
      <c r="R1343" s="185">
        <v>29320.6436307693</v>
      </c>
      <c r="S1343" s="185">
        <v>366508.04538461502</v>
      </c>
      <c r="T1343" s="186">
        <v>6</v>
      </c>
    </row>
    <row r="1344" spans="1:20" x14ac:dyDescent="0.25">
      <c r="A1344" s="198"/>
      <c r="B1344">
        <v>0</v>
      </c>
      <c r="C1344">
        <v>553595617</v>
      </c>
      <c r="D1344">
        <v>613297105</v>
      </c>
      <c r="E1344">
        <v>616010809</v>
      </c>
      <c r="F1344">
        <v>616689235</v>
      </c>
      <c r="G1344" t="s">
        <v>287</v>
      </c>
      <c r="H1344" t="s">
        <v>528</v>
      </c>
      <c r="I1344" t="s">
        <v>386</v>
      </c>
      <c r="J1344" t="s">
        <v>39</v>
      </c>
      <c r="K1344" t="s">
        <v>38</v>
      </c>
      <c r="L1344" t="s">
        <v>39</v>
      </c>
      <c r="M1344" t="s">
        <v>923</v>
      </c>
      <c r="N1344" t="s">
        <v>924</v>
      </c>
      <c r="O1344" s="199" t="s">
        <v>573</v>
      </c>
      <c r="P1344" t="s">
        <v>66</v>
      </c>
      <c r="Q1344" t="s">
        <v>475</v>
      </c>
      <c r="R1344" s="185">
        <v>65548.080069230797</v>
      </c>
      <c r="S1344" s="185">
        <v>728312.000769231</v>
      </c>
      <c r="T1344" s="186">
        <v>9</v>
      </c>
    </row>
    <row r="1345" spans="1:20" x14ac:dyDescent="0.25">
      <c r="A1345" s="198"/>
      <c r="B1345">
        <v>0</v>
      </c>
      <c r="C1345">
        <v>553595617</v>
      </c>
      <c r="D1345">
        <v>613297105</v>
      </c>
      <c r="E1345">
        <v>616010809</v>
      </c>
      <c r="F1345">
        <v>616689235</v>
      </c>
      <c r="G1345" t="s">
        <v>287</v>
      </c>
      <c r="H1345" t="s">
        <v>528</v>
      </c>
      <c r="I1345" t="s">
        <v>386</v>
      </c>
      <c r="J1345" t="s">
        <v>39</v>
      </c>
      <c r="K1345" t="s">
        <v>38</v>
      </c>
      <c r="L1345" t="s">
        <v>39</v>
      </c>
      <c r="M1345" t="s">
        <v>923</v>
      </c>
      <c r="N1345" t="s">
        <v>924</v>
      </c>
      <c r="O1345" s="199" t="s">
        <v>573</v>
      </c>
      <c r="P1345" t="s">
        <v>66</v>
      </c>
      <c r="Q1345" t="s">
        <v>465</v>
      </c>
      <c r="R1345" s="185">
        <v>59991.231</v>
      </c>
      <c r="S1345" s="185">
        <v>599912.31000000006</v>
      </c>
      <c r="T1345" s="186">
        <v>6</v>
      </c>
    </row>
    <row r="1346" spans="1:20" x14ac:dyDescent="0.25">
      <c r="A1346" s="198"/>
      <c r="B1346">
        <v>0</v>
      </c>
      <c r="C1346">
        <v>553595617</v>
      </c>
      <c r="D1346">
        <v>613297105</v>
      </c>
      <c r="E1346">
        <v>616010809</v>
      </c>
      <c r="F1346">
        <v>616689235</v>
      </c>
      <c r="G1346" t="s">
        <v>287</v>
      </c>
      <c r="H1346" t="s">
        <v>528</v>
      </c>
      <c r="I1346" t="s">
        <v>386</v>
      </c>
      <c r="J1346" t="s">
        <v>39</v>
      </c>
      <c r="K1346" t="s">
        <v>38</v>
      </c>
      <c r="L1346" t="s">
        <v>39</v>
      </c>
      <c r="M1346" t="s">
        <v>923</v>
      </c>
      <c r="N1346" t="s">
        <v>924</v>
      </c>
      <c r="O1346" s="199" t="s">
        <v>573</v>
      </c>
      <c r="P1346" t="s">
        <v>66</v>
      </c>
      <c r="Q1346" t="s">
        <v>476</v>
      </c>
      <c r="R1346" s="185">
        <v>52924.925153846198</v>
      </c>
      <c r="S1346" s="185">
        <v>529249.25153846201</v>
      </c>
      <c r="T1346" s="186">
        <v>5</v>
      </c>
    </row>
    <row r="1347" spans="1:20" x14ac:dyDescent="0.25">
      <c r="A1347" s="198"/>
      <c r="B1347">
        <v>0</v>
      </c>
      <c r="C1347">
        <v>553595617</v>
      </c>
      <c r="D1347">
        <v>613297105</v>
      </c>
      <c r="E1347">
        <v>616010809</v>
      </c>
      <c r="F1347">
        <v>616689235</v>
      </c>
      <c r="G1347" t="s">
        <v>287</v>
      </c>
      <c r="H1347" t="s">
        <v>528</v>
      </c>
      <c r="I1347" t="s">
        <v>386</v>
      </c>
      <c r="J1347" t="s">
        <v>39</v>
      </c>
      <c r="K1347" t="s">
        <v>38</v>
      </c>
      <c r="L1347" t="s">
        <v>39</v>
      </c>
      <c r="M1347" t="s">
        <v>923</v>
      </c>
      <c r="N1347" t="s">
        <v>924</v>
      </c>
      <c r="O1347" s="199" t="s">
        <v>573</v>
      </c>
      <c r="P1347" t="s">
        <v>66</v>
      </c>
      <c r="Q1347" t="s">
        <v>466</v>
      </c>
      <c r="R1347" s="185">
        <v>56118.860769230901</v>
      </c>
      <c r="S1347" s="185">
        <v>374125.73846153799</v>
      </c>
      <c r="T1347" s="186">
        <v>3</v>
      </c>
    </row>
    <row r="1348" spans="1:20" x14ac:dyDescent="0.25">
      <c r="A1348" s="198"/>
      <c r="B1348">
        <v>0</v>
      </c>
      <c r="C1348">
        <v>553595617</v>
      </c>
      <c r="D1348">
        <v>613297105</v>
      </c>
      <c r="E1348">
        <v>616010809</v>
      </c>
      <c r="F1348">
        <v>616689235</v>
      </c>
      <c r="G1348" t="s">
        <v>287</v>
      </c>
      <c r="H1348" t="s">
        <v>528</v>
      </c>
      <c r="I1348" t="s">
        <v>386</v>
      </c>
      <c r="J1348" t="s">
        <v>39</v>
      </c>
      <c r="K1348" t="s">
        <v>38</v>
      </c>
      <c r="L1348" t="s">
        <v>39</v>
      </c>
      <c r="M1348" t="s">
        <v>923</v>
      </c>
      <c r="N1348" t="s">
        <v>924</v>
      </c>
      <c r="O1348" s="199" t="s">
        <v>573</v>
      </c>
      <c r="P1348" t="s">
        <v>66</v>
      </c>
      <c r="Q1348" t="s">
        <v>467</v>
      </c>
      <c r="R1348" s="185">
        <v>69462.661230769198</v>
      </c>
      <c r="S1348" s="185">
        <v>347313.30615384597</v>
      </c>
      <c r="T1348" s="186">
        <v>2</v>
      </c>
    </row>
    <row r="1349" spans="1:20" x14ac:dyDescent="0.25">
      <c r="A1349" s="198"/>
      <c r="B1349">
        <v>0</v>
      </c>
      <c r="C1349">
        <v>553595617</v>
      </c>
      <c r="D1349">
        <v>613297105</v>
      </c>
      <c r="E1349">
        <v>616010809</v>
      </c>
      <c r="F1349">
        <v>616689235</v>
      </c>
      <c r="G1349" t="s">
        <v>287</v>
      </c>
      <c r="H1349" t="s">
        <v>528</v>
      </c>
      <c r="I1349" t="s">
        <v>386</v>
      </c>
      <c r="J1349" t="s">
        <v>39</v>
      </c>
      <c r="K1349" t="s">
        <v>38</v>
      </c>
      <c r="L1349" t="s">
        <v>39</v>
      </c>
      <c r="M1349" t="s">
        <v>923</v>
      </c>
      <c r="N1349" t="s">
        <v>924</v>
      </c>
      <c r="O1349" s="199" t="s">
        <v>573</v>
      </c>
      <c r="P1349" t="s">
        <v>66</v>
      </c>
      <c r="Q1349" t="s">
        <v>468</v>
      </c>
      <c r="R1349" s="185">
        <v>45807.61</v>
      </c>
      <c r="S1349" s="185">
        <v>183230.44</v>
      </c>
      <c r="T1349" s="186">
        <v>1</v>
      </c>
    </row>
    <row r="1350" spans="1:20" x14ac:dyDescent="0.25">
      <c r="A1350" s="198"/>
      <c r="B1350">
        <v>0</v>
      </c>
      <c r="C1350">
        <v>553595617</v>
      </c>
      <c r="D1350">
        <v>613297105</v>
      </c>
      <c r="E1350">
        <v>616010809</v>
      </c>
      <c r="F1350">
        <v>618724513</v>
      </c>
      <c r="G1350" t="s">
        <v>287</v>
      </c>
      <c r="H1350" t="s">
        <v>528</v>
      </c>
      <c r="I1350" t="s">
        <v>386</v>
      </c>
      <c r="J1350" t="s">
        <v>39</v>
      </c>
      <c r="K1350" t="s">
        <v>38</v>
      </c>
      <c r="L1350" t="s">
        <v>39</v>
      </c>
      <c r="M1350" t="s">
        <v>232</v>
      </c>
      <c r="N1350" t="s">
        <v>233</v>
      </c>
      <c r="O1350" s="199" t="s">
        <v>573</v>
      </c>
      <c r="P1350" t="s">
        <v>60</v>
      </c>
      <c r="Q1350" t="s">
        <v>472</v>
      </c>
      <c r="R1350" s="185">
        <v>746606.86101153796</v>
      </c>
      <c r="S1350" s="185">
        <v>14932137.220230799</v>
      </c>
      <c r="T1350" s="186">
        <v>162</v>
      </c>
    </row>
    <row r="1351" spans="1:20" x14ac:dyDescent="0.25">
      <c r="A1351" s="198"/>
      <c r="B1351">
        <v>0</v>
      </c>
      <c r="C1351">
        <v>553595617</v>
      </c>
      <c r="D1351">
        <v>613297105</v>
      </c>
      <c r="E1351">
        <v>616010809</v>
      </c>
      <c r="F1351">
        <v>618724513</v>
      </c>
      <c r="G1351" t="s">
        <v>287</v>
      </c>
      <c r="H1351" t="s">
        <v>528</v>
      </c>
      <c r="I1351" t="s">
        <v>386</v>
      </c>
      <c r="J1351" t="s">
        <v>39</v>
      </c>
      <c r="K1351" t="s">
        <v>38</v>
      </c>
      <c r="L1351" t="s">
        <v>39</v>
      </c>
      <c r="M1351" t="s">
        <v>232</v>
      </c>
      <c r="N1351" t="s">
        <v>233</v>
      </c>
      <c r="O1351" s="199" t="s">
        <v>573</v>
      </c>
      <c r="P1351" t="s">
        <v>60</v>
      </c>
      <c r="Q1351" t="s">
        <v>477</v>
      </c>
      <c r="R1351" s="185">
        <v>8291.6334230769207</v>
      </c>
      <c r="S1351" s="185">
        <v>165832.66846153801</v>
      </c>
      <c r="T1351" s="186">
        <v>4</v>
      </c>
    </row>
    <row r="1352" spans="1:20" x14ac:dyDescent="0.25">
      <c r="A1352" s="198"/>
      <c r="B1352">
        <v>0</v>
      </c>
      <c r="C1352">
        <v>553595617</v>
      </c>
      <c r="D1352">
        <v>613297105</v>
      </c>
      <c r="E1352">
        <v>616010809</v>
      </c>
      <c r="F1352">
        <v>618724513</v>
      </c>
      <c r="G1352" t="s">
        <v>287</v>
      </c>
      <c r="H1352" t="s">
        <v>528</v>
      </c>
      <c r="I1352" t="s">
        <v>386</v>
      </c>
      <c r="J1352" t="s">
        <v>39</v>
      </c>
      <c r="K1352" t="s">
        <v>38</v>
      </c>
      <c r="L1352" t="s">
        <v>39</v>
      </c>
      <c r="M1352" t="s">
        <v>232</v>
      </c>
      <c r="N1352" t="s">
        <v>233</v>
      </c>
      <c r="O1352" s="199" t="s">
        <v>573</v>
      </c>
      <c r="P1352" t="s">
        <v>60</v>
      </c>
      <c r="Q1352" t="s">
        <v>473</v>
      </c>
      <c r="R1352" s="185">
        <v>10566.718692307701</v>
      </c>
      <c r="S1352" s="185">
        <v>211334.37384615399</v>
      </c>
      <c r="T1352" s="186">
        <v>5</v>
      </c>
    </row>
    <row r="1353" spans="1:20" x14ac:dyDescent="0.25">
      <c r="A1353" s="198"/>
      <c r="B1353">
        <v>0</v>
      </c>
      <c r="C1353">
        <v>553595617</v>
      </c>
      <c r="D1353">
        <v>613297105</v>
      </c>
      <c r="E1353">
        <v>616010809</v>
      </c>
      <c r="F1353">
        <v>618724513</v>
      </c>
      <c r="G1353" t="s">
        <v>287</v>
      </c>
      <c r="H1353" t="s">
        <v>528</v>
      </c>
      <c r="I1353" t="s">
        <v>386</v>
      </c>
      <c r="J1353" t="s">
        <v>39</v>
      </c>
      <c r="K1353" t="s">
        <v>38</v>
      </c>
      <c r="L1353" t="s">
        <v>39</v>
      </c>
      <c r="M1353" t="s">
        <v>232</v>
      </c>
      <c r="N1353" t="s">
        <v>233</v>
      </c>
      <c r="O1353" s="199" t="s">
        <v>573</v>
      </c>
      <c r="P1353" t="s">
        <v>60</v>
      </c>
      <c r="Q1353" t="s">
        <v>474</v>
      </c>
      <c r="R1353" s="185">
        <v>14819.351630769201</v>
      </c>
      <c r="S1353" s="185">
        <v>246989.193846154</v>
      </c>
      <c r="T1353" s="186">
        <v>4</v>
      </c>
    </row>
    <row r="1354" spans="1:20" x14ac:dyDescent="0.25">
      <c r="A1354" s="198"/>
      <c r="B1354">
        <v>0</v>
      </c>
      <c r="C1354">
        <v>553595617</v>
      </c>
      <c r="D1354">
        <v>613297105</v>
      </c>
      <c r="E1354">
        <v>616010809</v>
      </c>
      <c r="F1354">
        <v>618724513</v>
      </c>
      <c r="G1354" t="s">
        <v>287</v>
      </c>
      <c r="H1354" t="s">
        <v>528</v>
      </c>
      <c r="I1354" t="s">
        <v>386</v>
      </c>
      <c r="J1354" t="s">
        <v>39</v>
      </c>
      <c r="K1354" t="s">
        <v>38</v>
      </c>
      <c r="L1354" t="s">
        <v>39</v>
      </c>
      <c r="M1354" t="s">
        <v>232</v>
      </c>
      <c r="N1354" t="s">
        <v>233</v>
      </c>
      <c r="O1354" s="199" t="s">
        <v>573</v>
      </c>
      <c r="P1354" t="s">
        <v>60</v>
      </c>
      <c r="Q1354" t="s">
        <v>471</v>
      </c>
      <c r="R1354" s="185">
        <v>27658.8736615384</v>
      </c>
      <c r="S1354" s="185">
        <v>345735.92076923099</v>
      </c>
      <c r="T1354" s="186">
        <v>4</v>
      </c>
    </row>
    <row r="1355" spans="1:20" x14ac:dyDescent="0.25">
      <c r="A1355" s="198"/>
      <c r="B1355">
        <v>0</v>
      </c>
      <c r="C1355">
        <v>553595617</v>
      </c>
      <c r="D1355">
        <v>613297105</v>
      </c>
      <c r="E1355">
        <v>616010809</v>
      </c>
      <c r="F1355">
        <v>618724513</v>
      </c>
      <c r="G1355" t="s">
        <v>287</v>
      </c>
      <c r="H1355" t="s">
        <v>528</v>
      </c>
      <c r="I1355" t="s">
        <v>386</v>
      </c>
      <c r="J1355" t="s">
        <v>39</v>
      </c>
      <c r="K1355" t="s">
        <v>38</v>
      </c>
      <c r="L1355" t="s">
        <v>39</v>
      </c>
      <c r="M1355" t="s">
        <v>232</v>
      </c>
      <c r="N1355" t="s">
        <v>233</v>
      </c>
      <c r="O1355" s="199" t="s">
        <v>573</v>
      </c>
      <c r="P1355" t="s">
        <v>60</v>
      </c>
      <c r="Q1355" t="s">
        <v>475</v>
      </c>
      <c r="R1355" s="185">
        <v>86010.457825384598</v>
      </c>
      <c r="S1355" s="185">
        <v>955671.75361538504</v>
      </c>
      <c r="T1355" s="186">
        <v>11</v>
      </c>
    </row>
    <row r="1356" spans="1:20" x14ac:dyDescent="0.25">
      <c r="A1356" s="198"/>
      <c r="B1356">
        <v>0</v>
      </c>
      <c r="C1356">
        <v>553595617</v>
      </c>
      <c r="D1356">
        <v>613297105</v>
      </c>
      <c r="E1356">
        <v>616010809</v>
      </c>
      <c r="F1356">
        <v>618724513</v>
      </c>
      <c r="G1356" t="s">
        <v>287</v>
      </c>
      <c r="H1356" t="s">
        <v>528</v>
      </c>
      <c r="I1356" t="s">
        <v>386</v>
      </c>
      <c r="J1356" t="s">
        <v>39</v>
      </c>
      <c r="K1356" t="s">
        <v>38</v>
      </c>
      <c r="L1356" t="s">
        <v>39</v>
      </c>
      <c r="M1356" t="s">
        <v>232</v>
      </c>
      <c r="N1356" t="s">
        <v>233</v>
      </c>
      <c r="O1356" s="199" t="s">
        <v>573</v>
      </c>
      <c r="P1356" t="s">
        <v>60</v>
      </c>
      <c r="Q1356" t="s">
        <v>465</v>
      </c>
      <c r="R1356" s="185">
        <v>124807.692407692</v>
      </c>
      <c r="S1356" s="185">
        <v>1248076.9240769199</v>
      </c>
      <c r="T1356" s="186">
        <v>14</v>
      </c>
    </row>
    <row r="1357" spans="1:20" x14ac:dyDescent="0.25">
      <c r="A1357" s="198"/>
      <c r="B1357">
        <v>0</v>
      </c>
      <c r="C1357">
        <v>553595617</v>
      </c>
      <c r="D1357">
        <v>613297105</v>
      </c>
      <c r="E1357">
        <v>616010809</v>
      </c>
      <c r="F1357">
        <v>618724513</v>
      </c>
      <c r="G1357" t="s">
        <v>287</v>
      </c>
      <c r="H1357" t="s">
        <v>528</v>
      </c>
      <c r="I1357" t="s">
        <v>386</v>
      </c>
      <c r="J1357" t="s">
        <v>39</v>
      </c>
      <c r="K1357" t="s">
        <v>38</v>
      </c>
      <c r="L1357" t="s">
        <v>39</v>
      </c>
      <c r="M1357" t="s">
        <v>232</v>
      </c>
      <c r="N1357" t="s">
        <v>233</v>
      </c>
      <c r="O1357" s="199" t="s">
        <v>573</v>
      </c>
      <c r="P1357" t="s">
        <v>60</v>
      </c>
      <c r="Q1357" t="s">
        <v>476</v>
      </c>
      <c r="R1357" s="185">
        <v>176703.79930769201</v>
      </c>
      <c r="S1357" s="185">
        <v>1767037.99307692</v>
      </c>
      <c r="T1357" s="186">
        <v>15</v>
      </c>
    </row>
    <row r="1358" spans="1:20" x14ac:dyDescent="0.25">
      <c r="A1358" s="198"/>
      <c r="B1358">
        <v>0</v>
      </c>
      <c r="C1358">
        <v>553595617</v>
      </c>
      <c r="D1358">
        <v>613297105</v>
      </c>
      <c r="E1358">
        <v>616010809</v>
      </c>
      <c r="F1358">
        <v>618724513</v>
      </c>
      <c r="G1358" t="s">
        <v>287</v>
      </c>
      <c r="H1358" t="s">
        <v>528</v>
      </c>
      <c r="I1358" t="s">
        <v>386</v>
      </c>
      <c r="J1358" t="s">
        <v>39</v>
      </c>
      <c r="K1358" t="s">
        <v>38</v>
      </c>
      <c r="L1358" t="s">
        <v>39</v>
      </c>
      <c r="M1358" t="s">
        <v>232</v>
      </c>
      <c r="N1358" t="s">
        <v>233</v>
      </c>
      <c r="O1358" s="199" t="s">
        <v>573</v>
      </c>
      <c r="P1358" t="s">
        <v>60</v>
      </c>
      <c r="Q1358" t="s">
        <v>466</v>
      </c>
      <c r="R1358" s="185">
        <v>98615.718692307797</v>
      </c>
      <c r="S1358" s="185">
        <v>657438.12461538496</v>
      </c>
      <c r="T1358" s="186">
        <v>5</v>
      </c>
    </row>
    <row r="1359" spans="1:20" x14ac:dyDescent="0.25">
      <c r="A1359" s="198"/>
      <c r="B1359">
        <v>0</v>
      </c>
      <c r="C1359">
        <v>553595617</v>
      </c>
      <c r="D1359">
        <v>613297105</v>
      </c>
      <c r="E1359">
        <v>616010809</v>
      </c>
      <c r="F1359">
        <v>618724513</v>
      </c>
      <c r="G1359" t="s">
        <v>287</v>
      </c>
      <c r="H1359" t="s">
        <v>528</v>
      </c>
      <c r="I1359" t="s">
        <v>386</v>
      </c>
      <c r="J1359" t="s">
        <v>39</v>
      </c>
      <c r="K1359" t="s">
        <v>38</v>
      </c>
      <c r="L1359" t="s">
        <v>39</v>
      </c>
      <c r="M1359" t="s">
        <v>232</v>
      </c>
      <c r="N1359" t="s">
        <v>233</v>
      </c>
      <c r="O1359" s="199" t="s">
        <v>573</v>
      </c>
      <c r="P1359" t="s">
        <v>60</v>
      </c>
      <c r="Q1359" t="s">
        <v>467</v>
      </c>
      <c r="R1359" s="185">
        <v>61867.497230769201</v>
      </c>
      <c r="S1359" s="185">
        <v>309337.48615384602</v>
      </c>
      <c r="T1359" s="186">
        <v>2</v>
      </c>
    </row>
    <row r="1360" spans="1:20" x14ac:dyDescent="0.25">
      <c r="A1360" s="198"/>
      <c r="B1360">
        <v>0</v>
      </c>
      <c r="C1360">
        <v>553595617</v>
      </c>
      <c r="D1360">
        <v>613297105</v>
      </c>
      <c r="E1360">
        <v>616010809</v>
      </c>
      <c r="F1360">
        <v>618724513</v>
      </c>
      <c r="G1360" t="s">
        <v>287</v>
      </c>
      <c r="H1360" t="s">
        <v>528</v>
      </c>
      <c r="I1360" t="s">
        <v>386</v>
      </c>
      <c r="J1360" t="s">
        <v>39</v>
      </c>
      <c r="K1360" t="s">
        <v>38</v>
      </c>
      <c r="L1360" t="s">
        <v>39</v>
      </c>
      <c r="M1360" t="s">
        <v>232</v>
      </c>
      <c r="N1360" t="s">
        <v>233</v>
      </c>
      <c r="O1360" s="199" t="s">
        <v>573</v>
      </c>
      <c r="P1360" t="s">
        <v>66</v>
      </c>
      <c r="Q1360" t="s">
        <v>472</v>
      </c>
      <c r="R1360" s="185">
        <v>2340612.9639692302</v>
      </c>
      <c r="S1360" s="185">
        <v>46812259.279384598</v>
      </c>
      <c r="T1360" s="186">
        <v>464</v>
      </c>
    </row>
    <row r="1361" spans="1:20" x14ac:dyDescent="0.25">
      <c r="A1361" s="198"/>
      <c r="B1361">
        <v>0</v>
      </c>
      <c r="C1361">
        <v>553595617</v>
      </c>
      <c r="D1361">
        <v>613297105</v>
      </c>
      <c r="E1361">
        <v>616010809</v>
      </c>
      <c r="F1361">
        <v>618724513</v>
      </c>
      <c r="G1361" t="s">
        <v>287</v>
      </c>
      <c r="H1361" t="s">
        <v>528</v>
      </c>
      <c r="I1361" t="s">
        <v>386</v>
      </c>
      <c r="J1361" t="s">
        <v>39</v>
      </c>
      <c r="K1361" t="s">
        <v>38</v>
      </c>
      <c r="L1361" t="s">
        <v>39</v>
      </c>
      <c r="M1361" t="s">
        <v>232</v>
      </c>
      <c r="N1361" t="s">
        <v>233</v>
      </c>
      <c r="O1361" s="199" t="s">
        <v>573</v>
      </c>
      <c r="P1361" t="s">
        <v>66</v>
      </c>
      <c r="Q1361" t="s">
        <v>477</v>
      </c>
      <c r="R1361" s="185">
        <v>9686.3551153846092</v>
      </c>
      <c r="S1361" s="185">
        <v>193727.102307692</v>
      </c>
      <c r="T1361" s="186">
        <v>5</v>
      </c>
    </row>
    <row r="1362" spans="1:20" x14ac:dyDescent="0.25">
      <c r="A1362" s="198"/>
      <c r="B1362">
        <v>0</v>
      </c>
      <c r="C1362">
        <v>553595617</v>
      </c>
      <c r="D1362">
        <v>613297105</v>
      </c>
      <c r="E1362">
        <v>616010809</v>
      </c>
      <c r="F1362">
        <v>618724513</v>
      </c>
      <c r="G1362" t="s">
        <v>287</v>
      </c>
      <c r="H1362" t="s">
        <v>528</v>
      </c>
      <c r="I1362" t="s">
        <v>386</v>
      </c>
      <c r="J1362" t="s">
        <v>39</v>
      </c>
      <c r="K1362" t="s">
        <v>38</v>
      </c>
      <c r="L1362" t="s">
        <v>39</v>
      </c>
      <c r="M1362" t="s">
        <v>232</v>
      </c>
      <c r="N1362" t="s">
        <v>233</v>
      </c>
      <c r="O1362" s="199" t="s">
        <v>573</v>
      </c>
      <c r="P1362" t="s">
        <v>66</v>
      </c>
      <c r="Q1362" t="s">
        <v>473</v>
      </c>
      <c r="R1362" s="185">
        <v>18215.958576923102</v>
      </c>
      <c r="S1362" s="185">
        <v>364319.17153846199</v>
      </c>
      <c r="T1362" s="186">
        <v>9</v>
      </c>
    </row>
    <row r="1363" spans="1:20" x14ac:dyDescent="0.25">
      <c r="A1363" s="198"/>
      <c r="B1363">
        <v>0</v>
      </c>
      <c r="C1363">
        <v>553595617</v>
      </c>
      <c r="D1363">
        <v>613297105</v>
      </c>
      <c r="E1363">
        <v>616010809</v>
      </c>
      <c r="F1363">
        <v>618724513</v>
      </c>
      <c r="G1363" t="s">
        <v>287</v>
      </c>
      <c r="H1363" t="s">
        <v>528</v>
      </c>
      <c r="I1363" t="s">
        <v>386</v>
      </c>
      <c r="J1363" t="s">
        <v>39</v>
      </c>
      <c r="K1363" t="s">
        <v>38</v>
      </c>
      <c r="L1363" t="s">
        <v>39</v>
      </c>
      <c r="M1363" t="s">
        <v>232</v>
      </c>
      <c r="N1363" t="s">
        <v>233</v>
      </c>
      <c r="O1363" s="199" t="s">
        <v>573</v>
      </c>
      <c r="P1363" t="s">
        <v>66</v>
      </c>
      <c r="Q1363" t="s">
        <v>474</v>
      </c>
      <c r="R1363" s="185">
        <v>144233.93600307699</v>
      </c>
      <c r="S1363" s="185">
        <v>2403898.9333846201</v>
      </c>
      <c r="T1363" s="186">
        <v>42</v>
      </c>
    </row>
    <row r="1364" spans="1:20" x14ac:dyDescent="0.25">
      <c r="A1364" s="198"/>
      <c r="B1364">
        <v>0</v>
      </c>
      <c r="C1364">
        <v>553595617</v>
      </c>
      <c r="D1364">
        <v>613297105</v>
      </c>
      <c r="E1364">
        <v>616010809</v>
      </c>
      <c r="F1364">
        <v>618724513</v>
      </c>
      <c r="G1364" t="s">
        <v>287</v>
      </c>
      <c r="H1364" t="s">
        <v>528</v>
      </c>
      <c r="I1364" t="s">
        <v>386</v>
      </c>
      <c r="J1364" t="s">
        <v>39</v>
      </c>
      <c r="K1364" t="s">
        <v>38</v>
      </c>
      <c r="L1364" t="s">
        <v>39</v>
      </c>
      <c r="M1364" t="s">
        <v>232</v>
      </c>
      <c r="N1364" t="s">
        <v>233</v>
      </c>
      <c r="O1364" s="199" t="s">
        <v>573</v>
      </c>
      <c r="P1364" t="s">
        <v>66</v>
      </c>
      <c r="Q1364" t="s">
        <v>471</v>
      </c>
      <c r="R1364" s="185">
        <v>141367.51249230799</v>
      </c>
      <c r="S1364" s="185">
        <v>1767093.90615385</v>
      </c>
      <c r="T1364" s="186">
        <v>29</v>
      </c>
    </row>
    <row r="1365" spans="1:20" x14ac:dyDescent="0.25">
      <c r="A1365" s="198"/>
      <c r="B1365">
        <v>0</v>
      </c>
      <c r="C1365">
        <v>553595617</v>
      </c>
      <c r="D1365">
        <v>613297105</v>
      </c>
      <c r="E1365">
        <v>616010809</v>
      </c>
      <c r="F1365">
        <v>618724513</v>
      </c>
      <c r="G1365" t="s">
        <v>287</v>
      </c>
      <c r="H1365" t="s">
        <v>528</v>
      </c>
      <c r="I1365" t="s">
        <v>386</v>
      </c>
      <c r="J1365" t="s">
        <v>39</v>
      </c>
      <c r="K1365" t="s">
        <v>38</v>
      </c>
      <c r="L1365" t="s">
        <v>39</v>
      </c>
      <c r="M1365" t="s">
        <v>232</v>
      </c>
      <c r="N1365" t="s">
        <v>233</v>
      </c>
      <c r="O1365" s="199" t="s">
        <v>573</v>
      </c>
      <c r="P1365" t="s">
        <v>66</v>
      </c>
      <c r="Q1365" t="s">
        <v>475</v>
      </c>
      <c r="R1365" s="185">
        <v>319883.975176154</v>
      </c>
      <c r="S1365" s="185">
        <v>3554266.39084615</v>
      </c>
      <c r="T1365" s="186">
        <v>45</v>
      </c>
    </row>
    <row r="1366" spans="1:20" x14ac:dyDescent="0.25">
      <c r="A1366" s="198"/>
      <c r="B1366">
        <v>0</v>
      </c>
      <c r="C1366">
        <v>553595617</v>
      </c>
      <c r="D1366">
        <v>613297105</v>
      </c>
      <c r="E1366">
        <v>616010809</v>
      </c>
      <c r="F1366">
        <v>618724513</v>
      </c>
      <c r="G1366" t="s">
        <v>287</v>
      </c>
      <c r="H1366" t="s">
        <v>528</v>
      </c>
      <c r="I1366" t="s">
        <v>386</v>
      </c>
      <c r="J1366" t="s">
        <v>39</v>
      </c>
      <c r="K1366" t="s">
        <v>38</v>
      </c>
      <c r="L1366" t="s">
        <v>39</v>
      </c>
      <c r="M1366" t="s">
        <v>232</v>
      </c>
      <c r="N1366" t="s">
        <v>233</v>
      </c>
      <c r="O1366" s="199" t="s">
        <v>573</v>
      </c>
      <c r="P1366" t="s">
        <v>66</v>
      </c>
      <c r="Q1366" t="s">
        <v>465</v>
      </c>
      <c r="R1366" s="185">
        <v>653654.42721538502</v>
      </c>
      <c r="S1366" s="185">
        <v>6536544.2721538497</v>
      </c>
      <c r="T1366" s="186">
        <v>66</v>
      </c>
    </row>
    <row r="1367" spans="1:20" x14ac:dyDescent="0.25">
      <c r="A1367" s="198"/>
      <c r="B1367">
        <v>0</v>
      </c>
      <c r="C1367">
        <v>553595617</v>
      </c>
      <c r="D1367">
        <v>613297105</v>
      </c>
      <c r="E1367">
        <v>616010809</v>
      </c>
      <c r="F1367">
        <v>618724513</v>
      </c>
      <c r="G1367" t="s">
        <v>287</v>
      </c>
      <c r="H1367" t="s">
        <v>528</v>
      </c>
      <c r="I1367" t="s">
        <v>386</v>
      </c>
      <c r="J1367" t="s">
        <v>39</v>
      </c>
      <c r="K1367" t="s">
        <v>38</v>
      </c>
      <c r="L1367" t="s">
        <v>39</v>
      </c>
      <c r="M1367" t="s">
        <v>232</v>
      </c>
      <c r="N1367" t="s">
        <v>233</v>
      </c>
      <c r="O1367" s="199" t="s">
        <v>573</v>
      </c>
      <c r="P1367" t="s">
        <v>66</v>
      </c>
      <c r="Q1367" t="s">
        <v>476</v>
      </c>
      <c r="R1367" s="185">
        <v>540439.88183076901</v>
      </c>
      <c r="S1367" s="185">
        <v>5404398.8183076903</v>
      </c>
      <c r="T1367" s="186">
        <v>48</v>
      </c>
    </row>
    <row r="1368" spans="1:20" x14ac:dyDescent="0.25">
      <c r="A1368" s="198"/>
      <c r="B1368">
        <v>0</v>
      </c>
      <c r="C1368">
        <v>553595617</v>
      </c>
      <c r="D1368">
        <v>613297105</v>
      </c>
      <c r="E1368">
        <v>616010809</v>
      </c>
      <c r="F1368">
        <v>618724513</v>
      </c>
      <c r="G1368" t="s">
        <v>287</v>
      </c>
      <c r="H1368" t="s">
        <v>528</v>
      </c>
      <c r="I1368" t="s">
        <v>386</v>
      </c>
      <c r="J1368" t="s">
        <v>39</v>
      </c>
      <c r="K1368" t="s">
        <v>38</v>
      </c>
      <c r="L1368" t="s">
        <v>39</v>
      </c>
      <c r="M1368" t="s">
        <v>232</v>
      </c>
      <c r="N1368" t="s">
        <v>233</v>
      </c>
      <c r="O1368" s="199" t="s">
        <v>573</v>
      </c>
      <c r="P1368" t="s">
        <v>66</v>
      </c>
      <c r="Q1368" t="s">
        <v>466</v>
      </c>
      <c r="R1368" s="185">
        <v>152894.33076923099</v>
      </c>
      <c r="S1368" s="185">
        <v>1019295.53846154</v>
      </c>
      <c r="T1368" s="186">
        <v>8</v>
      </c>
    </row>
    <row r="1369" spans="1:20" x14ac:dyDescent="0.25">
      <c r="A1369" s="198"/>
      <c r="B1369">
        <v>0</v>
      </c>
      <c r="C1369">
        <v>553595617</v>
      </c>
      <c r="D1369">
        <v>613297105</v>
      </c>
      <c r="E1369">
        <v>616010809</v>
      </c>
      <c r="F1369">
        <v>618724513</v>
      </c>
      <c r="G1369" t="s">
        <v>287</v>
      </c>
      <c r="H1369" t="s">
        <v>528</v>
      </c>
      <c r="I1369" t="s">
        <v>386</v>
      </c>
      <c r="J1369" t="s">
        <v>39</v>
      </c>
      <c r="K1369" t="s">
        <v>38</v>
      </c>
      <c r="L1369" t="s">
        <v>39</v>
      </c>
      <c r="M1369" t="s">
        <v>232</v>
      </c>
      <c r="N1369" t="s">
        <v>233</v>
      </c>
      <c r="O1369" s="199" t="s">
        <v>573</v>
      </c>
      <c r="P1369" t="s">
        <v>66</v>
      </c>
      <c r="Q1369" t="s">
        <v>467</v>
      </c>
      <c r="R1369" s="185">
        <v>95395.847384615394</v>
      </c>
      <c r="S1369" s="185">
        <v>476979.23692307703</v>
      </c>
      <c r="T1369" s="186">
        <v>3</v>
      </c>
    </row>
    <row r="1370" spans="1:20" x14ac:dyDescent="0.25">
      <c r="A1370" s="198"/>
      <c r="B1370">
        <v>0</v>
      </c>
      <c r="C1370">
        <v>553595617</v>
      </c>
      <c r="D1370">
        <v>613297105</v>
      </c>
      <c r="E1370">
        <v>616010809</v>
      </c>
      <c r="F1370">
        <v>618724513</v>
      </c>
      <c r="G1370" t="s">
        <v>287</v>
      </c>
      <c r="H1370" t="s">
        <v>528</v>
      </c>
      <c r="I1370" t="s">
        <v>386</v>
      </c>
      <c r="J1370" t="s">
        <v>39</v>
      </c>
      <c r="K1370" t="s">
        <v>38</v>
      </c>
      <c r="L1370" t="s">
        <v>39</v>
      </c>
      <c r="M1370" t="s">
        <v>232</v>
      </c>
      <c r="N1370" t="s">
        <v>233</v>
      </c>
      <c r="O1370" s="199" t="s">
        <v>573</v>
      </c>
      <c r="P1370" t="s">
        <v>66</v>
      </c>
      <c r="Q1370" t="s">
        <v>468</v>
      </c>
      <c r="R1370" s="185">
        <v>189044.900769231</v>
      </c>
      <c r="S1370" s="185">
        <v>756179.60307692306</v>
      </c>
      <c r="T1370" s="186">
        <v>4</v>
      </c>
    </row>
    <row r="1371" spans="1:20" x14ac:dyDescent="0.25">
      <c r="A1371" s="198"/>
      <c r="B1371">
        <v>0</v>
      </c>
      <c r="C1371">
        <v>553595617</v>
      </c>
      <c r="D1371">
        <v>613297105</v>
      </c>
      <c r="E1371">
        <v>616010809</v>
      </c>
      <c r="F1371">
        <v>618724513</v>
      </c>
      <c r="G1371" t="s">
        <v>287</v>
      </c>
      <c r="H1371" t="s">
        <v>528</v>
      </c>
      <c r="I1371" t="s">
        <v>386</v>
      </c>
      <c r="J1371" t="s">
        <v>39</v>
      </c>
      <c r="K1371" t="s">
        <v>38</v>
      </c>
      <c r="L1371" t="s">
        <v>39</v>
      </c>
      <c r="M1371" t="s">
        <v>232</v>
      </c>
      <c r="N1371" t="s">
        <v>233</v>
      </c>
      <c r="O1371" s="199" t="s">
        <v>573</v>
      </c>
      <c r="P1371" t="s">
        <v>66</v>
      </c>
      <c r="Q1371" t="s">
        <v>469</v>
      </c>
      <c r="R1371" s="185">
        <v>84742.303692307803</v>
      </c>
      <c r="S1371" s="185">
        <v>242120.86769230801</v>
      </c>
      <c r="T1371" s="186">
        <v>1</v>
      </c>
    </row>
    <row r="1372" spans="1:20" x14ac:dyDescent="0.25">
      <c r="A1372" s="198"/>
      <c r="B1372">
        <v>0</v>
      </c>
      <c r="C1372">
        <v>553595617</v>
      </c>
      <c r="D1372">
        <v>613297105</v>
      </c>
      <c r="E1372">
        <v>616010809</v>
      </c>
      <c r="F1372">
        <v>659430073</v>
      </c>
      <c r="G1372" t="s">
        <v>287</v>
      </c>
      <c r="H1372" t="s">
        <v>528</v>
      </c>
      <c r="I1372" t="s">
        <v>386</v>
      </c>
      <c r="J1372" t="s">
        <v>39</v>
      </c>
      <c r="K1372" t="s">
        <v>38</v>
      </c>
      <c r="L1372" t="s">
        <v>39</v>
      </c>
      <c r="M1372" t="s">
        <v>234</v>
      </c>
      <c r="N1372" t="s">
        <v>235</v>
      </c>
      <c r="O1372" s="199" t="s">
        <v>573</v>
      </c>
      <c r="P1372" t="s">
        <v>60</v>
      </c>
      <c r="Q1372" t="s">
        <v>471</v>
      </c>
      <c r="R1372" s="185">
        <v>6167.8317538461497</v>
      </c>
      <c r="S1372" s="185">
        <v>77097.8969230769</v>
      </c>
      <c r="T1372" s="186">
        <v>1</v>
      </c>
    </row>
    <row r="1373" spans="1:20" x14ac:dyDescent="0.25">
      <c r="A1373" s="198"/>
      <c r="B1373">
        <v>0</v>
      </c>
      <c r="C1373">
        <v>553595617</v>
      </c>
      <c r="D1373">
        <v>613297105</v>
      </c>
      <c r="E1373">
        <v>616010809</v>
      </c>
      <c r="F1373">
        <v>659430073</v>
      </c>
      <c r="G1373" t="s">
        <v>287</v>
      </c>
      <c r="H1373" t="s">
        <v>528</v>
      </c>
      <c r="I1373" t="s">
        <v>386</v>
      </c>
      <c r="J1373" t="s">
        <v>39</v>
      </c>
      <c r="K1373" t="s">
        <v>38</v>
      </c>
      <c r="L1373" t="s">
        <v>39</v>
      </c>
      <c r="M1373" t="s">
        <v>234</v>
      </c>
      <c r="N1373" t="s">
        <v>235</v>
      </c>
      <c r="O1373" s="199" t="s">
        <v>573</v>
      </c>
      <c r="P1373" t="s">
        <v>60</v>
      </c>
      <c r="Q1373" t="s">
        <v>475</v>
      </c>
      <c r="R1373" s="185">
        <v>9031.4016646153505</v>
      </c>
      <c r="S1373" s="185">
        <v>100348.907384615</v>
      </c>
      <c r="T1373" s="186">
        <v>1</v>
      </c>
    </row>
    <row r="1374" spans="1:20" x14ac:dyDescent="0.25">
      <c r="A1374" s="198"/>
      <c r="B1374">
        <v>0</v>
      </c>
      <c r="C1374">
        <v>553595617</v>
      </c>
      <c r="D1374">
        <v>613297105</v>
      </c>
      <c r="E1374">
        <v>616010809</v>
      </c>
      <c r="F1374">
        <v>659430073</v>
      </c>
      <c r="G1374" t="s">
        <v>287</v>
      </c>
      <c r="H1374" t="s">
        <v>528</v>
      </c>
      <c r="I1374" t="s">
        <v>386</v>
      </c>
      <c r="J1374" t="s">
        <v>39</v>
      </c>
      <c r="K1374" t="s">
        <v>38</v>
      </c>
      <c r="L1374" t="s">
        <v>39</v>
      </c>
      <c r="M1374" t="s">
        <v>234</v>
      </c>
      <c r="N1374" t="s">
        <v>235</v>
      </c>
      <c r="O1374" s="199" t="s">
        <v>573</v>
      </c>
      <c r="P1374" t="s">
        <v>60</v>
      </c>
      <c r="Q1374" t="s">
        <v>465</v>
      </c>
      <c r="R1374" s="185">
        <v>6336.04</v>
      </c>
      <c r="S1374" s="185">
        <v>63360.4</v>
      </c>
      <c r="T1374" s="186">
        <v>1</v>
      </c>
    </row>
    <row r="1375" spans="1:20" x14ac:dyDescent="0.25">
      <c r="A1375" s="198"/>
      <c r="B1375">
        <v>0</v>
      </c>
      <c r="C1375">
        <v>553595617</v>
      </c>
      <c r="D1375">
        <v>613297105</v>
      </c>
      <c r="E1375">
        <v>616010809</v>
      </c>
      <c r="F1375">
        <v>659430073</v>
      </c>
      <c r="G1375" t="s">
        <v>287</v>
      </c>
      <c r="H1375" t="s">
        <v>528</v>
      </c>
      <c r="I1375" t="s">
        <v>386</v>
      </c>
      <c r="J1375" t="s">
        <v>39</v>
      </c>
      <c r="K1375" t="s">
        <v>38</v>
      </c>
      <c r="L1375" t="s">
        <v>39</v>
      </c>
      <c r="M1375" t="s">
        <v>234</v>
      </c>
      <c r="N1375" t="s">
        <v>235</v>
      </c>
      <c r="O1375" s="199" t="s">
        <v>573</v>
      </c>
      <c r="P1375" t="s">
        <v>60</v>
      </c>
      <c r="Q1375" t="s">
        <v>476</v>
      </c>
      <c r="R1375" s="185">
        <v>10961.7484615385</v>
      </c>
      <c r="S1375" s="185">
        <v>109617.48461538499</v>
      </c>
      <c r="T1375" s="186">
        <v>1</v>
      </c>
    </row>
    <row r="1376" spans="1:20" x14ac:dyDescent="0.25">
      <c r="A1376" s="198"/>
      <c r="B1376">
        <v>0</v>
      </c>
      <c r="C1376">
        <v>553595617</v>
      </c>
      <c r="D1376">
        <v>613297105</v>
      </c>
      <c r="E1376">
        <v>616010809</v>
      </c>
      <c r="F1376">
        <v>659430073</v>
      </c>
      <c r="G1376" t="s">
        <v>287</v>
      </c>
      <c r="H1376" t="s">
        <v>528</v>
      </c>
      <c r="I1376" t="s">
        <v>386</v>
      </c>
      <c r="J1376" t="s">
        <v>39</v>
      </c>
      <c r="K1376" t="s">
        <v>38</v>
      </c>
      <c r="L1376" t="s">
        <v>39</v>
      </c>
      <c r="M1376" t="s">
        <v>234</v>
      </c>
      <c r="N1376" t="s">
        <v>235</v>
      </c>
      <c r="O1376" s="199" t="s">
        <v>573</v>
      </c>
      <c r="P1376" t="s">
        <v>60</v>
      </c>
      <c r="Q1376" t="s">
        <v>466</v>
      </c>
      <c r="R1376" s="185">
        <v>34406.5955769231</v>
      </c>
      <c r="S1376" s="185">
        <v>229377.30384615401</v>
      </c>
      <c r="T1376" s="186">
        <v>2</v>
      </c>
    </row>
    <row r="1377" spans="1:20" x14ac:dyDescent="0.25">
      <c r="A1377" s="198"/>
      <c r="B1377">
        <v>0</v>
      </c>
      <c r="C1377">
        <v>553595617</v>
      </c>
      <c r="D1377">
        <v>613297105</v>
      </c>
      <c r="E1377">
        <v>616010809</v>
      </c>
      <c r="F1377">
        <v>659430073</v>
      </c>
      <c r="G1377" t="s">
        <v>287</v>
      </c>
      <c r="H1377" t="s">
        <v>528</v>
      </c>
      <c r="I1377" t="s">
        <v>386</v>
      </c>
      <c r="J1377" t="s">
        <v>39</v>
      </c>
      <c r="K1377" t="s">
        <v>38</v>
      </c>
      <c r="L1377" t="s">
        <v>39</v>
      </c>
      <c r="M1377" t="s">
        <v>234</v>
      </c>
      <c r="N1377" t="s">
        <v>235</v>
      </c>
      <c r="O1377" s="199" t="s">
        <v>573</v>
      </c>
      <c r="P1377" t="s">
        <v>60</v>
      </c>
      <c r="Q1377" t="s">
        <v>467</v>
      </c>
      <c r="R1377" s="185">
        <v>35198.881230769199</v>
      </c>
      <c r="S1377" s="185">
        <v>175994.40615384601</v>
      </c>
      <c r="T1377" s="186">
        <v>1</v>
      </c>
    </row>
    <row r="1378" spans="1:20" x14ac:dyDescent="0.25">
      <c r="A1378" s="198"/>
      <c r="B1378">
        <v>0</v>
      </c>
      <c r="C1378">
        <v>553595617</v>
      </c>
      <c r="D1378">
        <v>613297105</v>
      </c>
      <c r="E1378">
        <v>616010809</v>
      </c>
      <c r="F1378">
        <v>659430073</v>
      </c>
      <c r="G1378" t="s">
        <v>287</v>
      </c>
      <c r="H1378" t="s">
        <v>528</v>
      </c>
      <c r="I1378" t="s">
        <v>386</v>
      </c>
      <c r="J1378" t="s">
        <v>39</v>
      </c>
      <c r="K1378" t="s">
        <v>38</v>
      </c>
      <c r="L1378" t="s">
        <v>39</v>
      </c>
      <c r="M1378" t="s">
        <v>234</v>
      </c>
      <c r="N1378" t="s">
        <v>235</v>
      </c>
      <c r="O1378" s="199" t="s">
        <v>573</v>
      </c>
      <c r="P1378" t="s">
        <v>66</v>
      </c>
      <c r="Q1378" t="s">
        <v>471</v>
      </c>
      <c r="R1378" s="185">
        <v>26771.0319384615</v>
      </c>
      <c r="S1378" s="185">
        <v>334637.89923076902</v>
      </c>
      <c r="T1378" s="186">
        <v>5</v>
      </c>
    </row>
    <row r="1379" spans="1:20" x14ac:dyDescent="0.25">
      <c r="A1379" s="198"/>
      <c r="B1379">
        <v>0</v>
      </c>
      <c r="C1379">
        <v>553595617</v>
      </c>
      <c r="D1379">
        <v>613297105</v>
      </c>
      <c r="E1379">
        <v>616010809</v>
      </c>
      <c r="F1379">
        <v>659430073</v>
      </c>
      <c r="G1379" t="s">
        <v>287</v>
      </c>
      <c r="H1379" t="s">
        <v>528</v>
      </c>
      <c r="I1379" t="s">
        <v>386</v>
      </c>
      <c r="J1379" t="s">
        <v>39</v>
      </c>
      <c r="K1379" t="s">
        <v>38</v>
      </c>
      <c r="L1379" t="s">
        <v>39</v>
      </c>
      <c r="M1379" t="s">
        <v>234</v>
      </c>
      <c r="N1379" t="s">
        <v>235</v>
      </c>
      <c r="O1379" s="199" t="s">
        <v>573</v>
      </c>
      <c r="P1379" t="s">
        <v>66</v>
      </c>
      <c r="Q1379" t="s">
        <v>475</v>
      </c>
      <c r="R1379" s="185">
        <v>36839.932476923103</v>
      </c>
      <c r="S1379" s="185">
        <v>409332.58307692298</v>
      </c>
      <c r="T1379" s="186">
        <v>5</v>
      </c>
    </row>
    <row r="1380" spans="1:20" x14ac:dyDescent="0.25">
      <c r="A1380" s="198"/>
      <c r="B1380">
        <v>0</v>
      </c>
      <c r="C1380">
        <v>553595617</v>
      </c>
      <c r="D1380">
        <v>613297105</v>
      </c>
      <c r="E1380">
        <v>616010809</v>
      </c>
      <c r="F1380">
        <v>659430073</v>
      </c>
      <c r="G1380" t="s">
        <v>287</v>
      </c>
      <c r="H1380" t="s">
        <v>528</v>
      </c>
      <c r="I1380" t="s">
        <v>386</v>
      </c>
      <c r="J1380" t="s">
        <v>39</v>
      </c>
      <c r="K1380" t="s">
        <v>38</v>
      </c>
      <c r="L1380" t="s">
        <v>39</v>
      </c>
      <c r="M1380" t="s">
        <v>234</v>
      </c>
      <c r="N1380" t="s">
        <v>235</v>
      </c>
      <c r="O1380" s="199" t="s">
        <v>573</v>
      </c>
      <c r="P1380" t="s">
        <v>66</v>
      </c>
      <c r="Q1380" t="s">
        <v>465</v>
      </c>
      <c r="R1380" s="185">
        <v>86582.363692307597</v>
      </c>
      <c r="S1380" s="185">
        <v>865823.63692307705</v>
      </c>
      <c r="T1380" s="186">
        <v>9</v>
      </c>
    </row>
    <row r="1381" spans="1:20" x14ac:dyDescent="0.25">
      <c r="A1381" s="198"/>
      <c r="B1381">
        <v>0</v>
      </c>
      <c r="C1381">
        <v>553595617</v>
      </c>
      <c r="D1381">
        <v>613297105</v>
      </c>
      <c r="E1381">
        <v>616010809</v>
      </c>
      <c r="F1381">
        <v>659430073</v>
      </c>
      <c r="G1381" t="s">
        <v>287</v>
      </c>
      <c r="H1381" t="s">
        <v>528</v>
      </c>
      <c r="I1381" t="s">
        <v>386</v>
      </c>
      <c r="J1381" t="s">
        <v>39</v>
      </c>
      <c r="K1381" t="s">
        <v>38</v>
      </c>
      <c r="L1381" t="s">
        <v>39</v>
      </c>
      <c r="M1381" t="s">
        <v>234</v>
      </c>
      <c r="N1381" t="s">
        <v>235</v>
      </c>
      <c r="O1381" s="199" t="s">
        <v>573</v>
      </c>
      <c r="P1381" t="s">
        <v>66</v>
      </c>
      <c r="Q1381" t="s">
        <v>476</v>
      </c>
      <c r="R1381" s="185">
        <v>58131.466307692303</v>
      </c>
      <c r="S1381" s="185">
        <v>581314.663076923</v>
      </c>
      <c r="T1381" s="186">
        <v>5</v>
      </c>
    </row>
    <row r="1382" spans="1:20" x14ac:dyDescent="0.25">
      <c r="A1382" s="198"/>
      <c r="B1382">
        <v>0</v>
      </c>
      <c r="C1382">
        <v>553595617</v>
      </c>
      <c r="D1382">
        <v>613297105</v>
      </c>
      <c r="E1382">
        <v>616010809</v>
      </c>
      <c r="F1382">
        <v>659430073</v>
      </c>
      <c r="G1382" t="s">
        <v>287</v>
      </c>
      <c r="H1382" t="s">
        <v>528</v>
      </c>
      <c r="I1382" t="s">
        <v>386</v>
      </c>
      <c r="J1382" t="s">
        <v>39</v>
      </c>
      <c r="K1382" t="s">
        <v>38</v>
      </c>
      <c r="L1382" t="s">
        <v>39</v>
      </c>
      <c r="M1382" t="s">
        <v>234</v>
      </c>
      <c r="N1382" t="s">
        <v>235</v>
      </c>
      <c r="O1382" s="199" t="s">
        <v>573</v>
      </c>
      <c r="P1382" t="s">
        <v>66</v>
      </c>
      <c r="Q1382" t="s">
        <v>466</v>
      </c>
      <c r="R1382" s="185">
        <v>108619.403192308</v>
      </c>
      <c r="S1382" s="185">
        <v>724129.35461538495</v>
      </c>
      <c r="T1382" s="186">
        <v>7</v>
      </c>
    </row>
    <row r="1383" spans="1:20" x14ac:dyDescent="0.25">
      <c r="A1383" s="198"/>
      <c r="B1383">
        <v>0</v>
      </c>
      <c r="C1383">
        <v>553595617</v>
      </c>
      <c r="D1383">
        <v>613297105</v>
      </c>
      <c r="E1383">
        <v>616010809</v>
      </c>
      <c r="F1383">
        <v>659430073</v>
      </c>
      <c r="G1383" t="s">
        <v>287</v>
      </c>
      <c r="H1383" t="s">
        <v>528</v>
      </c>
      <c r="I1383" t="s">
        <v>386</v>
      </c>
      <c r="J1383" t="s">
        <v>39</v>
      </c>
      <c r="K1383" t="s">
        <v>38</v>
      </c>
      <c r="L1383" t="s">
        <v>39</v>
      </c>
      <c r="M1383" t="s">
        <v>234</v>
      </c>
      <c r="N1383" t="s">
        <v>235</v>
      </c>
      <c r="O1383" s="199" t="s">
        <v>573</v>
      </c>
      <c r="P1383" t="s">
        <v>66</v>
      </c>
      <c r="Q1383" t="s">
        <v>467</v>
      </c>
      <c r="R1383" s="185">
        <v>219506.457692308</v>
      </c>
      <c r="S1383" s="185">
        <v>1097532.2884615399</v>
      </c>
      <c r="T1383" s="186">
        <v>8</v>
      </c>
    </row>
    <row r="1384" spans="1:20" x14ac:dyDescent="0.25">
      <c r="A1384" s="198"/>
      <c r="B1384">
        <v>0</v>
      </c>
      <c r="C1384">
        <v>553595617</v>
      </c>
      <c r="D1384">
        <v>613297105</v>
      </c>
      <c r="E1384">
        <v>616010809</v>
      </c>
      <c r="F1384">
        <v>659430073</v>
      </c>
      <c r="G1384" t="s">
        <v>287</v>
      </c>
      <c r="H1384" t="s">
        <v>528</v>
      </c>
      <c r="I1384" t="s">
        <v>386</v>
      </c>
      <c r="J1384" t="s">
        <v>39</v>
      </c>
      <c r="K1384" t="s">
        <v>38</v>
      </c>
      <c r="L1384" t="s">
        <v>39</v>
      </c>
      <c r="M1384" t="s">
        <v>234</v>
      </c>
      <c r="N1384" t="s">
        <v>235</v>
      </c>
      <c r="O1384" s="199" t="s">
        <v>573</v>
      </c>
      <c r="P1384" t="s">
        <v>66</v>
      </c>
      <c r="Q1384" t="s">
        <v>468</v>
      </c>
      <c r="R1384" s="185">
        <v>44342.308461538501</v>
      </c>
      <c r="S1384" s="185">
        <v>177369.23384615401</v>
      </c>
      <c r="T1384" s="186">
        <v>1</v>
      </c>
    </row>
    <row r="1385" spans="1:20" x14ac:dyDescent="0.25">
      <c r="A1385" s="198"/>
      <c r="B1385">
        <v>0</v>
      </c>
      <c r="C1385">
        <v>553595617</v>
      </c>
      <c r="D1385">
        <v>613297105</v>
      </c>
      <c r="E1385">
        <v>616010809</v>
      </c>
      <c r="F1385">
        <v>659430073</v>
      </c>
      <c r="G1385" t="s">
        <v>287</v>
      </c>
      <c r="H1385" t="s">
        <v>528</v>
      </c>
      <c r="I1385" t="s">
        <v>386</v>
      </c>
      <c r="J1385" t="s">
        <v>39</v>
      </c>
      <c r="K1385" t="s">
        <v>38</v>
      </c>
      <c r="L1385" t="s">
        <v>39</v>
      </c>
      <c r="M1385" t="s">
        <v>234</v>
      </c>
      <c r="N1385" t="s">
        <v>235</v>
      </c>
      <c r="O1385" s="199" t="s">
        <v>573</v>
      </c>
      <c r="P1385" t="s">
        <v>66</v>
      </c>
      <c r="Q1385" t="s">
        <v>478</v>
      </c>
      <c r="R1385" s="185">
        <v>70520.652230769294</v>
      </c>
      <c r="S1385" s="185">
        <v>235068.840769231</v>
      </c>
      <c r="T1385" s="186">
        <v>1</v>
      </c>
    </row>
    <row r="1386" spans="1:20" x14ac:dyDescent="0.25">
      <c r="A1386" s="198"/>
      <c r="B1386">
        <v>0</v>
      </c>
      <c r="C1386">
        <v>553595617</v>
      </c>
      <c r="D1386">
        <v>613297105</v>
      </c>
      <c r="E1386">
        <v>616010809</v>
      </c>
      <c r="F1386">
        <v>664857481</v>
      </c>
      <c r="G1386" t="s">
        <v>287</v>
      </c>
      <c r="H1386" t="s">
        <v>528</v>
      </c>
      <c r="I1386" t="s">
        <v>386</v>
      </c>
      <c r="J1386" t="s">
        <v>39</v>
      </c>
      <c r="K1386" t="s">
        <v>38</v>
      </c>
      <c r="L1386" t="s">
        <v>39</v>
      </c>
      <c r="M1386" t="s">
        <v>236</v>
      </c>
      <c r="N1386" t="s">
        <v>237</v>
      </c>
      <c r="O1386" s="199" t="s">
        <v>573</v>
      </c>
      <c r="P1386" t="s">
        <v>66</v>
      </c>
      <c r="Q1386" t="s">
        <v>473</v>
      </c>
      <c r="R1386" s="185">
        <v>16842.419834615401</v>
      </c>
      <c r="S1386" s="185">
        <v>336848.39669230802</v>
      </c>
      <c r="T1386" s="186">
        <v>7</v>
      </c>
    </row>
    <row r="1387" spans="1:20" x14ac:dyDescent="0.25">
      <c r="A1387" s="198"/>
      <c r="B1387">
        <v>0</v>
      </c>
      <c r="C1387">
        <v>553595617</v>
      </c>
      <c r="D1387">
        <v>613297105</v>
      </c>
      <c r="E1387">
        <v>616010809</v>
      </c>
      <c r="F1387">
        <v>664857481</v>
      </c>
      <c r="G1387" t="s">
        <v>287</v>
      </c>
      <c r="H1387" t="s">
        <v>528</v>
      </c>
      <c r="I1387" t="s">
        <v>386</v>
      </c>
      <c r="J1387" t="s">
        <v>39</v>
      </c>
      <c r="K1387" t="s">
        <v>38</v>
      </c>
      <c r="L1387" t="s">
        <v>39</v>
      </c>
      <c r="M1387" t="s">
        <v>236</v>
      </c>
      <c r="N1387" t="s">
        <v>237</v>
      </c>
      <c r="O1387" s="199" t="s">
        <v>573</v>
      </c>
      <c r="P1387" t="s">
        <v>66</v>
      </c>
      <c r="Q1387" t="s">
        <v>474</v>
      </c>
      <c r="R1387" s="185">
        <v>25921.992369230698</v>
      </c>
      <c r="S1387" s="185">
        <v>432033.206153846</v>
      </c>
      <c r="T1387" s="186">
        <v>8</v>
      </c>
    </row>
    <row r="1388" spans="1:20" x14ac:dyDescent="0.25">
      <c r="A1388" s="198"/>
      <c r="B1388">
        <v>0</v>
      </c>
      <c r="C1388">
        <v>553595617</v>
      </c>
      <c r="D1388">
        <v>613297105</v>
      </c>
      <c r="E1388">
        <v>616010809</v>
      </c>
      <c r="F1388">
        <v>664857481</v>
      </c>
      <c r="G1388" t="s">
        <v>287</v>
      </c>
      <c r="H1388" t="s">
        <v>528</v>
      </c>
      <c r="I1388" t="s">
        <v>386</v>
      </c>
      <c r="J1388" t="s">
        <v>39</v>
      </c>
      <c r="K1388" t="s">
        <v>38</v>
      </c>
      <c r="L1388" t="s">
        <v>39</v>
      </c>
      <c r="M1388" t="s">
        <v>236</v>
      </c>
      <c r="N1388" t="s">
        <v>237</v>
      </c>
      <c r="O1388" s="199" t="s">
        <v>573</v>
      </c>
      <c r="P1388" t="s">
        <v>66</v>
      </c>
      <c r="Q1388" t="s">
        <v>471</v>
      </c>
      <c r="R1388" s="185">
        <v>25692.6645538462</v>
      </c>
      <c r="S1388" s="185">
        <v>321158.30692307698</v>
      </c>
      <c r="T1388" s="186">
        <v>5</v>
      </c>
    </row>
    <row r="1389" spans="1:20" x14ac:dyDescent="0.25">
      <c r="A1389" s="198"/>
      <c r="B1389">
        <v>0</v>
      </c>
      <c r="C1389">
        <v>553595617</v>
      </c>
      <c r="D1389">
        <v>613297105</v>
      </c>
      <c r="E1389">
        <v>616010809</v>
      </c>
      <c r="F1389">
        <v>664857481</v>
      </c>
      <c r="G1389" t="s">
        <v>287</v>
      </c>
      <c r="H1389" t="s">
        <v>528</v>
      </c>
      <c r="I1389" t="s">
        <v>386</v>
      </c>
      <c r="J1389" t="s">
        <v>39</v>
      </c>
      <c r="K1389" t="s">
        <v>38</v>
      </c>
      <c r="L1389" t="s">
        <v>39</v>
      </c>
      <c r="M1389" t="s">
        <v>236</v>
      </c>
      <c r="N1389" t="s">
        <v>237</v>
      </c>
      <c r="O1389" s="199" t="s">
        <v>573</v>
      </c>
      <c r="P1389" t="s">
        <v>66</v>
      </c>
      <c r="Q1389" t="s">
        <v>465</v>
      </c>
      <c r="R1389" s="185">
        <v>35622.077846153901</v>
      </c>
      <c r="S1389" s="185">
        <v>356220.77846153802</v>
      </c>
      <c r="T1389" s="186">
        <v>4</v>
      </c>
    </row>
    <row r="1390" spans="1:20" x14ac:dyDescent="0.25">
      <c r="A1390" s="198"/>
      <c r="B1390">
        <v>0</v>
      </c>
      <c r="C1390">
        <v>553595617</v>
      </c>
      <c r="D1390">
        <v>613297105</v>
      </c>
      <c r="E1390">
        <v>616010809</v>
      </c>
      <c r="F1390">
        <v>664857481</v>
      </c>
      <c r="G1390" t="s">
        <v>287</v>
      </c>
      <c r="H1390" t="s">
        <v>528</v>
      </c>
      <c r="I1390" t="s">
        <v>386</v>
      </c>
      <c r="J1390" t="s">
        <v>39</v>
      </c>
      <c r="K1390" t="s">
        <v>38</v>
      </c>
      <c r="L1390" t="s">
        <v>39</v>
      </c>
      <c r="M1390" t="s">
        <v>236</v>
      </c>
      <c r="N1390" t="s">
        <v>237</v>
      </c>
      <c r="O1390" s="199" t="s">
        <v>573</v>
      </c>
      <c r="P1390" t="s">
        <v>66</v>
      </c>
      <c r="Q1390" t="s">
        <v>476</v>
      </c>
      <c r="R1390" s="185">
        <v>54704.211846153899</v>
      </c>
      <c r="S1390" s="185">
        <v>547042.11846153799</v>
      </c>
      <c r="T1390" s="186">
        <v>5</v>
      </c>
    </row>
    <row r="1391" spans="1:20" x14ac:dyDescent="0.25">
      <c r="A1391" s="198"/>
      <c r="B1391">
        <v>0</v>
      </c>
      <c r="C1391">
        <v>553595617</v>
      </c>
      <c r="D1391">
        <v>613297105</v>
      </c>
      <c r="E1391">
        <v>616010809</v>
      </c>
      <c r="F1391">
        <v>664857481</v>
      </c>
      <c r="G1391" t="s">
        <v>287</v>
      </c>
      <c r="H1391" t="s">
        <v>528</v>
      </c>
      <c r="I1391" t="s">
        <v>386</v>
      </c>
      <c r="J1391" t="s">
        <v>39</v>
      </c>
      <c r="K1391" t="s">
        <v>38</v>
      </c>
      <c r="L1391" t="s">
        <v>39</v>
      </c>
      <c r="M1391" t="s">
        <v>236</v>
      </c>
      <c r="N1391" t="s">
        <v>237</v>
      </c>
      <c r="O1391" s="199" t="s">
        <v>573</v>
      </c>
      <c r="P1391" t="s">
        <v>66</v>
      </c>
      <c r="Q1391" t="s">
        <v>466</v>
      </c>
      <c r="R1391" s="185">
        <v>147284.16911538501</v>
      </c>
      <c r="S1391" s="185">
        <v>981894.46076923097</v>
      </c>
      <c r="T1391" s="186">
        <v>8</v>
      </c>
    </row>
    <row r="1392" spans="1:20" x14ac:dyDescent="0.25">
      <c r="A1392" s="198"/>
      <c r="B1392">
        <v>0</v>
      </c>
      <c r="C1392">
        <v>553595617</v>
      </c>
      <c r="D1392">
        <v>613297105</v>
      </c>
      <c r="E1392">
        <v>616010809</v>
      </c>
      <c r="F1392">
        <v>664857481</v>
      </c>
      <c r="G1392" t="s">
        <v>287</v>
      </c>
      <c r="H1392" t="s">
        <v>528</v>
      </c>
      <c r="I1392" t="s">
        <v>386</v>
      </c>
      <c r="J1392" t="s">
        <v>39</v>
      </c>
      <c r="K1392" t="s">
        <v>38</v>
      </c>
      <c r="L1392" t="s">
        <v>39</v>
      </c>
      <c r="M1392" t="s">
        <v>236</v>
      </c>
      <c r="N1392" t="s">
        <v>237</v>
      </c>
      <c r="O1392" s="199" t="s">
        <v>573</v>
      </c>
      <c r="P1392" t="s">
        <v>66</v>
      </c>
      <c r="Q1392" t="s">
        <v>467</v>
      </c>
      <c r="R1392" s="185">
        <v>128987.78246153799</v>
      </c>
      <c r="S1392" s="185">
        <v>644938.91230769199</v>
      </c>
      <c r="T1392" s="186">
        <v>4</v>
      </c>
    </row>
    <row r="1393" spans="1:20" x14ac:dyDescent="0.25">
      <c r="A1393" s="198"/>
      <c r="B1393">
        <v>0</v>
      </c>
      <c r="C1393">
        <v>553595617</v>
      </c>
      <c r="D1393">
        <v>613297105</v>
      </c>
      <c r="E1393">
        <v>616010809</v>
      </c>
      <c r="F1393">
        <v>664857481</v>
      </c>
      <c r="G1393" t="s">
        <v>287</v>
      </c>
      <c r="H1393" t="s">
        <v>528</v>
      </c>
      <c r="I1393" t="s">
        <v>386</v>
      </c>
      <c r="J1393" t="s">
        <v>39</v>
      </c>
      <c r="K1393" t="s">
        <v>38</v>
      </c>
      <c r="L1393" t="s">
        <v>39</v>
      </c>
      <c r="M1393" t="s">
        <v>236</v>
      </c>
      <c r="N1393" t="s">
        <v>237</v>
      </c>
      <c r="O1393" s="199" t="s">
        <v>573</v>
      </c>
      <c r="P1393" t="s">
        <v>66</v>
      </c>
      <c r="Q1393" t="s">
        <v>468</v>
      </c>
      <c r="R1393" s="185">
        <v>97605.595000000001</v>
      </c>
      <c r="S1393" s="185">
        <v>390422.38</v>
      </c>
      <c r="T1393" s="186">
        <v>2</v>
      </c>
    </row>
    <row r="1394" spans="1:20" x14ac:dyDescent="0.25">
      <c r="A1394" s="198"/>
      <c r="B1394">
        <v>0</v>
      </c>
      <c r="C1394">
        <v>553595617</v>
      </c>
      <c r="D1394">
        <v>613297105</v>
      </c>
      <c r="E1394">
        <v>616010809</v>
      </c>
      <c r="F1394">
        <v>686567113</v>
      </c>
      <c r="G1394" t="s">
        <v>287</v>
      </c>
      <c r="H1394" t="s">
        <v>528</v>
      </c>
      <c r="I1394" t="s">
        <v>386</v>
      </c>
      <c r="J1394" t="s">
        <v>39</v>
      </c>
      <c r="K1394" t="s">
        <v>38</v>
      </c>
      <c r="L1394" t="s">
        <v>39</v>
      </c>
      <c r="M1394" t="s">
        <v>240</v>
      </c>
      <c r="N1394" t="s">
        <v>241</v>
      </c>
      <c r="O1394" s="199" t="s">
        <v>573</v>
      </c>
      <c r="P1394" t="s">
        <v>66</v>
      </c>
      <c r="Q1394" t="s">
        <v>471</v>
      </c>
      <c r="R1394" s="185">
        <v>11085.473661538501</v>
      </c>
      <c r="S1394" s="185">
        <v>138568.42076923099</v>
      </c>
      <c r="T1394" s="186">
        <v>2</v>
      </c>
    </row>
    <row r="1395" spans="1:20" x14ac:dyDescent="0.25">
      <c r="A1395" s="198"/>
      <c r="B1395">
        <v>0</v>
      </c>
      <c r="C1395">
        <v>553595617</v>
      </c>
      <c r="D1395">
        <v>613297105</v>
      </c>
      <c r="E1395">
        <v>616010809</v>
      </c>
      <c r="F1395">
        <v>686567113</v>
      </c>
      <c r="G1395" t="s">
        <v>287</v>
      </c>
      <c r="H1395" t="s">
        <v>528</v>
      </c>
      <c r="I1395" t="s">
        <v>386</v>
      </c>
      <c r="J1395" t="s">
        <v>39</v>
      </c>
      <c r="K1395" t="s">
        <v>38</v>
      </c>
      <c r="L1395" t="s">
        <v>39</v>
      </c>
      <c r="M1395" t="s">
        <v>240</v>
      </c>
      <c r="N1395" t="s">
        <v>241</v>
      </c>
      <c r="O1395" s="199" t="s">
        <v>573</v>
      </c>
      <c r="P1395" t="s">
        <v>66</v>
      </c>
      <c r="Q1395" t="s">
        <v>466</v>
      </c>
      <c r="R1395" s="185">
        <v>44294.737153846203</v>
      </c>
      <c r="S1395" s="185">
        <v>295298.24769230798</v>
      </c>
      <c r="T1395" s="186">
        <v>2</v>
      </c>
    </row>
    <row r="1396" spans="1:20" x14ac:dyDescent="0.25">
      <c r="A1396" s="198"/>
      <c r="B1396">
        <v>0</v>
      </c>
      <c r="C1396">
        <v>553595617</v>
      </c>
      <c r="D1396">
        <v>613297105</v>
      </c>
      <c r="E1396">
        <v>616010809</v>
      </c>
      <c r="F1396">
        <v>686567113</v>
      </c>
      <c r="G1396" t="s">
        <v>287</v>
      </c>
      <c r="H1396" t="s">
        <v>528</v>
      </c>
      <c r="I1396" t="s">
        <v>386</v>
      </c>
      <c r="J1396" t="s">
        <v>39</v>
      </c>
      <c r="K1396" t="s">
        <v>38</v>
      </c>
      <c r="L1396" t="s">
        <v>39</v>
      </c>
      <c r="M1396" t="s">
        <v>240</v>
      </c>
      <c r="N1396" t="s">
        <v>241</v>
      </c>
      <c r="O1396" s="199" t="s">
        <v>573</v>
      </c>
      <c r="P1396" t="s">
        <v>66</v>
      </c>
      <c r="Q1396" t="s">
        <v>467</v>
      </c>
      <c r="R1396" s="185">
        <v>32656.336461538402</v>
      </c>
      <c r="S1396" s="185">
        <v>163281.68230769201</v>
      </c>
      <c r="T1396" s="186">
        <v>1</v>
      </c>
    </row>
    <row r="1397" spans="1:20" x14ac:dyDescent="0.25">
      <c r="A1397" s="198"/>
      <c r="B1397">
        <v>0</v>
      </c>
      <c r="C1397">
        <v>553595617</v>
      </c>
      <c r="D1397">
        <v>689280817</v>
      </c>
      <c r="E1397">
        <v>691994521</v>
      </c>
      <c r="F1397">
        <v>691994521</v>
      </c>
      <c r="G1397" t="s">
        <v>287</v>
      </c>
      <c r="H1397" t="s">
        <v>528</v>
      </c>
      <c r="I1397" t="s">
        <v>387</v>
      </c>
      <c r="J1397" t="s">
        <v>37</v>
      </c>
      <c r="K1397" t="s">
        <v>36</v>
      </c>
      <c r="L1397" t="s">
        <v>37</v>
      </c>
      <c r="M1397"/>
      <c r="N1397"/>
      <c r="O1397" s="199" t="s">
        <v>519</v>
      </c>
      <c r="P1397" t="s">
        <v>63</v>
      </c>
      <c r="Q1397" t="s">
        <v>471</v>
      </c>
      <c r="R1397" s="185">
        <v>4945.3019076923001</v>
      </c>
      <c r="S1397" s="185">
        <v>61816.273846153803</v>
      </c>
      <c r="T1397" s="186">
        <v>1</v>
      </c>
    </row>
    <row r="1398" spans="1:20" x14ac:dyDescent="0.25">
      <c r="A1398" s="198"/>
      <c r="B1398">
        <v>0</v>
      </c>
      <c r="C1398">
        <v>553595617</v>
      </c>
      <c r="D1398">
        <v>689280817</v>
      </c>
      <c r="E1398">
        <v>691994521</v>
      </c>
      <c r="F1398">
        <v>691994521</v>
      </c>
      <c r="G1398" t="s">
        <v>287</v>
      </c>
      <c r="H1398" t="s">
        <v>528</v>
      </c>
      <c r="I1398" t="s">
        <v>387</v>
      </c>
      <c r="J1398" t="s">
        <v>37</v>
      </c>
      <c r="K1398" t="s">
        <v>36</v>
      </c>
      <c r="L1398" t="s">
        <v>37</v>
      </c>
      <c r="M1398"/>
      <c r="N1398"/>
      <c r="O1398" s="199" t="s">
        <v>519</v>
      </c>
      <c r="P1398" t="s">
        <v>63</v>
      </c>
      <c r="Q1398" t="s">
        <v>466</v>
      </c>
      <c r="R1398" s="185">
        <v>59016.859153846199</v>
      </c>
      <c r="S1398" s="185">
        <v>393445.72769230802</v>
      </c>
      <c r="T1398" s="186">
        <v>3</v>
      </c>
    </row>
    <row r="1399" spans="1:20" x14ac:dyDescent="0.25">
      <c r="A1399" s="198"/>
      <c r="B1399">
        <v>0</v>
      </c>
      <c r="C1399">
        <v>553595617</v>
      </c>
      <c r="D1399">
        <v>689280817</v>
      </c>
      <c r="E1399">
        <v>691994521</v>
      </c>
      <c r="F1399">
        <v>691994521</v>
      </c>
      <c r="G1399" t="s">
        <v>287</v>
      </c>
      <c r="H1399" t="s">
        <v>528</v>
      </c>
      <c r="I1399" t="s">
        <v>387</v>
      </c>
      <c r="J1399" t="s">
        <v>37</v>
      </c>
      <c r="K1399" t="s">
        <v>36</v>
      </c>
      <c r="L1399" t="s">
        <v>37</v>
      </c>
      <c r="M1399"/>
      <c r="N1399"/>
      <c r="O1399" s="199" t="s">
        <v>519</v>
      </c>
      <c r="P1399" t="s">
        <v>63</v>
      </c>
      <c r="Q1399" t="s">
        <v>468</v>
      </c>
      <c r="R1399" s="185">
        <v>41751.525769230801</v>
      </c>
      <c r="S1399" s="185">
        <v>167006.103076923</v>
      </c>
      <c r="T1399" s="186">
        <v>1</v>
      </c>
    </row>
    <row r="1400" spans="1:20" x14ac:dyDescent="0.25">
      <c r="A1400" s="198"/>
      <c r="B1400">
        <v>0</v>
      </c>
      <c r="C1400">
        <v>553595617</v>
      </c>
      <c r="D1400">
        <v>689280817</v>
      </c>
      <c r="E1400">
        <v>691994521</v>
      </c>
      <c r="F1400">
        <v>691994521</v>
      </c>
      <c r="G1400" t="s">
        <v>287</v>
      </c>
      <c r="H1400" t="s">
        <v>528</v>
      </c>
      <c r="I1400" t="s">
        <v>387</v>
      </c>
      <c r="J1400" t="s">
        <v>37</v>
      </c>
      <c r="K1400" t="s">
        <v>36</v>
      </c>
      <c r="L1400" t="s">
        <v>37</v>
      </c>
      <c r="M1400"/>
      <c r="N1400"/>
      <c r="O1400" s="199" t="s">
        <v>519</v>
      </c>
      <c r="P1400" t="s">
        <v>63</v>
      </c>
      <c r="Q1400" t="s">
        <v>469</v>
      </c>
      <c r="R1400" s="185">
        <v>79442.402846153898</v>
      </c>
      <c r="S1400" s="185">
        <v>226978.293846154</v>
      </c>
      <c r="T1400" s="186">
        <v>1</v>
      </c>
    </row>
    <row r="1401" spans="1:20" x14ac:dyDescent="0.25">
      <c r="A1401" s="198"/>
      <c r="B1401">
        <v>0</v>
      </c>
      <c r="C1401">
        <v>553595617</v>
      </c>
      <c r="D1401">
        <v>689280817</v>
      </c>
      <c r="E1401">
        <v>691994521</v>
      </c>
      <c r="F1401">
        <v>691994521</v>
      </c>
      <c r="G1401" t="s">
        <v>287</v>
      </c>
      <c r="H1401" t="s">
        <v>528</v>
      </c>
      <c r="I1401" t="s">
        <v>387</v>
      </c>
      <c r="J1401" t="s">
        <v>37</v>
      </c>
      <c r="K1401" t="s">
        <v>36</v>
      </c>
      <c r="L1401" t="s">
        <v>37</v>
      </c>
      <c r="M1401"/>
      <c r="N1401"/>
      <c r="O1401" s="199" t="s">
        <v>519</v>
      </c>
      <c r="P1401" t="s">
        <v>63</v>
      </c>
      <c r="Q1401" t="s">
        <v>470</v>
      </c>
      <c r="R1401" s="185">
        <v>133564.97</v>
      </c>
      <c r="S1401" s="185">
        <v>267129.94</v>
      </c>
      <c r="T1401" s="186">
        <v>1</v>
      </c>
    </row>
    <row r="1402" spans="1:20" x14ac:dyDescent="0.25">
      <c r="A1402" s="198"/>
      <c r="B1402">
        <v>0</v>
      </c>
      <c r="C1402">
        <v>553595617</v>
      </c>
      <c r="D1402">
        <v>689280817</v>
      </c>
      <c r="E1402">
        <v>691994521</v>
      </c>
      <c r="F1402">
        <v>694708225</v>
      </c>
      <c r="G1402" t="s">
        <v>287</v>
      </c>
      <c r="H1402" t="s">
        <v>528</v>
      </c>
      <c r="I1402" t="s">
        <v>387</v>
      </c>
      <c r="J1402" t="s">
        <v>37</v>
      </c>
      <c r="K1402" t="s">
        <v>36</v>
      </c>
      <c r="L1402" t="s">
        <v>37</v>
      </c>
      <c r="M1402" t="s">
        <v>222</v>
      </c>
      <c r="N1402" t="s">
        <v>223</v>
      </c>
      <c r="O1402" s="199" t="s">
        <v>519</v>
      </c>
      <c r="P1402" t="s">
        <v>63</v>
      </c>
      <c r="Q1402" t="s">
        <v>472</v>
      </c>
      <c r="R1402" s="185">
        <v>746397.62639999995</v>
      </c>
      <c r="S1402" s="185">
        <v>24879920.879999999</v>
      </c>
      <c r="T1402" s="186">
        <v>235</v>
      </c>
    </row>
    <row r="1403" spans="1:20" x14ac:dyDescent="0.25">
      <c r="A1403" s="198"/>
      <c r="B1403">
        <v>0</v>
      </c>
      <c r="C1403">
        <v>553595617</v>
      </c>
      <c r="D1403">
        <v>689280817</v>
      </c>
      <c r="E1403">
        <v>691994521</v>
      </c>
      <c r="F1403">
        <v>694708225</v>
      </c>
      <c r="G1403" t="s">
        <v>287</v>
      </c>
      <c r="H1403" t="s">
        <v>528</v>
      </c>
      <c r="I1403" t="s">
        <v>387</v>
      </c>
      <c r="J1403" t="s">
        <v>37</v>
      </c>
      <c r="K1403" t="s">
        <v>36</v>
      </c>
      <c r="L1403" t="s">
        <v>37</v>
      </c>
      <c r="M1403" t="s">
        <v>222</v>
      </c>
      <c r="N1403" t="s">
        <v>223</v>
      </c>
      <c r="O1403" s="199" t="s">
        <v>519</v>
      </c>
      <c r="P1403" t="s">
        <v>63</v>
      </c>
      <c r="Q1403" t="s">
        <v>477</v>
      </c>
      <c r="R1403" s="185">
        <v>2027.39523076923</v>
      </c>
      <c r="S1403" s="185">
        <v>40547.904615384599</v>
      </c>
      <c r="T1403" s="186">
        <v>1</v>
      </c>
    </row>
    <row r="1404" spans="1:20" x14ac:dyDescent="0.25">
      <c r="A1404" s="198"/>
      <c r="B1404">
        <v>0</v>
      </c>
      <c r="C1404">
        <v>553595617</v>
      </c>
      <c r="D1404">
        <v>689280817</v>
      </c>
      <c r="E1404">
        <v>691994521</v>
      </c>
      <c r="F1404">
        <v>694708225</v>
      </c>
      <c r="G1404" t="s">
        <v>287</v>
      </c>
      <c r="H1404" t="s">
        <v>528</v>
      </c>
      <c r="I1404" t="s">
        <v>387</v>
      </c>
      <c r="J1404" t="s">
        <v>37</v>
      </c>
      <c r="K1404" t="s">
        <v>36</v>
      </c>
      <c r="L1404" t="s">
        <v>37</v>
      </c>
      <c r="M1404" t="s">
        <v>222</v>
      </c>
      <c r="N1404" t="s">
        <v>223</v>
      </c>
      <c r="O1404" s="199" t="s">
        <v>519</v>
      </c>
      <c r="P1404" t="s">
        <v>63</v>
      </c>
      <c r="Q1404" t="s">
        <v>473</v>
      </c>
      <c r="R1404" s="185">
        <v>24607.5745769231</v>
      </c>
      <c r="S1404" s="185">
        <v>492151.491538462</v>
      </c>
      <c r="T1404" s="186">
        <v>10</v>
      </c>
    </row>
    <row r="1405" spans="1:20" x14ac:dyDescent="0.25">
      <c r="A1405" s="198"/>
      <c r="B1405">
        <v>0</v>
      </c>
      <c r="C1405">
        <v>553595617</v>
      </c>
      <c r="D1405">
        <v>689280817</v>
      </c>
      <c r="E1405">
        <v>691994521</v>
      </c>
      <c r="F1405">
        <v>694708225</v>
      </c>
      <c r="G1405" t="s">
        <v>287</v>
      </c>
      <c r="H1405" t="s">
        <v>528</v>
      </c>
      <c r="I1405" t="s">
        <v>387</v>
      </c>
      <c r="J1405" t="s">
        <v>37</v>
      </c>
      <c r="K1405" t="s">
        <v>36</v>
      </c>
      <c r="L1405" t="s">
        <v>37</v>
      </c>
      <c r="M1405" t="s">
        <v>222</v>
      </c>
      <c r="N1405" t="s">
        <v>223</v>
      </c>
      <c r="O1405" s="199" t="s">
        <v>519</v>
      </c>
      <c r="P1405" t="s">
        <v>63</v>
      </c>
      <c r="Q1405" t="s">
        <v>474</v>
      </c>
      <c r="R1405" s="185">
        <v>63238.0980923077</v>
      </c>
      <c r="S1405" s="185">
        <v>1053968.30153846</v>
      </c>
      <c r="T1405" s="186">
        <v>19</v>
      </c>
    </row>
    <row r="1406" spans="1:20" x14ac:dyDescent="0.25">
      <c r="A1406" s="198"/>
      <c r="B1406">
        <v>0</v>
      </c>
      <c r="C1406">
        <v>553595617</v>
      </c>
      <c r="D1406">
        <v>689280817</v>
      </c>
      <c r="E1406">
        <v>691994521</v>
      </c>
      <c r="F1406">
        <v>694708225</v>
      </c>
      <c r="G1406" t="s">
        <v>287</v>
      </c>
      <c r="H1406" t="s">
        <v>528</v>
      </c>
      <c r="I1406" t="s">
        <v>387</v>
      </c>
      <c r="J1406" t="s">
        <v>37</v>
      </c>
      <c r="K1406" t="s">
        <v>36</v>
      </c>
      <c r="L1406" t="s">
        <v>37</v>
      </c>
      <c r="M1406" t="s">
        <v>222</v>
      </c>
      <c r="N1406" t="s">
        <v>223</v>
      </c>
      <c r="O1406" s="199" t="s">
        <v>519</v>
      </c>
      <c r="P1406" t="s">
        <v>63</v>
      </c>
      <c r="Q1406" t="s">
        <v>471</v>
      </c>
      <c r="R1406" s="185">
        <v>168380.19735384599</v>
      </c>
      <c r="S1406" s="185">
        <v>2104752.4669230799</v>
      </c>
      <c r="T1406" s="186">
        <v>31</v>
      </c>
    </row>
    <row r="1407" spans="1:20" x14ac:dyDescent="0.25">
      <c r="A1407" s="198"/>
      <c r="B1407">
        <v>0</v>
      </c>
      <c r="C1407">
        <v>553595617</v>
      </c>
      <c r="D1407">
        <v>689280817</v>
      </c>
      <c r="E1407">
        <v>691994521</v>
      </c>
      <c r="F1407">
        <v>694708225</v>
      </c>
      <c r="G1407" t="s">
        <v>287</v>
      </c>
      <c r="H1407" t="s">
        <v>528</v>
      </c>
      <c r="I1407" t="s">
        <v>387</v>
      </c>
      <c r="J1407" t="s">
        <v>37</v>
      </c>
      <c r="K1407" t="s">
        <v>36</v>
      </c>
      <c r="L1407" t="s">
        <v>37</v>
      </c>
      <c r="M1407" t="s">
        <v>222</v>
      </c>
      <c r="N1407" t="s">
        <v>223</v>
      </c>
      <c r="O1407" s="199" t="s">
        <v>519</v>
      </c>
      <c r="P1407" t="s">
        <v>63</v>
      </c>
      <c r="Q1407" t="s">
        <v>475</v>
      </c>
      <c r="R1407" s="185">
        <v>331802.42946923099</v>
      </c>
      <c r="S1407" s="185">
        <v>3686693.6607692302</v>
      </c>
      <c r="T1407" s="186">
        <v>43</v>
      </c>
    </row>
    <row r="1408" spans="1:20" x14ac:dyDescent="0.25">
      <c r="A1408" s="198"/>
      <c r="B1408">
        <v>0</v>
      </c>
      <c r="C1408">
        <v>553595617</v>
      </c>
      <c r="D1408">
        <v>689280817</v>
      </c>
      <c r="E1408">
        <v>691994521</v>
      </c>
      <c r="F1408">
        <v>694708225</v>
      </c>
      <c r="G1408" t="s">
        <v>287</v>
      </c>
      <c r="H1408" t="s">
        <v>528</v>
      </c>
      <c r="I1408" t="s">
        <v>387</v>
      </c>
      <c r="J1408" t="s">
        <v>37</v>
      </c>
      <c r="K1408" t="s">
        <v>36</v>
      </c>
      <c r="L1408" t="s">
        <v>37</v>
      </c>
      <c r="M1408" t="s">
        <v>222</v>
      </c>
      <c r="N1408" t="s">
        <v>223</v>
      </c>
      <c r="O1408" s="199" t="s">
        <v>519</v>
      </c>
      <c r="P1408" t="s">
        <v>63</v>
      </c>
      <c r="Q1408" t="s">
        <v>465</v>
      </c>
      <c r="R1408" s="185">
        <v>450344.65261538501</v>
      </c>
      <c r="S1408" s="185">
        <v>4503446.5261538504</v>
      </c>
      <c r="T1408" s="186">
        <v>43</v>
      </c>
    </row>
    <row r="1409" spans="1:20" x14ac:dyDescent="0.25">
      <c r="A1409" s="198"/>
      <c r="B1409">
        <v>0</v>
      </c>
      <c r="C1409">
        <v>553595617</v>
      </c>
      <c r="D1409">
        <v>689280817</v>
      </c>
      <c r="E1409">
        <v>691994521</v>
      </c>
      <c r="F1409">
        <v>694708225</v>
      </c>
      <c r="G1409" t="s">
        <v>287</v>
      </c>
      <c r="H1409" t="s">
        <v>528</v>
      </c>
      <c r="I1409" t="s">
        <v>387</v>
      </c>
      <c r="J1409" t="s">
        <v>37</v>
      </c>
      <c r="K1409" t="s">
        <v>36</v>
      </c>
      <c r="L1409" t="s">
        <v>37</v>
      </c>
      <c r="M1409" t="s">
        <v>222</v>
      </c>
      <c r="N1409" t="s">
        <v>223</v>
      </c>
      <c r="O1409" s="199" t="s">
        <v>519</v>
      </c>
      <c r="P1409" t="s">
        <v>63</v>
      </c>
      <c r="Q1409" t="s">
        <v>476</v>
      </c>
      <c r="R1409" s="185">
        <v>354978.54599999997</v>
      </c>
      <c r="S1409" s="185">
        <v>3549785.46</v>
      </c>
      <c r="T1409" s="186">
        <v>31</v>
      </c>
    </row>
    <row r="1410" spans="1:20" x14ac:dyDescent="0.25">
      <c r="A1410" s="198"/>
      <c r="B1410">
        <v>0</v>
      </c>
      <c r="C1410">
        <v>553595617</v>
      </c>
      <c r="D1410">
        <v>689280817</v>
      </c>
      <c r="E1410">
        <v>691994521</v>
      </c>
      <c r="F1410">
        <v>694708225</v>
      </c>
      <c r="G1410" t="s">
        <v>287</v>
      </c>
      <c r="H1410" t="s">
        <v>528</v>
      </c>
      <c r="I1410" t="s">
        <v>387</v>
      </c>
      <c r="J1410" t="s">
        <v>37</v>
      </c>
      <c r="K1410" t="s">
        <v>36</v>
      </c>
      <c r="L1410" t="s">
        <v>37</v>
      </c>
      <c r="M1410" t="s">
        <v>222</v>
      </c>
      <c r="N1410" t="s">
        <v>223</v>
      </c>
      <c r="O1410" s="199" t="s">
        <v>519</v>
      </c>
      <c r="P1410" t="s">
        <v>63</v>
      </c>
      <c r="Q1410" t="s">
        <v>466</v>
      </c>
      <c r="R1410" s="185">
        <v>100595.0895</v>
      </c>
      <c r="S1410" s="185">
        <v>670633.93000000005</v>
      </c>
      <c r="T1410" s="186">
        <v>6</v>
      </c>
    </row>
    <row r="1411" spans="1:20" x14ac:dyDescent="0.25">
      <c r="A1411" s="198"/>
      <c r="B1411">
        <v>0</v>
      </c>
      <c r="C1411">
        <v>553595617</v>
      </c>
      <c r="D1411">
        <v>689280817</v>
      </c>
      <c r="E1411">
        <v>691994521</v>
      </c>
      <c r="F1411">
        <v>694708225</v>
      </c>
      <c r="G1411" t="s">
        <v>287</v>
      </c>
      <c r="H1411" t="s">
        <v>528</v>
      </c>
      <c r="I1411" t="s">
        <v>387</v>
      </c>
      <c r="J1411" t="s">
        <v>37</v>
      </c>
      <c r="K1411" t="s">
        <v>36</v>
      </c>
      <c r="L1411" t="s">
        <v>37</v>
      </c>
      <c r="M1411" t="s">
        <v>222</v>
      </c>
      <c r="N1411" t="s">
        <v>223</v>
      </c>
      <c r="O1411" s="199" t="s">
        <v>519</v>
      </c>
      <c r="P1411" t="s">
        <v>63</v>
      </c>
      <c r="Q1411" t="s">
        <v>467</v>
      </c>
      <c r="R1411" s="185">
        <v>129590.554</v>
      </c>
      <c r="S1411" s="185">
        <v>647952.77</v>
      </c>
      <c r="T1411" s="186">
        <v>5</v>
      </c>
    </row>
    <row r="1412" spans="1:20" x14ac:dyDescent="0.25">
      <c r="A1412" s="198"/>
      <c r="B1412">
        <v>0</v>
      </c>
      <c r="C1412">
        <v>553595617</v>
      </c>
      <c r="D1412">
        <v>689280817</v>
      </c>
      <c r="E1412">
        <v>691994521</v>
      </c>
      <c r="F1412">
        <v>694708225</v>
      </c>
      <c r="G1412" t="s">
        <v>287</v>
      </c>
      <c r="H1412" t="s">
        <v>528</v>
      </c>
      <c r="I1412" t="s">
        <v>387</v>
      </c>
      <c r="J1412" t="s">
        <v>37</v>
      </c>
      <c r="K1412" t="s">
        <v>36</v>
      </c>
      <c r="L1412" t="s">
        <v>37</v>
      </c>
      <c r="M1412" t="s">
        <v>222</v>
      </c>
      <c r="N1412" t="s">
        <v>223</v>
      </c>
      <c r="O1412" s="199" t="s">
        <v>519</v>
      </c>
      <c r="P1412" t="s">
        <v>63</v>
      </c>
      <c r="Q1412" t="s">
        <v>468</v>
      </c>
      <c r="R1412" s="185">
        <v>137190.821346154</v>
      </c>
      <c r="S1412" s="185">
        <v>548763.28538461495</v>
      </c>
      <c r="T1412" s="186">
        <v>3</v>
      </c>
    </row>
    <row r="1413" spans="1:20" x14ac:dyDescent="0.25">
      <c r="A1413" s="198"/>
      <c r="B1413">
        <v>0</v>
      </c>
      <c r="C1413">
        <v>553595617</v>
      </c>
      <c r="D1413">
        <v>689280817</v>
      </c>
      <c r="E1413">
        <v>691994521</v>
      </c>
      <c r="F1413">
        <v>694708225</v>
      </c>
      <c r="G1413" t="s">
        <v>287</v>
      </c>
      <c r="H1413" t="s">
        <v>528</v>
      </c>
      <c r="I1413" t="s">
        <v>387</v>
      </c>
      <c r="J1413" t="s">
        <v>37</v>
      </c>
      <c r="K1413" t="s">
        <v>36</v>
      </c>
      <c r="L1413" t="s">
        <v>37</v>
      </c>
      <c r="M1413" t="s">
        <v>222</v>
      </c>
      <c r="N1413" t="s">
        <v>223</v>
      </c>
      <c r="O1413" s="199" t="s">
        <v>519</v>
      </c>
      <c r="P1413" t="s">
        <v>63</v>
      </c>
      <c r="Q1413" t="s">
        <v>469</v>
      </c>
      <c r="R1413" s="185">
        <v>82274.094269230802</v>
      </c>
      <c r="S1413" s="185">
        <v>235068.840769231</v>
      </c>
      <c r="T1413" s="186">
        <v>1</v>
      </c>
    </row>
    <row r="1414" spans="1:20" x14ac:dyDescent="0.25">
      <c r="A1414" s="198"/>
      <c r="B1414">
        <v>0</v>
      </c>
      <c r="C1414">
        <v>553595617</v>
      </c>
      <c r="D1414">
        <v>689280817</v>
      </c>
      <c r="E1414">
        <v>691994521</v>
      </c>
      <c r="F1414">
        <v>727272673</v>
      </c>
      <c r="G1414" t="s">
        <v>287</v>
      </c>
      <c r="H1414" t="s">
        <v>528</v>
      </c>
      <c r="I1414" t="s">
        <v>387</v>
      </c>
      <c r="J1414" t="s">
        <v>37</v>
      </c>
      <c r="K1414" t="s">
        <v>36</v>
      </c>
      <c r="L1414" t="s">
        <v>37</v>
      </c>
      <c r="M1414" t="s">
        <v>224</v>
      </c>
      <c r="N1414" t="s">
        <v>225</v>
      </c>
      <c r="O1414" s="199" t="s">
        <v>519</v>
      </c>
      <c r="P1414" t="s">
        <v>63</v>
      </c>
      <c r="Q1414" t="s">
        <v>471</v>
      </c>
      <c r="R1414" s="185">
        <v>5191.9938461538504</v>
      </c>
      <c r="S1414" s="185">
        <v>64899.9230769231</v>
      </c>
      <c r="T1414" s="186">
        <v>1</v>
      </c>
    </row>
    <row r="1415" spans="1:20" x14ac:dyDescent="0.25">
      <c r="A1415" s="198"/>
      <c r="B1415">
        <v>0</v>
      </c>
      <c r="C1415">
        <v>553595617</v>
      </c>
      <c r="D1415">
        <v>689280817</v>
      </c>
      <c r="E1415">
        <v>691994521</v>
      </c>
      <c r="F1415">
        <v>727272673</v>
      </c>
      <c r="G1415" t="s">
        <v>287</v>
      </c>
      <c r="H1415" t="s">
        <v>528</v>
      </c>
      <c r="I1415" t="s">
        <v>387</v>
      </c>
      <c r="J1415" t="s">
        <v>37</v>
      </c>
      <c r="K1415" t="s">
        <v>36</v>
      </c>
      <c r="L1415" t="s">
        <v>37</v>
      </c>
      <c r="M1415" t="s">
        <v>224</v>
      </c>
      <c r="N1415" t="s">
        <v>225</v>
      </c>
      <c r="O1415" s="199" t="s">
        <v>519</v>
      </c>
      <c r="P1415" t="s">
        <v>63</v>
      </c>
      <c r="Q1415" t="s">
        <v>475</v>
      </c>
      <c r="R1415" s="185">
        <v>7167.5050846153899</v>
      </c>
      <c r="S1415" s="185">
        <v>79638.945384615407</v>
      </c>
      <c r="T1415" s="186">
        <v>1</v>
      </c>
    </row>
    <row r="1416" spans="1:20" x14ac:dyDescent="0.25">
      <c r="A1416" s="198"/>
      <c r="B1416">
        <v>0</v>
      </c>
      <c r="C1416">
        <v>553595617</v>
      </c>
      <c r="D1416">
        <v>689280817</v>
      </c>
      <c r="E1416">
        <v>691994521</v>
      </c>
      <c r="F1416">
        <v>727272673</v>
      </c>
      <c r="G1416" t="s">
        <v>287</v>
      </c>
      <c r="H1416" t="s">
        <v>528</v>
      </c>
      <c r="I1416" t="s">
        <v>387</v>
      </c>
      <c r="J1416" t="s">
        <v>37</v>
      </c>
      <c r="K1416" t="s">
        <v>36</v>
      </c>
      <c r="L1416" t="s">
        <v>37</v>
      </c>
      <c r="M1416" t="s">
        <v>224</v>
      </c>
      <c r="N1416" t="s">
        <v>225</v>
      </c>
      <c r="O1416" s="199" t="s">
        <v>519</v>
      </c>
      <c r="P1416" t="s">
        <v>63</v>
      </c>
      <c r="Q1416" t="s">
        <v>476</v>
      </c>
      <c r="R1416" s="185">
        <v>20634.362153846199</v>
      </c>
      <c r="S1416" s="185">
        <v>206343.621538462</v>
      </c>
      <c r="T1416" s="186">
        <v>2</v>
      </c>
    </row>
    <row r="1417" spans="1:20" x14ac:dyDescent="0.25">
      <c r="A1417" s="198"/>
      <c r="B1417">
        <v>0</v>
      </c>
      <c r="C1417">
        <v>553595617</v>
      </c>
      <c r="D1417">
        <v>689280817</v>
      </c>
      <c r="E1417">
        <v>691994521</v>
      </c>
      <c r="F1417">
        <v>727272673</v>
      </c>
      <c r="G1417" t="s">
        <v>287</v>
      </c>
      <c r="H1417" t="s">
        <v>528</v>
      </c>
      <c r="I1417" t="s">
        <v>387</v>
      </c>
      <c r="J1417" t="s">
        <v>37</v>
      </c>
      <c r="K1417" t="s">
        <v>36</v>
      </c>
      <c r="L1417" t="s">
        <v>37</v>
      </c>
      <c r="M1417" t="s">
        <v>224</v>
      </c>
      <c r="N1417" t="s">
        <v>225</v>
      </c>
      <c r="O1417" s="199" t="s">
        <v>519</v>
      </c>
      <c r="P1417" t="s">
        <v>63</v>
      </c>
      <c r="Q1417" t="s">
        <v>466</v>
      </c>
      <c r="R1417" s="185">
        <v>132800.881384615</v>
      </c>
      <c r="S1417" s="185">
        <v>885339.20923076896</v>
      </c>
      <c r="T1417" s="186">
        <v>8</v>
      </c>
    </row>
    <row r="1418" spans="1:20" x14ac:dyDescent="0.25">
      <c r="A1418" s="198"/>
      <c r="B1418">
        <v>0</v>
      </c>
      <c r="C1418">
        <v>553595617</v>
      </c>
      <c r="D1418">
        <v>689280817</v>
      </c>
      <c r="E1418">
        <v>691994521</v>
      </c>
      <c r="F1418">
        <v>727272673</v>
      </c>
      <c r="G1418" t="s">
        <v>287</v>
      </c>
      <c r="H1418" t="s">
        <v>528</v>
      </c>
      <c r="I1418" t="s">
        <v>387</v>
      </c>
      <c r="J1418" t="s">
        <v>37</v>
      </c>
      <c r="K1418" t="s">
        <v>36</v>
      </c>
      <c r="L1418" t="s">
        <v>37</v>
      </c>
      <c r="M1418" t="s">
        <v>224</v>
      </c>
      <c r="N1418" t="s">
        <v>225</v>
      </c>
      <c r="O1418" s="199" t="s">
        <v>519</v>
      </c>
      <c r="P1418" t="s">
        <v>63</v>
      </c>
      <c r="Q1418" t="s">
        <v>467</v>
      </c>
      <c r="R1418" s="185">
        <v>64832.876923076801</v>
      </c>
      <c r="S1418" s="185">
        <v>324164.38461538497</v>
      </c>
      <c r="T1418" s="186">
        <v>2</v>
      </c>
    </row>
    <row r="1419" spans="1:20" x14ac:dyDescent="0.25">
      <c r="A1419" s="198"/>
      <c r="B1419">
        <v>0</v>
      </c>
      <c r="C1419">
        <v>553595617</v>
      </c>
      <c r="D1419">
        <v>689280817</v>
      </c>
      <c r="E1419">
        <v>691994521</v>
      </c>
      <c r="F1419">
        <v>727272673</v>
      </c>
      <c r="G1419" t="s">
        <v>287</v>
      </c>
      <c r="H1419" t="s">
        <v>528</v>
      </c>
      <c r="I1419" t="s">
        <v>387</v>
      </c>
      <c r="J1419" t="s">
        <v>37</v>
      </c>
      <c r="K1419" t="s">
        <v>36</v>
      </c>
      <c r="L1419" t="s">
        <v>37</v>
      </c>
      <c r="M1419" t="s">
        <v>224</v>
      </c>
      <c r="N1419" t="s">
        <v>225</v>
      </c>
      <c r="O1419" s="199" t="s">
        <v>519</v>
      </c>
      <c r="P1419" t="s">
        <v>63</v>
      </c>
      <c r="Q1419" t="s">
        <v>478</v>
      </c>
      <c r="R1419" s="185">
        <v>58149.075692307597</v>
      </c>
      <c r="S1419" s="185">
        <v>193830.25230769199</v>
      </c>
      <c r="T1419" s="186">
        <v>1</v>
      </c>
    </row>
    <row r="1420" spans="1:20" x14ac:dyDescent="0.25">
      <c r="A1420" s="198"/>
      <c r="B1420">
        <v>0</v>
      </c>
      <c r="C1420">
        <v>553595617</v>
      </c>
      <c r="D1420">
        <v>689280817</v>
      </c>
      <c r="E1420">
        <v>691994521</v>
      </c>
      <c r="F1420">
        <v>729986377</v>
      </c>
      <c r="G1420" t="s">
        <v>287</v>
      </c>
      <c r="H1420" t="s">
        <v>528</v>
      </c>
      <c r="I1420" t="s">
        <v>387</v>
      </c>
      <c r="J1420" t="s">
        <v>37</v>
      </c>
      <c r="K1420" t="s">
        <v>36</v>
      </c>
      <c r="L1420" t="s">
        <v>37</v>
      </c>
      <c r="M1420" t="s">
        <v>226</v>
      </c>
      <c r="N1420" t="s">
        <v>227</v>
      </c>
      <c r="O1420" s="199" t="s">
        <v>519</v>
      </c>
      <c r="P1420" t="s">
        <v>63</v>
      </c>
      <c r="Q1420" t="s">
        <v>476</v>
      </c>
      <c r="R1420" s="185">
        <v>20294.697230769201</v>
      </c>
      <c r="S1420" s="185">
        <v>202946.97230769199</v>
      </c>
      <c r="T1420" s="186">
        <v>2</v>
      </c>
    </row>
    <row r="1421" spans="1:20" x14ac:dyDescent="0.25">
      <c r="A1421" s="198"/>
      <c r="B1421">
        <v>0</v>
      </c>
      <c r="C1421">
        <v>553595617</v>
      </c>
      <c r="D1421">
        <v>689280817</v>
      </c>
      <c r="E1421">
        <v>691994521</v>
      </c>
      <c r="F1421">
        <v>729986377</v>
      </c>
      <c r="G1421" t="s">
        <v>287</v>
      </c>
      <c r="H1421" t="s">
        <v>528</v>
      </c>
      <c r="I1421" t="s">
        <v>387</v>
      </c>
      <c r="J1421" t="s">
        <v>37</v>
      </c>
      <c r="K1421" t="s">
        <v>36</v>
      </c>
      <c r="L1421" t="s">
        <v>37</v>
      </c>
      <c r="M1421" t="s">
        <v>226</v>
      </c>
      <c r="N1421" t="s">
        <v>227</v>
      </c>
      <c r="O1421" s="199" t="s">
        <v>519</v>
      </c>
      <c r="P1421" t="s">
        <v>63</v>
      </c>
      <c r="Q1421" t="s">
        <v>466</v>
      </c>
      <c r="R1421" s="185">
        <v>21821.994461538401</v>
      </c>
      <c r="S1421" s="185">
        <v>145479.96307692301</v>
      </c>
      <c r="T1421" s="186">
        <v>1</v>
      </c>
    </row>
    <row r="1422" spans="1:20" x14ac:dyDescent="0.25">
      <c r="A1422" s="198"/>
      <c r="B1422">
        <v>0</v>
      </c>
      <c r="C1422">
        <v>553595617</v>
      </c>
      <c r="D1422">
        <v>689280817</v>
      </c>
      <c r="E1422">
        <v>691994521</v>
      </c>
      <c r="F1422">
        <v>729986377</v>
      </c>
      <c r="G1422" t="s">
        <v>287</v>
      </c>
      <c r="H1422" t="s">
        <v>528</v>
      </c>
      <c r="I1422" t="s">
        <v>387</v>
      </c>
      <c r="J1422" t="s">
        <v>37</v>
      </c>
      <c r="K1422" t="s">
        <v>36</v>
      </c>
      <c r="L1422" t="s">
        <v>37</v>
      </c>
      <c r="M1422" t="s">
        <v>226</v>
      </c>
      <c r="N1422" t="s">
        <v>227</v>
      </c>
      <c r="O1422" s="199" t="s">
        <v>519</v>
      </c>
      <c r="P1422" t="s">
        <v>63</v>
      </c>
      <c r="Q1422" t="s">
        <v>468</v>
      </c>
      <c r="R1422" s="185">
        <v>41423.752115384501</v>
      </c>
      <c r="S1422" s="185">
        <v>165695.008461538</v>
      </c>
      <c r="T1422" s="186">
        <v>1</v>
      </c>
    </row>
    <row r="1423" spans="1:20" x14ac:dyDescent="0.25">
      <c r="A1423" s="198"/>
      <c r="B1423">
        <v>0</v>
      </c>
      <c r="C1423">
        <v>553595617</v>
      </c>
      <c r="D1423">
        <v>689280817</v>
      </c>
      <c r="E1423">
        <v>691994521</v>
      </c>
      <c r="F1423">
        <v>732700081</v>
      </c>
      <c r="G1423" t="s">
        <v>287</v>
      </c>
      <c r="H1423" t="s">
        <v>528</v>
      </c>
      <c r="I1423" t="s">
        <v>387</v>
      </c>
      <c r="J1423" t="s">
        <v>37</v>
      </c>
      <c r="K1423" t="s">
        <v>36</v>
      </c>
      <c r="L1423" t="s">
        <v>37</v>
      </c>
      <c r="M1423" t="s">
        <v>228</v>
      </c>
      <c r="N1423" t="s">
        <v>229</v>
      </c>
      <c r="O1423" s="199" t="s">
        <v>519</v>
      </c>
      <c r="P1423" t="s">
        <v>63</v>
      </c>
      <c r="Q1423" t="s">
        <v>472</v>
      </c>
      <c r="R1423" s="185">
        <v>107501.7804</v>
      </c>
      <c r="S1423" s="185">
        <v>3583392.68</v>
      </c>
      <c r="T1423" s="186">
        <v>47</v>
      </c>
    </row>
    <row r="1424" spans="1:20" x14ac:dyDescent="0.25">
      <c r="A1424" s="198"/>
      <c r="B1424">
        <v>0</v>
      </c>
      <c r="C1424">
        <v>553595617</v>
      </c>
      <c r="D1424">
        <v>689280817</v>
      </c>
      <c r="E1424">
        <v>691994521</v>
      </c>
      <c r="F1424">
        <v>732700081</v>
      </c>
      <c r="G1424" t="s">
        <v>287</v>
      </c>
      <c r="H1424" t="s">
        <v>528</v>
      </c>
      <c r="I1424" t="s">
        <v>387</v>
      </c>
      <c r="J1424" t="s">
        <v>37</v>
      </c>
      <c r="K1424" t="s">
        <v>36</v>
      </c>
      <c r="L1424" t="s">
        <v>37</v>
      </c>
      <c r="M1424" t="s">
        <v>228</v>
      </c>
      <c r="N1424" t="s">
        <v>229</v>
      </c>
      <c r="O1424" s="199" t="s">
        <v>519</v>
      </c>
      <c r="P1424" t="s">
        <v>63</v>
      </c>
      <c r="Q1424" t="s">
        <v>473</v>
      </c>
      <c r="R1424" s="185">
        <v>10102.742746153801</v>
      </c>
      <c r="S1424" s="185">
        <v>202054.85492307699</v>
      </c>
      <c r="T1424" s="186">
        <v>4</v>
      </c>
    </row>
    <row r="1425" spans="1:20" x14ac:dyDescent="0.25">
      <c r="A1425" s="198"/>
      <c r="B1425">
        <v>0</v>
      </c>
      <c r="C1425">
        <v>553595617</v>
      </c>
      <c r="D1425">
        <v>689280817</v>
      </c>
      <c r="E1425">
        <v>691994521</v>
      </c>
      <c r="F1425">
        <v>732700081</v>
      </c>
      <c r="G1425" t="s">
        <v>287</v>
      </c>
      <c r="H1425" t="s">
        <v>528</v>
      </c>
      <c r="I1425" t="s">
        <v>387</v>
      </c>
      <c r="J1425" t="s">
        <v>37</v>
      </c>
      <c r="K1425" t="s">
        <v>36</v>
      </c>
      <c r="L1425" t="s">
        <v>37</v>
      </c>
      <c r="M1425" t="s">
        <v>228</v>
      </c>
      <c r="N1425" t="s">
        <v>229</v>
      </c>
      <c r="O1425" s="199" t="s">
        <v>519</v>
      </c>
      <c r="P1425" t="s">
        <v>63</v>
      </c>
      <c r="Q1425" t="s">
        <v>474</v>
      </c>
      <c r="R1425" s="185">
        <v>3448.28335384615</v>
      </c>
      <c r="S1425" s="185">
        <v>57471.3892307692</v>
      </c>
      <c r="T1425" s="186">
        <v>1</v>
      </c>
    </row>
    <row r="1426" spans="1:20" x14ac:dyDescent="0.25">
      <c r="A1426" s="198"/>
      <c r="B1426">
        <v>0</v>
      </c>
      <c r="C1426">
        <v>553595617</v>
      </c>
      <c r="D1426">
        <v>689280817</v>
      </c>
      <c r="E1426">
        <v>691994521</v>
      </c>
      <c r="F1426">
        <v>732700081</v>
      </c>
      <c r="G1426" t="s">
        <v>287</v>
      </c>
      <c r="H1426" t="s">
        <v>528</v>
      </c>
      <c r="I1426" t="s">
        <v>387</v>
      </c>
      <c r="J1426" t="s">
        <v>37</v>
      </c>
      <c r="K1426" t="s">
        <v>36</v>
      </c>
      <c r="L1426" t="s">
        <v>37</v>
      </c>
      <c r="M1426" t="s">
        <v>228</v>
      </c>
      <c r="N1426" t="s">
        <v>229</v>
      </c>
      <c r="O1426" s="199" t="s">
        <v>519</v>
      </c>
      <c r="P1426" t="s">
        <v>63</v>
      </c>
      <c r="Q1426" t="s">
        <v>471</v>
      </c>
      <c r="R1426" s="185">
        <v>44235.9377846153</v>
      </c>
      <c r="S1426" s="185">
        <v>552949.22230769205</v>
      </c>
      <c r="T1426" s="186">
        <v>8</v>
      </c>
    </row>
    <row r="1427" spans="1:20" x14ac:dyDescent="0.25">
      <c r="A1427" s="198"/>
      <c r="B1427">
        <v>0</v>
      </c>
      <c r="C1427">
        <v>553595617</v>
      </c>
      <c r="D1427">
        <v>689280817</v>
      </c>
      <c r="E1427">
        <v>691994521</v>
      </c>
      <c r="F1427">
        <v>732700081</v>
      </c>
      <c r="G1427" t="s">
        <v>287</v>
      </c>
      <c r="H1427" t="s">
        <v>528</v>
      </c>
      <c r="I1427" t="s">
        <v>387</v>
      </c>
      <c r="J1427" t="s">
        <v>37</v>
      </c>
      <c r="K1427" t="s">
        <v>36</v>
      </c>
      <c r="L1427" t="s">
        <v>37</v>
      </c>
      <c r="M1427" t="s">
        <v>228</v>
      </c>
      <c r="N1427" t="s">
        <v>229</v>
      </c>
      <c r="O1427" s="199" t="s">
        <v>519</v>
      </c>
      <c r="P1427" t="s">
        <v>63</v>
      </c>
      <c r="Q1427" t="s">
        <v>475</v>
      </c>
      <c r="R1427" s="185">
        <v>52188.306369230799</v>
      </c>
      <c r="S1427" s="185">
        <v>579870.07076923095</v>
      </c>
      <c r="T1427" s="186">
        <v>7</v>
      </c>
    </row>
    <row r="1428" spans="1:20" x14ac:dyDescent="0.25">
      <c r="A1428" s="198"/>
      <c r="B1428">
        <v>0</v>
      </c>
      <c r="C1428">
        <v>553595617</v>
      </c>
      <c r="D1428">
        <v>689280817</v>
      </c>
      <c r="E1428">
        <v>691994521</v>
      </c>
      <c r="F1428">
        <v>732700081</v>
      </c>
      <c r="G1428" t="s">
        <v>287</v>
      </c>
      <c r="H1428" t="s">
        <v>528</v>
      </c>
      <c r="I1428" t="s">
        <v>387</v>
      </c>
      <c r="J1428" t="s">
        <v>37</v>
      </c>
      <c r="K1428" t="s">
        <v>36</v>
      </c>
      <c r="L1428" t="s">
        <v>37</v>
      </c>
      <c r="M1428" t="s">
        <v>228</v>
      </c>
      <c r="N1428" t="s">
        <v>229</v>
      </c>
      <c r="O1428" s="199" t="s">
        <v>519</v>
      </c>
      <c r="P1428" t="s">
        <v>63</v>
      </c>
      <c r="Q1428" t="s">
        <v>465</v>
      </c>
      <c r="R1428" s="185">
        <v>124871.276384615</v>
      </c>
      <c r="S1428" s="185">
        <v>1248712.7638461499</v>
      </c>
      <c r="T1428" s="186">
        <v>14</v>
      </c>
    </row>
    <row r="1429" spans="1:20" x14ac:dyDescent="0.25">
      <c r="A1429" s="198"/>
      <c r="B1429">
        <v>0</v>
      </c>
      <c r="C1429">
        <v>553595617</v>
      </c>
      <c r="D1429">
        <v>689280817</v>
      </c>
      <c r="E1429">
        <v>691994521</v>
      </c>
      <c r="F1429">
        <v>732700081</v>
      </c>
      <c r="G1429" t="s">
        <v>287</v>
      </c>
      <c r="H1429" t="s">
        <v>528</v>
      </c>
      <c r="I1429" t="s">
        <v>387</v>
      </c>
      <c r="J1429" t="s">
        <v>37</v>
      </c>
      <c r="K1429" t="s">
        <v>36</v>
      </c>
      <c r="L1429" t="s">
        <v>37</v>
      </c>
      <c r="M1429" t="s">
        <v>228</v>
      </c>
      <c r="N1429" t="s">
        <v>229</v>
      </c>
      <c r="O1429" s="199" t="s">
        <v>519</v>
      </c>
      <c r="P1429" t="s">
        <v>63</v>
      </c>
      <c r="Q1429" t="s">
        <v>476</v>
      </c>
      <c r="R1429" s="185">
        <v>156564.84476923099</v>
      </c>
      <c r="S1429" s="185">
        <v>1565648.44769231</v>
      </c>
      <c r="T1429" s="186">
        <v>15</v>
      </c>
    </row>
    <row r="1430" spans="1:20" x14ac:dyDescent="0.25">
      <c r="A1430" s="198"/>
      <c r="B1430">
        <v>0</v>
      </c>
      <c r="C1430">
        <v>553595617</v>
      </c>
      <c r="D1430">
        <v>689280817</v>
      </c>
      <c r="E1430">
        <v>691994521</v>
      </c>
      <c r="F1430">
        <v>732700081</v>
      </c>
      <c r="G1430" t="s">
        <v>287</v>
      </c>
      <c r="H1430" t="s">
        <v>528</v>
      </c>
      <c r="I1430" t="s">
        <v>387</v>
      </c>
      <c r="J1430" t="s">
        <v>37</v>
      </c>
      <c r="K1430" t="s">
        <v>36</v>
      </c>
      <c r="L1430" t="s">
        <v>37</v>
      </c>
      <c r="M1430" t="s">
        <v>228</v>
      </c>
      <c r="N1430" t="s">
        <v>229</v>
      </c>
      <c r="O1430" s="199" t="s">
        <v>519</v>
      </c>
      <c r="P1430" t="s">
        <v>63</v>
      </c>
      <c r="Q1430" t="s">
        <v>466</v>
      </c>
      <c r="R1430" s="185">
        <v>19062.092076923102</v>
      </c>
      <c r="S1430" s="185">
        <v>127080.613846154</v>
      </c>
      <c r="T1430" s="186">
        <v>1</v>
      </c>
    </row>
    <row r="1431" spans="1:20" x14ac:dyDescent="0.25">
      <c r="A1431" s="198"/>
      <c r="B1431">
        <v>0</v>
      </c>
      <c r="C1431">
        <v>553595617</v>
      </c>
      <c r="D1431">
        <v>689280817</v>
      </c>
      <c r="E1431">
        <v>691994521</v>
      </c>
      <c r="F1431">
        <v>732700081</v>
      </c>
      <c r="G1431" t="s">
        <v>287</v>
      </c>
      <c r="H1431" t="s">
        <v>528</v>
      </c>
      <c r="I1431" t="s">
        <v>387</v>
      </c>
      <c r="J1431" t="s">
        <v>37</v>
      </c>
      <c r="K1431" t="s">
        <v>36</v>
      </c>
      <c r="L1431" t="s">
        <v>37</v>
      </c>
      <c r="M1431" t="s">
        <v>228</v>
      </c>
      <c r="N1431" t="s">
        <v>229</v>
      </c>
      <c r="O1431" s="199" t="s">
        <v>519</v>
      </c>
      <c r="P1431" t="s">
        <v>63</v>
      </c>
      <c r="Q1431" t="s">
        <v>467</v>
      </c>
      <c r="R1431" s="185">
        <v>126694.645846154</v>
      </c>
      <c r="S1431" s="185">
        <v>633473.22923076898</v>
      </c>
      <c r="T1431" s="186">
        <v>4</v>
      </c>
    </row>
    <row r="1432" spans="1:20" x14ac:dyDescent="0.25">
      <c r="A1432" s="198"/>
      <c r="B1432">
        <v>0</v>
      </c>
      <c r="C1432">
        <v>553595617</v>
      </c>
      <c r="D1432">
        <v>689280817</v>
      </c>
      <c r="E1432">
        <v>691994521</v>
      </c>
      <c r="F1432">
        <v>732700081</v>
      </c>
      <c r="G1432" t="s">
        <v>287</v>
      </c>
      <c r="H1432" t="s">
        <v>528</v>
      </c>
      <c r="I1432" t="s">
        <v>387</v>
      </c>
      <c r="J1432" t="s">
        <v>37</v>
      </c>
      <c r="K1432" t="s">
        <v>36</v>
      </c>
      <c r="L1432" t="s">
        <v>37</v>
      </c>
      <c r="M1432" t="s">
        <v>228</v>
      </c>
      <c r="N1432" t="s">
        <v>229</v>
      </c>
      <c r="O1432" s="199" t="s">
        <v>519</v>
      </c>
      <c r="P1432" t="s">
        <v>63</v>
      </c>
      <c r="Q1432" t="s">
        <v>468</v>
      </c>
      <c r="R1432" s="185">
        <v>50172.631346153801</v>
      </c>
      <c r="S1432" s="185">
        <v>200690.525384615</v>
      </c>
      <c r="T1432" s="186">
        <v>1</v>
      </c>
    </row>
    <row r="1433" spans="1:20" x14ac:dyDescent="0.25">
      <c r="A1433" s="198"/>
      <c r="B1433">
        <v>0</v>
      </c>
      <c r="C1433">
        <v>553595617</v>
      </c>
      <c r="D1433">
        <v>759837121</v>
      </c>
      <c r="E1433">
        <v>762550825</v>
      </c>
      <c r="F1433">
        <v>762550825</v>
      </c>
      <c r="G1433" t="s">
        <v>287</v>
      </c>
      <c r="H1433" t="s">
        <v>528</v>
      </c>
      <c r="I1433" t="s">
        <v>388</v>
      </c>
      <c r="J1433" t="s">
        <v>35</v>
      </c>
      <c r="K1433" t="s">
        <v>34</v>
      </c>
      <c r="L1433" t="s">
        <v>35</v>
      </c>
      <c r="M1433"/>
      <c r="N1433"/>
      <c r="O1433" s="199" t="s">
        <v>949</v>
      </c>
      <c r="P1433" t="s">
        <v>62</v>
      </c>
      <c r="Q1433" t="s">
        <v>471</v>
      </c>
      <c r="R1433" s="185">
        <v>6493.3288000000002</v>
      </c>
      <c r="S1433" s="185">
        <v>81166.61</v>
      </c>
      <c r="T1433" s="186">
        <v>1</v>
      </c>
    </row>
    <row r="1434" spans="1:20" x14ac:dyDescent="0.25">
      <c r="A1434" s="198"/>
      <c r="B1434">
        <v>0</v>
      </c>
      <c r="C1434">
        <v>553595617</v>
      </c>
      <c r="D1434">
        <v>759837121</v>
      </c>
      <c r="E1434">
        <v>762550825</v>
      </c>
      <c r="F1434">
        <v>765264529</v>
      </c>
      <c r="G1434" t="s">
        <v>287</v>
      </c>
      <c r="H1434" t="s">
        <v>528</v>
      </c>
      <c r="I1434" t="s">
        <v>388</v>
      </c>
      <c r="J1434" t="s">
        <v>35</v>
      </c>
      <c r="K1434" t="s">
        <v>34</v>
      </c>
      <c r="L1434" t="s">
        <v>35</v>
      </c>
      <c r="M1434" t="s">
        <v>669</v>
      </c>
      <c r="N1434" t="s">
        <v>670</v>
      </c>
      <c r="O1434" s="199" t="s">
        <v>949</v>
      </c>
      <c r="P1434" t="s">
        <v>62</v>
      </c>
      <c r="Q1434" t="s">
        <v>472</v>
      </c>
      <c r="R1434" s="185">
        <v>86432.187900000004</v>
      </c>
      <c r="S1434" s="185">
        <v>2881072.93</v>
      </c>
      <c r="T1434" s="186">
        <v>39</v>
      </c>
    </row>
    <row r="1435" spans="1:20" x14ac:dyDescent="0.25">
      <c r="A1435" s="198"/>
      <c r="B1435">
        <v>0</v>
      </c>
      <c r="C1435">
        <v>553595617</v>
      </c>
      <c r="D1435">
        <v>759837121</v>
      </c>
      <c r="E1435">
        <v>762550825</v>
      </c>
      <c r="F1435">
        <v>765264529</v>
      </c>
      <c r="G1435" t="s">
        <v>287</v>
      </c>
      <c r="H1435" t="s">
        <v>528</v>
      </c>
      <c r="I1435" t="s">
        <v>388</v>
      </c>
      <c r="J1435" t="s">
        <v>35</v>
      </c>
      <c r="K1435" t="s">
        <v>34</v>
      </c>
      <c r="L1435" t="s">
        <v>35</v>
      </c>
      <c r="M1435" t="s">
        <v>669</v>
      </c>
      <c r="N1435" t="s">
        <v>670</v>
      </c>
      <c r="O1435" s="199" t="s">
        <v>949</v>
      </c>
      <c r="P1435" t="s">
        <v>62</v>
      </c>
      <c r="Q1435" t="s">
        <v>477</v>
      </c>
      <c r="R1435" s="185">
        <v>4422.3692692307704</v>
      </c>
      <c r="S1435" s="185">
        <v>88447.385384615394</v>
      </c>
      <c r="T1435" s="186">
        <v>2</v>
      </c>
    </row>
    <row r="1436" spans="1:20" x14ac:dyDescent="0.25">
      <c r="A1436" s="198"/>
      <c r="B1436">
        <v>0</v>
      </c>
      <c r="C1436">
        <v>553595617</v>
      </c>
      <c r="D1436">
        <v>759837121</v>
      </c>
      <c r="E1436">
        <v>762550825</v>
      </c>
      <c r="F1436">
        <v>765264529</v>
      </c>
      <c r="G1436" t="s">
        <v>287</v>
      </c>
      <c r="H1436" t="s">
        <v>528</v>
      </c>
      <c r="I1436" t="s">
        <v>388</v>
      </c>
      <c r="J1436" t="s">
        <v>35</v>
      </c>
      <c r="K1436" t="s">
        <v>34</v>
      </c>
      <c r="L1436" t="s">
        <v>35</v>
      </c>
      <c r="M1436" t="s">
        <v>669</v>
      </c>
      <c r="N1436" t="s">
        <v>670</v>
      </c>
      <c r="O1436" s="199" t="s">
        <v>949</v>
      </c>
      <c r="P1436" t="s">
        <v>62</v>
      </c>
      <c r="Q1436" t="s">
        <v>473</v>
      </c>
      <c r="R1436" s="185">
        <v>7244.4814615384703</v>
      </c>
      <c r="S1436" s="185">
        <v>144889.629230769</v>
      </c>
      <c r="T1436" s="186">
        <v>3</v>
      </c>
    </row>
    <row r="1437" spans="1:20" x14ac:dyDescent="0.25">
      <c r="A1437" s="198"/>
      <c r="B1437">
        <v>0</v>
      </c>
      <c r="C1437">
        <v>553595617</v>
      </c>
      <c r="D1437">
        <v>759837121</v>
      </c>
      <c r="E1437">
        <v>762550825</v>
      </c>
      <c r="F1437">
        <v>765264529</v>
      </c>
      <c r="G1437" t="s">
        <v>287</v>
      </c>
      <c r="H1437" t="s">
        <v>528</v>
      </c>
      <c r="I1437" t="s">
        <v>388</v>
      </c>
      <c r="J1437" t="s">
        <v>35</v>
      </c>
      <c r="K1437" t="s">
        <v>34</v>
      </c>
      <c r="L1437" t="s">
        <v>35</v>
      </c>
      <c r="M1437" t="s">
        <v>669</v>
      </c>
      <c r="N1437" t="s">
        <v>670</v>
      </c>
      <c r="O1437" s="199" t="s">
        <v>949</v>
      </c>
      <c r="P1437" t="s">
        <v>62</v>
      </c>
      <c r="Q1437" t="s">
        <v>474</v>
      </c>
      <c r="R1437" s="185">
        <v>6616.8072923076998</v>
      </c>
      <c r="S1437" s="185">
        <v>110280.121538462</v>
      </c>
      <c r="T1437" s="186">
        <v>2</v>
      </c>
    </row>
    <row r="1438" spans="1:20" x14ac:dyDescent="0.25">
      <c r="A1438" s="198"/>
      <c r="B1438">
        <v>0</v>
      </c>
      <c r="C1438">
        <v>553595617</v>
      </c>
      <c r="D1438">
        <v>759837121</v>
      </c>
      <c r="E1438">
        <v>762550825</v>
      </c>
      <c r="F1438">
        <v>765264529</v>
      </c>
      <c r="G1438" t="s">
        <v>287</v>
      </c>
      <c r="H1438" t="s">
        <v>528</v>
      </c>
      <c r="I1438" t="s">
        <v>388</v>
      </c>
      <c r="J1438" t="s">
        <v>35</v>
      </c>
      <c r="K1438" t="s">
        <v>34</v>
      </c>
      <c r="L1438" t="s">
        <v>35</v>
      </c>
      <c r="M1438" t="s">
        <v>669</v>
      </c>
      <c r="N1438" t="s">
        <v>670</v>
      </c>
      <c r="O1438" s="199" t="s">
        <v>949</v>
      </c>
      <c r="P1438" t="s">
        <v>62</v>
      </c>
      <c r="Q1438" t="s">
        <v>471</v>
      </c>
      <c r="R1438" s="185">
        <v>13441.486953846201</v>
      </c>
      <c r="S1438" s="185">
        <v>168018.586923077</v>
      </c>
      <c r="T1438" s="186">
        <v>3</v>
      </c>
    </row>
    <row r="1439" spans="1:20" x14ac:dyDescent="0.25">
      <c r="A1439" s="198"/>
      <c r="B1439">
        <v>0</v>
      </c>
      <c r="C1439">
        <v>553595617</v>
      </c>
      <c r="D1439">
        <v>759837121</v>
      </c>
      <c r="E1439">
        <v>762550825</v>
      </c>
      <c r="F1439">
        <v>765264529</v>
      </c>
      <c r="G1439" t="s">
        <v>287</v>
      </c>
      <c r="H1439" t="s">
        <v>528</v>
      </c>
      <c r="I1439" t="s">
        <v>388</v>
      </c>
      <c r="J1439" t="s">
        <v>35</v>
      </c>
      <c r="K1439" t="s">
        <v>34</v>
      </c>
      <c r="L1439" t="s">
        <v>35</v>
      </c>
      <c r="M1439" t="s">
        <v>669</v>
      </c>
      <c r="N1439" t="s">
        <v>670</v>
      </c>
      <c r="O1439" s="199" t="s">
        <v>949</v>
      </c>
      <c r="P1439" t="s">
        <v>62</v>
      </c>
      <c r="Q1439" t="s">
        <v>475</v>
      </c>
      <c r="R1439" s="185">
        <v>29435.354238461601</v>
      </c>
      <c r="S1439" s="185">
        <v>327059.491538462</v>
      </c>
      <c r="T1439" s="186">
        <v>4</v>
      </c>
    </row>
    <row r="1440" spans="1:20" x14ac:dyDescent="0.25">
      <c r="A1440" s="198"/>
      <c r="B1440">
        <v>0</v>
      </c>
      <c r="C1440">
        <v>553595617</v>
      </c>
      <c r="D1440">
        <v>759837121</v>
      </c>
      <c r="E1440">
        <v>762550825</v>
      </c>
      <c r="F1440">
        <v>765264529</v>
      </c>
      <c r="G1440" t="s">
        <v>287</v>
      </c>
      <c r="H1440" t="s">
        <v>528</v>
      </c>
      <c r="I1440" t="s">
        <v>388</v>
      </c>
      <c r="J1440" t="s">
        <v>35</v>
      </c>
      <c r="K1440" t="s">
        <v>34</v>
      </c>
      <c r="L1440" t="s">
        <v>35</v>
      </c>
      <c r="M1440" t="s">
        <v>669</v>
      </c>
      <c r="N1440" t="s">
        <v>670</v>
      </c>
      <c r="O1440" s="199" t="s">
        <v>949</v>
      </c>
      <c r="P1440" t="s">
        <v>62</v>
      </c>
      <c r="Q1440" t="s">
        <v>476</v>
      </c>
      <c r="R1440" s="185">
        <v>58228.695538461499</v>
      </c>
      <c r="S1440" s="185">
        <v>582286.95538461499</v>
      </c>
      <c r="T1440" s="186">
        <v>5</v>
      </c>
    </row>
    <row r="1441" spans="1:20" x14ac:dyDescent="0.25">
      <c r="A1441" s="198"/>
      <c r="B1441">
        <v>0</v>
      </c>
      <c r="C1441">
        <v>553595617</v>
      </c>
      <c r="D1441">
        <v>759837121</v>
      </c>
      <c r="E1441">
        <v>762550825</v>
      </c>
      <c r="F1441">
        <v>765264529</v>
      </c>
      <c r="G1441" t="s">
        <v>287</v>
      </c>
      <c r="H1441" t="s">
        <v>528</v>
      </c>
      <c r="I1441" t="s">
        <v>388</v>
      </c>
      <c r="J1441" t="s">
        <v>35</v>
      </c>
      <c r="K1441" t="s">
        <v>34</v>
      </c>
      <c r="L1441" t="s">
        <v>35</v>
      </c>
      <c r="M1441" t="s">
        <v>669</v>
      </c>
      <c r="N1441" t="s">
        <v>670</v>
      </c>
      <c r="O1441" s="199" t="s">
        <v>949</v>
      </c>
      <c r="P1441" t="s">
        <v>62</v>
      </c>
      <c r="Q1441" t="s">
        <v>467</v>
      </c>
      <c r="R1441" s="185">
        <v>30883.096384615401</v>
      </c>
      <c r="S1441" s="185">
        <v>154415.48192307699</v>
      </c>
      <c r="T1441" s="186">
        <v>1</v>
      </c>
    </row>
    <row r="1442" spans="1:20" x14ac:dyDescent="0.25">
      <c r="A1442" s="198"/>
      <c r="B1442">
        <v>0</v>
      </c>
      <c r="C1442">
        <v>553595617</v>
      </c>
      <c r="D1442">
        <v>759837121</v>
      </c>
      <c r="E1442">
        <v>762550825</v>
      </c>
      <c r="F1442">
        <v>765264529</v>
      </c>
      <c r="G1442" t="s">
        <v>287</v>
      </c>
      <c r="H1442" t="s">
        <v>528</v>
      </c>
      <c r="I1442" t="s">
        <v>388</v>
      </c>
      <c r="J1442" t="s">
        <v>35</v>
      </c>
      <c r="K1442" t="s">
        <v>34</v>
      </c>
      <c r="L1442" t="s">
        <v>35</v>
      </c>
      <c r="M1442" t="s">
        <v>669</v>
      </c>
      <c r="N1442" t="s">
        <v>670</v>
      </c>
      <c r="O1442" s="199" t="s">
        <v>949</v>
      </c>
      <c r="P1442" t="s">
        <v>62</v>
      </c>
      <c r="Q1442" t="s">
        <v>468</v>
      </c>
      <c r="R1442" s="185">
        <v>35124.400000000001</v>
      </c>
      <c r="S1442" s="185">
        <v>140497.60000000001</v>
      </c>
      <c r="T1442" s="186">
        <v>1</v>
      </c>
    </row>
    <row r="1443" spans="1:20" x14ac:dyDescent="0.25">
      <c r="A1443" s="198"/>
      <c r="B1443">
        <v>0</v>
      </c>
      <c r="C1443">
        <v>553595617</v>
      </c>
      <c r="D1443">
        <v>759837121</v>
      </c>
      <c r="E1443">
        <v>762550825</v>
      </c>
      <c r="F1443">
        <v>765264529</v>
      </c>
      <c r="G1443" t="s">
        <v>287</v>
      </c>
      <c r="H1443" t="s">
        <v>528</v>
      </c>
      <c r="I1443" t="s">
        <v>388</v>
      </c>
      <c r="J1443" t="s">
        <v>35</v>
      </c>
      <c r="K1443" t="s">
        <v>34</v>
      </c>
      <c r="L1443" t="s">
        <v>35</v>
      </c>
      <c r="M1443" t="s">
        <v>669</v>
      </c>
      <c r="N1443" t="s">
        <v>670</v>
      </c>
      <c r="O1443" s="199" t="s">
        <v>949</v>
      </c>
      <c r="P1443" t="s">
        <v>77</v>
      </c>
      <c r="Q1443" t="s">
        <v>472</v>
      </c>
      <c r="R1443" s="185">
        <v>41568.267599999999</v>
      </c>
      <c r="S1443" s="185">
        <v>1385608.92</v>
      </c>
      <c r="T1443" s="186">
        <v>18</v>
      </c>
    </row>
    <row r="1444" spans="1:20" x14ac:dyDescent="0.25">
      <c r="A1444" s="198"/>
      <c r="B1444">
        <v>0</v>
      </c>
      <c r="C1444">
        <v>553595617</v>
      </c>
      <c r="D1444">
        <v>759837121</v>
      </c>
      <c r="E1444">
        <v>762550825</v>
      </c>
      <c r="F1444">
        <v>765264529</v>
      </c>
      <c r="G1444" t="s">
        <v>287</v>
      </c>
      <c r="H1444" t="s">
        <v>528</v>
      </c>
      <c r="I1444" t="s">
        <v>388</v>
      </c>
      <c r="J1444" t="s">
        <v>35</v>
      </c>
      <c r="K1444" t="s">
        <v>34</v>
      </c>
      <c r="L1444" t="s">
        <v>35</v>
      </c>
      <c r="M1444" t="s">
        <v>669</v>
      </c>
      <c r="N1444" t="s">
        <v>670</v>
      </c>
      <c r="O1444" s="199" t="s">
        <v>949</v>
      </c>
      <c r="P1444" t="s">
        <v>77</v>
      </c>
      <c r="Q1444" t="s">
        <v>471</v>
      </c>
      <c r="R1444" s="185">
        <v>5538.0427692307703</v>
      </c>
      <c r="S1444" s="185">
        <v>69225.534615384604</v>
      </c>
      <c r="T1444" s="186">
        <v>1</v>
      </c>
    </row>
    <row r="1445" spans="1:20" x14ac:dyDescent="0.25">
      <c r="A1445" s="198"/>
      <c r="B1445">
        <v>0</v>
      </c>
      <c r="C1445">
        <v>553595617</v>
      </c>
      <c r="D1445">
        <v>759837121</v>
      </c>
      <c r="E1445">
        <v>762550825</v>
      </c>
      <c r="F1445">
        <v>765264529</v>
      </c>
      <c r="G1445" t="s">
        <v>287</v>
      </c>
      <c r="H1445" t="s">
        <v>528</v>
      </c>
      <c r="I1445" t="s">
        <v>388</v>
      </c>
      <c r="J1445" t="s">
        <v>35</v>
      </c>
      <c r="K1445" t="s">
        <v>34</v>
      </c>
      <c r="L1445" t="s">
        <v>35</v>
      </c>
      <c r="M1445" t="s">
        <v>669</v>
      </c>
      <c r="N1445" t="s">
        <v>670</v>
      </c>
      <c r="O1445" s="199" t="s">
        <v>949</v>
      </c>
      <c r="P1445" t="s">
        <v>77</v>
      </c>
      <c r="Q1445" t="s">
        <v>476</v>
      </c>
      <c r="R1445" s="185">
        <v>21742.518307692299</v>
      </c>
      <c r="S1445" s="185">
        <v>217425.18307692299</v>
      </c>
      <c r="T1445" s="186">
        <v>2</v>
      </c>
    </row>
    <row r="1446" spans="1:20" x14ac:dyDescent="0.25">
      <c r="A1446" s="198"/>
      <c r="B1446">
        <v>0</v>
      </c>
      <c r="C1446">
        <v>553595617</v>
      </c>
      <c r="D1446">
        <v>759837121</v>
      </c>
      <c r="E1446">
        <v>762550825</v>
      </c>
      <c r="F1446">
        <v>776119345</v>
      </c>
      <c r="G1446" t="s">
        <v>287</v>
      </c>
      <c r="H1446" t="s">
        <v>528</v>
      </c>
      <c r="I1446" t="s">
        <v>388</v>
      </c>
      <c r="J1446" t="s">
        <v>35</v>
      </c>
      <c r="K1446" t="s">
        <v>34</v>
      </c>
      <c r="L1446" t="s">
        <v>35</v>
      </c>
      <c r="M1446" t="s">
        <v>212</v>
      </c>
      <c r="N1446" t="s">
        <v>213</v>
      </c>
      <c r="O1446" s="199" t="s">
        <v>949</v>
      </c>
      <c r="P1446" t="s">
        <v>62</v>
      </c>
      <c r="Q1446" t="s">
        <v>474</v>
      </c>
      <c r="R1446" s="185">
        <v>3638.0192769230798</v>
      </c>
      <c r="S1446" s="185">
        <v>60633.654615384599</v>
      </c>
      <c r="T1446" s="186">
        <v>1</v>
      </c>
    </row>
    <row r="1447" spans="1:20" x14ac:dyDescent="0.25">
      <c r="A1447" s="198"/>
      <c r="B1447">
        <v>0</v>
      </c>
      <c r="C1447">
        <v>553595617</v>
      </c>
      <c r="D1447">
        <v>759837121</v>
      </c>
      <c r="E1447">
        <v>762550825</v>
      </c>
      <c r="F1447">
        <v>776119345</v>
      </c>
      <c r="G1447" t="s">
        <v>287</v>
      </c>
      <c r="H1447" t="s">
        <v>528</v>
      </c>
      <c r="I1447" t="s">
        <v>388</v>
      </c>
      <c r="J1447" t="s">
        <v>35</v>
      </c>
      <c r="K1447" t="s">
        <v>34</v>
      </c>
      <c r="L1447" t="s">
        <v>35</v>
      </c>
      <c r="M1447" t="s">
        <v>212</v>
      </c>
      <c r="N1447" t="s">
        <v>213</v>
      </c>
      <c r="O1447" s="199" t="s">
        <v>949</v>
      </c>
      <c r="P1447" t="s">
        <v>62</v>
      </c>
      <c r="Q1447" t="s">
        <v>465</v>
      </c>
      <c r="R1447" s="185">
        <v>8581.9752307692306</v>
      </c>
      <c r="S1447" s="185">
        <v>85819.752307692295</v>
      </c>
      <c r="T1447" s="186">
        <v>1</v>
      </c>
    </row>
    <row r="1448" spans="1:20" x14ac:dyDescent="0.25">
      <c r="A1448" s="198"/>
      <c r="B1448">
        <v>0</v>
      </c>
      <c r="C1448">
        <v>553595617</v>
      </c>
      <c r="D1448">
        <v>759837121</v>
      </c>
      <c r="E1448">
        <v>762550825</v>
      </c>
      <c r="F1448">
        <v>776119345</v>
      </c>
      <c r="G1448" t="s">
        <v>287</v>
      </c>
      <c r="H1448" t="s">
        <v>528</v>
      </c>
      <c r="I1448" t="s">
        <v>388</v>
      </c>
      <c r="J1448" t="s">
        <v>35</v>
      </c>
      <c r="K1448" t="s">
        <v>34</v>
      </c>
      <c r="L1448" t="s">
        <v>35</v>
      </c>
      <c r="M1448" t="s">
        <v>212</v>
      </c>
      <c r="N1448" t="s">
        <v>213</v>
      </c>
      <c r="O1448" s="199" t="s">
        <v>949</v>
      </c>
      <c r="P1448" t="s">
        <v>62</v>
      </c>
      <c r="Q1448" t="s">
        <v>476</v>
      </c>
      <c r="R1448" s="185">
        <v>35180.372384615301</v>
      </c>
      <c r="S1448" s="185">
        <v>351803.723846154</v>
      </c>
      <c r="T1448" s="186">
        <v>4</v>
      </c>
    </row>
    <row r="1449" spans="1:20" x14ac:dyDescent="0.25">
      <c r="A1449" s="198"/>
      <c r="B1449">
        <v>0</v>
      </c>
      <c r="C1449">
        <v>553595617</v>
      </c>
      <c r="D1449">
        <v>759837121</v>
      </c>
      <c r="E1449">
        <v>762550825</v>
      </c>
      <c r="F1449">
        <v>776119345</v>
      </c>
      <c r="G1449" t="s">
        <v>287</v>
      </c>
      <c r="H1449" t="s">
        <v>528</v>
      </c>
      <c r="I1449" t="s">
        <v>388</v>
      </c>
      <c r="J1449" t="s">
        <v>35</v>
      </c>
      <c r="K1449" t="s">
        <v>34</v>
      </c>
      <c r="L1449" t="s">
        <v>35</v>
      </c>
      <c r="M1449" t="s">
        <v>212</v>
      </c>
      <c r="N1449" t="s">
        <v>213</v>
      </c>
      <c r="O1449" s="199" t="s">
        <v>949</v>
      </c>
      <c r="P1449" t="s">
        <v>62</v>
      </c>
      <c r="Q1449" t="s">
        <v>466</v>
      </c>
      <c r="R1449" s="185">
        <v>79975.960269230898</v>
      </c>
      <c r="S1449" s="185">
        <v>533173.06846153794</v>
      </c>
      <c r="T1449" s="186">
        <v>4</v>
      </c>
    </row>
    <row r="1450" spans="1:20" x14ac:dyDescent="0.25">
      <c r="A1450" s="198"/>
      <c r="B1450">
        <v>0</v>
      </c>
      <c r="C1450">
        <v>553595617</v>
      </c>
      <c r="D1450">
        <v>759837121</v>
      </c>
      <c r="E1450">
        <v>762550825</v>
      </c>
      <c r="F1450">
        <v>776119345</v>
      </c>
      <c r="G1450" t="s">
        <v>287</v>
      </c>
      <c r="H1450" t="s">
        <v>528</v>
      </c>
      <c r="I1450" t="s">
        <v>388</v>
      </c>
      <c r="J1450" t="s">
        <v>35</v>
      </c>
      <c r="K1450" t="s">
        <v>34</v>
      </c>
      <c r="L1450" t="s">
        <v>35</v>
      </c>
      <c r="M1450" t="s">
        <v>212</v>
      </c>
      <c r="N1450" t="s">
        <v>213</v>
      </c>
      <c r="O1450" s="199" t="s">
        <v>949</v>
      </c>
      <c r="P1450" t="s">
        <v>62</v>
      </c>
      <c r="Q1450" t="s">
        <v>467</v>
      </c>
      <c r="R1450" s="185">
        <v>34979.551076923002</v>
      </c>
      <c r="S1450" s="185">
        <v>174897.75538461501</v>
      </c>
      <c r="T1450" s="186">
        <v>1</v>
      </c>
    </row>
    <row r="1451" spans="1:20" x14ac:dyDescent="0.25">
      <c r="A1451" s="198"/>
      <c r="B1451">
        <v>0</v>
      </c>
      <c r="C1451">
        <v>553595617</v>
      </c>
      <c r="D1451">
        <v>759837121</v>
      </c>
      <c r="E1451">
        <v>762550825</v>
      </c>
      <c r="F1451">
        <v>776119345</v>
      </c>
      <c r="G1451" t="s">
        <v>287</v>
      </c>
      <c r="H1451" t="s">
        <v>528</v>
      </c>
      <c r="I1451" t="s">
        <v>388</v>
      </c>
      <c r="J1451" t="s">
        <v>35</v>
      </c>
      <c r="K1451" t="s">
        <v>34</v>
      </c>
      <c r="L1451" t="s">
        <v>35</v>
      </c>
      <c r="M1451" t="s">
        <v>212</v>
      </c>
      <c r="N1451" t="s">
        <v>213</v>
      </c>
      <c r="O1451" s="199" t="s">
        <v>949</v>
      </c>
      <c r="P1451" t="s">
        <v>62</v>
      </c>
      <c r="Q1451" t="s">
        <v>468</v>
      </c>
      <c r="R1451" s="185">
        <v>140211.036346154</v>
      </c>
      <c r="S1451" s="185">
        <v>560844.14538461505</v>
      </c>
      <c r="T1451" s="186">
        <v>3</v>
      </c>
    </row>
    <row r="1452" spans="1:20" x14ac:dyDescent="0.25">
      <c r="A1452" s="198"/>
      <c r="B1452">
        <v>0</v>
      </c>
      <c r="C1452">
        <v>553595617</v>
      </c>
      <c r="D1452">
        <v>759837121</v>
      </c>
      <c r="E1452">
        <v>762550825</v>
      </c>
      <c r="F1452">
        <v>776119345</v>
      </c>
      <c r="G1452" t="s">
        <v>287</v>
      </c>
      <c r="H1452" t="s">
        <v>528</v>
      </c>
      <c r="I1452" t="s">
        <v>388</v>
      </c>
      <c r="J1452" t="s">
        <v>35</v>
      </c>
      <c r="K1452" t="s">
        <v>34</v>
      </c>
      <c r="L1452" t="s">
        <v>35</v>
      </c>
      <c r="M1452" t="s">
        <v>212</v>
      </c>
      <c r="N1452" t="s">
        <v>213</v>
      </c>
      <c r="O1452" s="199" t="s">
        <v>949</v>
      </c>
      <c r="P1452" t="s">
        <v>62</v>
      </c>
      <c r="Q1452" t="s">
        <v>469</v>
      </c>
      <c r="R1452" s="185">
        <v>95559.448653846106</v>
      </c>
      <c r="S1452" s="185">
        <v>273026.99615384598</v>
      </c>
      <c r="T1452" s="186">
        <v>1</v>
      </c>
    </row>
    <row r="1453" spans="1:20" x14ac:dyDescent="0.25">
      <c r="A1453" s="198"/>
      <c r="B1453">
        <v>0</v>
      </c>
      <c r="C1453">
        <v>553595617</v>
      </c>
      <c r="D1453">
        <v>759837121</v>
      </c>
      <c r="E1453">
        <v>762550825</v>
      </c>
      <c r="F1453">
        <v>776119345</v>
      </c>
      <c r="G1453" t="s">
        <v>287</v>
      </c>
      <c r="H1453" t="s">
        <v>528</v>
      </c>
      <c r="I1453" t="s">
        <v>388</v>
      </c>
      <c r="J1453" t="s">
        <v>35</v>
      </c>
      <c r="K1453" t="s">
        <v>34</v>
      </c>
      <c r="L1453" t="s">
        <v>35</v>
      </c>
      <c r="M1453" t="s">
        <v>212</v>
      </c>
      <c r="N1453" t="s">
        <v>213</v>
      </c>
      <c r="O1453" s="199" t="s">
        <v>949</v>
      </c>
      <c r="P1453" t="s">
        <v>77</v>
      </c>
      <c r="Q1453" t="s">
        <v>466</v>
      </c>
      <c r="R1453" s="185">
        <v>21689.386500000001</v>
      </c>
      <c r="S1453" s="185">
        <v>144595.91</v>
      </c>
      <c r="T1453" s="186">
        <v>1</v>
      </c>
    </row>
    <row r="1454" spans="1:20" x14ac:dyDescent="0.25">
      <c r="A1454" s="198"/>
      <c r="B1454">
        <v>0</v>
      </c>
      <c r="C1454">
        <v>553595617</v>
      </c>
      <c r="D1454">
        <v>759837121</v>
      </c>
      <c r="E1454">
        <v>762550825</v>
      </c>
      <c r="F1454">
        <v>781546753</v>
      </c>
      <c r="G1454" t="s">
        <v>287</v>
      </c>
      <c r="H1454" t="s">
        <v>528</v>
      </c>
      <c r="I1454" t="s">
        <v>388</v>
      </c>
      <c r="J1454" t="s">
        <v>35</v>
      </c>
      <c r="K1454" t="s">
        <v>34</v>
      </c>
      <c r="L1454" t="s">
        <v>35</v>
      </c>
      <c r="M1454" t="s">
        <v>214</v>
      </c>
      <c r="N1454" t="s">
        <v>215</v>
      </c>
      <c r="O1454" s="199" t="s">
        <v>949</v>
      </c>
      <c r="P1454" t="s">
        <v>62</v>
      </c>
      <c r="Q1454" t="s">
        <v>475</v>
      </c>
      <c r="R1454" s="185">
        <v>7274.8576384615299</v>
      </c>
      <c r="S1454" s="185">
        <v>80831.751538461496</v>
      </c>
      <c r="T1454" s="186">
        <v>1</v>
      </c>
    </row>
    <row r="1455" spans="1:20" x14ac:dyDescent="0.25">
      <c r="A1455" s="198"/>
      <c r="B1455">
        <v>0</v>
      </c>
      <c r="C1455">
        <v>553595617</v>
      </c>
      <c r="D1455">
        <v>759837121</v>
      </c>
      <c r="E1455">
        <v>762550825</v>
      </c>
      <c r="F1455">
        <v>781546753</v>
      </c>
      <c r="G1455" t="s">
        <v>287</v>
      </c>
      <c r="H1455" t="s">
        <v>528</v>
      </c>
      <c r="I1455" t="s">
        <v>388</v>
      </c>
      <c r="J1455" t="s">
        <v>35</v>
      </c>
      <c r="K1455" t="s">
        <v>34</v>
      </c>
      <c r="L1455" t="s">
        <v>35</v>
      </c>
      <c r="M1455" t="s">
        <v>214</v>
      </c>
      <c r="N1455" t="s">
        <v>215</v>
      </c>
      <c r="O1455" s="199" t="s">
        <v>949</v>
      </c>
      <c r="P1455" t="s">
        <v>62</v>
      </c>
      <c r="Q1455" t="s">
        <v>466</v>
      </c>
      <c r="R1455" s="185">
        <v>22468.1888076922</v>
      </c>
      <c r="S1455" s="185">
        <v>149787.92538461499</v>
      </c>
      <c r="T1455" s="186">
        <v>1</v>
      </c>
    </row>
    <row r="1456" spans="1:20" x14ac:dyDescent="0.25">
      <c r="A1456" s="198"/>
      <c r="B1456">
        <v>0</v>
      </c>
      <c r="C1456">
        <v>553595617</v>
      </c>
      <c r="D1456">
        <v>759837121</v>
      </c>
      <c r="E1456">
        <v>762550825</v>
      </c>
      <c r="F1456">
        <v>781546753</v>
      </c>
      <c r="G1456" t="s">
        <v>287</v>
      </c>
      <c r="H1456" t="s">
        <v>528</v>
      </c>
      <c r="I1456" t="s">
        <v>388</v>
      </c>
      <c r="J1456" t="s">
        <v>35</v>
      </c>
      <c r="K1456" t="s">
        <v>34</v>
      </c>
      <c r="L1456" t="s">
        <v>35</v>
      </c>
      <c r="M1456" t="s">
        <v>214</v>
      </c>
      <c r="N1456" t="s">
        <v>215</v>
      </c>
      <c r="O1456" s="199" t="s">
        <v>949</v>
      </c>
      <c r="P1456" t="s">
        <v>62</v>
      </c>
      <c r="Q1456" t="s">
        <v>467</v>
      </c>
      <c r="R1456" s="185">
        <v>35213.272923076998</v>
      </c>
      <c r="S1456" s="185">
        <v>176066.36461538501</v>
      </c>
      <c r="T1456" s="186">
        <v>1</v>
      </c>
    </row>
    <row r="1457" spans="1:20" x14ac:dyDescent="0.25">
      <c r="A1457" s="198"/>
      <c r="B1457">
        <v>0</v>
      </c>
      <c r="C1457">
        <v>553595617</v>
      </c>
      <c r="D1457">
        <v>759837121</v>
      </c>
      <c r="E1457">
        <v>762550825</v>
      </c>
      <c r="F1457">
        <v>781546753</v>
      </c>
      <c r="G1457" t="s">
        <v>287</v>
      </c>
      <c r="H1457" t="s">
        <v>528</v>
      </c>
      <c r="I1457" t="s">
        <v>388</v>
      </c>
      <c r="J1457" t="s">
        <v>35</v>
      </c>
      <c r="K1457" t="s">
        <v>34</v>
      </c>
      <c r="L1457" t="s">
        <v>35</v>
      </c>
      <c r="M1457" t="s">
        <v>214</v>
      </c>
      <c r="N1457" t="s">
        <v>215</v>
      </c>
      <c r="O1457" s="199" t="s">
        <v>949</v>
      </c>
      <c r="P1457" t="s">
        <v>62</v>
      </c>
      <c r="Q1457" t="s">
        <v>478</v>
      </c>
      <c r="R1457" s="185">
        <v>74145.154153846204</v>
      </c>
      <c r="S1457" s="185">
        <v>247150.513846154</v>
      </c>
      <c r="T1457" s="186">
        <v>1</v>
      </c>
    </row>
    <row r="1458" spans="1:20" x14ac:dyDescent="0.25">
      <c r="A1458" s="198"/>
      <c r="B1458">
        <v>0</v>
      </c>
      <c r="C1458">
        <v>553595617</v>
      </c>
      <c r="D1458">
        <v>759837121</v>
      </c>
      <c r="E1458">
        <v>762550825</v>
      </c>
      <c r="F1458">
        <v>781546753</v>
      </c>
      <c r="G1458" t="s">
        <v>287</v>
      </c>
      <c r="H1458" t="s">
        <v>528</v>
      </c>
      <c r="I1458" t="s">
        <v>388</v>
      </c>
      <c r="J1458" t="s">
        <v>35</v>
      </c>
      <c r="K1458" t="s">
        <v>34</v>
      </c>
      <c r="L1458" t="s">
        <v>35</v>
      </c>
      <c r="M1458" t="s">
        <v>214</v>
      </c>
      <c r="N1458" t="s">
        <v>215</v>
      </c>
      <c r="O1458" s="199" t="s">
        <v>949</v>
      </c>
      <c r="P1458" t="s">
        <v>77</v>
      </c>
      <c r="Q1458" t="s">
        <v>466</v>
      </c>
      <c r="R1458" s="185">
        <v>43920.495346153803</v>
      </c>
      <c r="S1458" s="185">
        <v>292803.30230769201</v>
      </c>
      <c r="T1458" s="186">
        <v>2</v>
      </c>
    </row>
    <row r="1459" spans="1:20" x14ac:dyDescent="0.25">
      <c r="A1459" s="198"/>
      <c r="B1459">
        <v>0</v>
      </c>
      <c r="C1459">
        <v>553595617</v>
      </c>
      <c r="D1459">
        <v>759837121</v>
      </c>
      <c r="E1459">
        <v>762550825</v>
      </c>
      <c r="F1459">
        <v>781546753</v>
      </c>
      <c r="G1459" t="s">
        <v>287</v>
      </c>
      <c r="H1459" t="s">
        <v>528</v>
      </c>
      <c r="I1459" t="s">
        <v>388</v>
      </c>
      <c r="J1459" t="s">
        <v>35</v>
      </c>
      <c r="K1459" t="s">
        <v>34</v>
      </c>
      <c r="L1459" t="s">
        <v>35</v>
      </c>
      <c r="M1459" t="s">
        <v>214</v>
      </c>
      <c r="N1459" t="s">
        <v>215</v>
      </c>
      <c r="O1459" s="199" t="s">
        <v>949</v>
      </c>
      <c r="P1459" t="s">
        <v>77</v>
      </c>
      <c r="Q1459" t="s">
        <v>467</v>
      </c>
      <c r="R1459" s="185">
        <v>33736.962153846202</v>
      </c>
      <c r="S1459" s="185">
        <v>168684.810769231</v>
      </c>
      <c r="T1459" s="186">
        <v>2</v>
      </c>
    </row>
    <row r="1460" spans="1:20" x14ac:dyDescent="0.25">
      <c r="A1460" s="198"/>
      <c r="B1460">
        <v>0</v>
      </c>
      <c r="C1460">
        <v>553595617</v>
      </c>
      <c r="D1460">
        <v>759837121</v>
      </c>
      <c r="E1460">
        <v>762550825</v>
      </c>
      <c r="F1460">
        <v>786974161</v>
      </c>
      <c r="G1460" t="s">
        <v>287</v>
      </c>
      <c r="H1460" t="s">
        <v>528</v>
      </c>
      <c r="I1460" t="s">
        <v>388</v>
      </c>
      <c r="J1460" t="s">
        <v>35</v>
      </c>
      <c r="K1460" t="s">
        <v>34</v>
      </c>
      <c r="L1460" t="s">
        <v>35</v>
      </c>
      <c r="M1460" t="s">
        <v>216</v>
      </c>
      <c r="N1460" t="s">
        <v>217</v>
      </c>
      <c r="O1460" s="199" t="s">
        <v>949</v>
      </c>
      <c r="P1460" t="s">
        <v>62</v>
      </c>
      <c r="Q1460" t="s">
        <v>474</v>
      </c>
      <c r="R1460" s="185">
        <v>3142.92</v>
      </c>
      <c r="S1460" s="185">
        <v>52382</v>
      </c>
      <c r="T1460" s="186">
        <v>1</v>
      </c>
    </row>
    <row r="1461" spans="1:20" x14ac:dyDescent="0.25">
      <c r="A1461" s="198"/>
      <c r="B1461">
        <v>0</v>
      </c>
      <c r="C1461">
        <v>553595617</v>
      </c>
      <c r="D1461">
        <v>759837121</v>
      </c>
      <c r="E1461">
        <v>762550825</v>
      </c>
      <c r="F1461">
        <v>786974161</v>
      </c>
      <c r="G1461" t="s">
        <v>287</v>
      </c>
      <c r="H1461" t="s">
        <v>528</v>
      </c>
      <c r="I1461" t="s">
        <v>388</v>
      </c>
      <c r="J1461" t="s">
        <v>35</v>
      </c>
      <c r="K1461" t="s">
        <v>34</v>
      </c>
      <c r="L1461" t="s">
        <v>35</v>
      </c>
      <c r="M1461" t="s">
        <v>216</v>
      </c>
      <c r="N1461" t="s">
        <v>217</v>
      </c>
      <c r="O1461" s="199" t="s">
        <v>949</v>
      </c>
      <c r="P1461" t="s">
        <v>62</v>
      </c>
      <c r="Q1461" t="s">
        <v>471</v>
      </c>
      <c r="R1461" s="185">
        <v>26263.854584615401</v>
      </c>
      <c r="S1461" s="185">
        <v>328298.18230769201</v>
      </c>
      <c r="T1461" s="186">
        <v>5</v>
      </c>
    </row>
    <row r="1462" spans="1:20" x14ac:dyDescent="0.25">
      <c r="A1462" s="198"/>
      <c r="B1462">
        <v>0</v>
      </c>
      <c r="C1462">
        <v>553595617</v>
      </c>
      <c r="D1462">
        <v>759837121</v>
      </c>
      <c r="E1462">
        <v>762550825</v>
      </c>
      <c r="F1462">
        <v>786974161</v>
      </c>
      <c r="G1462" t="s">
        <v>287</v>
      </c>
      <c r="H1462" t="s">
        <v>528</v>
      </c>
      <c r="I1462" t="s">
        <v>388</v>
      </c>
      <c r="J1462" t="s">
        <v>35</v>
      </c>
      <c r="K1462" t="s">
        <v>34</v>
      </c>
      <c r="L1462" t="s">
        <v>35</v>
      </c>
      <c r="M1462" t="s">
        <v>216</v>
      </c>
      <c r="N1462" t="s">
        <v>217</v>
      </c>
      <c r="O1462" s="199" t="s">
        <v>949</v>
      </c>
      <c r="P1462" t="s">
        <v>62</v>
      </c>
      <c r="Q1462" t="s">
        <v>475</v>
      </c>
      <c r="R1462" s="185">
        <v>35095.438315384599</v>
      </c>
      <c r="S1462" s="185">
        <v>389949.31461538502</v>
      </c>
      <c r="T1462" s="186">
        <v>5</v>
      </c>
    </row>
    <row r="1463" spans="1:20" x14ac:dyDescent="0.25">
      <c r="A1463" s="198"/>
      <c r="B1463">
        <v>0</v>
      </c>
      <c r="C1463">
        <v>553595617</v>
      </c>
      <c r="D1463">
        <v>759837121</v>
      </c>
      <c r="E1463">
        <v>762550825</v>
      </c>
      <c r="F1463">
        <v>786974161</v>
      </c>
      <c r="G1463" t="s">
        <v>287</v>
      </c>
      <c r="H1463" t="s">
        <v>528</v>
      </c>
      <c r="I1463" t="s">
        <v>388</v>
      </c>
      <c r="J1463" t="s">
        <v>35</v>
      </c>
      <c r="K1463" t="s">
        <v>34</v>
      </c>
      <c r="L1463" t="s">
        <v>35</v>
      </c>
      <c r="M1463" t="s">
        <v>216</v>
      </c>
      <c r="N1463" t="s">
        <v>217</v>
      </c>
      <c r="O1463" s="199" t="s">
        <v>949</v>
      </c>
      <c r="P1463" t="s">
        <v>62</v>
      </c>
      <c r="Q1463" t="s">
        <v>465</v>
      </c>
      <c r="R1463" s="185">
        <v>66523.650615384497</v>
      </c>
      <c r="S1463" s="185">
        <v>665236.50615384604</v>
      </c>
      <c r="T1463" s="186">
        <v>8</v>
      </c>
    </row>
    <row r="1464" spans="1:20" x14ac:dyDescent="0.25">
      <c r="A1464" s="198"/>
      <c r="B1464">
        <v>0</v>
      </c>
      <c r="C1464">
        <v>553595617</v>
      </c>
      <c r="D1464">
        <v>759837121</v>
      </c>
      <c r="E1464">
        <v>762550825</v>
      </c>
      <c r="F1464">
        <v>786974161</v>
      </c>
      <c r="G1464" t="s">
        <v>287</v>
      </c>
      <c r="H1464" t="s">
        <v>528</v>
      </c>
      <c r="I1464" t="s">
        <v>388</v>
      </c>
      <c r="J1464" t="s">
        <v>35</v>
      </c>
      <c r="K1464" t="s">
        <v>34</v>
      </c>
      <c r="L1464" t="s">
        <v>35</v>
      </c>
      <c r="M1464" t="s">
        <v>216</v>
      </c>
      <c r="N1464" t="s">
        <v>217</v>
      </c>
      <c r="O1464" s="199" t="s">
        <v>949</v>
      </c>
      <c r="P1464" t="s">
        <v>62</v>
      </c>
      <c r="Q1464" t="s">
        <v>476</v>
      </c>
      <c r="R1464" s="185">
        <v>27920.126615384601</v>
      </c>
      <c r="S1464" s="185">
        <v>279201.26615384599</v>
      </c>
      <c r="T1464" s="186">
        <v>3</v>
      </c>
    </row>
    <row r="1465" spans="1:20" x14ac:dyDescent="0.25">
      <c r="A1465" s="198"/>
      <c r="B1465">
        <v>0</v>
      </c>
      <c r="C1465">
        <v>553595617</v>
      </c>
      <c r="D1465">
        <v>759837121</v>
      </c>
      <c r="E1465">
        <v>762550825</v>
      </c>
      <c r="F1465">
        <v>786974161</v>
      </c>
      <c r="G1465" t="s">
        <v>287</v>
      </c>
      <c r="H1465" t="s">
        <v>528</v>
      </c>
      <c r="I1465" t="s">
        <v>388</v>
      </c>
      <c r="J1465" t="s">
        <v>35</v>
      </c>
      <c r="K1465" t="s">
        <v>34</v>
      </c>
      <c r="L1465" t="s">
        <v>35</v>
      </c>
      <c r="M1465" t="s">
        <v>216</v>
      </c>
      <c r="N1465" t="s">
        <v>217</v>
      </c>
      <c r="O1465" s="199" t="s">
        <v>949</v>
      </c>
      <c r="P1465" t="s">
        <v>62</v>
      </c>
      <c r="Q1465" t="s">
        <v>466</v>
      </c>
      <c r="R1465" s="185">
        <v>59270.421115384597</v>
      </c>
      <c r="S1465" s="185">
        <v>395136.14076923102</v>
      </c>
      <c r="T1465" s="186">
        <v>3</v>
      </c>
    </row>
    <row r="1466" spans="1:20" x14ac:dyDescent="0.25">
      <c r="A1466" s="198"/>
      <c r="B1466">
        <v>0</v>
      </c>
      <c r="C1466">
        <v>553595617</v>
      </c>
      <c r="D1466">
        <v>759837121</v>
      </c>
      <c r="E1466">
        <v>762550825</v>
      </c>
      <c r="F1466">
        <v>786974161</v>
      </c>
      <c r="G1466" t="s">
        <v>287</v>
      </c>
      <c r="H1466" t="s">
        <v>528</v>
      </c>
      <c r="I1466" t="s">
        <v>388</v>
      </c>
      <c r="J1466" t="s">
        <v>35</v>
      </c>
      <c r="K1466" t="s">
        <v>34</v>
      </c>
      <c r="L1466" t="s">
        <v>35</v>
      </c>
      <c r="M1466" t="s">
        <v>216</v>
      </c>
      <c r="N1466" t="s">
        <v>217</v>
      </c>
      <c r="O1466" s="199" t="s">
        <v>949</v>
      </c>
      <c r="P1466" t="s">
        <v>62</v>
      </c>
      <c r="Q1466" t="s">
        <v>467</v>
      </c>
      <c r="R1466" s="185">
        <v>151198.82184615399</v>
      </c>
      <c r="S1466" s="185">
        <v>755994.10923076898</v>
      </c>
      <c r="T1466" s="186">
        <v>5</v>
      </c>
    </row>
    <row r="1467" spans="1:20" x14ac:dyDescent="0.25">
      <c r="A1467" s="198"/>
      <c r="B1467">
        <v>0</v>
      </c>
      <c r="C1467">
        <v>553595617</v>
      </c>
      <c r="D1467">
        <v>759837121</v>
      </c>
      <c r="E1467">
        <v>762550825</v>
      </c>
      <c r="F1467">
        <v>786974161</v>
      </c>
      <c r="G1467" t="s">
        <v>287</v>
      </c>
      <c r="H1467" t="s">
        <v>528</v>
      </c>
      <c r="I1467" t="s">
        <v>388</v>
      </c>
      <c r="J1467" t="s">
        <v>35</v>
      </c>
      <c r="K1467" t="s">
        <v>34</v>
      </c>
      <c r="L1467" t="s">
        <v>35</v>
      </c>
      <c r="M1467" t="s">
        <v>216</v>
      </c>
      <c r="N1467" t="s">
        <v>217</v>
      </c>
      <c r="O1467" s="199" t="s">
        <v>949</v>
      </c>
      <c r="P1467" t="s">
        <v>62</v>
      </c>
      <c r="Q1467" t="s">
        <v>468</v>
      </c>
      <c r="R1467" s="185">
        <v>45564.953076922997</v>
      </c>
      <c r="S1467" s="185">
        <v>182259.81230769199</v>
      </c>
      <c r="T1467" s="186">
        <v>1</v>
      </c>
    </row>
    <row r="1468" spans="1:20" x14ac:dyDescent="0.25">
      <c r="A1468" s="198"/>
      <c r="B1468">
        <v>0</v>
      </c>
      <c r="C1468">
        <v>553595617</v>
      </c>
      <c r="D1468">
        <v>759837121</v>
      </c>
      <c r="E1468">
        <v>762550825</v>
      </c>
      <c r="F1468">
        <v>786974161</v>
      </c>
      <c r="G1468" t="s">
        <v>287</v>
      </c>
      <c r="H1468" t="s">
        <v>528</v>
      </c>
      <c r="I1468" t="s">
        <v>388</v>
      </c>
      <c r="J1468" t="s">
        <v>35</v>
      </c>
      <c r="K1468" t="s">
        <v>34</v>
      </c>
      <c r="L1468" t="s">
        <v>35</v>
      </c>
      <c r="M1468" t="s">
        <v>216</v>
      </c>
      <c r="N1468" t="s">
        <v>217</v>
      </c>
      <c r="O1468" s="199" t="s">
        <v>949</v>
      </c>
      <c r="P1468" t="s">
        <v>77</v>
      </c>
      <c r="Q1468" t="s">
        <v>471</v>
      </c>
      <c r="R1468" s="185">
        <v>14859.055446153799</v>
      </c>
      <c r="S1468" s="185">
        <v>185738.19307692299</v>
      </c>
      <c r="T1468" s="186">
        <v>3</v>
      </c>
    </row>
    <row r="1469" spans="1:20" x14ac:dyDescent="0.25">
      <c r="A1469" s="198"/>
      <c r="B1469">
        <v>0</v>
      </c>
      <c r="C1469">
        <v>553595617</v>
      </c>
      <c r="D1469">
        <v>759837121</v>
      </c>
      <c r="E1469">
        <v>762550825</v>
      </c>
      <c r="F1469">
        <v>786974161</v>
      </c>
      <c r="G1469" t="s">
        <v>287</v>
      </c>
      <c r="H1469" t="s">
        <v>528</v>
      </c>
      <c r="I1469" t="s">
        <v>388</v>
      </c>
      <c r="J1469" t="s">
        <v>35</v>
      </c>
      <c r="K1469" t="s">
        <v>34</v>
      </c>
      <c r="L1469" t="s">
        <v>35</v>
      </c>
      <c r="M1469" t="s">
        <v>216</v>
      </c>
      <c r="N1469" t="s">
        <v>217</v>
      </c>
      <c r="O1469" s="199" t="s">
        <v>949</v>
      </c>
      <c r="P1469" t="s">
        <v>77</v>
      </c>
      <c r="Q1469" t="s">
        <v>475</v>
      </c>
      <c r="R1469" s="185">
        <v>28702.384892307698</v>
      </c>
      <c r="S1469" s="185">
        <v>318915.387692308</v>
      </c>
      <c r="T1469" s="186">
        <v>4</v>
      </c>
    </row>
    <row r="1470" spans="1:20" x14ac:dyDescent="0.25">
      <c r="A1470" s="198"/>
      <c r="B1470">
        <v>0</v>
      </c>
      <c r="C1470">
        <v>553595617</v>
      </c>
      <c r="D1470">
        <v>759837121</v>
      </c>
      <c r="E1470">
        <v>762550825</v>
      </c>
      <c r="F1470">
        <v>786974161</v>
      </c>
      <c r="G1470" t="s">
        <v>287</v>
      </c>
      <c r="H1470" t="s">
        <v>528</v>
      </c>
      <c r="I1470" t="s">
        <v>388</v>
      </c>
      <c r="J1470" t="s">
        <v>35</v>
      </c>
      <c r="K1470" t="s">
        <v>34</v>
      </c>
      <c r="L1470" t="s">
        <v>35</v>
      </c>
      <c r="M1470" t="s">
        <v>216</v>
      </c>
      <c r="N1470" t="s">
        <v>217</v>
      </c>
      <c r="O1470" s="199" t="s">
        <v>949</v>
      </c>
      <c r="P1470" t="s">
        <v>77</v>
      </c>
      <c r="Q1470" t="s">
        <v>465</v>
      </c>
      <c r="R1470" s="185">
        <v>45633.843230769198</v>
      </c>
      <c r="S1470" s="185">
        <v>456338.43230769201</v>
      </c>
      <c r="T1470" s="186">
        <v>5</v>
      </c>
    </row>
    <row r="1471" spans="1:20" x14ac:dyDescent="0.25">
      <c r="A1471" s="198"/>
      <c r="B1471">
        <v>0</v>
      </c>
      <c r="C1471">
        <v>553595617</v>
      </c>
      <c r="D1471">
        <v>759837121</v>
      </c>
      <c r="E1471">
        <v>762550825</v>
      </c>
      <c r="F1471">
        <v>786974161</v>
      </c>
      <c r="G1471" t="s">
        <v>287</v>
      </c>
      <c r="H1471" t="s">
        <v>528</v>
      </c>
      <c r="I1471" t="s">
        <v>388</v>
      </c>
      <c r="J1471" t="s">
        <v>35</v>
      </c>
      <c r="K1471" t="s">
        <v>34</v>
      </c>
      <c r="L1471" t="s">
        <v>35</v>
      </c>
      <c r="M1471" t="s">
        <v>216</v>
      </c>
      <c r="N1471" t="s">
        <v>217</v>
      </c>
      <c r="O1471" s="199" t="s">
        <v>949</v>
      </c>
      <c r="P1471" t="s">
        <v>77</v>
      </c>
      <c r="Q1471" t="s">
        <v>476</v>
      </c>
      <c r="R1471" s="185">
        <v>46225.607769230803</v>
      </c>
      <c r="S1471" s="185">
        <v>462256.077692308</v>
      </c>
      <c r="T1471" s="186">
        <v>4</v>
      </c>
    </row>
    <row r="1472" spans="1:20" x14ac:dyDescent="0.25">
      <c r="A1472" s="198"/>
      <c r="B1472">
        <v>0</v>
      </c>
      <c r="C1472">
        <v>553595617</v>
      </c>
      <c r="D1472">
        <v>759837121</v>
      </c>
      <c r="E1472">
        <v>762550825</v>
      </c>
      <c r="F1472">
        <v>792401569</v>
      </c>
      <c r="G1472" t="s">
        <v>287</v>
      </c>
      <c r="H1472" t="s">
        <v>528</v>
      </c>
      <c r="I1472" t="s">
        <v>388</v>
      </c>
      <c r="J1472" t="s">
        <v>35</v>
      </c>
      <c r="K1472" t="s">
        <v>34</v>
      </c>
      <c r="L1472" t="s">
        <v>35</v>
      </c>
      <c r="M1472" t="s">
        <v>218</v>
      </c>
      <c r="N1472" t="s">
        <v>219</v>
      </c>
      <c r="O1472" s="199" t="s">
        <v>949</v>
      </c>
      <c r="P1472" t="s">
        <v>62</v>
      </c>
      <c r="Q1472" t="s">
        <v>471</v>
      </c>
      <c r="R1472" s="185">
        <v>6039.4797538461498</v>
      </c>
      <c r="S1472" s="185">
        <v>75493.496923076906</v>
      </c>
      <c r="T1472" s="186">
        <v>1</v>
      </c>
    </row>
    <row r="1473" spans="1:20" x14ac:dyDescent="0.25">
      <c r="A1473" s="198"/>
      <c r="B1473">
        <v>0</v>
      </c>
      <c r="C1473">
        <v>553595617</v>
      </c>
      <c r="D1473">
        <v>759837121</v>
      </c>
      <c r="E1473">
        <v>762550825</v>
      </c>
      <c r="F1473">
        <v>792401569</v>
      </c>
      <c r="G1473" t="s">
        <v>287</v>
      </c>
      <c r="H1473" t="s">
        <v>528</v>
      </c>
      <c r="I1473" t="s">
        <v>388</v>
      </c>
      <c r="J1473" t="s">
        <v>35</v>
      </c>
      <c r="K1473" t="s">
        <v>34</v>
      </c>
      <c r="L1473" t="s">
        <v>35</v>
      </c>
      <c r="M1473" t="s">
        <v>218</v>
      </c>
      <c r="N1473" t="s">
        <v>219</v>
      </c>
      <c r="O1473" s="199" t="s">
        <v>949</v>
      </c>
      <c r="P1473" t="s">
        <v>62</v>
      </c>
      <c r="Q1473" t="s">
        <v>465</v>
      </c>
      <c r="R1473" s="185">
        <v>8942.6997692307705</v>
      </c>
      <c r="S1473" s="185">
        <v>89426.997692307705</v>
      </c>
      <c r="T1473" s="186">
        <v>1</v>
      </c>
    </row>
    <row r="1474" spans="1:20" x14ac:dyDescent="0.25">
      <c r="A1474" s="198"/>
      <c r="B1474">
        <v>0</v>
      </c>
      <c r="C1474">
        <v>553595617</v>
      </c>
      <c r="D1474">
        <v>759837121</v>
      </c>
      <c r="E1474">
        <v>762550825</v>
      </c>
      <c r="F1474">
        <v>792401569</v>
      </c>
      <c r="G1474" t="s">
        <v>287</v>
      </c>
      <c r="H1474" t="s">
        <v>528</v>
      </c>
      <c r="I1474" t="s">
        <v>388</v>
      </c>
      <c r="J1474" t="s">
        <v>35</v>
      </c>
      <c r="K1474" t="s">
        <v>34</v>
      </c>
      <c r="L1474" t="s">
        <v>35</v>
      </c>
      <c r="M1474" t="s">
        <v>218</v>
      </c>
      <c r="N1474" t="s">
        <v>219</v>
      </c>
      <c r="O1474" s="199" t="s">
        <v>949</v>
      </c>
      <c r="P1474" t="s">
        <v>62</v>
      </c>
      <c r="Q1474" t="s">
        <v>476</v>
      </c>
      <c r="R1474" s="185">
        <v>8673.0785384615392</v>
      </c>
      <c r="S1474" s="185">
        <v>86730.785384615403</v>
      </c>
      <c r="T1474" s="186">
        <v>1</v>
      </c>
    </row>
    <row r="1475" spans="1:20" x14ac:dyDescent="0.25">
      <c r="A1475" s="198"/>
      <c r="B1475">
        <v>0</v>
      </c>
      <c r="C1475">
        <v>553595617</v>
      </c>
      <c r="D1475">
        <v>759837121</v>
      </c>
      <c r="E1475">
        <v>762550825</v>
      </c>
      <c r="F1475">
        <v>792401569</v>
      </c>
      <c r="G1475" t="s">
        <v>287</v>
      </c>
      <c r="H1475" t="s">
        <v>528</v>
      </c>
      <c r="I1475" t="s">
        <v>388</v>
      </c>
      <c r="J1475" t="s">
        <v>35</v>
      </c>
      <c r="K1475" t="s">
        <v>34</v>
      </c>
      <c r="L1475" t="s">
        <v>35</v>
      </c>
      <c r="M1475" t="s">
        <v>218</v>
      </c>
      <c r="N1475" t="s">
        <v>219</v>
      </c>
      <c r="O1475" s="199" t="s">
        <v>949</v>
      </c>
      <c r="P1475" t="s">
        <v>62</v>
      </c>
      <c r="Q1475" t="s">
        <v>466</v>
      </c>
      <c r="R1475" s="185">
        <v>5847.2264999999998</v>
      </c>
      <c r="S1475" s="185">
        <v>38981.51</v>
      </c>
      <c r="T1475" s="186">
        <v>1</v>
      </c>
    </row>
    <row r="1476" spans="1:20" x14ac:dyDescent="0.25">
      <c r="A1476" s="198"/>
      <c r="B1476">
        <v>0</v>
      </c>
      <c r="C1476">
        <v>553595617</v>
      </c>
      <c r="D1476">
        <v>759837121</v>
      </c>
      <c r="E1476">
        <v>762550825</v>
      </c>
      <c r="F1476">
        <v>795115273</v>
      </c>
      <c r="G1476" t="s">
        <v>287</v>
      </c>
      <c r="H1476" t="s">
        <v>528</v>
      </c>
      <c r="I1476" t="s">
        <v>388</v>
      </c>
      <c r="J1476" t="s">
        <v>35</v>
      </c>
      <c r="K1476" t="s">
        <v>34</v>
      </c>
      <c r="L1476" t="s">
        <v>35</v>
      </c>
      <c r="M1476" t="s">
        <v>220</v>
      </c>
      <c r="N1476" t="s">
        <v>221</v>
      </c>
      <c r="O1476" s="199" t="s">
        <v>949</v>
      </c>
      <c r="P1476" t="s">
        <v>62</v>
      </c>
      <c r="Q1476" t="s">
        <v>472</v>
      </c>
      <c r="R1476" s="185">
        <v>627750.42480000004</v>
      </c>
      <c r="S1476" s="185">
        <v>20925014.16</v>
      </c>
      <c r="T1476" s="186">
        <v>192</v>
      </c>
    </row>
    <row r="1477" spans="1:20" x14ac:dyDescent="0.25">
      <c r="A1477" s="198"/>
      <c r="B1477">
        <v>0</v>
      </c>
      <c r="C1477">
        <v>553595617</v>
      </c>
      <c r="D1477">
        <v>759837121</v>
      </c>
      <c r="E1477">
        <v>762550825</v>
      </c>
      <c r="F1477">
        <v>795115273</v>
      </c>
      <c r="G1477" t="s">
        <v>287</v>
      </c>
      <c r="H1477" t="s">
        <v>528</v>
      </c>
      <c r="I1477" t="s">
        <v>388</v>
      </c>
      <c r="J1477" t="s">
        <v>35</v>
      </c>
      <c r="K1477" t="s">
        <v>34</v>
      </c>
      <c r="L1477" t="s">
        <v>35</v>
      </c>
      <c r="M1477" t="s">
        <v>220</v>
      </c>
      <c r="N1477" t="s">
        <v>221</v>
      </c>
      <c r="O1477" s="199" t="s">
        <v>949</v>
      </c>
      <c r="P1477" t="s">
        <v>62</v>
      </c>
      <c r="Q1477" t="s">
        <v>473</v>
      </c>
      <c r="R1477" s="185">
        <v>27453.957769230801</v>
      </c>
      <c r="S1477" s="185">
        <v>549079.15538461495</v>
      </c>
      <c r="T1477" s="186">
        <v>11</v>
      </c>
    </row>
    <row r="1478" spans="1:20" x14ac:dyDescent="0.25">
      <c r="A1478" s="198"/>
      <c r="B1478">
        <v>0</v>
      </c>
      <c r="C1478">
        <v>553595617</v>
      </c>
      <c r="D1478">
        <v>759837121</v>
      </c>
      <c r="E1478">
        <v>762550825</v>
      </c>
      <c r="F1478">
        <v>795115273</v>
      </c>
      <c r="G1478" t="s">
        <v>287</v>
      </c>
      <c r="H1478" t="s">
        <v>528</v>
      </c>
      <c r="I1478" t="s">
        <v>388</v>
      </c>
      <c r="J1478" t="s">
        <v>35</v>
      </c>
      <c r="K1478" t="s">
        <v>34</v>
      </c>
      <c r="L1478" t="s">
        <v>35</v>
      </c>
      <c r="M1478" t="s">
        <v>220</v>
      </c>
      <c r="N1478" t="s">
        <v>221</v>
      </c>
      <c r="O1478" s="199" t="s">
        <v>949</v>
      </c>
      <c r="P1478" t="s">
        <v>62</v>
      </c>
      <c r="Q1478" t="s">
        <v>474</v>
      </c>
      <c r="R1478" s="185">
        <v>45106.394723076897</v>
      </c>
      <c r="S1478" s="185">
        <v>751773.24538461503</v>
      </c>
      <c r="T1478" s="186">
        <v>12</v>
      </c>
    </row>
    <row r="1479" spans="1:20" x14ac:dyDescent="0.25">
      <c r="A1479" s="198"/>
      <c r="B1479">
        <v>0</v>
      </c>
      <c r="C1479">
        <v>553595617</v>
      </c>
      <c r="D1479">
        <v>759837121</v>
      </c>
      <c r="E1479">
        <v>762550825</v>
      </c>
      <c r="F1479">
        <v>795115273</v>
      </c>
      <c r="G1479" t="s">
        <v>287</v>
      </c>
      <c r="H1479" t="s">
        <v>528</v>
      </c>
      <c r="I1479" t="s">
        <v>388</v>
      </c>
      <c r="J1479" t="s">
        <v>35</v>
      </c>
      <c r="K1479" t="s">
        <v>34</v>
      </c>
      <c r="L1479" t="s">
        <v>35</v>
      </c>
      <c r="M1479" t="s">
        <v>220</v>
      </c>
      <c r="N1479" t="s">
        <v>221</v>
      </c>
      <c r="O1479" s="199" t="s">
        <v>949</v>
      </c>
      <c r="P1479" t="s">
        <v>62</v>
      </c>
      <c r="Q1479" t="s">
        <v>471</v>
      </c>
      <c r="R1479" s="185">
        <v>105470.94656</v>
      </c>
      <c r="S1479" s="185">
        <v>1318386.8319999999</v>
      </c>
      <c r="T1479" s="186">
        <v>18</v>
      </c>
    </row>
    <row r="1480" spans="1:20" x14ac:dyDescent="0.25">
      <c r="A1480" s="198"/>
      <c r="B1480">
        <v>0</v>
      </c>
      <c r="C1480">
        <v>553595617</v>
      </c>
      <c r="D1480">
        <v>759837121</v>
      </c>
      <c r="E1480">
        <v>762550825</v>
      </c>
      <c r="F1480">
        <v>795115273</v>
      </c>
      <c r="G1480" t="s">
        <v>287</v>
      </c>
      <c r="H1480" t="s">
        <v>528</v>
      </c>
      <c r="I1480" t="s">
        <v>388</v>
      </c>
      <c r="J1480" t="s">
        <v>35</v>
      </c>
      <c r="K1480" t="s">
        <v>34</v>
      </c>
      <c r="L1480" t="s">
        <v>35</v>
      </c>
      <c r="M1480" t="s">
        <v>220</v>
      </c>
      <c r="N1480" t="s">
        <v>221</v>
      </c>
      <c r="O1480" s="199" t="s">
        <v>949</v>
      </c>
      <c r="P1480" t="s">
        <v>62</v>
      </c>
      <c r="Q1480" t="s">
        <v>475</v>
      </c>
      <c r="R1480" s="185">
        <v>159203.432353846</v>
      </c>
      <c r="S1480" s="185">
        <v>1768927.0261538499</v>
      </c>
      <c r="T1480" s="186">
        <v>20</v>
      </c>
    </row>
    <row r="1481" spans="1:20" x14ac:dyDescent="0.25">
      <c r="A1481" s="198"/>
      <c r="B1481">
        <v>0</v>
      </c>
      <c r="C1481">
        <v>553595617</v>
      </c>
      <c r="D1481">
        <v>759837121</v>
      </c>
      <c r="E1481">
        <v>762550825</v>
      </c>
      <c r="F1481">
        <v>795115273</v>
      </c>
      <c r="G1481" t="s">
        <v>287</v>
      </c>
      <c r="H1481" t="s">
        <v>528</v>
      </c>
      <c r="I1481" t="s">
        <v>388</v>
      </c>
      <c r="J1481" t="s">
        <v>35</v>
      </c>
      <c r="K1481" t="s">
        <v>34</v>
      </c>
      <c r="L1481" t="s">
        <v>35</v>
      </c>
      <c r="M1481" t="s">
        <v>220</v>
      </c>
      <c r="N1481" t="s">
        <v>221</v>
      </c>
      <c r="O1481" s="199" t="s">
        <v>949</v>
      </c>
      <c r="P1481" t="s">
        <v>62</v>
      </c>
      <c r="Q1481" t="s">
        <v>465</v>
      </c>
      <c r="R1481" s="185">
        <v>197954.38707692301</v>
      </c>
      <c r="S1481" s="185">
        <v>1979543.87076923</v>
      </c>
      <c r="T1481" s="186">
        <v>19</v>
      </c>
    </row>
    <row r="1482" spans="1:20" x14ac:dyDescent="0.25">
      <c r="A1482" s="198"/>
      <c r="B1482">
        <v>0</v>
      </c>
      <c r="C1482">
        <v>553595617</v>
      </c>
      <c r="D1482">
        <v>759837121</v>
      </c>
      <c r="E1482">
        <v>762550825</v>
      </c>
      <c r="F1482">
        <v>795115273</v>
      </c>
      <c r="G1482" t="s">
        <v>287</v>
      </c>
      <c r="H1482" t="s">
        <v>528</v>
      </c>
      <c r="I1482" t="s">
        <v>388</v>
      </c>
      <c r="J1482" t="s">
        <v>35</v>
      </c>
      <c r="K1482" t="s">
        <v>34</v>
      </c>
      <c r="L1482" t="s">
        <v>35</v>
      </c>
      <c r="M1482" t="s">
        <v>220</v>
      </c>
      <c r="N1482" t="s">
        <v>221</v>
      </c>
      <c r="O1482" s="199" t="s">
        <v>949</v>
      </c>
      <c r="P1482" t="s">
        <v>62</v>
      </c>
      <c r="Q1482" t="s">
        <v>476</v>
      </c>
      <c r="R1482" s="185">
        <v>414491.16423076898</v>
      </c>
      <c r="S1482" s="185">
        <v>4144911.6423076899</v>
      </c>
      <c r="T1482" s="186">
        <v>36</v>
      </c>
    </row>
    <row r="1483" spans="1:20" x14ac:dyDescent="0.25">
      <c r="A1483" s="198"/>
      <c r="B1483">
        <v>0</v>
      </c>
      <c r="C1483">
        <v>553595617</v>
      </c>
      <c r="D1483">
        <v>759837121</v>
      </c>
      <c r="E1483">
        <v>762550825</v>
      </c>
      <c r="F1483">
        <v>795115273</v>
      </c>
      <c r="G1483" t="s">
        <v>287</v>
      </c>
      <c r="H1483" t="s">
        <v>528</v>
      </c>
      <c r="I1483" t="s">
        <v>388</v>
      </c>
      <c r="J1483" t="s">
        <v>35</v>
      </c>
      <c r="K1483" t="s">
        <v>34</v>
      </c>
      <c r="L1483" t="s">
        <v>35</v>
      </c>
      <c r="M1483" t="s">
        <v>220</v>
      </c>
      <c r="N1483" t="s">
        <v>221</v>
      </c>
      <c r="O1483" s="199" t="s">
        <v>949</v>
      </c>
      <c r="P1483" t="s">
        <v>62</v>
      </c>
      <c r="Q1483" t="s">
        <v>466</v>
      </c>
      <c r="R1483" s="185">
        <v>141579.65469230799</v>
      </c>
      <c r="S1483" s="185">
        <v>943864.36461538402</v>
      </c>
      <c r="T1483" s="186">
        <v>7</v>
      </c>
    </row>
    <row r="1484" spans="1:20" x14ac:dyDescent="0.25">
      <c r="A1484" s="198"/>
      <c r="B1484">
        <v>0</v>
      </c>
      <c r="C1484">
        <v>553595617</v>
      </c>
      <c r="D1484">
        <v>759837121</v>
      </c>
      <c r="E1484">
        <v>762550825</v>
      </c>
      <c r="F1484">
        <v>795115273</v>
      </c>
      <c r="G1484" t="s">
        <v>287</v>
      </c>
      <c r="H1484" t="s">
        <v>528</v>
      </c>
      <c r="I1484" t="s">
        <v>388</v>
      </c>
      <c r="J1484" t="s">
        <v>35</v>
      </c>
      <c r="K1484" t="s">
        <v>34</v>
      </c>
      <c r="L1484" t="s">
        <v>35</v>
      </c>
      <c r="M1484" t="s">
        <v>220</v>
      </c>
      <c r="N1484" t="s">
        <v>221</v>
      </c>
      <c r="O1484" s="199" t="s">
        <v>949</v>
      </c>
      <c r="P1484" t="s">
        <v>62</v>
      </c>
      <c r="Q1484" t="s">
        <v>467</v>
      </c>
      <c r="R1484" s="185">
        <v>210270.93292307699</v>
      </c>
      <c r="S1484" s="185">
        <v>1051354.6646153801</v>
      </c>
      <c r="T1484" s="186">
        <v>7</v>
      </c>
    </row>
    <row r="1485" spans="1:20" x14ac:dyDescent="0.25">
      <c r="A1485" s="198"/>
      <c r="B1485">
        <v>0</v>
      </c>
      <c r="C1485">
        <v>553595617</v>
      </c>
      <c r="D1485">
        <v>759837121</v>
      </c>
      <c r="E1485">
        <v>762550825</v>
      </c>
      <c r="F1485">
        <v>795115273</v>
      </c>
      <c r="G1485" t="s">
        <v>287</v>
      </c>
      <c r="H1485" t="s">
        <v>528</v>
      </c>
      <c r="I1485" t="s">
        <v>388</v>
      </c>
      <c r="J1485" t="s">
        <v>35</v>
      </c>
      <c r="K1485" t="s">
        <v>34</v>
      </c>
      <c r="L1485" t="s">
        <v>35</v>
      </c>
      <c r="M1485" t="s">
        <v>220</v>
      </c>
      <c r="N1485" t="s">
        <v>221</v>
      </c>
      <c r="O1485" s="199" t="s">
        <v>949</v>
      </c>
      <c r="P1485" t="s">
        <v>62</v>
      </c>
      <c r="Q1485" t="s">
        <v>468</v>
      </c>
      <c r="R1485" s="185">
        <v>84153.298653845995</v>
      </c>
      <c r="S1485" s="185">
        <v>336613.19461538497</v>
      </c>
      <c r="T1485" s="186">
        <v>2</v>
      </c>
    </row>
    <row r="1486" spans="1:20" x14ac:dyDescent="0.25">
      <c r="A1486" s="198"/>
      <c r="B1486">
        <v>0</v>
      </c>
      <c r="C1486">
        <v>553595617</v>
      </c>
      <c r="D1486">
        <v>759837121</v>
      </c>
      <c r="E1486">
        <v>762550825</v>
      </c>
      <c r="F1486">
        <v>795115273</v>
      </c>
      <c r="G1486" t="s">
        <v>287</v>
      </c>
      <c r="H1486" t="s">
        <v>528</v>
      </c>
      <c r="I1486" t="s">
        <v>388</v>
      </c>
      <c r="J1486" t="s">
        <v>35</v>
      </c>
      <c r="K1486" t="s">
        <v>34</v>
      </c>
      <c r="L1486" t="s">
        <v>35</v>
      </c>
      <c r="M1486" t="s">
        <v>220</v>
      </c>
      <c r="N1486" t="s">
        <v>221</v>
      </c>
      <c r="O1486" s="199" t="s">
        <v>949</v>
      </c>
      <c r="P1486" t="s">
        <v>62</v>
      </c>
      <c r="Q1486" t="s">
        <v>469</v>
      </c>
      <c r="R1486" s="185">
        <v>85088.486269230896</v>
      </c>
      <c r="S1486" s="185">
        <v>243109.96076923099</v>
      </c>
      <c r="T1486" s="186">
        <v>1</v>
      </c>
    </row>
    <row r="1487" spans="1:20" x14ac:dyDescent="0.25">
      <c r="A1487" s="198"/>
      <c r="B1487">
        <v>0</v>
      </c>
      <c r="C1487">
        <v>553595617</v>
      </c>
      <c r="D1487">
        <v>759837121</v>
      </c>
      <c r="E1487">
        <v>762550825</v>
      </c>
      <c r="F1487">
        <v>795115273</v>
      </c>
      <c r="G1487" t="s">
        <v>287</v>
      </c>
      <c r="H1487" t="s">
        <v>528</v>
      </c>
      <c r="I1487" t="s">
        <v>388</v>
      </c>
      <c r="J1487" t="s">
        <v>35</v>
      </c>
      <c r="K1487" t="s">
        <v>34</v>
      </c>
      <c r="L1487" t="s">
        <v>35</v>
      </c>
      <c r="M1487" t="s">
        <v>220</v>
      </c>
      <c r="N1487" t="s">
        <v>221</v>
      </c>
      <c r="O1487" s="199" t="s">
        <v>949</v>
      </c>
      <c r="P1487" t="s">
        <v>77</v>
      </c>
      <c r="Q1487" t="s">
        <v>472</v>
      </c>
      <c r="R1487" s="185">
        <v>360075.64409999998</v>
      </c>
      <c r="S1487" s="185">
        <v>12002521.470000001</v>
      </c>
      <c r="T1487" s="186">
        <v>107</v>
      </c>
    </row>
    <row r="1488" spans="1:20" x14ac:dyDescent="0.25">
      <c r="A1488" s="198"/>
      <c r="B1488">
        <v>0</v>
      </c>
      <c r="C1488">
        <v>553595617</v>
      </c>
      <c r="D1488">
        <v>759837121</v>
      </c>
      <c r="E1488">
        <v>762550825</v>
      </c>
      <c r="F1488">
        <v>795115273</v>
      </c>
      <c r="G1488" t="s">
        <v>287</v>
      </c>
      <c r="H1488" t="s">
        <v>528</v>
      </c>
      <c r="I1488" t="s">
        <v>388</v>
      </c>
      <c r="J1488" t="s">
        <v>35</v>
      </c>
      <c r="K1488" t="s">
        <v>34</v>
      </c>
      <c r="L1488" t="s">
        <v>35</v>
      </c>
      <c r="M1488" t="s">
        <v>220</v>
      </c>
      <c r="N1488" t="s">
        <v>221</v>
      </c>
      <c r="O1488" s="199" t="s">
        <v>949</v>
      </c>
      <c r="P1488" t="s">
        <v>77</v>
      </c>
      <c r="Q1488" t="s">
        <v>473</v>
      </c>
      <c r="R1488" s="185">
        <v>10401.7483461538</v>
      </c>
      <c r="S1488" s="185">
        <v>208034.96692307701</v>
      </c>
      <c r="T1488" s="186">
        <v>5</v>
      </c>
    </row>
    <row r="1489" spans="1:20" x14ac:dyDescent="0.25">
      <c r="A1489" s="198"/>
      <c r="B1489">
        <v>0</v>
      </c>
      <c r="C1489">
        <v>553595617</v>
      </c>
      <c r="D1489">
        <v>759837121</v>
      </c>
      <c r="E1489">
        <v>762550825</v>
      </c>
      <c r="F1489">
        <v>795115273</v>
      </c>
      <c r="G1489" t="s">
        <v>287</v>
      </c>
      <c r="H1489" t="s">
        <v>528</v>
      </c>
      <c r="I1489" t="s">
        <v>388</v>
      </c>
      <c r="J1489" t="s">
        <v>35</v>
      </c>
      <c r="K1489" t="s">
        <v>34</v>
      </c>
      <c r="L1489" t="s">
        <v>35</v>
      </c>
      <c r="M1489" t="s">
        <v>220</v>
      </c>
      <c r="N1489" t="s">
        <v>221</v>
      </c>
      <c r="O1489" s="199" t="s">
        <v>949</v>
      </c>
      <c r="P1489" t="s">
        <v>77</v>
      </c>
      <c r="Q1489" t="s">
        <v>474</v>
      </c>
      <c r="R1489" s="185">
        <v>13840.6385538462</v>
      </c>
      <c r="S1489" s="185">
        <v>230677.30923076899</v>
      </c>
      <c r="T1489" s="186">
        <v>4</v>
      </c>
    </row>
    <row r="1490" spans="1:20" x14ac:dyDescent="0.25">
      <c r="A1490" s="198"/>
      <c r="B1490">
        <v>0</v>
      </c>
      <c r="C1490">
        <v>553595617</v>
      </c>
      <c r="D1490">
        <v>759837121</v>
      </c>
      <c r="E1490">
        <v>762550825</v>
      </c>
      <c r="F1490">
        <v>795115273</v>
      </c>
      <c r="G1490" t="s">
        <v>287</v>
      </c>
      <c r="H1490" t="s">
        <v>528</v>
      </c>
      <c r="I1490" t="s">
        <v>388</v>
      </c>
      <c r="J1490" t="s">
        <v>35</v>
      </c>
      <c r="K1490" t="s">
        <v>34</v>
      </c>
      <c r="L1490" t="s">
        <v>35</v>
      </c>
      <c r="M1490" t="s">
        <v>220</v>
      </c>
      <c r="N1490" t="s">
        <v>221</v>
      </c>
      <c r="O1490" s="199" t="s">
        <v>949</v>
      </c>
      <c r="P1490" t="s">
        <v>77</v>
      </c>
      <c r="Q1490" t="s">
        <v>471</v>
      </c>
      <c r="R1490" s="185">
        <v>27273.724923076901</v>
      </c>
      <c r="S1490" s="185">
        <v>340921.56153846101</v>
      </c>
      <c r="T1490" s="186">
        <v>4</v>
      </c>
    </row>
    <row r="1491" spans="1:20" x14ac:dyDescent="0.25">
      <c r="A1491" s="198"/>
      <c r="B1491">
        <v>0</v>
      </c>
      <c r="C1491">
        <v>553595617</v>
      </c>
      <c r="D1491">
        <v>759837121</v>
      </c>
      <c r="E1491">
        <v>762550825</v>
      </c>
      <c r="F1491">
        <v>795115273</v>
      </c>
      <c r="G1491" t="s">
        <v>287</v>
      </c>
      <c r="H1491" t="s">
        <v>528</v>
      </c>
      <c r="I1491" t="s">
        <v>388</v>
      </c>
      <c r="J1491" t="s">
        <v>35</v>
      </c>
      <c r="K1491" t="s">
        <v>34</v>
      </c>
      <c r="L1491" t="s">
        <v>35</v>
      </c>
      <c r="M1491" t="s">
        <v>220</v>
      </c>
      <c r="N1491" t="s">
        <v>221</v>
      </c>
      <c r="O1491" s="199" t="s">
        <v>949</v>
      </c>
      <c r="P1491" t="s">
        <v>77</v>
      </c>
      <c r="Q1491" t="s">
        <v>475</v>
      </c>
      <c r="R1491" s="185">
        <v>63015.190684615402</v>
      </c>
      <c r="S1491" s="185">
        <v>700168.78538461495</v>
      </c>
      <c r="T1491" s="186">
        <v>8</v>
      </c>
    </row>
    <row r="1492" spans="1:20" x14ac:dyDescent="0.25">
      <c r="A1492" s="198"/>
      <c r="B1492">
        <v>0</v>
      </c>
      <c r="C1492">
        <v>553595617</v>
      </c>
      <c r="D1492">
        <v>759837121</v>
      </c>
      <c r="E1492">
        <v>762550825</v>
      </c>
      <c r="F1492">
        <v>795115273</v>
      </c>
      <c r="G1492" t="s">
        <v>287</v>
      </c>
      <c r="H1492" t="s">
        <v>528</v>
      </c>
      <c r="I1492" t="s">
        <v>388</v>
      </c>
      <c r="J1492" t="s">
        <v>35</v>
      </c>
      <c r="K1492" t="s">
        <v>34</v>
      </c>
      <c r="L1492" t="s">
        <v>35</v>
      </c>
      <c r="M1492" t="s">
        <v>220</v>
      </c>
      <c r="N1492" t="s">
        <v>221</v>
      </c>
      <c r="O1492" s="199" t="s">
        <v>949</v>
      </c>
      <c r="P1492" t="s">
        <v>77</v>
      </c>
      <c r="Q1492" t="s">
        <v>465</v>
      </c>
      <c r="R1492" s="185">
        <v>72890.369615384596</v>
      </c>
      <c r="S1492" s="185">
        <v>728903.69615384599</v>
      </c>
      <c r="T1492" s="186">
        <v>7</v>
      </c>
    </row>
    <row r="1493" spans="1:20" x14ac:dyDescent="0.25">
      <c r="A1493" s="198"/>
      <c r="B1493">
        <v>0</v>
      </c>
      <c r="C1493">
        <v>553595617</v>
      </c>
      <c r="D1493">
        <v>759837121</v>
      </c>
      <c r="E1493">
        <v>762550825</v>
      </c>
      <c r="F1493">
        <v>795115273</v>
      </c>
      <c r="G1493" t="s">
        <v>287</v>
      </c>
      <c r="H1493" t="s">
        <v>528</v>
      </c>
      <c r="I1493" t="s">
        <v>388</v>
      </c>
      <c r="J1493" t="s">
        <v>35</v>
      </c>
      <c r="K1493" t="s">
        <v>34</v>
      </c>
      <c r="L1493" t="s">
        <v>35</v>
      </c>
      <c r="M1493" t="s">
        <v>220</v>
      </c>
      <c r="N1493" t="s">
        <v>221</v>
      </c>
      <c r="O1493" s="199" t="s">
        <v>949</v>
      </c>
      <c r="P1493" t="s">
        <v>77</v>
      </c>
      <c r="Q1493" t="s">
        <v>476</v>
      </c>
      <c r="R1493" s="185">
        <v>202962.80515384601</v>
      </c>
      <c r="S1493" s="185">
        <v>2029628.05153846</v>
      </c>
      <c r="T1493" s="186">
        <v>18</v>
      </c>
    </row>
    <row r="1494" spans="1:20" x14ac:dyDescent="0.25">
      <c r="A1494" s="198"/>
      <c r="B1494">
        <v>0</v>
      </c>
      <c r="C1494">
        <v>553595617</v>
      </c>
      <c r="D1494">
        <v>759837121</v>
      </c>
      <c r="E1494">
        <v>762550825</v>
      </c>
      <c r="F1494">
        <v>795115273</v>
      </c>
      <c r="G1494" t="s">
        <v>287</v>
      </c>
      <c r="H1494" t="s">
        <v>528</v>
      </c>
      <c r="I1494" t="s">
        <v>388</v>
      </c>
      <c r="J1494" t="s">
        <v>35</v>
      </c>
      <c r="K1494" t="s">
        <v>34</v>
      </c>
      <c r="L1494" t="s">
        <v>35</v>
      </c>
      <c r="M1494" t="s">
        <v>220</v>
      </c>
      <c r="N1494" t="s">
        <v>221</v>
      </c>
      <c r="O1494" s="199" t="s">
        <v>949</v>
      </c>
      <c r="P1494" t="s">
        <v>77</v>
      </c>
      <c r="Q1494" t="s">
        <v>467</v>
      </c>
      <c r="R1494" s="185">
        <v>61747.861538461402</v>
      </c>
      <c r="S1494" s="185">
        <v>308739.30769230798</v>
      </c>
      <c r="T1494" s="186">
        <v>2</v>
      </c>
    </row>
    <row r="1495" spans="1:20" x14ac:dyDescent="0.25">
      <c r="A1495" s="198"/>
      <c r="B1495">
        <v>0</v>
      </c>
      <c r="C1495">
        <v>553595617</v>
      </c>
      <c r="D1495">
        <v>865671577</v>
      </c>
      <c r="E1495">
        <v>868385281</v>
      </c>
      <c r="F1495">
        <v>871098985</v>
      </c>
      <c r="G1495" t="s">
        <v>287</v>
      </c>
      <c r="H1495" t="s">
        <v>528</v>
      </c>
      <c r="I1495" t="s">
        <v>389</v>
      </c>
      <c r="J1495" t="s">
        <v>33</v>
      </c>
      <c r="K1495" t="s">
        <v>32</v>
      </c>
      <c r="L1495" t="s">
        <v>33</v>
      </c>
      <c r="M1495" t="s">
        <v>207</v>
      </c>
      <c r="N1495" t="s">
        <v>208</v>
      </c>
      <c r="O1495" s="199" t="s">
        <v>950</v>
      </c>
      <c r="P1495" t="s">
        <v>61</v>
      </c>
      <c r="Q1495" t="s">
        <v>474</v>
      </c>
      <c r="R1495" s="185">
        <v>11393.9809846154</v>
      </c>
      <c r="S1495" s="185">
        <v>189899.68307692299</v>
      </c>
      <c r="T1495" s="186">
        <v>3</v>
      </c>
    </row>
    <row r="1496" spans="1:20" x14ac:dyDescent="0.25">
      <c r="A1496" s="198"/>
      <c r="B1496">
        <v>0</v>
      </c>
      <c r="C1496">
        <v>553595617</v>
      </c>
      <c r="D1496">
        <v>865671577</v>
      </c>
      <c r="E1496">
        <v>868385281</v>
      </c>
      <c r="F1496">
        <v>871098985</v>
      </c>
      <c r="G1496" t="s">
        <v>287</v>
      </c>
      <c r="H1496" t="s">
        <v>528</v>
      </c>
      <c r="I1496" t="s">
        <v>389</v>
      </c>
      <c r="J1496" t="s">
        <v>33</v>
      </c>
      <c r="K1496" t="s">
        <v>32</v>
      </c>
      <c r="L1496" t="s">
        <v>33</v>
      </c>
      <c r="M1496" t="s">
        <v>207</v>
      </c>
      <c r="N1496" t="s">
        <v>208</v>
      </c>
      <c r="O1496" s="199" t="s">
        <v>950</v>
      </c>
      <c r="P1496" t="s">
        <v>61</v>
      </c>
      <c r="Q1496" t="s">
        <v>471</v>
      </c>
      <c r="R1496" s="185">
        <v>37822.5571692308</v>
      </c>
      <c r="S1496" s="185">
        <v>472781.96461538499</v>
      </c>
      <c r="T1496" s="186">
        <v>8</v>
      </c>
    </row>
    <row r="1497" spans="1:20" x14ac:dyDescent="0.25">
      <c r="A1497" s="198"/>
      <c r="B1497">
        <v>0</v>
      </c>
      <c r="C1497">
        <v>553595617</v>
      </c>
      <c r="D1497">
        <v>865671577</v>
      </c>
      <c r="E1497">
        <v>868385281</v>
      </c>
      <c r="F1497">
        <v>871098985</v>
      </c>
      <c r="G1497" t="s">
        <v>287</v>
      </c>
      <c r="H1497" t="s">
        <v>528</v>
      </c>
      <c r="I1497" t="s">
        <v>389</v>
      </c>
      <c r="J1497" t="s">
        <v>33</v>
      </c>
      <c r="K1497" t="s">
        <v>32</v>
      </c>
      <c r="L1497" t="s">
        <v>33</v>
      </c>
      <c r="M1497" t="s">
        <v>207</v>
      </c>
      <c r="N1497" t="s">
        <v>208</v>
      </c>
      <c r="O1497" s="199" t="s">
        <v>950</v>
      </c>
      <c r="P1497" t="s">
        <v>61</v>
      </c>
      <c r="Q1497" t="s">
        <v>475</v>
      </c>
      <c r="R1497" s="185">
        <v>67443.571246153893</v>
      </c>
      <c r="S1497" s="185">
        <v>749373.01384615398</v>
      </c>
      <c r="T1497" s="186">
        <v>10</v>
      </c>
    </row>
    <row r="1498" spans="1:20" x14ac:dyDescent="0.25">
      <c r="A1498" s="198"/>
      <c r="B1498">
        <v>0</v>
      </c>
      <c r="C1498">
        <v>553595617</v>
      </c>
      <c r="D1498">
        <v>865671577</v>
      </c>
      <c r="E1498">
        <v>868385281</v>
      </c>
      <c r="F1498">
        <v>871098985</v>
      </c>
      <c r="G1498" t="s">
        <v>287</v>
      </c>
      <c r="H1498" t="s">
        <v>528</v>
      </c>
      <c r="I1498" t="s">
        <v>389</v>
      </c>
      <c r="J1498" t="s">
        <v>33</v>
      </c>
      <c r="K1498" t="s">
        <v>32</v>
      </c>
      <c r="L1498" t="s">
        <v>33</v>
      </c>
      <c r="M1498" t="s">
        <v>207</v>
      </c>
      <c r="N1498" t="s">
        <v>208</v>
      </c>
      <c r="O1498" s="199" t="s">
        <v>950</v>
      </c>
      <c r="P1498" t="s">
        <v>61</v>
      </c>
      <c r="Q1498" t="s">
        <v>465</v>
      </c>
      <c r="R1498" s="185">
        <v>135663.45115384599</v>
      </c>
      <c r="S1498" s="185">
        <v>1356634.5115384599</v>
      </c>
      <c r="T1498" s="186">
        <v>16</v>
      </c>
    </row>
    <row r="1499" spans="1:20" x14ac:dyDescent="0.25">
      <c r="A1499" s="198"/>
      <c r="B1499">
        <v>0</v>
      </c>
      <c r="C1499">
        <v>553595617</v>
      </c>
      <c r="D1499">
        <v>865671577</v>
      </c>
      <c r="E1499">
        <v>868385281</v>
      </c>
      <c r="F1499">
        <v>871098985</v>
      </c>
      <c r="G1499" t="s">
        <v>287</v>
      </c>
      <c r="H1499" t="s">
        <v>528</v>
      </c>
      <c r="I1499" t="s">
        <v>389</v>
      </c>
      <c r="J1499" t="s">
        <v>33</v>
      </c>
      <c r="K1499" t="s">
        <v>32</v>
      </c>
      <c r="L1499" t="s">
        <v>33</v>
      </c>
      <c r="M1499" t="s">
        <v>207</v>
      </c>
      <c r="N1499" t="s">
        <v>208</v>
      </c>
      <c r="O1499" s="199" t="s">
        <v>950</v>
      </c>
      <c r="P1499" t="s">
        <v>61</v>
      </c>
      <c r="Q1499" t="s">
        <v>476</v>
      </c>
      <c r="R1499" s="185">
        <v>76146.579307692504</v>
      </c>
      <c r="S1499" s="185">
        <v>761465.793076923</v>
      </c>
      <c r="T1499" s="186">
        <v>7</v>
      </c>
    </row>
    <row r="1500" spans="1:20" x14ac:dyDescent="0.25">
      <c r="A1500" s="198"/>
      <c r="B1500">
        <v>0</v>
      </c>
      <c r="C1500">
        <v>553595617</v>
      </c>
      <c r="D1500">
        <v>865671577</v>
      </c>
      <c r="E1500">
        <v>868385281</v>
      </c>
      <c r="F1500">
        <v>871098985</v>
      </c>
      <c r="G1500" t="s">
        <v>287</v>
      </c>
      <c r="H1500" t="s">
        <v>528</v>
      </c>
      <c r="I1500" t="s">
        <v>389</v>
      </c>
      <c r="J1500" t="s">
        <v>33</v>
      </c>
      <c r="K1500" t="s">
        <v>32</v>
      </c>
      <c r="L1500" t="s">
        <v>33</v>
      </c>
      <c r="M1500" t="s">
        <v>207</v>
      </c>
      <c r="N1500" t="s">
        <v>208</v>
      </c>
      <c r="O1500" s="199" t="s">
        <v>950</v>
      </c>
      <c r="P1500" t="s">
        <v>61</v>
      </c>
      <c r="Q1500" t="s">
        <v>466</v>
      </c>
      <c r="R1500" s="185">
        <v>394655.88819230697</v>
      </c>
      <c r="S1500" s="185">
        <v>2631039.25461538</v>
      </c>
      <c r="T1500" s="186">
        <v>21</v>
      </c>
    </row>
    <row r="1501" spans="1:20" x14ac:dyDescent="0.25">
      <c r="A1501" s="198"/>
      <c r="B1501">
        <v>0</v>
      </c>
      <c r="C1501">
        <v>553595617</v>
      </c>
      <c r="D1501">
        <v>865671577</v>
      </c>
      <c r="E1501">
        <v>868385281</v>
      </c>
      <c r="F1501">
        <v>871098985</v>
      </c>
      <c r="G1501" t="s">
        <v>287</v>
      </c>
      <c r="H1501" t="s">
        <v>528</v>
      </c>
      <c r="I1501" t="s">
        <v>389</v>
      </c>
      <c r="J1501" t="s">
        <v>33</v>
      </c>
      <c r="K1501" t="s">
        <v>32</v>
      </c>
      <c r="L1501" t="s">
        <v>33</v>
      </c>
      <c r="M1501" t="s">
        <v>207</v>
      </c>
      <c r="N1501" t="s">
        <v>208</v>
      </c>
      <c r="O1501" s="199" t="s">
        <v>950</v>
      </c>
      <c r="P1501" t="s">
        <v>61</v>
      </c>
      <c r="Q1501" t="s">
        <v>467</v>
      </c>
      <c r="R1501" s="185">
        <v>162197.47861538499</v>
      </c>
      <c r="S1501" s="185">
        <v>810987.39307692298</v>
      </c>
      <c r="T1501" s="186">
        <v>6</v>
      </c>
    </row>
    <row r="1502" spans="1:20" x14ac:dyDescent="0.25">
      <c r="A1502" s="198"/>
      <c r="B1502">
        <v>0</v>
      </c>
      <c r="C1502">
        <v>553595617</v>
      </c>
      <c r="D1502">
        <v>865671577</v>
      </c>
      <c r="E1502">
        <v>868385281</v>
      </c>
      <c r="F1502">
        <v>871098985</v>
      </c>
      <c r="G1502" t="s">
        <v>287</v>
      </c>
      <c r="H1502" t="s">
        <v>528</v>
      </c>
      <c r="I1502" t="s">
        <v>389</v>
      </c>
      <c r="J1502" t="s">
        <v>33</v>
      </c>
      <c r="K1502" t="s">
        <v>32</v>
      </c>
      <c r="L1502" t="s">
        <v>33</v>
      </c>
      <c r="M1502" t="s">
        <v>207</v>
      </c>
      <c r="N1502" t="s">
        <v>208</v>
      </c>
      <c r="O1502" s="199" t="s">
        <v>950</v>
      </c>
      <c r="P1502" t="s">
        <v>61</v>
      </c>
      <c r="Q1502" t="s">
        <v>468</v>
      </c>
      <c r="R1502" s="185">
        <v>93140.105384615294</v>
      </c>
      <c r="S1502" s="185">
        <v>372560.42153846199</v>
      </c>
      <c r="T1502" s="186">
        <v>2</v>
      </c>
    </row>
    <row r="1503" spans="1:20" x14ac:dyDescent="0.25">
      <c r="A1503" s="198"/>
      <c r="B1503">
        <v>0</v>
      </c>
      <c r="C1503">
        <v>553595617</v>
      </c>
      <c r="D1503">
        <v>865671577</v>
      </c>
      <c r="E1503">
        <v>868385281</v>
      </c>
      <c r="F1503">
        <v>871098985</v>
      </c>
      <c r="G1503" t="s">
        <v>287</v>
      </c>
      <c r="H1503" t="s">
        <v>528</v>
      </c>
      <c r="I1503" t="s">
        <v>389</v>
      </c>
      <c r="J1503" t="s">
        <v>33</v>
      </c>
      <c r="K1503" t="s">
        <v>32</v>
      </c>
      <c r="L1503" t="s">
        <v>33</v>
      </c>
      <c r="M1503" t="s">
        <v>207</v>
      </c>
      <c r="N1503" t="s">
        <v>208</v>
      </c>
      <c r="O1503" s="199" t="s">
        <v>950</v>
      </c>
      <c r="P1503" t="s">
        <v>61</v>
      </c>
      <c r="Q1503" t="s">
        <v>478</v>
      </c>
      <c r="R1503" s="185">
        <v>61484.671384615503</v>
      </c>
      <c r="S1503" s="185">
        <v>204948.90461538499</v>
      </c>
      <c r="T1503" s="186">
        <v>1</v>
      </c>
    </row>
    <row r="1504" spans="1:20" x14ac:dyDescent="0.25">
      <c r="A1504" s="198"/>
      <c r="B1504">
        <v>0</v>
      </c>
      <c r="C1504">
        <v>553595617</v>
      </c>
      <c r="D1504">
        <v>865671577</v>
      </c>
      <c r="E1504">
        <v>868385281</v>
      </c>
      <c r="F1504">
        <v>871098985</v>
      </c>
      <c r="G1504" t="s">
        <v>287</v>
      </c>
      <c r="H1504" t="s">
        <v>528</v>
      </c>
      <c r="I1504" t="s">
        <v>389</v>
      </c>
      <c r="J1504" t="s">
        <v>33</v>
      </c>
      <c r="K1504" t="s">
        <v>32</v>
      </c>
      <c r="L1504" t="s">
        <v>33</v>
      </c>
      <c r="M1504" t="s">
        <v>207</v>
      </c>
      <c r="N1504" t="s">
        <v>208</v>
      </c>
      <c r="O1504" s="199" t="s">
        <v>950</v>
      </c>
      <c r="P1504" t="s">
        <v>61</v>
      </c>
      <c r="Q1504" t="s">
        <v>480</v>
      </c>
      <c r="R1504" s="185">
        <v>138281.10192307699</v>
      </c>
      <c r="S1504" s="185">
        <v>276562.20384615398</v>
      </c>
      <c r="T1504" s="186">
        <v>1</v>
      </c>
    </row>
    <row r="1505" spans="1:20" x14ac:dyDescent="0.25">
      <c r="A1505" s="198"/>
      <c r="B1505">
        <v>0</v>
      </c>
      <c r="C1505">
        <v>553595617</v>
      </c>
      <c r="D1505">
        <v>865671577</v>
      </c>
      <c r="E1505">
        <v>868385281</v>
      </c>
      <c r="F1505">
        <v>871098985</v>
      </c>
      <c r="G1505" t="s">
        <v>287</v>
      </c>
      <c r="H1505" t="s">
        <v>528</v>
      </c>
      <c r="I1505" t="s">
        <v>389</v>
      </c>
      <c r="J1505" t="s">
        <v>33</v>
      </c>
      <c r="K1505" t="s">
        <v>32</v>
      </c>
      <c r="L1505" t="s">
        <v>33</v>
      </c>
      <c r="M1505" t="s">
        <v>207</v>
      </c>
      <c r="N1505" t="s">
        <v>208</v>
      </c>
      <c r="O1505" s="199" t="s">
        <v>950</v>
      </c>
      <c r="P1505" t="s">
        <v>83</v>
      </c>
      <c r="Q1505" t="s">
        <v>471</v>
      </c>
      <c r="R1505" s="185">
        <v>6084.8617846153802</v>
      </c>
      <c r="S1505" s="185">
        <v>76060.772307692299</v>
      </c>
      <c r="T1505" s="186">
        <v>1</v>
      </c>
    </row>
    <row r="1506" spans="1:20" x14ac:dyDescent="0.25">
      <c r="A1506" s="198"/>
      <c r="B1506">
        <v>0</v>
      </c>
      <c r="C1506">
        <v>553595617</v>
      </c>
      <c r="D1506">
        <v>865671577</v>
      </c>
      <c r="E1506">
        <v>868385281</v>
      </c>
      <c r="F1506">
        <v>871098985</v>
      </c>
      <c r="G1506" t="s">
        <v>287</v>
      </c>
      <c r="H1506" t="s">
        <v>528</v>
      </c>
      <c r="I1506" t="s">
        <v>389</v>
      </c>
      <c r="J1506" t="s">
        <v>33</v>
      </c>
      <c r="K1506" t="s">
        <v>32</v>
      </c>
      <c r="L1506" t="s">
        <v>33</v>
      </c>
      <c r="M1506" t="s">
        <v>207</v>
      </c>
      <c r="N1506" t="s">
        <v>208</v>
      </c>
      <c r="O1506" s="199" t="s">
        <v>950</v>
      </c>
      <c r="P1506" t="s">
        <v>83</v>
      </c>
      <c r="Q1506" t="s">
        <v>476</v>
      </c>
      <c r="R1506" s="185">
        <v>10187.4429230769</v>
      </c>
      <c r="S1506" s="185">
        <v>101874.429230769</v>
      </c>
      <c r="T1506" s="186">
        <v>1</v>
      </c>
    </row>
    <row r="1507" spans="1:20" x14ac:dyDescent="0.25">
      <c r="A1507" s="198"/>
      <c r="B1507">
        <v>0</v>
      </c>
      <c r="C1507">
        <v>553595617</v>
      </c>
      <c r="D1507">
        <v>865671577</v>
      </c>
      <c r="E1507">
        <v>868385281</v>
      </c>
      <c r="F1507">
        <v>884667505</v>
      </c>
      <c r="G1507" t="s">
        <v>287</v>
      </c>
      <c r="H1507" t="s">
        <v>528</v>
      </c>
      <c r="I1507" t="s">
        <v>389</v>
      </c>
      <c r="J1507" t="s">
        <v>33</v>
      </c>
      <c r="K1507" t="s">
        <v>32</v>
      </c>
      <c r="L1507" t="s">
        <v>33</v>
      </c>
      <c r="M1507" t="s">
        <v>209</v>
      </c>
      <c r="N1507" t="s">
        <v>210</v>
      </c>
      <c r="O1507" s="199" t="s">
        <v>950</v>
      </c>
      <c r="P1507" t="s">
        <v>59</v>
      </c>
      <c r="Q1507" t="s">
        <v>466</v>
      </c>
      <c r="R1507" s="185">
        <v>23652.275538461599</v>
      </c>
      <c r="S1507" s="185">
        <v>157681.836923077</v>
      </c>
      <c r="T1507" s="186">
        <v>1</v>
      </c>
    </row>
    <row r="1508" spans="1:20" x14ac:dyDescent="0.25">
      <c r="A1508" s="198"/>
      <c r="B1508">
        <v>0</v>
      </c>
      <c r="C1508">
        <v>553595617</v>
      </c>
      <c r="D1508">
        <v>865671577</v>
      </c>
      <c r="E1508">
        <v>868385281</v>
      </c>
      <c r="F1508">
        <v>884667505</v>
      </c>
      <c r="G1508" t="s">
        <v>287</v>
      </c>
      <c r="H1508" t="s">
        <v>528</v>
      </c>
      <c r="I1508" t="s">
        <v>389</v>
      </c>
      <c r="J1508" t="s">
        <v>33</v>
      </c>
      <c r="K1508" t="s">
        <v>32</v>
      </c>
      <c r="L1508" t="s">
        <v>33</v>
      </c>
      <c r="M1508" t="s">
        <v>209</v>
      </c>
      <c r="N1508" t="s">
        <v>210</v>
      </c>
      <c r="O1508" s="199" t="s">
        <v>950</v>
      </c>
      <c r="P1508" t="s">
        <v>59</v>
      </c>
      <c r="Q1508" t="s">
        <v>468</v>
      </c>
      <c r="R1508" s="185">
        <v>46886.619423076998</v>
      </c>
      <c r="S1508" s="185">
        <v>187546.47769230799</v>
      </c>
      <c r="T1508" s="186">
        <v>1</v>
      </c>
    </row>
    <row r="1509" spans="1:20" x14ac:dyDescent="0.25">
      <c r="A1509" s="198"/>
      <c r="B1509">
        <v>0</v>
      </c>
      <c r="C1509">
        <v>553595617</v>
      </c>
      <c r="D1509">
        <v>865671577</v>
      </c>
      <c r="E1509">
        <v>868385281</v>
      </c>
      <c r="F1509">
        <v>884667505</v>
      </c>
      <c r="G1509" t="s">
        <v>287</v>
      </c>
      <c r="H1509" t="s">
        <v>528</v>
      </c>
      <c r="I1509" t="s">
        <v>389</v>
      </c>
      <c r="J1509" t="s">
        <v>33</v>
      </c>
      <c r="K1509" t="s">
        <v>32</v>
      </c>
      <c r="L1509" t="s">
        <v>33</v>
      </c>
      <c r="M1509" t="s">
        <v>209</v>
      </c>
      <c r="N1509" t="s">
        <v>210</v>
      </c>
      <c r="O1509" s="199" t="s">
        <v>950</v>
      </c>
      <c r="P1509" t="s">
        <v>61</v>
      </c>
      <c r="Q1509" t="s">
        <v>473</v>
      </c>
      <c r="R1509" s="185">
        <v>3317.6988846153799</v>
      </c>
      <c r="S1509" s="185">
        <v>66353.977692307701</v>
      </c>
      <c r="T1509" s="186">
        <v>2</v>
      </c>
    </row>
    <row r="1510" spans="1:20" x14ac:dyDescent="0.25">
      <c r="A1510" s="198"/>
      <c r="B1510">
        <v>0</v>
      </c>
      <c r="C1510">
        <v>553595617</v>
      </c>
      <c r="D1510">
        <v>865671577</v>
      </c>
      <c r="E1510">
        <v>868385281</v>
      </c>
      <c r="F1510">
        <v>884667505</v>
      </c>
      <c r="G1510" t="s">
        <v>287</v>
      </c>
      <c r="H1510" t="s">
        <v>528</v>
      </c>
      <c r="I1510" t="s">
        <v>389</v>
      </c>
      <c r="J1510" t="s">
        <v>33</v>
      </c>
      <c r="K1510" t="s">
        <v>32</v>
      </c>
      <c r="L1510" t="s">
        <v>33</v>
      </c>
      <c r="M1510" t="s">
        <v>209</v>
      </c>
      <c r="N1510" t="s">
        <v>210</v>
      </c>
      <c r="O1510" s="199" t="s">
        <v>950</v>
      </c>
      <c r="P1510" t="s">
        <v>61</v>
      </c>
      <c r="Q1510" t="s">
        <v>474</v>
      </c>
      <c r="R1510" s="185">
        <v>23491.446876923001</v>
      </c>
      <c r="S1510" s="185">
        <v>391524.11461538501</v>
      </c>
      <c r="T1510" s="186">
        <v>7</v>
      </c>
    </row>
    <row r="1511" spans="1:20" x14ac:dyDescent="0.25">
      <c r="A1511" s="198"/>
      <c r="B1511">
        <v>0</v>
      </c>
      <c r="C1511">
        <v>553595617</v>
      </c>
      <c r="D1511">
        <v>865671577</v>
      </c>
      <c r="E1511">
        <v>868385281</v>
      </c>
      <c r="F1511">
        <v>884667505</v>
      </c>
      <c r="G1511" t="s">
        <v>287</v>
      </c>
      <c r="H1511" t="s">
        <v>528</v>
      </c>
      <c r="I1511" t="s">
        <v>389</v>
      </c>
      <c r="J1511" t="s">
        <v>33</v>
      </c>
      <c r="K1511" t="s">
        <v>32</v>
      </c>
      <c r="L1511" t="s">
        <v>33</v>
      </c>
      <c r="M1511" t="s">
        <v>209</v>
      </c>
      <c r="N1511" t="s">
        <v>210</v>
      </c>
      <c r="O1511" s="199" t="s">
        <v>950</v>
      </c>
      <c r="P1511" t="s">
        <v>61</v>
      </c>
      <c r="Q1511" t="s">
        <v>475</v>
      </c>
      <c r="R1511" s="185">
        <v>23863.077969230799</v>
      </c>
      <c r="S1511" s="185">
        <v>265145.310769231</v>
      </c>
      <c r="T1511" s="186">
        <v>4</v>
      </c>
    </row>
    <row r="1512" spans="1:20" x14ac:dyDescent="0.25">
      <c r="A1512" s="198"/>
      <c r="B1512">
        <v>0</v>
      </c>
      <c r="C1512">
        <v>553595617</v>
      </c>
      <c r="D1512">
        <v>865671577</v>
      </c>
      <c r="E1512">
        <v>868385281</v>
      </c>
      <c r="F1512">
        <v>884667505</v>
      </c>
      <c r="G1512" t="s">
        <v>287</v>
      </c>
      <c r="H1512" t="s">
        <v>528</v>
      </c>
      <c r="I1512" t="s">
        <v>389</v>
      </c>
      <c r="J1512" t="s">
        <v>33</v>
      </c>
      <c r="K1512" t="s">
        <v>32</v>
      </c>
      <c r="L1512" t="s">
        <v>33</v>
      </c>
      <c r="M1512" t="s">
        <v>209</v>
      </c>
      <c r="N1512" t="s">
        <v>210</v>
      </c>
      <c r="O1512" s="199" t="s">
        <v>950</v>
      </c>
      <c r="P1512" t="s">
        <v>61</v>
      </c>
      <c r="Q1512" t="s">
        <v>465</v>
      </c>
      <c r="R1512" s="185">
        <v>17268.405846153899</v>
      </c>
      <c r="S1512" s="185">
        <v>172684.05846153799</v>
      </c>
      <c r="T1512" s="186">
        <v>2</v>
      </c>
    </row>
    <row r="1513" spans="1:20" x14ac:dyDescent="0.25">
      <c r="A1513" s="198"/>
      <c r="B1513">
        <v>0</v>
      </c>
      <c r="C1513">
        <v>553595617</v>
      </c>
      <c r="D1513">
        <v>865671577</v>
      </c>
      <c r="E1513">
        <v>868385281</v>
      </c>
      <c r="F1513">
        <v>884667505</v>
      </c>
      <c r="G1513" t="s">
        <v>287</v>
      </c>
      <c r="H1513" t="s">
        <v>528</v>
      </c>
      <c r="I1513" t="s">
        <v>389</v>
      </c>
      <c r="J1513" t="s">
        <v>33</v>
      </c>
      <c r="K1513" t="s">
        <v>32</v>
      </c>
      <c r="L1513" t="s">
        <v>33</v>
      </c>
      <c r="M1513" t="s">
        <v>209</v>
      </c>
      <c r="N1513" t="s">
        <v>210</v>
      </c>
      <c r="O1513" s="199" t="s">
        <v>950</v>
      </c>
      <c r="P1513" t="s">
        <v>61</v>
      </c>
      <c r="Q1513" t="s">
        <v>476</v>
      </c>
      <c r="R1513" s="185">
        <v>22032.730230769201</v>
      </c>
      <c r="S1513" s="185">
        <v>220327.30230769201</v>
      </c>
      <c r="T1513" s="186">
        <v>2</v>
      </c>
    </row>
    <row r="1514" spans="1:20" x14ac:dyDescent="0.25">
      <c r="A1514" s="198"/>
      <c r="B1514">
        <v>0</v>
      </c>
      <c r="C1514">
        <v>553595617</v>
      </c>
      <c r="D1514">
        <v>865671577</v>
      </c>
      <c r="E1514">
        <v>868385281</v>
      </c>
      <c r="F1514">
        <v>884667505</v>
      </c>
      <c r="G1514" t="s">
        <v>287</v>
      </c>
      <c r="H1514" t="s">
        <v>528</v>
      </c>
      <c r="I1514" t="s">
        <v>389</v>
      </c>
      <c r="J1514" t="s">
        <v>33</v>
      </c>
      <c r="K1514" t="s">
        <v>32</v>
      </c>
      <c r="L1514" t="s">
        <v>33</v>
      </c>
      <c r="M1514" t="s">
        <v>209</v>
      </c>
      <c r="N1514" t="s">
        <v>210</v>
      </c>
      <c r="O1514" s="199" t="s">
        <v>950</v>
      </c>
      <c r="P1514" t="s">
        <v>61</v>
      </c>
      <c r="Q1514" t="s">
        <v>467</v>
      </c>
      <c r="R1514" s="185">
        <v>55869.345692307601</v>
      </c>
      <c r="S1514" s="185">
        <v>279346.72846153798</v>
      </c>
      <c r="T1514" s="186">
        <v>2</v>
      </c>
    </row>
    <row r="1515" spans="1:20" x14ac:dyDescent="0.25">
      <c r="A1515" s="198"/>
      <c r="B1515">
        <v>0</v>
      </c>
      <c r="C1515">
        <v>553595617</v>
      </c>
      <c r="D1515">
        <v>865671577</v>
      </c>
      <c r="E1515">
        <v>868385281</v>
      </c>
      <c r="F1515">
        <v>884667505</v>
      </c>
      <c r="G1515" t="s">
        <v>287</v>
      </c>
      <c r="H1515" t="s">
        <v>528</v>
      </c>
      <c r="I1515" t="s">
        <v>389</v>
      </c>
      <c r="J1515" t="s">
        <v>33</v>
      </c>
      <c r="K1515" t="s">
        <v>32</v>
      </c>
      <c r="L1515" t="s">
        <v>33</v>
      </c>
      <c r="M1515" t="s">
        <v>209</v>
      </c>
      <c r="N1515" t="s">
        <v>210</v>
      </c>
      <c r="O1515" s="199" t="s">
        <v>950</v>
      </c>
      <c r="P1515" t="s">
        <v>61</v>
      </c>
      <c r="Q1515" t="s">
        <v>468</v>
      </c>
      <c r="R1515" s="185">
        <v>96942.280192307502</v>
      </c>
      <c r="S1515" s="185">
        <v>387769.120769231</v>
      </c>
      <c r="T1515" s="186">
        <v>2</v>
      </c>
    </row>
    <row r="1516" spans="1:20" x14ac:dyDescent="0.25">
      <c r="A1516" s="198"/>
      <c r="B1516">
        <v>0</v>
      </c>
      <c r="C1516">
        <v>553595617</v>
      </c>
      <c r="D1516">
        <v>865671577</v>
      </c>
      <c r="E1516">
        <v>868385281</v>
      </c>
      <c r="F1516">
        <v>884667505</v>
      </c>
      <c r="G1516" t="s">
        <v>287</v>
      </c>
      <c r="H1516" t="s">
        <v>528</v>
      </c>
      <c r="I1516" t="s">
        <v>389</v>
      </c>
      <c r="J1516" t="s">
        <v>33</v>
      </c>
      <c r="K1516" t="s">
        <v>32</v>
      </c>
      <c r="L1516" t="s">
        <v>33</v>
      </c>
      <c r="M1516" t="s">
        <v>209</v>
      </c>
      <c r="N1516" t="s">
        <v>210</v>
      </c>
      <c r="O1516" s="199" t="s">
        <v>950</v>
      </c>
      <c r="P1516" t="s">
        <v>61</v>
      </c>
      <c r="Q1516" t="s">
        <v>469</v>
      </c>
      <c r="R1516" s="185">
        <v>90035.130499999999</v>
      </c>
      <c r="S1516" s="185">
        <v>257243.23</v>
      </c>
      <c r="T1516" s="186">
        <v>1</v>
      </c>
    </row>
    <row r="1517" spans="1:20" x14ac:dyDescent="0.25">
      <c r="A1517" s="198"/>
      <c r="B1517">
        <v>0</v>
      </c>
      <c r="C1517">
        <v>553595617</v>
      </c>
      <c r="D1517">
        <v>865671577</v>
      </c>
      <c r="E1517">
        <v>868385281</v>
      </c>
      <c r="F1517">
        <v>892808617</v>
      </c>
      <c r="G1517" t="s">
        <v>287</v>
      </c>
      <c r="H1517" t="s">
        <v>528</v>
      </c>
      <c r="I1517" t="s">
        <v>389</v>
      </c>
      <c r="J1517" t="s">
        <v>33</v>
      </c>
      <c r="K1517" t="s">
        <v>32</v>
      </c>
      <c r="L1517" t="s">
        <v>33</v>
      </c>
      <c r="M1517" t="s">
        <v>211</v>
      </c>
      <c r="N1517" t="s">
        <v>602</v>
      </c>
      <c r="O1517" s="199" t="s">
        <v>950</v>
      </c>
      <c r="P1517" t="s">
        <v>59</v>
      </c>
      <c r="Q1517" t="s">
        <v>467</v>
      </c>
      <c r="R1517" s="185">
        <v>27738.646615384601</v>
      </c>
      <c r="S1517" s="185">
        <v>138693.233076923</v>
      </c>
      <c r="T1517" s="186">
        <v>1</v>
      </c>
    </row>
    <row r="1518" spans="1:20" x14ac:dyDescent="0.25">
      <c r="A1518" s="198"/>
      <c r="B1518">
        <v>0</v>
      </c>
      <c r="C1518">
        <v>553595617</v>
      </c>
      <c r="D1518">
        <v>865671577</v>
      </c>
      <c r="E1518">
        <v>868385281</v>
      </c>
      <c r="F1518">
        <v>892808617</v>
      </c>
      <c r="G1518" t="s">
        <v>287</v>
      </c>
      <c r="H1518" t="s">
        <v>528</v>
      </c>
      <c r="I1518" t="s">
        <v>389</v>
      </c>
      <c r="J1518" t="s">
        <v>33</v>
      </c>
      <c r="K1518" t="s">
        <v>32</v>
      </c>
      <c r="L1518" t="s">
        <v>33</v>
      </c>
      <c r="M1518" t="s">
        <v>211</v>
      </c>
      <c r="N1518" t="s">
        <v>602</v>
      </c>
      <c r="O1518" s="199" t="s">
        <v>950</v>
      </c>
      <c r="P1518" t="s">
        <v>61</v>
      </c>
      <c r="Q1518" t="s">
        <v>472</v>
      </c>
      <c r="R1518" s="185">
        <v>1068155.5011</v>
      </c>
      <c r="S1518" s="185">
        <v>35605183.369999997</v>
      </c>
      <c r="T1518" s="186">
        <v>377</v>
      </c>
    </row>
    <row r="1519" spans="1:20" x14ac:dyDescent="0.25">
      <c r="A1519" s="198"/>
      <c r="B1519">
        <v>0</v>
      </c>
      <c r="C1519">
        <v>553595617</v>
      </c>
      <c r="D1519">
        <v>865671577</v>
      </c>
      <c r="E1519">
        <v>868385281</v>
      </c>
      <c r="F1519">
        <v>892808617</v>
      </c>
      <c r="G1519" t="s">
        <v>287</v>
      </c>
      <c r="H1519" t="s">
        <v>528</v>
      </c>
      <c r="I1519" t="s">
        <v>389</v>
      </c>
      <c r="J1519" t="s">
        <v>33</v>
      </c>
      <c r="K1519" t="s">
        <v>32</v>
      </c>
      <c r="L1519" t="s">
        <v>33</v>
      </c>
      <c r="M1519" t="s">
        <v>211</v>
      </c>
      <c r="N1519" t="s">
        <v>602</v>
      </c>
      <c r="O1519" s="199" t="s">
        <v>950</v>
      </c>
      <c r="P1519" t="s">
        <v>61</v>
      </c>
      <c r="Q1519" t="s">
        <v>477</v>
      </c>
      <c r="R1519" s="185">
        <v>1985.09596153846</v>
      </c>
      <c r="S1519" s="185">
        <v>39701.919230769199</v>
      </c>
      <c r="T1519" s="186">
        <v>1</v>
      </c>
    </row>
    <row r="1520" spans="1:20" x14ac:dyDescent="0.25">
      <c r="A1520" s="198"/>
      <c r="B1520">
        <v>0</v>
      </c>
      <c r="C1520">
        <v>553595617</v>
      </c>
      <c r="D1520">
        <v>865671577</v>
      </c>
      <c r="E1520">
        <v>868385281</v>
      </c>
      <c r="F1520">
        <v>892808617</v>
      </c>
      <c r="G1520" t="s">
        <v>287</v>
      </c>
      <c r="H1520" t="s">
        <v>528</v>
      </c>
      <c r="I1520" t="s">
        <v>389</v>
      </c>
      <c r="J1520" t="s">
        <v>33</v>
      </c>
      <c r="K1520" t="s">
        <v>32</v>
      </c>
      <c r="L1520" t="s">
        <v>33</v>
      </c>
      <c r="M1520" t="s">
        <v>211</v>
      </c>
      <c r="N1520" t="s">
        <v>602</v>
      </c>
      <c r="O1520" s="199" t="s">
        <v>950</v>
      </c>
      <c r="P1520" t="s">
        <v>61</v>
      </c>
      <c r="Q1520" t="s">
        <v>473</v>
      </c>
      <c r="R1520" s="185">
        <v>12031.755384615401</v>
      </c>
      <c r="S1520" s="185">
        <v>240635.107692308</v>
      </c>
      <c r="T1520" s="186">
        <v>5</v>
      </c>
    </row>
    <row r="1521" spans="1:20" x14ac:dyDescent="0.25">
      <c r="A1521" s="198"/>
      <c r="B1521">
        <v>0</v>
      </c>
      <c r="C1521">
        <v>553595617</v>
      </c>
      <c r="D1521">
        <v>865671577</v>
      </c>
      <c r="E1521">
        <v>868385281</v>
      </c>
      <c r="F1521">
        <v>892808617</v>
      </c>
      <c r="G1521" t="s">
        <v>287</v>
      </c>
      <c r="H1521" t="s">
        <v>528</v>
      </c>
      <c r="I1521" t="s">
        <v>389</v>
      </c>
      <c r="J1521" t="s">
        <v>33</v>
      </c>
      <c r="K1521" t="s">
        <v>32</v>
      </c>
      <c r="L1521" t="s">
        <v>33</v>
      </c>
      <c r="M1521" t="s">
        <v>211</v>
      </c>
      <c r="N1521" t="s">
        <v>602</v>
      </c>
      <c r="O1521" s="199" t="s">
        <v>950</v>
      </c>
      <c r="P1521" t="s">
        <v>61</v>
      </c>
      <c r="Q1521" t="s">
        <v>474</v>
      </c>
      <c r="R1521" s="185">
        <v>108989.837187692</v>
      </c>
      <c r="S1521" s="185">
        <v>1816497.28646154</v>
      </c>
      <c r="T1521" s="186">
        <v>34</v>
      </c>
    </row>
    <row r="1522" spans="1:20" x14ac:dyDescent="0.25">
      <c r="A1522" s="198"/>
      <c r="B1522">
        <v>0</v>
      </c>
      <c r="C1522">
        <v>553595617</v>
      </c>
      <c r="D1522">
        <v>865671577</v>
      </c>
      <c r="E1522">
        <v>868385281</v>
      </c>
      <c r="F1522">
        <v>892808617</v>
      </c>
      <c r="G1522" t="s">
        <v>287</v>
      </c>
      <c r="H1522" t="s">
        <v>528</v>
      </c>
      <c r="I1522" t="s">
        <v>389</v>
      </c>
      <c r="J1522" t="s">
        <v>33</v>
      </c>
      <c r="K1522" t="s">
        <v>32</v>
      </c>
      <c r="L1522" t="s">
        <v>33</v>
      </c>
      <c r="M1522" t="s">
        <v>211</v>
      </c>
      <c r="N1522" t="s">
        <v>602</v>
      </c>
      <c r="O1522" s="199" t="s">
        <v>950</v>
      </c>
      <c r="P1522" t="s">
        <v>61</v>
      </c>
      <c r="Q1522" t="s">
        <v>471</v>
      </c>
      <c r="R1522" s="185">
        <v>241072.70387692301</v>
      </c>
      <c r="S1522" s="185">
        <v>3013408.7984615401</v>
      </c>
      <c r="T1522" s="186">
        <v>47</v>
      </c>
    </row>
    <row r="1523" spans="1:20" x14ac:dyDescent="0.25">
      <c r="A1523" s="198"/>
      <c r="B1523">
        <v>0</v>
      </c>
      <c r="C1523">
        <v>553595617</v>
      </c>
      <c r="D1523">
        <v>865671577</v>
      </c>
      <c r="E1523">
        <v>868385281</v>
      </c>
      <c r="F1523">
        <v>892808617</v>
      </c>
      <c r="G1523" t="s">
        <v>287</v>
      </c>
      <c r="H1523" t="s">
        <v>528</v>
      </c>
      <c r="I1523" t="s">
        <v>389</v>
      </c>
      <c r="J1523" t="s">
        <v>33</v>
      </c>
      <c r="K1523" t="s">
        <v>32</v>
      </c>
      <c r="L1523" t="s">
        <v>33</v>
      </c>
      <c r="M1523" t="s">
        <v>211</v>
      </c>
      <c r="N1523" t="s">
        <v>602</v>
      </c>
      <c r="O1523" s="199" t="s">
        <v>950</v>
      </c>
      <c r="P1523" t="s">
        <v>61</v>
      </c>
      <c r="Q1523" t="s">
        <v>475</v>
      </c>
      <c r="R1523" s="185">
        <v>412018.936476923</v>
      </c>
      <c r="S1523" s="185">
        <v>4577988.18307692</v>
      </c>
      <c r="T1523" s="186">
        <v>55</v>
      </c>
    </row>
    <row r="1524" spans="1:20" x14ac:dyDescent="0.25">
      <c r="A1524" s="198"/>
      <c r="B1524">
        <v>0</v>
      </c>
      <c r="C1524">
        <v>553595617</v>
      </c>
      <c r="D1524">
        <v>865671577</v>
      </c>
      <c r="E1524">
        <v>868385281</v>
      </c>
      <c r="F1524">
        <v>892808617</v>
      </c>
      <c r="G1524" t="s">
        <v>287</v>
      </c>
      <c r="H1524" t="s">
        <v>528</v>
      </c>
      <c r="I1524" t="s">
        <v>389</v>
      </c>
      <c r="J1524" t="s">
        <v>33</v>
      </c>
      <c r="K1524" t="s">
        <v>32</v>
      </c>
      <c r="L1524" t="s">
        <v>33</v>
      </c>
      <c r="M1524" t="s">
        <v>211</v>
      </c>
      <c r="N1524" t="s">
        <v>602</v>
      </c>
      <c r="O1524" s="199" t="s">
        <v>950</v>
      </c>
      <c r="P1524" t="s">
        <v>61</v>
      </c>
      <c r="Q1524" t="s">
        <v>465</v>
      </c>
      <c r="R1524" s="185">
        <v>1992660.71702308</v>
      </c>
      <c r="S1524" s="185">
        <v>19926607.170230798</v>
      </c>
      <c r="T1524" s="186">
        <v>176</v>
      </c>
    </row>
    <row r="1525" spans="1:20" x14ac:dyDescent="0.25">
      <c r="A1525" s="198"/>
      <c r="B1525">
        <v>0</v>
      </c>
      <c r="C1525">
        <v>553595617</v>
      </c>
      <c r="D1525">
        <v>865671577</v>
      </c>
      <c r="E1525">
        <v>868385281</v>
      </c>
      <c r="F1525">
        <v>892808617</v>
      </c>
      <c r="G1525" t="s">
        <v>287</v>
      </c>
      <c r="H1525" t="s">
        <v>528</v>
      </c>
      <c r="I1525" t="s">
        <v>389</v>
      </c>
      <c r="J1525" t="s">
        <v>33</v>
      </c>
      <c r="K1525" t="s">
        <v>32</v>
      </c>
      <c r="L1525" t="s">
        <v>33</v>
      </c>
      <c r="M1525" t="s">
        <v>211</v>
      </c>
      <c r="N1525" t="s">
        <v>602</v>
      </c>
      <c r="O1525" s="199" t="s">
        <v>950</v>
      </c>
      <c r="P1525" t="s">
        <v>61</v>
      </c>
      <c r="Q1525" t="s">
        <v>476</v>
      </c>
      <c r="R1525" s="185">
        <v>660629.38707692304</v>
      </c>
      <c r="S1525" s="185">
        <v>6606293.8707692297</v>
      </c>
      <c r="T1525" s="186">
        <v>61</v>
      </c>
    </row>
    <row r="1526" spans="1:20" x14ac:dyDescent="0.25">
      <c r="A1526" s="198"/>
      <c r="B1526">
        <v>0</v>
      </c>
      <c r="C1526">
        <v>553595617</v>
      </c>
      <c r="D1526">
        <v>865671577</v>
      </c>
      <c r="E1526">
        <v>868385281</v>
      </c>
      <c r="F1526">
        <v>892808617</v>
      </c>
      <c r="G1526" t="s">
        <v>287</v>
      </c>
      <c r="H1526" t="s">
        <v>528</v>
      </c>
      <c r="I1526" t="s">
        <v>389</v>
      </c>
      <c r="J1526" t="s">
        <v>33</v>
      </c>
      <c r="K1526" t="s">
        <v>32</v>
      </c>
      <c r="L1526" t="s">
        <v>33</v>
      </c>
      <c r="M1526" t="s">
        <v>211</v>
      </c>
      <c r="N1526" t="s">
        <v>602</v>
      </c>
      <c r="O1526" s="199" t="s">
        <v>950</v>
      </c>
      <c r="P1526" t="s">
        <v>61</v>
      </c>
      <c r="Q1526" t="s">
        <v>466</v>
      </c>
      <c r="R1526" s="185">
        <v>422085.62007692299</v>
      </c>
      <c r="S1526" s="185">
        <v>2813904.1338461498</v>
      </c>
      <c r="T1526" s="186">
        <v>23</v>
      </c>
    </row>
    <row r="1527" spans="1:20" x14ac:dyDescent="0.25">
      <c r="A1527" s="198"/>
      <c r="B1527">
        <v>0</v>
      </c>
      <c r="C1527">
        <v>553595617</v>
      </c>
      <c r="D1527">
        <v>865671577</v>
      </c>
      <c r="E1527">
        <v>868385281</v>
      </c>
      <c r="F1527">
        <v>892808617</v>
      </c>
      <c r="G1527" t="s">
        <v>287</v>
      </c>
      <c r="H1527" t="s">
        <v>528</v>
      </c>
      <c r="I1527" t="s">
        <v>389</v>
      </c>
      <c r="J1527" t="s">
        <v>33</v>
      </c>
      <c r="K1527" t="s">
        <v>32</v>
      </c>
      <c r="L1527" t="s">
        <v>33</v>
      </c>
      <c r="M1527" t="s">
        <v>211</v>
      </c>
      <c r="N1527" t="s">
        <v>602</v>
      </c>
      <c r="O1527" s="199" t="s">
        <v>950</v>
      </c>
      <c r="P1527" t="s">
        <v>61</v>
      </c>
      <c r="Q1527" t="s">
        <v>467</v>
      </c>
      <c r="R1527" s="185">
        <v>310478.815076923</v>
      </c>
      <c r="S1527" s="185">
        <v>1552394.0753846201</v>
      </c>
      <c r="T1527" s="186">
        <v>10</v>
      </c>
    </row>
    <row r="1528" spans="1:20" x14ac:dyDescent="0.25">
      <c r="A1528" s="198"/>
      <c r="B1528">
        <v>0</v>
      </c>
      <c r="C1528">
        <v>553595617</v>
      </c>
      <c r="D1528">
        <v>865671577</v>
      </c>
      <c r="E1528">
        <v>868385281</v>
      </c>
      <c r="F1528">
        <v>892808617</v>
      </c>
      <c r="G1528" t="s">
        <v>287</v>
      </c>
      <c r="H1528" t="s">
        <v>528</v>
      </c>
      <c r="I1528" t="s">
        <v>389</v>
      </c>
      <c r="J1528" t="s">
        <v>33</v>
      </c>
      <c r="K1528" t="s">
        <v>32</v>
      </c>
      <c r="L1528" t="s">
        <v>33</v>
      </c>
      <c r="M1528" t="s">
        <v>211</v>
      </c>
      <c r="N1528" t="s">
        <v>602</v>
      </c>
      <c r="O1528" s="199" t="s">
        <v>950</v>
      </c>
      <c r="P1528" t="s">
        <v>61</v>
      </c>
      <c r="Q1528" t="s">
        <v>468</v>
      </c>
      <c r="R1528" s="185">
        <v>95089.325769230694</v>
      </c>
      <c r="S1528" s="185">
        <v>380357.30307692301</v>
      </c>
      <c r="T1528" s="186">
        <v>2</v>
      </c>
    </row>
    <row r="1529" spans="1:20" x14ac:dyDescent="0.25">
      <c r="A1529" s="198"/>
      <c r="B1529">
        <v>0</v>
      </c>
      <c r="C1529">
        <v>553595617</v>
      </c>
      <c r="D1529">
        <v>865671577</v>
      </c>
      <c r="E1529">
        <v>868385281</v>
      </c>
      <c r="F1529">
        <v>892808617</v>
      </c>
      <c r="G1529" t="s">
        <v>287</v>
      </c>
      <c r="H1529" t="s">
        <v>528</v>
      </c>
      <c r="I1529" t="s">
        <v>389</v>
      </c>
      <c r="J1529" t="s">
        <v>33</v>
      </c>
      <c r="K1529" t="s">
        <v>32</v>
      </c>
      <c r="L1529" t="s">
        <v>33</v>
      </c>
      <c r="M1529" t="s">
        <v>211</v>
      </c>
      <c r="N1529" t="s">
        <v>602</v>
      </c>
      <c r="O1529" s="199" t="s">
        <v>950</v>
      </c>
      <c r="P1529" t="s">
        <v>81</v>
      </c>
      <c r="Q1529" t="s">
        <v>472</v>
      </c>
      <c r="R1529" s="185">
        <v>56154.595500000003</v>
      </c>
      <c r="S1529" s="185">
        <v>1871819.85</v>
      </c>
      <c r="T1529" s="186">
        <v>24</v>
      </c>
    </row>
    <row r="1530" spans="1:20" x14ac:dyDescent="0.25">
      <c r="A1530" s="198"/>
      <c r="B1530">
        <v>0</v>
      </c>
      <c r="C1530">
        <v>553595617</v>
      </c>
      <c r="D1530">
        <v>865671577</v>
      </c>
      <c r="E1530">
        <v>868385281</v>
      </c>
      <c r="F1530">
        <v>892808617</v>
      </c>
      <c r="G1530" t="s">
        <v>287</v>
      </c>
      <c r="H1530" t="s">
        <v>528</v>
      </c>
      <c r="I1530" t="s">
        <v>389</v>
      </c>
      <c r="J1530" t="s">
        <v>33</v>
      </c>
      <c r="K1530" t="s">
        <v>32</v>
      </c>
      <c r="L1530" t="s">
        <v>33</v>
      </c>
      <c r="M1530" t="s">
        <v>211</v>
      </c>
      <c r="N1530" t="s">
        <v>602</v>
      </c>
      <c r="O1530" s="199" t="s">
        <v>950</v>
      </c>
      <c r="P1530" t="s">
        <v>81</v>
      </c>
      <c r="Q1530" t="s">
        <v>474</v>
      </c>
      <c r="R1530" s="185">
        <v>4772.4991338461496</v>
      </c>
      <c r="S1530" s="185">
        <v>79541.652230769207</v>
      </c>
      <c r="T1530" s="186">
        <v>1</v>
      </c>
    </row>
    <row r="1531" spans="1:20" x14ac:dyDescent="0.25">
      <c r="A1531" s="198"/>
      <c r="B1531">
        <v>0</v>
      </c>
      <c r="C1531">
        <v>553595617</v>
      </c>
      <c r="D1531">
        <v>865671577</v>
      </c>
      <c r="E1531">
        <v>868385281</v>
      </c>
      <c r="F1531">
        <v>892808617</v>
      </c>
      <c r="G1531" t="s">
        <v>287</v>
      </c>
      <c r="H1531" t="s">
        <v>528</v>
      </c>
      <c r="I1531" t="s">
        <v>389</v>
      </c>
      <c r="J1531" t="s">
        <v>33</v>
      </c>
      <c r="K1531" t="s">
        <v>32</v>
      </c>
      <c r="L1531" t="s">
        <v>33</v>
      </c>
      <c r="M1531" t="s">
        <v>211</v>
      </c>
      <c r="N1531" t="s">
        <v>602</v>
      </c>
      <c r="O1531" s="199" t="s">
        <v>950</v>
      </c>
      <c r="P1531" t="s">
        <v>81</v>
      </c>
      <c r="Q1531" t="s">
        <v>471</v>
      </c>
      <c r="R1531" s="185">
        <v>11539.8704615385</v>
      </c>
      <c r="S1531" s="185">
        <v>144248.38076923101</v>
      </c>
      <c r="T1531" s="186">
        <v>2</v>
      </c>
    </row>
    <row r="1532" spans="1:20" x14ac:dyDescent="0.25">
      <c r="A1532" s="198"/>
      <c r="B1532">
        <v>0</v>
      </c>
      <c r="C1532">
        <v>553595617</v>
      </c>
      <c r="D1532">
        <v>865671577</v>
      </c>
      <c r="E1532">
        <v>868385281</v>
      </c>
      <c r="F1532">
        <v>892808617</v>
      </c>
      <c r="G1532" t="s">
        <v>287</v>
      </c>
      <c r="H1532" t="s">
        <v>528</v>
      </c>
      <c r="I1532" t="s">
        <v>389</v>
      </c>
      <c r="J1532" t="s">
        <v>33</v>
      </c>
      <c r="K1532" t="s">
        <v>32</v>
      </c>
      <c r="L1532" t="s">
        <v>33</v>
      </c>
      <c r="M1532" t="s">
        <v>211</v>
      </c>
      <c r="N1532" t="s">
        <v>602</v>
      </c>
      <c r="O1532" s="199" t="s">
        <v>950</v>
      </c>
      <c r="P1532" t="s">
        <v>81</v>
      </c>
      <c r="Q1532" t="s">
        <v>465</v>
      </c>
      <c r="R1532" s="185">
        <v>95168.564899999998</v>
      </c>
      <c r="S1532" s="185">
        <v>951685.64899999998</v>
      </c>
      <c r="T1532" s="186">
        <v>9</v>
      </c>
    </row>
    <row r="1533" spans="1:20" x14ac:dyDescent="0.25">
      <c r="A1533" s="198"/>
      <c r="B1533">
        <v>0</v>
      </c>
      <c r="C1533">
        <v>553595617</v>
      </c>
      <c r="D1533">
        <v>865671577</v>
      </c>
      <c r="E1533">
        <v>868385281</v>
      </c>
      <c r="F1533">
        <v>892808617</v>
      </c>
      <c r="G1533" t="s">
        <v>287</v>
      </c>
      <c r="H1533" t="s">
        <v>528</v>
      </c>
      <c r="I1533" t="s">
        <v>389</v>
      </c>
      <c r="J1533" t="s">
        <v>33</v>
      </c>
      <c r="K1533" t="s">
        <v>32</v>
      </c>
      <c r="L1533" t="s">
        <v>33</v>
      </c>
      <c r="M1533" t="s">
        <v>211</v>
      </c>
      <c r="N1533" t="s">
        <v>602</v>
      </c>
      <c r="O1533" s="199" t="s">
        <v>950</v>
      </c>
      <c r="P1533" t="s">
        <v>81</v>
      </c>
      <c r="Q1533" t="s">
        <v>476</v>
      </c>
      <c r="R1533" s="185">
        <v>47296.223769230703</v>
      </c>
      <c r="S1533" s="185">
        <v>472962.23769230797</v>
      </c>
      <c r="T1533" s="186">
        <v>4</v>
      </c>
    </row>
    <row r="1534" spans="1:20" x14ac:dyDescent="0.25">
      <c r="A1534" s="198"/>
      <c r="B1534">
        <v>0</v>
      </c>
      <c r="C1534">
        <v>553595617</v>
      </c>
      <c r="D1534">
        <v>865671577</v>
      </c>
      <c r="E1534">
        <v>868385281</v>
      </c>
      <c r="F1534">
        <v>892808617</v>
      </c>
      <c r="G1534" t="s">
        <v>287</v>
      </c>
      <c r="H1534" t="s">
        <v>528</v>
      </c>
      <c r="I1534" t="s">
        <v>389</v>
      </c>
      <c r="J1534" t="s">
        <v>33</v>
      </c>
      <c r="K1534" t="s">
        <v>32</v>
      </c>
      <c r="L1534" t="s">
        <v>33</v>
      </c>
      <c r="M1534" t="s">
        <v>211</v>
      </c>
      <c r="N1534" t="s">
        <v>602</v>
      </c>
      <c r="O1534" s="199" t="s">
        <v>950</v>
      </c>
      <c r="P1534" t="s">
        <v>83</v>
      </c>
      <c r="Q1534" t="s">
        <v>472</v>
      </c>
      <c r="R1534" s="185">
        <v>70922.481599999999</v>
      </c>
      <c r="S1534" s="185">
        <v>2364082.7200000002</v>
      </c>
      <c r="T1534" s="186">
        <v>23</v>
      </c>
    </row>
    <row r="1535" spans="1:20" x14ac:dyDescent="0.25">
      <c r="A1535" s="198"/>
      <c r="B1535">
        <v>0</v>
      </c>
      <c r="C1535">
        <v>553595617</v>
      </c>
      <c r="D1535">
        <v>865671577</v>
      </c>
      <c r="E1535">
        <v>868385281</v>
      </c>
      <c r="F1535">
        <v>892808617</v>
      </c>
      <c r="G1535" t="s">
        <v>287</v>
      </c>
      <c r="H1535" t="s">
        <v>528</v>
      </c>
      <c r="I1535" t="s">
        <v>389</v>
      </c>
      <c r="J1535" t="s">
        <v>33</v>
      </c>
      <c r="K1535" t="s">
        <v>32</v>
      </c>
      <c r="L1535" t="s">
        <v>33</v>
      </c>
      <c r="M1535" t="s">
        <v>211</v>
      </c>
      <c r="N1535" t="s">
        <v>602</v>
      </c>
      <c r="O1535" s="199" t="s">
        <v>950</v>
      </c>
      <c r="P1535" t="s">
        <v>83</v>
      </c>
      <c r="Q1535" t="s">
        <v>477</v>
      </c>
      <c r="R1535" s="185">
        <v>1947.68992307692</v>
      </c>
      <c r="S1535" s="185">
        <v>38953.798461538499</v>
      </c>
      <c r="T1535" s="186">
        <v>1</v>
      </c>
    </row>
    <row r="1536" spans="1:20" x14ac:dyDescent="0.25">
      <c r="A1536" s="198"/>
      <c r="B1536">
        <v>0</v>
      </c>
      <c r="C1536">
        <v>553595617</v>
      </c>
      <c r="D1536">
        <v>865671577</v>
      </c>
      <c r="E1536">
        <v>868385281</v>
      </c>
      <c r="F1536">
        <v>892808617</v>
      </c>
      <c r="G1536" t="s">
        <v>287</v>
      </c>
      <c r="H1536" t="s">
        <v>528</v>
      </c>
      <c r="I1536" t="s">
        <v>389</v>
      </c>
      <c r="J1536" t="s">
        <v>33</v>
      </c>
      <c r="K1536" t="s">
        <v>32</v>
      </c>
      <c r="L1536" t="s">
        <v>33</v>
      </c>
      <c r="M1536" t="s">
        <v>211</v>
      </c>
      <c r="N1536" t="s">
        <v>602</v>
      </c>
      <c r="O1536" s="199" t="s">
        <v>950</v>
      </c>
      <c r="P1536" t="s">
        <v>83</v>
      </c>
      <c r="Q1536" t="s">
        <v>473</v>
      </c>
      <c r="R1536" s="185">
        <v>2412.4409615384602</v>
      </c>
      <c r="S1536" s="185">
        <v>48248.819230769201</v>
      </c>
      <c r="T1536" s="186">
        <v>1</v>
      </c>
    </row>
    <row r="1537" spans="1:20" x14ac:dyDescent="0.25">
      <c r="A1537" s="198"/>
      <c r="B1537">
        <v>0</v>
      </c>
      <c r="C1537">
        <v>553595617</v>
      </c>
      <c r="D1537">
        <v>865671577</v>
      </c>
      <c r="E1537">
        <v>868385281</v>
      </c>
      <c r="F1537">
        <v>892808617</v>
      </c>
      <c r="G1537" t="s">
        <v>287</v>
      </c>
      <c r="H1537" t="s">
        <v>528</v>
      </c>
      <c r="I1537" t="s">
        <v>389</v>
      </c>
      <c r="J1537" t="s">
        <v>33</v>
      </c>
      <c r="K1537" t="s">
        <v>32</v>
      </c>
      <c r="L1537" t="s">
        <v>33</v>
      </c>
      <c r="M1537" t="s">
        <v>211</v>
      </c>
      <c r="N1537" t="s">
        <v>602</v>
      </c>
      <c r="O1537" s="199" t="s">
        <v>950</v>
      </c>
      <c r="P1537" t="s">
        <v>83</v>
      </c>
      <c r="Q1537" t="s">
        <v>474</v>
      </c>
      <c r="R1537" s="185">
        <v>10461.258599999999</v>
      </c>
      <c r="S1537" s="185">
        <v>174354.31</v>
      </c>
      <c r="T1537" s="186">
        <v>3</v>
      </c>
    </row>
    <row r="1538" spans="1:20" x14ac:dyDescent="0.25">
      <c r="A1538" s="198"/>
      <c r="B1538">
        <v>0</v>
      </c>
      <c r="C1538">
        <v>553595617</v>
      </c>
      <c r="D1538">
        <v>865671577</v>
      </c>
      <c r="E1538">
        <v>868385281</v>
      </c>
      <c r="F1538">
        <v>892808617</v>
      </c>
      <c r="G1538" t="s">
        <v>287</v>
      </c>
      <c r="H1538" t="s">
        <v>528</v>
      </c>
      <c r="I1538" t="s">
        <v>389</v>
      </c>
      <c r="J1538" t="s">
        <v>33</v>
      </c>
      <c r="K1538" t="s">
        <v>32</v>
      </c>
      <c r="L1538" t="s">
        <v>33</v>
      </c>
      <c r="M1538" t="s">
        <v>211</v>
      </c>
      <c r="N1538" t="s">
        <v>602</v>
      </c>
      <c r="O1538" s="199" t="s">
        <v>950</v>
      </c>
      <c r="P1538" t="s">
        <v>83</v>
      </c>
      <c r="Q1538" t="s">
        <v>471</v>
      </c>
      <c r="R1538" s="185">
        <v>21862.485661538401</v>
      </c>
      <c r="S1538" s="185">
        <v>273281.07076923101</v>
      </c>
      <c r="T1538" s="186">
        <v>4</v>
      </c>
    </row>
    <row r="1539" spans="1:20" x14ac:dyDescent="0.25">
      <c r="A1539" s="198"/>
      <c r="B1539">
        <v>0</v>
      </c>
      <c r="C1539">
        <v>553595617</v>
      </c>
      <c r="D1539">
        <v>865671577</v>
      </c>
      <c r="E1539">
        <v>868385281</v>
      </c>
      <c r="F1539">
        <v>892808617</v>
      </c>
      <c r="G1539" t="s">
        <v>287</v>
      </c>
      <c r="H1539" t="s">
        <v>528</v>
      </c>
      <c r="I1539" t="s">
        <v>389</v>
      </c>
      <c r="J1539" t="s">
        <v>33</v>
      </c>
      <c r="K1539" t="s">
        <v>32</v>
      </c>
      <c r="L1539" t="s">
        <v>33</v>
      </c>
      <c r="M1539" t="s">
        <v>211</v>
      </c>
      <c r="N1539" t="s">
        <v>602</v>
      </c>
      <c r="O1539" s="199" t="s">
        <v>950</v>
      </c>
      <c r="P1539" t="s">
        <v>83</v>
      </c>
      <c r="Q1539" t="s">
        <v>475</v>
      </c>
      <c r="R1539" s="185">
        <v>6337.98962307692</v>
      </c>
      <c r="S1539" s="185">
        <v>70422.106923076906</v>
      </c>
      <c r="T1539" s="186">
        <v>1</v>
      </c>
    </row>
    <row r="1540" spans="1:20" x14ac:dyDescent="0.25">
      <c r="A1540" s="198"/>
      <c r="B1540">
        <v>0</v>
      </c>
      <c r="C1540">
        <v>553595617</v>
      </c>
      <c r="D1540">
        <v>865671577</v>
      </c>
      <c r="E1540">
        <v>868385281</v>
      </c>
      <c r="F1540">
        <v>892808617</v>
      </c>
      <c r="G1540" t="s">
        <v>287</v>
      </c>
      <c r="H1540" t="s">
        <v>528</v>
      </c>
      <c r="I1540" t="s">
        <v>389</v>
      </c>
      <c r="J1540" t="s">
        <v>33</v>
      </c>
      <c r="K1540" t="s">
        <v>32</v>
      </c>
      <c r="L1540" t="s">
        <v>33</v>
      </c>
      <c r="M1540" t="s">
        <v>211</v>
      </c>
      <c r="N1540" t="s">
        <v>602</v>
      </c>
      <c r="O1540" s="199" t="s">
        <v>950</v>
      </c>
      <c r="P1540" t="s">
        <v>83</v>
      </c>
      <c r="Q1540" t="s">
        <v>465</v>
      </c>
      <c r="R1540" s="185">
        <v>108119.024307692</v>
      </c>
      <c r="S1540" s="185">
        <v>1081190.24307692</v>
      </c>
      <c r="T1540" s="186">
        <v>9</v>
      </c>
    </row>
    <row r="1541" spans="1:20" x14ac:dyDescent="0.25">
      <c r="A1541" s="198"/>
      <c r="B1541">
        <v>0</v>
      </c>
      <c r="C1541">
        <v>553595617</v>
      </c>
      <c r="D1541">
        <v>865671577</v>
      </c>
      <c r="E1541">
        <v>868385281</v>
      </c>
      <c r="F1541">
        <v>892808617</v>
      </c>
      <c r="G1541" t="s">
        <v>287</v>
      </c>
      <c r="H1541" t="s">
        <v>528</v>
      </c>
      <c r="I1541" t="s">
        <v>389</v>
      </c>
      <c r="J1541" t="s">
        <v>33</v>
      </c>
      <c r="K1541" t="s">
        <v>32</v>
      </c>
      <c r="L1541" t="s">
        <v>33</v>
      </c>
      <c r="M1541" t="s">
        <v>211</v>
      </c>
      <c r="N1541" t="s">
        <v>602</v>
      </c>
      <c r="O1541" s="199" t="s">
        <v>950</v>
      </c>
      <c r="P1541" t="s">
        <v>83</v>
      </c>
      <c r="Q1541" t="s">
        <v>476</v>
      </c>
      <c r="R1541" s="185">
        <v>37557.301230769197</v>
      </c>
      <c r="S1541" s="185">
        <v>375573.01230769203</v>
      </c>
      <c r="T1541" s="186">
        <v>3</v>
      </c>
    </row>
    <row r="1542" spans="1:20" x14ac:dyDescent="0.25">
      <c r="A1542" s="198"/>
      <c r="B1542">
        <v>0</v>
      </c>
      <c r="C1542">
        <v>553595617</v>
      </c>
      <c r="D1542">
        <v>865671577</v>
      </c>
      <c r="E1542">
        <v>868385281</v>
      </c>
      <c r="F1542">
        <v>892808617</v>
      </c>
      <c r="G1542" t="s">
        <v>287</v>
      </c>
      <c r="H1542" t="s">
        <v>528</v>
      </c>
      <c r="I1542" t="s">
        <v>389</v>
      </c>
      <c r="J1542" t="s">
        <v>33</v>
      </c>
      <c r="K1542" t="s">
        <v>32</v>
      </c>
      <c r="L1542" t="s">
        <v>33</v>
      </c>
      <c r="M1542" t="s">
        <v>211</v>
      </c>
      <c r="N1542" t="s">
        <v>602</v>
      </c>
      <c r="O1542" s="199" t="s">
        <v>950</v>
      </c>
      <c r="P1542" t="s">
        <v>83</v>
      </c>
      <c r="Q1542" t="s">
        <v>466</v>
      </c>
      <c r="R1542" s="185">
        <v>41161.823538461598</v>
      </c>
      <c r="S1542" s="185">
        <v>274412.15692307701</v>
      </c>
      <c r="T1542" s="186">
        <v>2</v>
      </c>
    </row>
    <row r="1543" spans="1:20" x14ac:dyDescent="0.25">
      <c r="A1543" s="198"/>
      <c r="B1543">
        <v>0</v>
      </c>
      <c r="C1543">
        <v>553595617</v>
      </c>
      <c r="D1543">
        <v>936227881</v>
      </c>
      <c r="E1543">
        <v>938941585</v>
      </c>
      <c r="F1543">
        <v>938941585</v>
      </c>
      <c r="G1543" t="s">
        <v>287</v>
      </c>
      <c r="H1543" t="s">
        <v>528</v>
      </c>
      <c r="I1543" t="s">
        <v>390</v>
      </c>
      <c r="J1543" t="s">
        <v>31</v>
      </c>
      <c r="K1543" t="s">
        <v>30</v>
      </c>
      <c r="L1543" t="s">
        <v>31</v>
      </c>
      <c r="M1543"/>
      <c r="N1543"/>
      <c r="O1543" s="199" t="s">
        <v>535</v>
      </c>
      <c r="P1543" t="s">
        <v>84</v>
      </c>
      <c r="Q1543" t="s">
        <v>471</v>
      </c>
      <c r="R1543" s="185">
        <v>6343.7718153846199</v>
      </c>
      <c r="S1543" s="185">
        <v>79297.147692307699</v>
      </c>
      <c r="T1543" s="186">
        <v>1</v>
      </c>
    </row>
    <row r="1544" spans="1:20" x14ac:dyDescent="0.25">
      <c r="A1544" s="198"/>
      <c r="B1544">
        <v>0</v>
      </c>
      <c r="C1544">
        <v>553595617</v>
      </c>
      <c r="D1544">
        <v>936227881</v>
      </c>
      <c r="E1544">
        <v>938941585</v>
      </c>
      <c r="F1544">
        <v>938941585</v>
      </c>
      <c r="G1544" t="s">
        <v>287</v>
      </c>
      <c r="H1544" t="s">
        <v>528</v>
      </c>
      <c r="I1544" t="s">
        <v>390</v>
      </c>
      <c r="J1544" t="s">
        <v>31</v>
      </c>
      <c r="K1544" t="s">
        <v>30</v>
      </c>
      <c r="L1544" t="s">
        <v>31</v>
      </c>
      <c r="M1544"/>
      <c r="N1544"/>
      <c r="O1544" s="199" t="s">
        <v>535</v>
      </c>
      <c r="P1544" t="s">
        <v>84</v>
      </c>
      <c r="Q1544" t="s">
        <v>476</v>
      </c>
      <c r="R1544" s="185">
        <v>18063.615846153902</v>
      </c>
      <c r="S1544" s="185">
        <v>180636.158461538</v>
      </c>
      <c r="T1544" s="186">
        <v>3</v>
      </c>
    </row>
    <row r="1545" spans="1:20" x14ac:dyDescent="0.25">
      <c r="A1545" s="198"/>
      <c r="B1545">
        <v>0</v>
      </c>
      <c r="C1545">
        <v>553595617</v>
      </c>
      <c r="D1545">
        <v>936227881</v>
      </c>
      <c r="E1545">
        <v>938941585</v>
      </c>
      <c r="F1545">
        <v>938941585</v>
      </c>
      <c r="G1545" t="s">
        <v>287</v>
      </c>
      <c r="H1545" t="s">
        <v>528</v>
      </c>
      <c r="I1545" t="s">
        <v>390</v>
      </c>
      <c r="J1545" t="s">
        <v>31</v>
      </c>
      <c r="K1545" t="s">
        <v>30</v>
      </c>
      <c r="L1545" t="s">
        <v>31</v>
      </c>
      <c r="M1545"/>
      <c r="N1545"/>
      <c r="O1545" s="199" t="s">
        <v>535</v>
      </c>
      <c r="P1545" t="s">
        <v>84</v>
      </c>
      <c r="Q1545" t="s">
        <v>467</v>
      </c>
      <c r="R1545" s="185">
        <v>32675.311384615401</v>
      </c>
      <c r="S1545" s="185">
        <v>163376.55692307701</v>
      </c>
      <c r="T1545" s="186">
        <v>1</v>
      </c>
    </row>
    <row r="1546" spans="1:20" x14ac:dyDescent="0.25">
      <c r="A1546" s="198"/>
      <c r="B1546">
        <v>0</v>
      </c>
      <c r="C1546">
        <v>553595617</v>
      </c>
      <c r="D1546">
        <v>936227881</v>
      </c>
      <c r="E1546">
        <v>938941585</v>
      </c>
      <c r="F1546">
        <v>941655289</v>
      </c>
      <c r="G1546" t="s">
        <v>287</v>
      </c>
      <c r="H1546" t="s">
        <v>528</v>
      </c>
      <c r="I1546" t="s">
        <v>390</v>
      </c>
      <c r="J1546" t="s">
        <v>31</v>
      </c>
      <c r="K1546" t="s">
        <v>30</v>
      </c>
      <c r="L1546" t="s">
        <v>31</v>
      </c>
      <c r="M1546" t="s">
        <v>992</v>
      </c>
      <c r="N1546" t="s">
        <v>993</v>
      </c>
      <c r="O1546" s="199" t="s">
        <v>535</v>
      </c>
      <c r="P1546" t="s">
        <v>84</v>
      </c>
      <c r="Q1546" t="s">
        <v>465</v>
      </c>
      <c r="R1546" s="185">
        <v>9142.0164615384601</v>
      </c>
      <c r="S1546" s="185">
        <v>91420.164615384594</v>
      </c>
      <c r="T1546" s="186">
        <v>1</v>
      </c>
    </row>
    <row r="1547" spans="1:20" x14ac:dyDescent="0.25">
      <c r="A1547" s="198"/>
      <c r="B1547">
        <v>0</v>
      </c>
      <c r="C1547">
        <v>553595617</v>
      </c>
      <c r="D1547">
        <v>936227881</v>
      </c>
      <c r="E1547">
        <v>938941585</v>
      </c>
      <c r="F1547">
        <v>941655289</v>
      </c>
      <c r="G1547" t="s">
        <v>287</v>
      </c>
      <c r="H1547" t="s">
        <v>528</v>
      </c>
      <c r="I1547" t="s">
        <v>390</v>
      </c>
      <c r="J1547" t="s">
        <v>31</v>
      </c>
      <c r="K1547" t="s">
        <v>30</v>
      </c>
      <c r="L1547" t="s">
        <v>31</v>
      </c>
      <c r="M1547" t="s">
        <v>992</v>
      </c>
      <c r="N1547" t="s">
        <v>993</v>
      </c>
      <c r="O1547" s="199" t="s">
        <v>535</v>
      </c>
      <c r="P1547" t="s">
        <v>84</v>
      </c>
      <c r="Q1547" t="s">
        <v>476</v>
      </c>
      <c r="R1547" s="185">
        <v>9682.9689999999991</v>
      </c>
      <c r="S1547" s="185">
        <v>96829.69</v>
      </c>
      <c r="T1547" s="186">
        <v>1</v>
      </c>
    </row>
    <row r="1548" spans="1:20" x14ac:dyDescent="0.25">
      <c r="A1548" s="198"/>
      <c r="B1548">
        <v>0</v>
      </c>
      <c r="C1548">
        <v>553595617</v>
      </c>
      <c r="D1548">
        <v>936227881</v>
      </c>
      <c r="E1548">
        <v>938941585</v>
      </c>
      <c r="F1548">
        <v>941655289</v>
      </c>
      <c r="G1548" t="s">
        <v>287</v>
      </c>
      <c r="H1548" t="s">
        <v>528</v>
      </c>
      <c r="I1548" t="s">
        <v>390</v>
      </c>
      <c r="J1548" t="s">
        <v>31</v>
      </c>
      <c r="K1548" t="s">
        <v>30</v>
      </c>
      <c r="L1548" t="s">
        <v>31</v>
      </c>
      <c r="M1548" t="s">
        <v>992</v>
      </c>
      <c r="N1548" t="s">
        <v>993</v>
      </c>
      <c r="O1548" s="199" t="s">
        <v>535</v>
      </c>
      <c r="P1548" t="s">
        <v>84</v>
      </c>
      <c r="Q1548" t="s">
        <v>466</v>
      </c>
      <c r="R1548" s="185">
        <v>15996.3843461538</v>
      </c>
      <c r="S1548" s="185">
        <v>106642.562307692</v>
      </c>
      <c r="T1548" s="186">
        <v>1</v>
      </c>
    </row>
    <row r="1549" spans="1:20" x14ac:dyDescent="0.25">
      <c r="A1549" s="198"/>
      <c r="B1549">
        <v>0</v>
      </c>
      <c r="C1549">
        <v>553595617</v>
      </c>
      <c r="D1549">
        <v>936227881</v>
      </c>
      <c r="E1549">
        <v>938941585</v>
      </c>
      <c r="F1549">
        <v>941655289</v>
      </c>
      <c r="G1549" t="s">
        <v>287</v>
      </c>
      <c r="H1549" t="s">
        <v>528</v>
      </c>
      <c r="I1549" t="s">
        <v>390</v>
      </c>
      <c r="J1549" t="s">
        <v>31</v>
      </c>
      <c r="K1549" t="s">
        <v>30</v>
      </c>
      <c r="L1549" t="s">
        <v>31</v>
      </c>
      <c r="M1549" t="s">
        <v>992</v>
      </c>
      <c r="N1549" t="s">
        <v>993</v>
      </c>
      <c r="O1549" s="199" t="s">
        <v>535</v>
      </c>
      <c r="P1549" t="s">
        <v>84</v>
      </c>
      <c r="Q1549" t="s">
        <v>467</v>
      </c>
      <c r="R1549" s="185">
        <v>32207.345230769199</v>
      </c>
      <c r="S1549" s="185">
        <v>161036.72615384599</v>
      </c>
      <c r="T1549" s="186">
        <v>1</v>
      </c>
    </row>
    <row r="1550" spans="1:20" x14ac:dyDescent="0.25">
      <c r="A1550" s="198"/>
      <c r="B1550">
        <v>0</v>
      </c>
      <c r="C1550">
        <v>553595617</v>
      </c>
      <c r="D1550">
        <v>936227881</v>
      </c>
      <c r="E1550">
        <v>938941585</v>
      </c>
      <c r="F1550">
        <v>944368993</v>
      </c>
      <c r="G1550" t="s">
        <v>287</v>
      </c>
      <c r="H1550" t="s">
        <v>528</v>
      </c>
      <c r="I1550" t="s">
        <v>390</v>
      </c>
      <c r="J1550" t="s">
        <v>31</v>
      </c>
      <c r="K1550" t="s">
        <v>30</v>
      </c>
      <c r="L1550" t="s">
        <v>31</v>
      </c>
      <c r="M1550" t="s">
        <v>603</v>
      </c>
      <c r="N1550" t="s">
        <v>671</v>
      </c>
      <c r="O1550" s="199" t="s">
        <v>535</v>
      </c>
      <c r="P1550" t="s">
        <v>84</v>
      </c>
      <c r="Q1550" t="s">
        <v>477</v>
      </c>
      <c r="R1550" s="185">
        <v>3876.2785384615399</v>
      </c>
      <c r="S1550" s="185">
        <v>77525.570769230806</v>
      </c>
      <c r="T1550" s="186">
        <v>2</v>
      </c>
    </row>
    <row r="1551" spans="1:20" x14ac:dyDescent="0.25">
      <c r="A1551" s="198"/>
      <c r="B1551">
        <v>0</v>
      </c>
      <c r="C1551">
        <v>553595617</v>
      </c>
      <c r="D1551">
        <v>936227881</v>
      </c>
      <c r="E1551">
        <v>938941585</v>
      </c>
      <c r="F1551">
        <v>944368993</v>
      </c>
      <c r="G1551" t="s">
        <v>287</v>
      </c>
      <c r="H1551" t="s">
        <v>528</v>
      </c>
      <c r="I1551" t="s">
        <v>390</v>
      </c>
      <c r="J1551" t="s">
        <v>31</v>
      </c>
      <c r="K1551" t="s">
        <v>30</v>
      </c>
      <c r="L1551" t="s">
        <v>31</v>
      </c>
      <c r="M1551" t="s">
        <v>603</v>
      </c>
      <c r="N1551" t="s">
        <v>671</v>
      </c>
      <c r="O1551" s="199" t="s">
        <v>535</v>
      </c>
      <c r="P1551" t="s">
        <v>84</v>
      </c>
      <c r="Q1551" t="s">
        <v>473</v>
      </c>
      <c r="R1551" s="185">
        <v>4645.9785000000002</v>
      </c>
      <c r="S1551" s="185">
        <v>92919.57</v>
      </c>
      <c r="T1551" s="186">
        <v>2</v>
      </c>
    </row>
    <row r="1552" spans="1:20" x14ac:dyDescent="0.25">
      <c r="A1552" s="198"/>
      <c r="B1552">
        <v>0</v>
      </c>
      <c r="C1552">
        <v>553595617</v>
      </c>
      <c r="D1552">
        <v>936227881</v>
      </c>
      <c r="E1552">
        <v>938941585</v>
      </c>
      <c r="F1552">
        <v>944368993</v>
      </c>
      <c r="G1552" t="s">
        <v>287</v>
      </c>
      <c r="H1552" t="s">
        <v>528</v>
      </c>
      <c r="I1552" t="s">
        <v>390</v>
      </c>
      <c r="J1552" t="s">
        <v>31</v>
      </c>
      <c r="K1552" t="s">
        <v>30</v>
      </c>
      <c r="L1552" t="s">
        <v>31</v>
      </c>
      <c r="M1552" t="s">
        <v>603</v>
      </c>
      <c r="N1552" t="s">
        <v>671</v>
      </c>
      <c r="O1552" s="199" t="s">
        <v>535</v>
      </c>
      <c r="P1552" t="s">
        <v>84</v>
      </c>
      <c r="Q1552" t="s">
        <v>474</v>
      </c>
      <c r="R1552" s="185">
        <v>28943.101200000001</v>
      </c>
      <c r="S1552" s="185">
        <v>482385.02</v>
      </c>
      <c r="T1552" s="186">
        <v>9</v>
      </c>
    </row>
    <row r="1553" spans="1:20" x14ac:dyDescent="0.25">
      <c r="A1553" s="198"/>
      <c r="B1553">
        <v>0</v>
      </c>
      <c r="C1553">
        <v>553595617</v>
      </c>
      <c r="D1553">
        <v>936227881</v>
      </c>
      <c r="E1553">
        <v>938941585</v>
      </c>
      <c r="F1553">
        <v>944368993</v>
      </c>
      <c r="G1553" t="s">
        <v>287</v>
      </c>
      <c r="H1553" t="s">
        <v>528</v>
      </c>
      <c r="I1553" t="s">
        <v>390</v>
      </c>
      <c r="J1553" t="s">
        <v>31</v>
      </c>
      <c r="K1553" t="s">
        <v>30</v>
      </c>
      <c r="L1553" t="s">
        <v>31</v>
      </c>
      <c r="M1553" t="s">
        <v>603</v>
      </c>
      <c r="N1553" t="s">
        <v>671</v>
      </c>
      <c r="O1553" s="199" t="s">
        <v>535</v>
      </c>
      <c r="P1553" t="s">
        <v>84</v>
      </c>
      <c r="Q1553" t="s">
        <v>471</v>
      </c>
      <c r="R1553" s="185">
        <v>88268.692676923194</v>
      </c>
      <c r="S1553" s="185">
        <v>1103358.65846154</v>
      </c>
      <c r="T1553" s="186">
        <v>17</v>
      </c>
    </row>
    <row r="1554" spans="1:20" x14ac:dyDescent="0.25">
      <c r="A1554" s="198"/>
      <c r="B1554">
        <v>0</v>
      </c>
      <c r="C1554">
        <v>553595617</v>
      </c>
      <c r="D1554">
        <v>936227881</v>
      </c>
      <c r="E1554">
        <v>938941585</v>
      </c>
      <c r="F1554">
        <v>944368993</v>
      </c>
      <c r="G1554" t="s">
        <v>287</v>
      </c>
      <c r="H1554" t="s">
        <v>528</v>
      </c>
      <c r="I1554" t="s">
        <v>390</v>
      </c>
      <c r="J1554" t="s">
        <v>31</v>
      </c>
      <c r="K1554" t="s">
        <v>30</v>
      </c>
      <c r="L1554" t="s">
        <v>31</v>
      </c>
      <c r="M1554" t="s">
        <v>603</v>
      </c>
      <c r="N1554" t="s">
        <v>671</v>
      </c>
      <c r="O1554" s="199" t="s">
        <v>535</v>
      </c>
      <c r="P1554" t="s">
        <v>84</v>
      </c>
      <c r="Q1554" t="s">
        <v>475</v>
      </c>
      <c r="R1554" s="185">
        <v>144050.67200769199</v>
      </c>
      <c r="S1554" s="185">
        <v>1600563.02230769</v>
      </c>
      <c r="T1554" s="186">
        <v>21</v>
      </c>
    </row>
    <row r="1555" spans="1:20" x14ac:dyDescent="0.25">
      <c r="A1555" s="198"/>
      <c r="B1555">
        <v>0</v>
      </c>
      <c r="C1555">
        <v>553595617</v>
      </c>
      <c r="D1555">
        <v>936227881</v>
      </c>
      <c r="E1555">
        <v>938941585</v>
      </c>
      <c r="F1555">
        <v>944368993</v>
      </c>
      <c r="G1555" t="s">
        <v>287</v>
      </c>
      <c r="H1555" t="s">
        <v>528</v>
      </c>
      <c r="I1555" t="s">
        <v>390</v>
      </c>
      <c r="J1555" t="s">
        <v>31</v>
      </c>
      <c r="K1555" t="s">
        <v>30</v>
      </c>
      <c r="L1555" t="s">
        <v>31</v>
      </c>
      <c r="M1555" t="s">
        <v>603</v>
      </c>
      <c r="N1555" t="s">
        <v>671</v>
      </c>
      <c r="O1555" s="199" t="s">
        <v>535</v>
      </c>
      <c r="P1555" t="s">
        <v>84</v>
      </c>
      <c r="Q1555" t="s">
        <v>465</v>
      </c>
      <c r="R1555" s="185">
        <v>182921.385230769</v>
      </c>
      <c r="S1555" s="185">
        <v>1829213.8523076901</v>
      </c>
      <c r="T1555" s="186">
        <v>20</v>
      </c>
    </row>
    <row r="1556" spans="1:20" x14ac:dyDescent="0.25">
      <c r="A1556" s="198"/>
      <c r="B1556">
        <v>0</v>
      </c>
      <c r="C1556">
        <v>553595617</v>
      </c>
      <c r="D1556">
        <v>936227881</v>
      </c>
      <c r="E1556">
        <v>938941585</v>
      </c>
      <c r="F1556">
        <v>944368993</v>
      </c>
      <c r="G1556" t="s">
        <v>287</v>
      </c>
      <c r="H1556" t="s">
        <v>528</v>
      </c>
      <c r="I1556" t="s">
        <v>390</v>
      </c>
      <c r="J1556" t="s">
        <v>31</v>
      </c>
      <c r="K1556" t="s">
        <v>30</v>
      </c>
      <c r="L1556" t="s">
        <v>31</v>
      </c>
      <c r="M1556" t="s">
        <v>603</v>
      </c>
      <c r="N1556" t="s">
        <v>671</v>
      </c>
      <c r="O1556" s="199" t="s">
        <v>535</v>
      </c>
      <c r="P1556" t="s">
        <v>84</v>
      </c>
      <c r="Q1556" t="s">
        <v>476</v>
      </c>
      <c r="R1556" s="185">
        <v>113180.097923077</v>
      </c>
      <c r="S1556" s="185">
        <v>1131800.9792307699</v>
      </c>
      <c r="T1556" s="186">
        <v>10</v>
      </c>
    </row>
    <row r="1557" spans="1:20" x14ac:dyDescent="0.25">
      <c r="A1557" s="198"/>
      <c r="B1557">
        <v>0</v>
      </c>
      <c r="C1557">
        <v>553595617</v>
      </c>
      <c r="D1557">
        <v>936227881</v>
      </c>
      <c r="E1557">
        <v>938941585</v>
      </c>
      <c r="F1557">
        <v>944368993</v>
      </c>
      <c r="G1557" t="s">
        <v>287</v>
      </c>
      <c r="H1557" t="s">
        <v>528</v>
      </c>
      <c r="I1557" t="s">
        <v>390</v>
      </c>
      <c r="J1557" t="s">
        <v>31</v>
      </c>
      <c r="K1557" t="s">
        <v>30</v>
      </c>
      <c r="L1557" t="s">
        <v>31</v>
      </c>
      <c r="M1557" t="s">
        <v>603</v>
      </c>
      <c r="N1557" t="s">
        <v>671</v>
      </c>
      <c r="O1557" s="199" t="s">
        <v>535</v>
      </c>
      <c r="P1557" t="s">
        <v>84</v>
      </c>
      <c r="Q1557" t="s">
        <v>466</v>
      </c>
      <c r="R1557" s="185">
        <v>176116.713230769</v>
      </c>
      <c r="S1557" s="185">
        <v>1174111.4215384601</v>
      </c>
      <c r="T1557" s="186">
        <v>10</v>
      </c>
    </row>
    <row r="1558" spans="1:20" x14ac:dyDescent="0.25">
      <c r="A1558" s="198"/>
      <c r="B1558">
        <v>0</v>
      </c>
      <c r="C1558">
        <v>553595617</v>
      </c>
      <c r="D1558">
        <v>936227881</v>
      </c>
      <c r="E1558">
        <v>938941585</v>
      </c>
      <c r="F1558">
        <v>944368993</v>
      </c>
      <c r="G1558" t="s">
        <v>287</v>
      </c>
      <c r="H1558" t="s">
        <v>528</v>
      </c>
      <c r="I1558" t="s">
        <v>390</v>
      </c>
      <c r="J1558" t="s">
        <v>31</v>
      </c>
      <c r="K1558" t="s">
        <v>30</v>
      </c>
      <c r="L1558" t="s">
        <v>31</v>
      </c>
      <c r="M1558" t="s">
        <v>603</v>
      </c>
      <c r="N1558" t="s">
        <v>671</v>
      </c>
      <c r="O1558" s="199" t="s">
        <v>535</v>
      </c>
      <c r="P1558" t="s">
        <v>84</v>
      </c>
      <c r="Q1558" t="s">
        <v>467</v>
      </c>
      <c r="R1558" s="185">
        <v>241000.97169230701</v>
      </c>
      <c r="S1558" s="185">
        <v>1205004.85846154</v>
      </c>
      <c r="T1558" s="186">
        <v>9</v>
      </c>
    </row>
    <row r="1559" spans="1:20" x14ac:dyDescent="0.25">
      <c r="A1559" s="198"/>
      <c r="B1559">
        <v>0</v>
      </c>
      <c r="C1559">
        <v>553595617</v>
      </c>
      <c r="D1559">
        <v>936227881</v>
      </c>
      <c r="E1559">
        <v>938941585</v>
      </c>
      <c r="F1559">
        <v>944368993</v>
      </c>
      <c r="G1559" t="s">
        <v>287</v>
      </c>
      <c r="H1559" t="s">
        <v>528</v>
      </c>
      <c r="I1559" t="s">
        <v>390</v>
      </c>
      <c r="J1559" t="s">
        <v>31</v>
      </c>
      <c r="K1559" t="s">
        <v>30</v>
      </c>
      <c r="L1559" t="s">
        <v>31</v>
      </c>
      <c r="M1559" t="s">
        <v>603</v>
      </c>
      <c r="N1559" t="s">
        <v>671</v>
      </c>
      <c r="O1559" s="199" t="s">
        <v>535</v>
      </c>
      <c r="P1559" t="s">
        <v>84</v>
      </c>
      <c r="Q1559" t="s">
        <v>468</v>
      </c>
      <c r="R1559" s="185">
        <v>113217.802692308</v>
      </c>
      <c r="S1559" s="185">
        <v>452871.21076923102</v>
      </c>
      <c r="T1559" s="186">
        <v>3</v>
      </c>
    </row>
    <row r="1560" spans="1:20" x14ac:dyDescent="0.25">
      <c r="A1560" s="198"/>
      <c r="B1560">
        <v>0</v>
      </c>
      <c r="C1560">
        <v>553595617</v>
      </c>
      <c r="D1560">
        <v>936227881</v>
      </c>
      <c r="E1560">
        <v>938941585</v>
      </c>
      <c r="F1560">
        <v>944368993</v>
      </c>
      <c r="G1560" t="s">
        <v>287</v>
      </c>
      <c r="H1560" t="s">
        <v>528</v>
      </c>
      <c r="I1560" t="s">
        <v>390</v>
      </c>
      <c r="J1560" t="s">
        <v>31</v>
      </c>
      <c r="K1560" t="s">
        <v>30</v>
      </c>
      <c r="L1560" t="s">
        <v>31</v>
      </c>
      <c r="M1560" t="s">
        <v>603</v>
      </c>
      <c r="N1560" t="s">
        <v>671</v>
      </c>
      <c r="O1560" s="199" t="s">
        <v>535</v>
      </c>
      <c r="P1560" t="s">
        <v>84</v>
      </c>
      <c r="Q1560" t="s">
        <v>469</v>
      </c>
      <c r="R1560" s="185">
        <v>80087.035000000003</v>
      </c>
      <c r="S1560" s="185">
        <v>228820.1</v>
      </c>
      <c r="T1560" s="186">
        <v>1</v>
      </c>
    </row>
    <row r="1561" spans="1:20" x14ac:dyDescent="0.25">
      <c r="A1561" s="198"/>
      <c r="B1561">
        <v>0</v>
      </c>
      <c r="C1561">
        <v>553595617</v>
      </c>
      <c r="D1561">
        <v>936227881</v>
      </c>
      <c r="E1561">
        <v>938941585</v>
      </c>
      <c r="F1561">
        <v>963364921</v>
      </c>
      <c r="G1561" t="s">
        <v>287</v>
      </c>
      <c r="H1561" t="s">
        <v>528</v>
      </c>
      <c r="I1561" t="s">
        <v>390</v>
      </c>
      <c r="J1561" t="s">
        <v>31</v>
      </c>
      <c r="K1561" t="s">
        <v>30</v>
      </c>
      <c r="L1561" t="s">
        <v>31</v>
      </c>
      <c r="M1561" t="s">
        <v>203</v>
      </c>
      <c r="N1561" t="s">
        <v>673</v>
      </c>
      <c r="O1561" s="199" t="s">
        <v>535</v>
      </c>
      <c r="P1561" t="s">
        <v>84</v>
      </c>
      <c r="Q1561" t="s">
        <v>472</v>
      </c>
      <c r="R1561" s="185">
        <v>2027671.3392</v>
      </c>
      <c r="S1561" s="185">
        <v>67589044.640000001</v>
      </c>
      <c r="T1561" s="186">
        <v>699</v>
      </c>
    </row>
    <row r="1562" spans="1:20" x14ac:dyDescent="0.25">
      <c r="A1562" s="198"/>
      <c r="B1562">
        <v>0</v>
      </c>
      <c r="C1562">
        <v>553595617</v>
      </c>
      <c r="D1562">
        <v>936227881</v>
      </c>
      <c r="E1562">
        <v>938941585</v>
      </c>
      <c r="F1562">
        <v>963364921</v>
      </c>
      <c r="G1562" t="s">
        <v>287</v>
      </c>
      <c r="H1562" t="s">
        <v>528</v>
      </c>
      <c r="I1562" t="s">
        <v>390</v>
      </c>
      <c r="J1562" t="s">
        <v>31</v>
      </c>
      <c r="K1562" t="s">
        <v>30</v>
      </c>
      <c r="L1562" t="s">
        <v>31</v>
      </c>
      <c r="M1562" t="s">
        <v>203</v>
      </c>
      <c r="N1562" t="s">
        <v>673</v>
      </c>
      <c r="O1562" s="199" t="s">
        <v>535</v>
      </c>
      <c r="P1562" t="s">
        <v>84</v>
      </c>
      <c r="Q1562" t="s">
        <v>477</v>
      </c>
      <c r="R1562" s="185">
        <v>3621.6791153846202</v>
      </c>
      <c r="S1562" s="185">
        <v>72433.582307692297</v>
      </c>
      <c r="T1562" s="186">
        <v>2</v>
      </c>
    </row>
    <row r="1563" spans="1:20" x14ac:dyDescent="0.25">
      <c r="A1563" s="198"/>
      <c r="B1563">
        <v>0</v>
      </c>
      <c r="C1563">
        <v>553595617</v>
      </c>
      <c r="D1563">
        <v>936227881</v>
      </c>
      <c r="E1563">
        <v>938941585</v>
      </c>
      <c r="F1563">
        <v>963364921</v>
      </c>
      <c r="G1563" t="s">
        <v>287</v>
      </c>
      <c r="H1563" t="s">
        <v>528</v>
      </c>
      <c r="I1563" t="s">
        <v>390</v>
      </c>
      <c r="J1563" t="s">
        <v>31</v>
      </c>
      <c r="K1563" t="s">
        <v>30</v>
      </c>
      <c r="L1563" t="s">
        <v>31</v>
      </c>
      <c r="M1563" t="s">
        <v>203</v>
      </c>
      <c r="N1563" t="s">
        <v>673</v>
      </c>
      <c r="O1563" s="199" t="s">
        <v>535</v>
      </c>
      <c r="P1563" t="s">
        <v>84</v>
      </c>
      <c r="Q1563" t="s">
        <v>473</v>
      </c>
      <c r="R1563" s="185">
        <v>40933.810038461503</v>
      </c>
      <c r="S1563" s="185">
        <v>818676.20076923096</v>
      </c>
      <c r="T1563" s="186">
        <v>18</v>
      </c>
    </row>
    <row r="1564" spans="1:20" x14ac:dyDescent="0.25">
      <c r="A1564" s="198"/>
      <c r="B1564">
        <v>0</v>
      </c>
      <c r="C1564">
        <v>553595617</v>
      </c>
      <c r="D1564">
        <v>936227881</v>
      </c>
      <c r="E1564">
        <v>938941585</v>
      </c>
      <c r="F1564">
        <v>963364921</v>
      </c>
      <c r="G1564" t="s">
        <v>287</v>
      </c>
      <c r="H1564" t="s">
        <v>528</v>
      </c>
      <c r="I1564" t="s">
        <v>390</v>
      </c>
      <c r="J1564" t="s">
        <v>31</v>
      </c>
      <c r="K1564" t="s">
        <v>30</v>
      </c>
      <c r="L1564" t="s">
        <v>31</v>
      </c>
      <c r="M1564" t="s">
        <v>203</v>
      </c>
      <c r="N1564" t="s">
        <v>673</v>
      </c>
      <c r="O1564" s="199" t="s">
        <v>535</v>
      </c>
      <c r="P1564" t="s">
        <v>84</v>
      </c>
      <c r="Q1564" t="s">
        <v>474</v>
      </c>
      <c r="R1564" s="185">
        <v>264972.62441538501</v>
      </c>
      <c r="S1564" s="185">
        <v>4416210.4069230799</v>
      </c>
      <c r="T1564" s="186">
        <v>81</v>
      </c>
    </row>
    <row r="1565" spans="1:20" x14ac:dyDescent="0.25">
      <c r="A1565" s="198"/>
      <c r="B1565">
        <v>0</v>
      </c>
      <c r="C1565">
        <v>553595617</v>
      </c>
      <c r="D1565">
        <v>936227881</v>
      </c>
      <c r="E1565">
        <v>938941585</v>
      </c>
      <c r="F1565">
        <v>963364921</v>
      </c>
      <c r="G1565" t="s">
        <v>287</v>
      </c>
      <c r="H1565" t="s">
        <v>528</v>
      </c>
      <c r="I1565" t="s">
        <v>390</v>
      </c>
      <c r="J1565" t="s">
        <v>31</v>
      </c>
      <c r="K1565" t="s">
        <v>30</v>
      </c>
      <c r="L1565" t="s">
        <v>31</v>
      </c>
      <c r="M1565" t="s">
        <v>203</v>
      </c>
      <c r="N1565" t="s">
        <v>673</v>
      </c>
      <c r="O1565" s="199" t="s">
        <v>535</v>
      </c>
      <c r="P1565" t="s">
        <v>84</v>
      </c>
      <c r="Q1565" t="s">
        <v>471</v>
      </c>
      <c r="R1565" s="185">
        <v>401079.59501538501</v>
      </c>
      <c r="S1565" s="185">
        <v>5013494.9376923097</v>
      </c>
      <c r="T1565" s="186">
        <v>74</v>
      </c>
    </row>
    <row r="1566" spans="1:20" x14ac:dyDescent="0.25">
      <c r="A1566" s="198"/>
      <c r="B1566">
        <v>0</v>
      </c>
      <c r="C1566">
        <v>553595617</v>
      </c>
      <c r="D1566">
        <v>936227881</v>
      </c>
      <c r="E1566">
        <v>938941585</v>
      </c>
      <c r="F1566">
        <v>963364921</v>
      </c>
      <c r="G1566" t="s">
        <v>287</v>
      </c>
      <c r="H1566" t="s">
        <v>528</v>
      </c>
      <c r="I1566" t="s">
        <v>390</v>
      </c>
      <c r="J1566" t="s">
        <v>31</v>
      </c>
      <c r="K1566" t="s">
        <v>30</v>
      </c>
      <c r="L1566" t="s">
        <v>31</v>
      </c>
      <c r="M1566" t="s">
        <v>203</v>
      </c>
      <c r="N1566" t="s">
        <v>673</v>
      </c>
      <c r="O1566" s="199" t="s">
        <v>535</v>
      </c>
      <c r="P1566" t="s">
        <v>84</v>
      </c>
      <c r="Q1566" t="s">
        <v>475</v>
      </c>
      <c r="R1566" s="185">
        <v>489689.39397461503</v>
      </c>
      <c r="S1566" s="185">
        <v>5440993.2663846202</v>
      </c>
      <c r="T1566" s="186">
        <v>67</v>
      </c>
    </row>
    <row r="1567" spans="1:20" x14ac:dyDescent="0.25">
      <c r="A1567" s="198"/>
      <c r="B1567">
        <v>0</v>
      </c>
      <c r="C1567">
        <v>553595617</v>
      </c>
      <c r="D1567">
        <v>936227881</v>
      </c>
      <c r="E1567">
        <v>938941585</v>
      </c>
      <c r="F1567">
        <v>963364921</v>
      </c>
      <c r="G1567" t="s">
        <v>287</v>
      </c>
      <c r="H1567" t="s">
        <v>528</v>
      </c>
      <c r="I1567" t="s">
        <v>390</v>
      </c>
      <c r="J1567" t="s">
        <v>31</v>
      </c>
      <c r="K1567" t="s">
        <v>30</v>
      </c>
      <c r="L1567" t="s">
        <v>31</v>
      </c>
      <c r="M1567" t="s">
        <v>203</v>
      </c>
      <c r="N1567" t="s">
        <v>673</v>
      </c>
      <c r="O1567" s="199" t="s">
        <v>535</v>
      </c>
      <c r="P1567" t="s">
        <v>84</v>
      </c>
      <c r="Q1567" t="s">
        <v>465</v>
      </c>
      <c r="R1567" s="185">
        <v>2963604.9535076902</v>
      </c>
      <c r="S1567" s="185">
        <v>29636049.535076901</v>
      </c>
      <c r="T1567" s="186">
        <v>268</v>
      </c>
    </row>
    <row r="1568" spans="1:20" x14ac:dyDescent="0.25">
      <c r="A1568" s="198"/>
      <c r="B1568">
        <v>0</v>
      </c>
      <c r="C1568">
        <v>553595617</v>
      </c>
      <c r="D1568">
        <v>936227881</v>
      </c>
      <c r="E1568">
        <v>938941585</v>
      </c>
      <c r="F1568">
        <v>963364921</v>
      </c>
      <c r="G1568" t="s">
        <v>287</v>
      </c>
      <c r="H1568" t="s">
        <v>528</v>
      </c>
      <c r="I1568" t="s">
        <v>390</v>
      </c>
      <c r="J1568" t="s">
        <v>31</v>
      </c>
      <c r="K1568" t="s">
        <v>30</v>
      </c>
      <c r="L1568" t="s">
        <v>31</v>
      </c>
      <c r="M1568" t="s">
        <v>203</v>
      </c>
      <c r="N1568" t="s">
        <v>673</v>
      </c>
      <c r="O1568" s="199" t="s">
        <v>535</v>
      </c>
      <c r="P1568" t="s">
        <v>84</v>
      </c>
      <c r="Q1568" t="s">
        <v>476</v>
      </c>
      <c r="R1568" s="185">
        <v>1127196.1559230799</v>
      </c>
      <c r="S1568" s="185">
        <v>11271961.559230801</v>
      </c>
      <c r="T1568" s="186">
        <v>98</v>
      </c>
    </row>
    <row r="1569" spans="1:20" x14ac:dyDescent="0.25">
      <c r="A1569" s="198"/>
      <c r="B1569">
        <v>0</v>
      </c>
      <c r="C1569">
        <v>553595617</v>
      </c>
      <c r="D1569">
        <v>936227881</v>
      </c>
      <c r="E1569">
        <v>938941585</v>
      </c>
      <c r="F1569">
        <v>963364921</v>
      </c>
      <c r="G1569" t="s">
        <v>287</v>
      </c>
      <c r="H1569" t="s">
        <v>528</v>
      </c>
      <c r="I1569" t="s">
        <v>390</v>
      </c>
      <c r="J1569" t="s">
        <v>31</v>
      </c>
      <c r="K1569" t="s">
        <v>30</v>
      </c>
      <c r="L1569" t="s">
        <v>31</v>
      </c>
      <c r="M1569" t="s">
        <v>203</v>
      </c>
      <c r="N1569" t="s">
        <v>673</v>
      </c>
      <c r="O1569" s="199" t="s">
        <v>535</v>
      </c>
      <c r="P1569" t="s">
        <v>84</v>
      </c>
      <c r="Q1569" t="s">
        <v>466</v>
      </c>
      <c r="R1569" s="185">
        <v>349921.938346154</v>
      </c>
      <c r="S1569" s="185">
        <v>2332812.9223076901</v>
      </c>
      <c r="T1569" s="186">
        <v>20</v>
      </c>
    </row>
    <row r="1570" spans="1:20" x14ac:dyDescent="0.25">
      <c r="A1570" s="198"/>
      <c r="B1570">
        <v>0</v>
      </c>
      <c r="C1570">
        <v>553595617</v>
      </c>
      <c r="D1570">
        <v>936227881</v>
      </c>
      <c r="E1570">
        <v>938941585</v>
      </c>
      <c r="F1570">
        <v>963364921</v>
      </c>
      <c r="G1570" t="s">
        <v>287</v>
      </c>
      <c r="H1570" t="s">
        <v>528</v>
      </c>
      <c r="I1570" t="s">
        <v>390</v>
      </c>
      <c r="J1570" t="s">
        <v>31</v>
      </c>
      <c r="K1570" t="s">
        <v>30</v>
      </c>
      <c r="L1570" t="s">
        <v>31</v>
      </c>
      <c r="M1570" t="s">
        <v>203</v>
      </c>
      <c r="N1570" t="s">
        <v>673</v>
      </c>
      <c r="O1570" s="199" t="s">
        <v>535</v>
      </c>
      <c r="P1570" t="s">
        <v>84</v>
      </c>
      <c r="Q1570" t="s">
        <v>467</v>
      </c>
      <c r="R1570" s="185">
        <v>462804.62569230801</v>
      </c>
      <c r="S1570" s="185">
        <v>2314023.1284615402</v>
      </c>
      <c r="T1570" s="186">
        <v>16</v>
      </c>
    </row>
    <row r="1571" spans="1:20" x14ac:dyDescent="0.25">
      <c r="A1571" s="198"/>
      <c r="B1571">
        <v>0</v>
      </c>
      <c r="C1571">
        <v>553595617</v>
      </c>
      <c r="D1571">
        <v>936227881</v>
      </c>
      <c r="E1571">
        <v>938941585</v>
      </c>
      <c r="F1571">
        <v>963364921</v>
      </c>
      <c r="G1571" t="s">
        <v>287</v>
      </c>
      <c r="H1571" t="s">
        <v>528</v>
      </c>
      <c r="I1571" t="s">
        <v>390</v>
      </c>
      <c r="J1571" t="s">
        <v>31</v>
      </c>
      <c r="K1571" t="s">
        <v>30</v>
      </c>
      <c r="L1571" t="s">
        <v>31</v>
      </c>
      <c r="M1571" t="s">
        <v>203</v>
      </c>
      <c r="N1571" t="s">
        <v>673</v>
      </c>
      <c r="O1571" s="199" t="s">
        <v>535</v>
      </c>
      <c r="P1571" t="s">
        <v>84</v>
      </c>
      <c r="Q1571" t="s">
        <v>468</v>
      </c>
      <c r="R1571" s="185">
        <v>191468.67326923099</v>
      </c>
      <c r="S1571" s="185">
        <v>765874.69307692302</v>
      </c>
      <c r="T1571" s="186">
        <v>4</v>
      </c>
    </row>
    <row r="1572" spans="1:20" x14ac:dyDescent="0.25">
      <c r="A1572" s="198"/>
      <c r="B1572">
        <v>0</v>
      </c>
      <c r="C1572">
        <v>553595617</v>
      </c>
      <c r="D1572">
        <v>936227881</v>
      </c>
      <c r="E1572">
        <v>938941585</v>
      </c>
      <c r="F1572">
        <v>963364921</v>
      </c>
      <c r="G1572" t="s">
        <v>287</v>
      </c>
      <c r="H1572" t="s">
        <v>528</v>
      </c>
      <c r="I1572" t="s">
        <v>390</v>
      </c>
      <c r="J1572" t="s">
        <v>31</v>
      </c>
      <c r="K1572" t="s">
        <v>30</v>
      </c>
      <c r="L1572" t="s">
        <v>31</v>
      </c>
      <c r="M1572" t="s">
        <v>203</v>
      </c>
      <c r="N1572" t="s">
        <v>673</v>
      </c>
      <c r="O1572" s="199" t="s">
        <v>535</v>
      </c>
      <c r="P1572" t="s">
        <v>84</v>
      </c>
      <c r="Q1572" t="s">
        <v>469</v>
      </c>
      <c r="R1572" s="185">
        <v>91255.119576923098</v>
      </c>
      <c r="S1572" s="185">
        <v>260728.913076923</v>
      </c>
      <c r="T1572" s="186">
        <v>1</v>
      </c>
    </row>
    <row r="1573" spans="1:20" x14ac:dyDescent="0.25">
      <c r="A1573" s="198"/>
      <c r="B1573">
        <v>0</v>
      </c>
      <c r="C1573">
        <v>553595617</v>
      </c>
      <c r="D1573">
        <v>936227881</v>
      </c>
      <c r="E1573">
        <v>938941585</v>
      </c>
      <c r="F1573">
        <v>1042062337</v>
      </c>
      <c r="G1573" t="s">
        <v>287</v>
      </c>
      <c r="H1573" t="s">
        <v>528</v>
      </c>
      <c r="I1573" t="s">
        <v>390</v>
      </c>
      <c r="J1573" t="s">
        <v>31</v>
      </c>
      <c r="K1573" t="s">
        <v>30</v>
      </c>
      <c r="L1573" t="s">
        <v>31</v>
      </c>
      <c r="M1573" t="s">
        <v>204</v>
      </c>
      <c r="N1573" t="s">
        <v>205</v>
      </c>
      <c r="O1573" s="199" t="s">
        <v>535</v>
      </c>
      <c r="P1573" t="s">
        <v>84</v>
      </c>
      <c r="Q1573" t="s">
        <v>473</v>
      </c>
      <c r="R1573" s="185">
        <v>3298.6461538461499</v>
      </c>
      <c r="S1573" s="185">
        <v>65972.923076923107</v>
      </c>
      <c r="T1573" s="186">
        <v>2</v>
      </c>
    </row>
    <row r="1574" spans="1:20" x14ac:dyDescent="0.25">
      <c r="A1574" s="198"/>
      <c r="B1574">
        <v>0</v>
      </c>
      <c r="C1574">
        <v>553595617</v>
      </c>
      <c r="D1574">
        <v>936227881</v>
      </c>
      <c r="E1574">
        <v>938941585</v>
      </c>
      <c r="F1574">
        <v>1042062337</v>
      </c>
      <c r="G1574" t="s">
        <v>287</v>
      </c>
      <c r="H1574" t="s">
        <v>528</v>
      </c>
      <c r="I1574" t="s">
        <v>390</v>
      </c>
      <c r="J1574" t="s">
        <v>31</v>
      </c>
      <c r="K1574" t="s">
        <v>30</v>
      </c>
      <c r="L1574" t="s">
        <v>31</v>
      </c>
      <c r="M1574" t="s">
        <v>204</v>
      </c>
      <c r="N1574" t="s">
        <v>205</v>
      </c>
      <c r="O1574" s="199" t="s">
        <v>535</v>
      </c>
      <c r="P1574" t="s">
        <v>84</v>
      </c>
      <c r="Q1574" t="s">
        <v>474</v>
      </c>
      <c r="R1574" s="185">
        <v>31181.052738461502</v>
      </c>
      <c r="S1574" s="185">
        <v>519684.21230769198</v>
      </c>
      <c r="T1574" s="186">
        <v>9</v>
      </c>
    </row>
    <row r="1575" spans="1:20" x14ac:dyDescent="0.25">
      <c r="A1575" s="198"/>
      <c r="B1575">
        <v>0</v>
      </c>
      <c r="C1575">
        <v>553595617</v>
      </c>
      <c r="D1575">
        <v>936227881</v>
      </c>
      <c r="E1575">
        <v>938941585</v>
      </c>
      <c r="F1575">
        <v>1042062337</v>
      </c>
      <c r="G1575" t="s">
        <v>287</v>
      </c>
      <c r="H1575" t="s">
        <v>528</v>
      </c>
      <c r="I1575" t="s">
        <v>390</v>
      </c>
      <c r="J1575" t="s">
        <v>31</v>
      </c>
      <c r="K1575" t="s">
        <v>30</v>
      </c>
      <c r="L1575" t="s">
        <v>31</v>
      </c>
      <c r="M1575" t="s">
        <v>204</v>
      </c>
      <c r="N1575" t="s">
        <v>205</v>
      </c>
      <c r="O1575" s="199" t="s">
        <v>535</v>
      </c>
      <c r="P1575" t="s">
        <v>84</v>
      </c>
      <c r="Q1575" t="s">
        <v>471</v>
      </c>
      <c r="R1575" s="185">
        <v>4853.1374769230797</v>
      </c>
      <c r="S1575" s="185">
        <v>60664.218461538498</v>
      </c>
      <c r="T1575" s="186">
        <v>1</v>
      </c>
    </row>
    <row r="1576" spans="1:20" x14ac:dyDescent="0.25">
      <c r="A1576" s="198"/>
      <c r="B1576">
        <v>0</v>
      </c>
      <c r="C1576">
        <v>553595617</v>
      </c>
      <c r="D1576">
        <v>936227881</v>
      </c>
      <c r="E1576">
        <v>938941585</v>
      </c>
      <c r="F1576">
        <v>1042062337</v>
      </c>
      <c r="G1576" t="s">
        <v>287</v>
      </c>
      <c r="H1576" t="s">
        <v>528</v>
      </c>
      <c r="I1576" t="s">
        <v>390</v>
      </c>
      <c r="J1576" t="s">
        <v>31</v>
      </c>
      <c r="K1576" t="s">
        <v>30</v>
      </c>
      <c r="L1576" t="s">
        <v>31</v>
      </c>
      <c r="M1576" t="s">
        <v>204</v>
      </c>
      <c r="N1576" t="s">
        <v>205</v>
      </c>
      <c r="O1576" s="199" t="s">
        <v>535</v>
      </c>
      <c r="P1576" t="s">
        <v>84</v>
      </c>
      <c r="Q1576" t="s">
        <v>475</v>
      </c>
      <c r="R1576" s="185">
        <v>13299.0334615385</v>
      </c>
      <c r="S1576" s="185">
        <v>147767.038461538</v>
      </c>
      <c r="T1576" s="186">
        <v>2</v>
      </c>
    </row>
    <row r="1577" spans="1:20" x14ac:dyDescent="0.25">
      <c r="A1577" s="198"/>
      <c r="B1577">
        <v>0</v>
      </c>
      <c r="C1577">
        <v>553595617</v>
      </c>
      <c r="D1577">
        <v>936227881</v>
      </c>
      <c r="E1577">
        <v>938941585</v>
      </c>
      <c r="F1577">
        <v>1042062337</v>
      </c>
      <c r="G1577" t="s">
        <v>287</v>
      </c>
      <c r="H1577" t="s">
        <v>528</v>
      </c>
      <c r="I1577" t="s">
        <v>390</v>
      </c>
      <c r="J1577" t="s">
        <v>31</v>
      </c>
      <c r="K1577" t="s">
        <v>30</v>
      </c>
      <c r="L1577" t="s">
        <v>31</v>
      </c>
      <c r="M1577" t="s">
        <v>204</v>
      </c>
      <c r="N1577" t="s">
        <v>205</v>
      </c>
      <c r="O1577" s="199" t="s">
        <v>535</v>
      </c>
      <c r="P1577" t="s">
        <v>84</v>
      </c>
      <c r="Q1577" t="s">
        <v>465</v>
      </c>
      <c r="R1577" s="185">
        <v>16884.9113846154</v>
      </c>
      <c r="S1577" s="185">
        <v>168849.11384615401</v>
      </c>
      <c r="T1577" s="186">
        <v>2</v>
      </c>
    </row>
    <row r="1578" spans="1:20" x14ac:dyDescent="0.25">
      <c r="A1578" s="198"/>
      <c r="B1578">
        <v>0</v>
      </c>
      <c r="C1578">
        <v>553595617</v>
      </c>
      <c r="D1578">
        <v>936227881</v>
      </c>
      <c r="E1578">
        <v>938941585</v>
      </c>
      <c r="F1578">
        <v>1042062337</v>
      </c>
      <c r="G1578" t="s">
        <v>287</v>
      </c>
      <c r="H1578" t="s">
        <v>528</v>
      </c>
      <c r="I1578" t="s">
        <v>390</v>
      </c>
      <c r="J1578" t="s">
        <v>31</v>
      </c>
      <c r="K1578" t="s">
        <v>30</v>
      </c>
      <c r="L1578" t="s">
        <v>31</v>
      </c>
      <c r="M1578" t="s">
        <v>204</v>
      </c>
      <c r="N1578" t="s">
        <v>205</v>
      </c>
      <c r="O1578" s="199" t="s">
        <v>535</v>
      </c>
      <c r="P1578" t="s">
        <v>84</v>
      </c>
      <c r="Q1578" t="s">
        <v>476</v>
      </c>
      <c r="R1578" s="185">
        <v>49488.729230769299</v>
      </c>
      <c r="S1578" s="185">
        <v>494887.292307692</v>
      </c>
      <c r="T1578" s="186">
        <v>5</v>
      </c>
    </row>
    <row r="1579" spans="1:20" x14ac:dyDescent="0.25">
      <c r="A1579" s="198"/>
      <c r="B1579">
        <v>0</v>
      </c>
      <c r="C1579">
        <v>553595617</v>
      </c>
      <c r="D1579">
        <v>936227881</v>
      </c>
      <c r="E1579">
        <v>938941585</v>
      </c>
      <c r="F1579">
        <v>1042062337</v>
      </c>
      <c r="G1579" t="s">
        <v>287</v>
      </c>
      <c r="H1579" t="s">
        <v>528</v>
      </c>
      <c r="I1579" t="s">
        <v>390</v>
      </c>
      <c r="J1579" t="s">
        <v>31</v>
      </c>
      <c r="K1579" t="s">
        <v>30</v>
      </c>
      <c r="L1579" t="s">
        <v>31</v>
      </c>
      <c r="M1579" t="s">
        <v>204</v>
      </c>
      <c r="N1579" t="s">
        <v>205</v>
      </c>
      <c r="O1579" s="199" t="s">
        <v>535</v>
      </c>
      <c r="P1579" t="s">
        <v>84</v>
      </c>
      <c r="Q1579" t="s">
        <v>466</v>
      </c>
      <c r="R1579" s="185">
        <v>55640.063999999998</v>
      </c>
      <c r="S1579" s="185">
        <v>370933.76000000001</v>
      </c>
      <c r="T1579" s="186">
        <v>3</v>
      </c>
    </row>
    <row r="1580" spans="1:20" x14ac:dyDescent="0.25">
      <c r="A1580" s="198"/>
      <c r="B1580">
        <v>0</v>
      </c>
      <c r="C1580">
        <v>553595617</v>
      </c>
      <c r="D1580">
        <v>936227881</v>
      </c>
      <c r="E1580">
        <v>938941585</v>
      </c>
      <c r="F1580">
        <v>1042062337</v>
      </c>
      <c r="G1580" t="s">
        <v>287</v>
      </c>
      <c r="H1580" t="s">
        <v>528</v>
      </c>
      <c r="I1580" t="s">
        <v>390</v>
      </c>
      <c r="J1580" t="s">
        <v>31</v>
      </c>
      <c r="K1580" t="s">
        <v>30</v>
      </c>
      <c r="L1580" t="s">
        <v>31</v>
      </c>
      <c r="M1580" t="s">
        <v>204</v>
      </c>
      <c r="N1580" t="s">
        <v>205</v>
      </c>
      <c r="O1580" s="199" t="s">
        <v>535</v>
      </c>
      <c r="P1580" t="s">
        <v>84</v>
      </c>
      <c r="Q1580" t="s">
        <v>467</v>
      </c>
      <c r="R1580" s="185">
        <v>32425.794000000002</v>
      </c>
      <c r="S1580" s="185">
        <v>162128.97</v>
      </c>
      <c r="T1580" s="186">
        <v>1</v>
      </c>
    </row>
    <row r="1581" spans="1:20" x14ac:dyDescent="0.25">
      <c r="A1581" s="198"/>
      <c r="B1581">
        <v>0</v>
      </c>
      <c r="C1581">
        <v>553595617</v>
      </c>
      <c r="D1581">
        <v>936227881</v>
      </c>
      <c r="E1581">
        <v>938941585</v>
      </c>
      <c r="F1581">
        <v>1042062337</v>
      </c>
      <c r="G1581" t="s">
        <v>287</v>
      </c>
      <c r="H1581" t="s">
        <v>528</v>
      </c>
      <c r="I1581" t="s">
        <v>390</v>
      </c>
      <c r="J1581" t="s">
        <v>31</v>
      </c>
      <c r="K1581" t="s">
        <v>30</v>
      </c>
      <c r="L1581" t="s">
        <v>31</v>
      </c>
      <c r="M1581" t="s">
        <v>204</v>
      </c>
      <c r="N1581" t="s">
        <v>205</v>
      </c>
      <c r="O1581" s="199" t="s">
        <v>535</v>
      </c>
      <c r="P1581" t="s">
        <v>84</v>
      </c>
      <c r="Q1581" t="s">
        <v>468</v>
      </c>
      <c r="R1581" s="185">
        <v>91135.446538461503</v>
      </c>
      <c r="S1581" s="185">
        <v>364541.78615384601</v>
      </c>
      <c r="T1581" s="186">
        <v>2</v>
      </c>
    </row>
    <row r="1582" spans="1:20" x14ac:dyDescent="0.25">
      <c r="A1582" s="198"/>
      <c r="B1582">
        <v>0</v>
      </c>
      <c r="C1582">
        <v>553595617</v>
      </c>
      <c r="D1582">
        <v>936227881</v>
      </c>
      <c r="E1582">
        <v>938941585</v>
      </c>
      <c r="F1582">
        <v>1042062337</v>
      </c>
      <c r="G1582" t="s">
        <v>287</v>
      </c>
      <c r="H1582" t="s">
        <v>528</v>
      </c>
      <c r="I1582" t="s">
        <v>390</v>
      </c>
      <c r="J1582" t="s">
        <v>31</v>
      </c>
      <c r="K1582" t="s">
        <v>30</v>
      </c>
      <c r="L1582" t="s">
        <v>31</v>
      </c>
      <c r="M1582" t="s">
        <v>204</v>
      </c>
      <c r="N1582" t="s">
        <v>205</v>
      </c>
      <c r="O1582" s="199" t="s">
        <v>535</v>
      </c>
      <c r="P1582" t="s">
        <v>84</v>
      </c>
      <c r="Q1582" t="s">
        <v>469</v>
      </c>
      <c r="R1582" s="185">
        <v>82274.094269230802</v>
      </c>
      <c r="S1582" s="185">
        <v>235068.840769231</v>
      </c>
      <c r="T1582" s="186">
        <v>1</v>
      </c>
    </row>
    <row r="1583" spans="1:20" x14ac:dyDescent="0.25">
      <c r="A1583" s="198"/>
      <c r="B1583">
        <v>0</v>
      </c>
      <c r="C1583">
        <v>553595617</v>
      </c>
      <c r="D1583">
        <v>1050203449</v>
      </c>
      <c r="E1583">
        <v>1052917153</v>
      </c>
      <c r="F1583">
        <v>1052917153</v>
      </c>
      <c r="G1583" t="s">
        <v>287</v>
      </c>
      <c r="H1583" t="s">
        <v>528</v>
      </c>
      <c r="I1583" t="s">
        <v>391</v>
      </c>
      <c r="J1583" t="s">
        <v>29</v>
      </c>
      <c r="K1583" t="s">
        <v>28</v>
      </c>
      <c r="L1583" t="s">
        <v>29</v>
      </c>
      <c r="M1583"/>
      <c r="N1583"/>
      <c r="O1583" s="199" t="s">
        <v>517</v>
      </c>
      <c r="P1583" t="s">
        <v>64</v>
      </c>
      <c r="Q1583" t="s">
        <v>471</v>
      </c>
      <c r="R1583" s="185">
        <v>5706.2478153846196</v>
      </c>
      <c r="S1583" s="185">
        <v>71328.097692307696</v>
      </c>
      <c r="T1583" s="186">
        <v>1</v>
      </c>
    </row>
    <row r="1584" spans="1:20" x14ac:dyDescent="0.25">
      <c r="A1584" s="198"/>
      <c r="B1584">
        <v>0</v>
      </c>
      <c r="C1584">
        <v>553595617</v>
      </c>
      <c r="D1584">
        <v>1050203449</v>
      </c>
      <c r="E1584">
        <v>1052917153</v>
      </c>
      <c r="F1584">
        <v>1061058265</v>
      </c>
      <c r="G1584" t="s">
        <v>287</v>
      </c>
      <c r="H1584" t="s">
        <v>528</v>
      </c>
      <c r="I1584" t="s">
        <v>391</v>
      </c>
      <c r="J1584" t="s">
        <v>29</v>
      </c>
      <c r="K1584" t="s">
        <v>28</v>
      </c>
      <c r="L1584" t="s">
        <v>29</v>
      </c>
      <c r="M1584" t="s">
        <v>289</v>
      </c>
      <c r="N1584" t="s">
        <v>925</v>
      </c>
      <c r="O1584" s="199" t="s">
        <v>517</v>
      </c>
      <c r="P1584" t="s">
        <v>64</v>
      </c>
      <c r="Q1584" t="s">
        <v>473</v>
      </c>
      <c r="R1584" s="185">
        <v>13183.6516923078</v>
      </c>
      <c r="S1584" s="185">
        <v>263673.03384615399</v>
      </c>
      <c r="T1584" s="186">
        <v>6</v>
      </c>
    </row>
    <row r="1585" spans="1:20" x14ac:dyDescent="0.25">
      <c r="A1585" s="198"/>
      <c r="B1585">
        <v>0</v>
      </c>
      <c r="C1585">
        <v>553595617</v>
      </c>
      <c r="D1585">
        <v>1050203449</v>
      </c>
      <c r="E1585">
        <v>1052917153</v>
      </c>
      <c r="F1585">
        <v>1061058265</v>
      </c>
      <c r="G1585" t="s">
        <v>287</v>
      </c>
      <c r="H1585" t="s">
        <v>528</v>
      </c>
      <c r="I1585" t="s">
        <v>391</v>
      </c>
      <c r="J1585" t="s">
        <v>29</v>
      </c>
      <c r="K1585" t="s">
        <v>28</v>
      </c>
      <c r="L1585" t="s">
        <v>29</v>
      </c>
      <c r="M1585" t="s">
        <v>289</v>
      </c>
      <c r="N1585" t="s">
        <v>925</v>
      </c>
      <c r="O1585" s="199" t="s">
        <v>517</v>
      </c>
      <c r="P1585" t="s">
        <v>64</v>
      </c>
      <c r="Q1585" t="s">
        <v>471</v>
      </c>
      <c r="R1585" s="185">
        <v>22824.8823507692</v>
      </c>
      <c r="S1585" s="185">
        <v>285311.02938461502</v>
      </c>
      <c r="T1585" s="186">
        <v>4</v>
      </c>
    </row>
    <row r="1586" spans="1:20" x14ac:dyDescent="0.25">
      <c r="A1586" s="198"/>
      <c r="B1586">
        <v>0</v>
      </c>
      <c r="C1586">
        <v>553595617</v>
      </c>
      <c r="D1586">
        <v>1050203449</v>
      </c>
      <c r="E1586">
        <v>1052917153</v>
      </c>
      <c r="F1586">
        <v>1061058265</v>
      </c>
      <c r="G1586" t="s">
        <v>287</v>
      </c>
      <c r="H1586" t="s">
        <v>528</v>
      </c>
      <c r="I1586" t="s">
        <v>391</v>
      </c>
      <c r="J1586" t="s">
        <v>29</v>
      </c>
      <c r="K1586" t="s">
        <v>28</v>
      </c>
      <c r="L1586" t="s">
        <v>29</v>
      </c>
      <c r="M1586" t="s">
        <v>289</v>
      </c>
      <c r="N1586" t="s">
        <v>925</v>
      </c>
      <c r="O1586" s="199" t="s">
        <v>517</v>
      </c>
      <c r="P1586" t="s">
        <v>64</v>
      </c>
      <c r="Q1586" t="s">
        <v>475</v>
      </c>
      <c r="R1586" s="185">
        <v>13085.2658769231</v>
      </c>
      <c r="S1586" s="185">
        <v>145391.84307692299</v>
      </c>
      <c r="T1586" s="186">
        <v>2</v>
      </c>
    </row>
    <row r="1587" spans="1:20" x14ac:dyDescent="0.25">
      <c r="A1587" s="198"/>
      <c r="B1587">
        <v>0</v>
      </c>
      <c r="C1587">
        <v>553595617</v>
      </c>
      <c r="D1587">
        <v>1050203449</v>
      </c>
      <c r="E1587">
        <v>1052917153</v>
      </c>
      <c r="F1587">
        <v>1061058265</v>
      </c>
      <c r="G1587" t="s">
        <v>287</v>
      </c>
      <c r="H1587" t="s">
        <v>528</v>
      </c>
      <c r="I1587" t="s">
        <v>391</v>
      </c>
      <c r="J1587" t="s">
        <v>29</v>
      </c>
      <c r="K1587" t="s">
        <v>28</v>
      </c>
      <c r="L1587" t="s">
        <v>29</v>
      </c>
      <c r="M1587" t="s">
        <v>289</v>
      </c>
      <c r="N1587" t="s">
        <v>925</v>
      </c>
      <c r="O1587" s="199" t="s">
        <v>517</v>
      </c>
      <c r="P1587" t="s">
        <v>64</v>
      </c>
      <c r="Q1587" t="s">
        <v>465</v>
      </c>
      <c r="R1587" s="185">
        <v>28222.9478461539</v>
      </c>
      <c r="S1587" s="185">
        <v>282229.47846153798</v>
      </c>
      <c r="T1587" s="186">
        <v>3</v>
      </c>
    </row>
    <row r="1588" spans="1:20" x14ac:dyDescent="0.25">
      <c r="A1588" s="198"/>
      <c r="B1588">
        <v>0</v>
      </c>
      <c r="C1588">
        <v>553595617</v>
      </c>
      <c r="D1588">
        <v>1050203449</v>
      </c>
      <c r="E1588">
        <v>1052917153</v>
      </c>
      <c r="F1588">
        <v>1061058265</v>
      </c>
      <c r="G1588" t="s">
        <v>287</v>
      </c>
      <c r="H1588" t="s">
        <v>528</v>
      </c>
      <c r="I1588" t="s">
        <v>391</v>
      </c>
      <c r="J1588" t="s">
        <v>29</v>
      </c>
      <c r="K1588" t="s">
        <v>28</v>
      </c>
      <c r="L1588" t="s">
        <v>29</v>
      </c>
      <c r="M1588" t="s">
        <v>289</v>
      </c>
      <c r="N1588" t="s">
        <v>925</v>
      </c>
      <c r="O1588" s="199" t="s">
        <v>517</v>
      </c>
      <c r="P1588" t="s">
        <v>64</v>
      </c>
      <c r="Q1588" t="s">
        <v>476</v>
      </c>
      <c r="R1588" s="185">
        <v>17050.688923076901</v>
      </c>
      <c r="S1588" s="185">
        <v>170506.88923076901</v>
      </c>
      <c r="T1588" s="186">
        <v>2</v>
      </c>
    </row>
    <row r="1589" spans="1:20" x14ac:dyDescent="0.25">
      <c r="A1589" s="198"/>
      <c r="B1589">
        <v>0</v>
      </c>
      <c r="C1589">
        <v>553595617</v>
      </c>
      <c r="D1589">
        <v>1050203449</v>
      </c>
      <c r="E1589">
        <v>1052917153</v>
      </c>
      <c r="F1589">
        <v>1061058265</v>
      </c>
      <c r="G1589" t="s">
        <v>287</v>
      </c>
      <c r="H1589" t="s">
        <v>528</v>
      </c>
      <c r="I1589" t="s">
        <v>391</v>
      </c>
      <c r="J1589" t="s">
        <v>29</v>
      </c>
      <c r="K1589" t="s">
        <v>28</v>
      </c>
      <c r="L1589" t="s">
        <v>29</v>
      </c>
      <c r="M1589" t="s">
        <v>289</v>
      </c>
      <c r="N1589" t="s">
        <v>925</v>
      </c>
      <c r="O1589" s="199" t="s">
        <v>517</v>
      </c>
      <c r="P1589" t="s">
        <v>64</v>
      </c>
      <c r="Q1589" t="s">
        <v>466</v>
      </c>
      <c r="R1589" s="185">
        <v>116490.537576923</v>
      </c>
      <c r="S1589" s="185">
        <v>776603.58384615404</v>
      </c>
      <c r="T1589" s="186">
        <v>6</v>
      </c>
    </row>
    <row r="1590" spans="1:20" x14ac:dyDescent="0.25">
      <c r="A1590" s="198"/>
      <c r="B1590">
        <v>0</v>
      </c>
      <c r="C1590">
        <v>553595617</v>
      </c>
      <c r="D1590">
        <v>1050203449</v>
      </c>
      <c r="E1590">
        <v>1052917153</v>
      </c>
      <c r="F1590">
        <v>1061058265</v>
      </c>
      <c r="G1590" t="s">
        <v>287</v>
      </c>
      <c r="H1590" t="s">
        <v>528</v>
      </c>
      <c r="I1590" t="s">
        <v>391</v>
      </c>
      <c r="J1590" t="s">
        <v>29</v>
      </c>
      <c r="K1590" t="s">
        <v>28</v>
      </c>
      <c r="L1590" t="s">
        <v>29</v>
      </c>
      <c r="M1590" t="s">
        <v>289</v>
      </c>
      <c r="N1590" t="s">
        <v>925</v>
      </c>
      <c r="O1590" s="199" t="s">
        <v>517</v>
      </c>
      <c r="P1590" t="s">
        <v>64</v>
      </c>
      <c r="Q1590" t="s">
        <v>467</v>
      </c>
      <c r="R1590" s="185">
        <v>148011.69200000001</v>
      </c>
      <c r="S1590" s="185">
        <v>740058.46</v>
      </c>
      <c r="T1590" s="186">
        <v>5</v>
      </c>
    </row>
    <row r="1591" spans="1:20" x14ac:dyDescent="0.25">
      <c r="A1591" s="198"/>
      <c r="B1591">
        <v>0</v>
      </c>
      <c r="C1591">
        <v>553595617</v>
      </c>
      <c r="D1591">
        <v>1050203449</v>
      </c>
      <c r="E1591">
        <v>1052917153</v>
      </c>
      <c r="F1591">
        <v>1061058265</v>
      </c>
      <c r="G1591" t="s">
        <v>287</v>
      </c>
      <c r="H1591" t="s">
        <v>528</v>
      </c>
      <c r="I1591" t="s">
        <v>391</v>
      </c>
      <c r="J1591" t="s">
        <v>29</v>
      </c>
      <c r="K1591" t="s">
        <v>28</v>
      </c>
      <c r="L1591" t="s">
        <v>29</v>
      </c>
      <c r="M1591" t="s">
        <v>289</v>
      </c>
      <c r="N1591" t="s">
        <v>925</v>
      </c>
      <c r="O1591" s="199" t="s">
        <v>517</v>
      </c>
      <c r="P1591" t="s">
        <v>64</v>
      </c>
      <c r="Q1591" t="s">
        <v>468</v>
      </c>
      <c r="R1591" s="185">
        <v>141478.51500000001</v>
      </c>
      <c r="S1591" s="185">
        <v>565914.06000000006</v>
      </c>
      <c r="T1591" s="186">
        <v>3</v>
      </c>
    </row>
    <row r="1592" spans="1:20" x14ac:dyDescent="0.25">
      <c r="A1592" s="198"/>
      <c r="B1592">
        <v>0</v>
      </c>
      <c r="C1592">
        <v>553595617</v>
      </c>
      <c r="D1592">
        <v>1050203449</v>
      </c>
      <c r="E1592">
        <v>1052917153</v>
      </c>
      <c r="F1592">
        <v>1061058265</v>
      </c>
      <c r="G1592" t="s">
        <v>287</v>
      </c>
      <c r="H1592" t="s">
        <v>528</v>
      </c>
      <c r="I1592" t="s">
        <v>391</v>
      </c>
      <c r="J1592" t="s">
        <v>29</v>
      </c>
      <c r="K1592" t="s">
        <v>28</v>
      </c>
      <c r="L1592" t="s">
        <v>29</v>
      </c>
      <c r="M1592" t="s">
        <v>289</v>
      </c>
      <c r="N1592" t="s">
        <v>925</v>
      </c>
      <c r="O1592" s="199" t="s">
        <v>517</v>
      </c>
      <c r="P1592" t="s">
        <v>64</v>
      </c>
      <c r="Q1592" t="s">
        <v>469</v>
      </c>
      <c r="R1592" s="185">
        <v>92996.459769230802</v>
      </c>
      <c r="S1592" s="185">
        <v>265704.17076923099</v>
      </c>
      <c r="T1592" s="186">
        <v>1</v>
      </c>
    </row>
    <row r="1593" spans="1:20" x14ac:dyDescent="0.25">
      <c r="A1593" s="198"/>
      <c r="B1593">
        <v>0</v>
      </c>
      <c r="C1593">
        <v>553595617</v>
      </c>
      <c r="D1593">
        <v>1050203449</v>
      </c>
      <c r="E1593">
        <v>1052917153</v>
      </c>
      <c r="F1593">
        <v>1069199377</v>
      </c>
      <c r="G1593" t="s">
        <v>287</v>
      </c>
      <c r="H1593" t="s">
        <v>528</v>
      </c>
      <c r="I1593" t="s">
        <v>391</v>
      </c>
      <c r="J1593" t="s">
        <v>29</v>
      </c>
      <c r="K1593" t="s">
        <v>28</v>
      </c>
      <c r="L1593" t="s">
        <v>29</v>
      </c>
      <c r="M1593" t="s">
        <v>199</v>
      </c>
      <c r="N1593" t="s">
        <v>926</v>
      </c>
      <c r="O1593" s="199" t="s">
        <v>517</v>
      </c>
      <c r="P1593" t="s">
        <v>64</v>
      </c>
      <c r="Q1593" t="s">
        <v>474</v>
      </c>
      <c r="R1593" s="185">
        <v>5502.0392769230803</v>
      </c>
      <c r="S1593" s="185">
        <v>91700.654615384599</v>
      </c>
      <c r="T1593" s="186">
        <v>2</v>
      </c>
    </row>
    <row r="1594" spans="1:20" x14ac:dyDescent="0.25">
      <c r="A1594" s="198"/>
      <c r="B1594">
        <v>0</v>
      </c>
      <c r="C1594">
        <v>553595617</v>
      </c>
      <c r="D1594">
        <v>1050203449</v>
      </c>
      <c r="E1594">
        <v>1052917153</v>
      </c>
      <c r="F1594">
        <v>1069199377</v>
      </c>
      <c r="G1594" t="s">
        <v>287</v>
      </c>
      <c r="H1594" t="s">
        <v>528</v>
      </c>
      <c r="I1594" t="s">
        <v>391</v>
      </c>
      <c r="J1594" t="s">
        <v>29</v>
      </c>
      <c r="K1594" t="s">
        <v>28</v>
      </c>
      <c r="L1594" t="s">
        <v>29</v>
      </c>
      <c r="M1594" t="s">
        <v>199</v>
      </c>
      <c r="N1594" t="s">
        <v>926</v>
      </c>
      <c r="O1594" s="199" t="s">
        <v>517</v>
      </c>
      <c r="P1594" t="s">
        <v>64</v>
      </c>
      <c r="Q1594" t="s">
        <v>471</v>
      </c>
      <c r="R1594" s="185">
        <v>56586.136369230597</v>
      </c>
      <c r="S1594" s="185">
        <v>707326.70461538504</v>
      </c>
      <c r="T1594" s="186">
        <v>12</v>
      </c>
    </row>
    <row r="1595" spans="1:20" x14ac:dyDescent="0.25">
      <c r="A1595" s="198"/>
      <c r="B1595">
        <v>0</v>
      </c>
      <c r="C1595">
        <v>553595617</v>
      </c>
      <c r="D1595">
        <v>1050203449</v>
      </c>
      <c r="E1595">
        <v>1052917153</v>
      </c>
      <c r="F1595">
        <v>1069199377</v>
      </c>
      <c r="G1595" t="s">
        <v>287</v>
      </c>
      <c r="H1595" t="s">
        <v>528</v>
      </c>
      <c r="I1595" t="s">
        <v>391</v>
      </c>
      <c r="J1595" t="s">
        <v>29</v>
      </c>
      <c r="K1595" t="s">
        <v>28</v>
      </c>
      <c r="L1595" t="s">
        <v>29</v>
      </c>
      <c r="M1595" t="s">
        <v>199</v>
      </c>
      <c r="N1595" t="s">
        <v>926</v>
      </c>
      <c r="O1595" s="199" t="s">
        <v>517</v>
      </c>
      <c r="P1595" t="s">
        <v>64</v>
      </c>
      <c r="Q1595" t="s">
        <v>475</v>
      </c>
      <c r="R1595" s="185">
        <v>67797.7909615385</v>
      </c>
      <c r="S1595" s="185">
        <v>753308.78846153896</v>
      </c>
      <c r="T1595" s="186">
        <v>10</v>
      </c>
    </row>
    <row r="1596" spans="1:20" x14ac:dyDescent="0.25">
      <c r="A1596" s="198"/>
      <c r="B1596">
        <v>0</v>
      </c>
      <c r="C1596">
        <v>553595617</v>
      </c>
      <c r="D1596">
        <v>1050203449</v>
      </c>
      <c r="E1596">
        <v>1052917153</v>
      </c>
      <c r="F1596">
        <v>1069199377</v>
      </c>
      <c r="G1596" t="s">
        <v>287</v>
      </c>
      <c r="H1596" t="s">
        <v>528</v>
      </c>
      <c r="I1596" t="s">
        <v>391</v>
      </c>
      <c r="J1596" t="s">
        <v>29</v>
      </c>
      <c r="K1596" t="s">
        <v>28</v>
      </c>
      <c r="L1596" t="s">
        <v>29</v>
      </c>
      <c r="M1596" t="s">
        <v>199</v>
      </c>
      <c r="N1596" t="s">
        <v>926</v>
      </c>
      <c r="O1596" s="199" t="s">
        <v>517</v>
      </c>
      <c r="P1596" t="s">
        <v>64</v>
      </c>
      <c r="Q1596" t="s">
        <v>465</v>
      </c>
      <c r="R1596" s="185">
        <v>66894.489538461596</v>
      </c>
      <c r="S1596" s="185">
        <v>668944.89538461599</v>
      </c>
      <c r="T1596" s="186">
        <v>8</v>
      </c>
    </row>
    <row r="1597" spans="1:20" x14ac:dyDescent="0.25">
      <c r="A1597" s="198"/>
      <c r="B1597">
        <v>0</v>
      </c>
      <c r="C1597">
        <v>553595617</v>
      </c>
      <c r="D1597">
        <v>1050203449</v>
      </c>
      <c r="E1597">
        <v>1052917153</v>
      </c>
      <c r="F1597">
        <v>1069199377</v>
      </c>
      <c r="G1597" t="s">
        <v>287</v>
      </c>
      <c r="H1597" t="s">
        <v>528</v>
      </c>
      <c r="I1597" t="s">
        <v>391</v>
      </c>
      <c r="J1597" t="s">
        <v>29</v>
      </c>
      <c r="K1597" t="s">
        <v>28</v>
      </c>
      <c r="L1597" t="s">
        <v>29</v>
      </c>
      <c r="M1597" t="s">
        <v>199</v>
      </c>
      <c r="N1597" t="s">
        <v>926</v>
      </c>
      <c r="O1597" s="199" t="s">
        <v>517</v>
      </c>
      <c r="P1597" t="s">
        <v>64</v>
      </c>
      <c r="Q1597" t="s">
        <v>476</v>
      </c>
      <c r="R1597" s="185">
        <v>108185.018384615</v>
      </c>
      <c r="S1597" s="185">
        <v>1081850.1838461501</v>
      </c>
      <c r="T1597" s="186">
        <v>11</v>
      </c>
    </row>
    <row r="1598" spans="1:20" x14ac:dyDescent="0.25">
      <c r="A1598" s="198"/>
      <c r="B1598">
        <v>0</v>
      </c>
      <c r="C1598">
        <v>553595617</v>
      </c>
      <c r="D1598">
        <v>1050203449</v>
      </c>
      <c r="E1598">
        <v>1052917153</v>
      </c>
      <c r="F1598">
        <v>1069199377</v>
      </c>
      <c r="G1598" t="s">
        <v>287</v>
      </c>
      <c r="H1598" t="s">
        <v>528</v>
      </c>
      <c r="I1598" t="s">
        <v>391</v>
      </c>
      <c r="J1598" t="s">
        <v>29</v>
      </c>
      <c r="K1598" t="s">
        <v>28</v>
      </c>
      <c r="L1598" t="s">
        <v>29</v>
      </c>
      <c r="M1598" t="s">
        <v>199</v>
      </c>
      <c r="N1598" t="s">
        <v>926</v>
      </c>
      <c r="O1598" s="199" t="s">
        <v>517</v>
      </c>
      <c r="P1598" t="s">
        <v>64</v>
      </c>
      <c r="Q1598" t="s">
        <v>466</v>
      </c>
      <c r="R1598" s="185">
        <v>164039.80338461499</v>
      </c>
      <c r="S1598" s="185">
        <v>1093598.6892307701</v>
      </c>
      <c r="T1598" s="186">
        <v>9</v>
      </c>
    </row>
    <row r="1599" spans="1:20" x14ac:dyDescent="0.25">
      <c r="A1599" s="198"/>
      <c r="B1599">
        <v>0</v>
      </c>
      <c r="C1599">
        <v>553595617</v>
      </c>
      <c r="D1599">
        <v>1050203449</v>
      </c>
      <c r="E1599">
        <v>1052917153</v>
      </c>
      <c r="F1599">
        <v>1069199377</v>
      </c>
      <c r="G1599" t="s">
        <v>287</v>
      </c>
      <c r="H1599" t="s">
        <v>528</v>
      </c>
      <c r="I1599" t="s">
        <v>391</v>
      </c>
      <c r="J1599" t="s">
        <v>29</v>
      </c>
      <c r="K1599" t="s">
        <v>28</v>
      </c>
      <c r="L1599" t="s">
        <v>29</v>
      </c>
      <c r="M1599" t="s">
        <v>199</v>
      </c>
      <c r="N1599" t="s">
        <v>926</v>
      </c>
      <c r="O1599" s="199" t="s">
        <v>517</v>
      </c>
      <c r="P1599" t="s">
        <v>64</v>
      </c>
      <c r="Q1599" t="s">
        <v>467</v>
      </c>
      <c r="R1599" s="185">
        <v>79521.8140000001</v>
      </c>
      <c r="S1599" s="185">
        <v>397609.07</v>
      </c>
      <c r="T1599" s="186">
        <v>3</v>
      </c>
    </row>
    <row r="1600" spans="1:20" x14ac:dyDescent="0.25">
      <c r="A1600" s="198"/>
      <c r="B1600">
        <v>0</v>
      </c>
      <c r="C1600">
        <v>553595617</v>
      </c>
      <c r="D1600">
        <v>1050203449</v>
      </c>
      <c r="E1600">
        <v>1052917153</v>
      </c>
      <c r="F1600">
        <v>1069199377</v>
      </c>
      <c r="G1600" t="s">
        <v>287</v>
      </c>
      <c r="H1600" t="s">
        <v>528</v>
      </c>
      <c r="I1600" t="s">
        <v>391</v>
      </c>
      <c r="J1600" t="s">
        <v>29</v>
      </c>
      <c r="K1600" t="s">
        <v>28</v>
      </c>
      <c r="L1600" t="s">
        <v>29</v>
      </c>
      <c r="M1600" t="s">
        <v>199</v>
      </c>
      <c r="N1600" t="s">
        <v>926</v>
      </c>
      <c r="O1600" s="199" t="s">
        <v>517</v>
      </c>
      <c r="P1600" t="s">
        <v>64</v>
      </c>
      <c r="Q1600" t="s">
        <v>468</v>
      </c>
      <c r="R1600" s="185">
        <v>96876.910384615199</v>
      </c>
      <c r="S1600" s="185">
        <v>387507.64153846202</v>
      </c>
      <c r="T1600" s="186">
        <v>2</v>
      </c>
    </row>
    <row r="1601" spans="1:20" x14ac:dyDescent="0.25">
      <c r="A1601" s="198"/>
      <c r="B1601">
        <v>0</v>
      </c>
      <c r="C1601">
        <v>553595617</v>
      </c>
      <c r="D1601">
        <v>1050203449</v>
      </c>
      <c r="E1601">
        <v>1052917153</v>
      </c>
      <c r="F1601">
        <v>1069199377</v>
      </c>
      <c r="G1601" t="s">
        <v>287</v>
      </c>
      <c r="H1601" t="s">
        <v>528</v>
      </c>
      <c r="I1601" t="s">
        <v>391</v>
      </c>
      <c r="J1601" t="s">
        <v>29</v>
      </c>
      <c r="K1601" t="s">
        <v>28</v>
      </c>
      <c r="L1601" t="s">
        <v>29</v>
      </c>
      <c r="M1601" t="s">
        <v>199</v>
      </c>
      <c r="N1601" t="s">
        <v>926</v>
      </c>
      <c r="O1601" s="199" t="s">
        <v>517</v>
      </c>
      <c r="P1601" t="s">
        <v>64</v>
      </c>
      <c r="Q1601" t="s">
        <v>478</v>
      </c>
      <c r="R1601" s="185">
        <v>72053.724692307602</v>
      </c>
      <c r="S1601" s="185">
        <v>240179.08230769201</v>
      </c>
      <c r="T1601" s="186">
        <v>1</v>
      </c>
    </row>
    <row r="1602" spans="1:20" x14ac:dyDescent="0.25">
      <c r="A1602" s="198"/>
      <c r="B1602">
        <v>0</v>
      </c>
      <c r="C1602">
        <v>553595617</v>
      </c>
      <c r="D1602">
        <v>1050203449</v>
      </c>
      <c r="E1602">
        <v>1052917153</v>
      </c>
      <c r="F1602">
        <v>1077340489</v>
      </c>
      <c r="G1602" t="s">
        <v>287</v>
      </c>
      <c r="H1602" t="s">
        <v>528</v>
      </c>
      <c r="I1602" t="s">
        <v>391</v>
      </c>
      <c r="J1602" t="s">
        <v>29</v>
      </c>
      <c r="K1602" t="s">
        <v>28</v>
      </c>
      <c r="L1602" t="s">
        <v>29</v>
      </c>
      <c r="M1602" t="s">
        <v>201</v>
      </c>
      <c r="N1602" t="s">
        <v>202</v>
      </c>
      <c r="O1602" s="199" t="s">
        <v>517</v>
      </c>
      <c r="P1602" t="s">
        <v>64</v>
      </c>
      <c r="Q1602" t="s">
        <v>472</v>
      </c>
      <c r="R1602" s="185">
        <v>696280.71120000002</v>
      </c>
      <c r="S1602" s="185">
        <v>23209357.039999999</v>
      </c>
      <c r="T1602" s="186">
        <v>242</v>
      </c>
    </row>
    <row r="1603" spans="1:20" x14ac:dyDescent="0.25">
      <c r="A1603" s="198"/>
      <c r="B1603">
        <v>0</v>
      </c>
      <c r="C1603">
        <v>553595617</v>
      </c>
      <c r="D1603">
        <v>1050203449</v>
      </c>
      <c r="E1603">
        <v>1052917153</v>
      </c>
      <c r="F1603">
        <v>1077340489</v>
      </c>
      <c r="G1603" t="s">
        <v>287</v>
      </c>
      <c r="H1603" t="s">
        <v>528</v>
      </c>
      <c r="I1603" t="s">
        <v>391</v>
      </c>
      <c r="J1603" t="s">
        <v>29</v>
      </c>
      <c r="K1603" t="s">
        <v>28</v>
      </c>
      <c r="L1603" t="s">
        <v>29</v>
      </c>
      <c r="M1603" t="s">
        <v>201</v>
      </c>
      <c r="N1603" t="s">
        <v>202</v>
      </c>
      <c r="O1603" s="199" t="s">
        <v>517</v>
      </c>
      <c r="P1603" t="s">
        <v>64</v>
      </c>
      <c r="Q1603" t="s">
        <v>473</v>
      </c>
      <c r="R1603" s="185">
        <v>20187.0733461538</v>
      </c>
      <c r="S1603" s="185">
        <v>403741.46692307701</v>
      </c>
      <c r="T1603" s="186">
        <v>9</v>
      </c>
    </row>
    <row r="1604" spans="1:20" x14ac:dyDescent="0.25">
      <c r="A1604" s="198"/>
      <c r="B1604">
        <v>0</v>
      </c>
      <c r="C1604">
        <v>553595617</v>
      </c>
      <c r="D1604">
        <v>1050203449</v>
      </c>
      <c r="E1604">
        <v>1052917153</v>
      </c>
      <c r="F1604">
        <v>1077340489</v>
      </c>
      <c r="G1604" t="s">
        <v>287</v>
      </c>
      <c r="H1604" t="s">
        <v>528</v>
      </c>
      <c r="I1604" t="s">
        <v>391</v>
      </c>
      <c r="J1604" t="s">
        <v>29</v>
      </c>
      <c r="K1604" t="s">
        <v>28</v>
      </c>
      <c r="L1604" t="s">
        <v>29</v>
      </c>
      <c r="M1604" t="s">
        <v>201</v>
      </c>
      <c r="N1604" t="s">
        <v>202</v>
      </c>
      <c r="O1604" s="199" t="s">
        <v>517</v>
      </c>
      <c r="P1604" t="s">
        <v>64</v>
      </c>
      <c r="Q1604" t="s">
        <v>474</v>
      </c>
      <c r="R1604" s="185">
        <v>77627.185153846105</v>
      </c>
      <c r="S1604" s="185">
        <v>1293786.4192307701</v>
      </c>
      <c r="T1604" s="186">
        <v>22</v>
      </c>
    </row>
    <row r="1605" spans="1:20" x14ac:dyDescent="0.25">
      <c r="A1605" s="198"/>
      <c r="B1605">
        <v>0</v>
      </c>
      <c r="C1605">
        <v>553595617</v>
      </c>
      <c r="D1605">
        <v>1050203449</v>
      </c>
      <c r="E1605">
        <v>1052917153</v>
      </c>
      <c r="F1605">
        <v>1077340489</v>
      </c>
      <c r="G1605" t="s">
        <v>287</v>
      </c>
      <c r="H1605" t="s">
        <v>528</v>
      </c>
      <c r="I1605" t="s">
        <v>391</v>
      </c>
      <c r="J1605" t="s">
        <v>29</v>
      </c>
      <c r="K1605" t="s">
        <v>28</v>
      </c>
      <c r="L1605" t="s">
        <v>29</v>
      </c>
      <c r="M1605" t="s">
        <v>201</v>
      </c>
      <c r="N1605" t="s">
        <v>202</v>
      </c>
      <c r="O1605" s="199" t="s">
        <v>517</v>
      </c>
      <c r="P1605" t="s">
        <v>64</v>
      </c>
      <c r="Q1605" t="s">
        <v>471</v>
      </c>
      <c r="R1605" s="185">
        <v>224217.93756307699</v>
      </c>
      <c r="S1605" s="185">
        <v>2802724.21953846</v>
      </c>
      <c r="T1605" s="186">
        <v>46</v>
      </c>
    </row>
    <row r="1606" spans="1:20" x14ac:dyDescent="0.25">
      <c r="A1606" s="198"/>
      <c r="B1606">
        <v>0</v>
      </c>
      <c r="C1606">
        <v>553595617</v>
      </c>
      <c r="D1606">
        <v>1050203449</v>
      </c>
      <c r="E1606">
        <v>1052917153</v>
      </c>
      <c r="F1606">
        <v>1077340489</v>
      </c>
      <c r="G1606" t="s">
        <v>287</v>
      </c>
      <c r="H1606" t="s">
        <v>528</v>
      </c>
      <c r="I1606" t="s">
        <v>391</v>
      </c>
      <c r="J1606" t="s">
        <v>29</v>
      </c>
      <c r="K1606" t="s">
        <v>28</v>
      </c>
      <c r="L1606" t="s">
        <v>29</v>
      </c>
      <c r="M1606" t="s">
        <v>201</v>
      </c>
      <c r="N1606" t="s">
        <v>202</v>
      </c>
      <c r="O1606" s="199" t="s">
        <v>517</v>
      </c>
      <c r="P1606" t="s">
        <v>64</v>
      </c>
      <c r="Q1606" t="s">
        <v>475</v>
      </c>
      <c r="R1606" s="185">
        <v>275348.48177769198</v>
      </c>
      <c r="S1606" s="185">
        <v>3059427.5753076901</v>
      </c>
      <c r="T1606" s="186">
        <v>41</v>
      </c>
    </row>
    <row r="1607" spans="1:20" x14ac:dyDescent="0.25">
      <c r="A1607" s="198"/>
      <c r="B1607">
        <v>0</v>
      </c>
      <c r="C1607">
        <v>553595617</v>
      </c>
      <c r="D1607">
        <v>1050203449</v>
      </c>
      <c r="E1607">
        <v>1052917153</v>
      </c>
      <c r="F1607">
        <v>1077340489</v>
      </c>
      <c r="G1607" t="s">
        <v>287</v>
      </c>
      <c r="H1607" t="s">
        <v>528</v>
      </c>
      <c r="I1607" t="s">
        <v>391</v>
      </c>
      <c r="J1607" t="s">
        <v>29</v>
      </c>
      <c r="K1607" t="s">
        <v>28</v>
      </c>
      <c r="L1607" t="s">
        <v>29</v>
      </c>
      <c r="M1607" t="s">
        <v>201</v>
      </c>
      <c r="N1607" t="s">
        <v>202</v>
      </c>
      <c r="O1607" s="199" t="s">
        <v>517</v>
      </c>
      <c r="P1607" t="s">
        <v>64</v>
      </c>
      <c r="Q1607" t="s">
        <v>465</v>
      </c>
      <c r="R1607" s="185">
        <v>1004119.16918462</v>
      </c>
      <c r="S1607" s="185">
        <v>10041191.691846199</v>
      </c>
      <c r="T1607" s="186">
        <v>92</v>
      </c>
    </row>
    <row r="1608" spans="1:20" x14ac:dyDescent="0.25">
      <c r="A1608" s="198"/>
      <c r="B1608">
        <v>0</v>
      </c>
      <c r="C1608">
        <v>553595617</v>
      </c>
      <c r="D1608">
        <v>1050203449</v>
      </c>
      <c r="E1608">
        <v>1052917153</v>
      </c>
      <c r="F1608">
        <v>1077340489</v>
      </c>
      <c r="G1608" t="s">
        <v>287</v>
      </c>
      <c r="H1608" t="s">
        <v>528</v>
      </c>
      <c r="I1608" t="s">
        <v>391</v>
      </c>
      <c r="J1608" t="s">
        <v>29</v>
      </c>
      <c r="K1608" t="s">
        <v>28</v>
      </c>
      <c r="L1608" t="s">
        <v>29</v>
      </c>
      <c r="M1608" t="s">
        <v>201</v>
      </c>
      <c r="N1608" t="s">
        <v>202</v>
      </c>
      <c r="O1608" s="199" t="s">
        <v>517</v>
      </c>
      <c r="P1608" t="s">
        <v>64</v>
      </c>
      <c r="Q1608" t="s">
        <v>476</v>
      </c>
      <c r="R1608" s="185">
        <v>424269.51715384598</v>
      </c>
      <c r="S1608" s="185">
        <v>4242695.1715384601</v>
      </c>
      <c r="T1608" s="186">
        <v>40</v>
      </c>
    </row>
    <row r="1609" spans="1:20" x14ac:dyDescent="0.25">
      <c r="A1609" s="198"/>
      <c r="B1609">
        <v>0</v>
      </c>
      <c r="C1609">
        <v>553595617</v>
      </c>
      <c r="D1609">
        <v>1050203449</v>
      </c>
      <c r="E1609">
        <v>1052917153</v>
      </c>
      <c r="F1609">
        <v>1077340489</v>
      </c>
      <c r="G1609" t="s">
        <v>287</v>
      </c>
      <c r="H1609" t="s">
        <v>528</v>
      </c>
      <c r="I1609" t="s">
        <v>391</v>
      </c>
      <c r="J1609" t="s">
        <v>29</v>
      </c>
      <c r="K1609" t="s">
        <v>28</v>
      </c>
      <c r="L1609" t="s">
        <v>29</v>
      </c>
      <c r="M1609" t="s">
        <v>201</v>
      </c>
      <c r="N1609" t="s">
        <v>202</v>
      </c>
      <c r="O1609" s="199" t="s">
        <v>517</v>
      </c>
      <c r="P1609" t="s">
        <v>64</v>
      </c>
      <c r="Q1609" t="s">
        <v>466</v>
      </c>
      <c r="R1609" s="185">
        <v>208491.048923077</v>
      </c>
      <c r="S1609" s="185">
        <v>1389940.32615385</v>
      </c>
      <c r="T1609" s="186">
        <v>12</v>
      </c>
    </row>
    <row r="1610" spans="1:20" x14ac:dyDescent="0.25">
      <c r="A1610" s="198"/>
      <c r="B1610">
        <v>0</v>
      </c>
      <c r="C1610">
        <v>553595617</v>
      </c>
      <c r="D1610">
        <v>1050203449</v>
      </c>
      <c r="E1610">
        <v>1052917153</v>
      </c>
      <c r="F1610">
        <v>1077340489</v>
      </c>
      <c r="G1610" t="s">
        <v>287</v>
      </c>
      <c r="H1610" t="s">
        <v>528</v>
      </c>
      <c r="I1610" t="s">
        <v>391</v>
      </c>
      <c r="J1610" t="s">
        <v>29</v>
      </c>
      <c r="K1610" t="s">
        <v>28</v>
      </c>
      <c r="L1610" t="s">
        <v>29</v>
      </c>
      <c r="M1610" t="s">
        <v>201</v>
      </c>
      <c r="N1610" t="s">
        <v>202</v>
      </c>
      <c r="O1610" s="199" t="s">
        <v>517</v>
      </c>
      <c r="P1610" t="s">
        <v>64</v>
      </c>
      <c r="Q1610" t="s">
        <v>467</v>
      </c>
      <c r="R1610" s="185">
        <v>249520.515538462</v>
      </c>
      <c r="S1610" s="185">
        <v>1247602.5776923101</v>
      </c>
      <c r="T1610" s="186">
        <v>9</v>
      </c>
    </row>
    <row r="1611" spans="1:20" x14ac:dyDescent="0.25">
      <c r="A1611" s="198"/>
      <c r="B1611">
        <v>0</v>
      </c>
      <c r="C1611">
        <v>553595617</v>
      </c>
      <c r="D1611">
        <v>1050203449</v>
      </c>
      <c r="E1611">
        <v>1052917153</v>
      </c>
      <c r="F1611">
        <v>1077340489</v>
      </c>
      <c r="G1611" t="s">
        <v>287</v>
      </c>
      <c r="H1611" t="s">
        <v>528</v>
      </c>
      <c r="I1611" t="s">
        <v>391</v>
      </c>
      <c r="J1611" t="s">
        <v>29</v>
      </c>
      <c r="K1611" t="s">
        <v>28</v>
      </c>
      <c r="L1611" t="s">
        <v>29</v>
      </c>
      <c r="M1611" t="s">
        <v>201</v>
      </c>
      <c r="N1611" t="s">
        <v>202</v>
      </c>
      <c r="O1611" s="199" t="s">
        <v>517</v>
      </c>
      <c r="P1611" t="s">
        <v>64</v>
      </c>
      <c r="Q1611" t="s">
        <v>468</v>
      </c>
      <c r="R1611" s="185">
        <v>79207.958846153997</v>
      </c>
      <c r="S1611" s="185">
        <v>316831.835384615</v>
      </c>
      <c r="T1611" s="186">
        <v>2</v>
      </c>
    </row>
    <row r="1612" spans="1:20" x14ac:dyDescent="0.25">
      <c r="A1612" s="198"/>
      <c r="B1612">
        <v>0</v>
      </c>
      <c r="C1612">
        <v>553595617</v>
      </c>
      <c r="D1612">
        <v>1050203449</v>
      </c>
      <c r="E1612">
        <v>1052917153</v>
      </c>
      <c r="F1612">
        <v>1077340489</v>
      </c>
      <c r="G1612" t="s">
        <v>287</v>
      </c>
      <c r="H1612" t="s">
        <v>528</v>
      </c>
      <c r="I1612" t="s">
        <v>391</v>
      </c>
      <c r="J1612" t="s">
        <v>29</v>
      </c>
      <c r="K1612" t="s">
        <v>28</v>
      </c>
      <c r="L1612" t="s">
        <v>29</v>
      </c>
      <c r="M1612" t="s">
        <v>201</v>
      </c>
      <c r="N1612" t="s">
        <v>202</v>
      </c>
      <c r="O1612" s="199" t="s">
        <v>517</v>
      </c>
      <c r="P1612" t="s">
        <v>64</v>
      </c>
      <c r="Q1612" t="s">
        <v>469</v>
      </c>
      <c r="R1612" s="185">
        <v>84345.642500000002</v>
      </c>
      <c r="S1612" s="185">
        <v>240987.55</v>
      </c>
      <c r="T1612" s="186">
        <v>1</v>
      </c>
    </row>
    <row r="1613" spans="1:20" x14ac:dyDescent="0.25">
      <c r="A1613" s="198"/>
      <c r="B1613">
        <v>0</v>
      </c>
      <c r="C1613">
        <v>553595617</v>
      </c>
      <c r="D1613">
        <v>1099050121</v>
      </c>
      <c r="E1613">
        <v>1101763825</v>
      </c>
      <c r="F1613">
        <v>1107191233</v>
      </c>
      <c r="G1613" t="s">
        <v>287</v>
      </c>
      <c r="H1613" t="s">
        <v>528</v>
      </c>
      <c r="I1613" t="s">
        <v>392</v>
      </c>
      <c r="J1613" t="s">
        <v>120</v>
      </c>
      <c r="K1613" t="s">
        <v>27</v>
      </c>
      <c r="L1613" t="s">
        <v>120</v>
      </c>
      <c r="M1613" t="s">
        <v>538</v>
      </c>
      <c r="N1613" t="s">
        <v>539</v>
      </c>
      <c r="O1613" s="199" t="s">
        <v>518</v>
      </c>
      <c r="P1613" t="s">
        <v>73</v>
      </c>
      <c r="Q1613" t="s">
        <v>471</v>
      </c>
      <c r="R1613" s="185">
        <v>11107.548307692299</v>
      </c>
      <c r="S1613" s="185">
        <v>138844.353846154</v>
      </c>
      <c r="T1613" s="186">
        <v>2</v>
      </c>
    </row>
    <row r="1614" spans="1:20" x14ac:dyDescent="0.25">
      <c r="A1614" s="198"/>
      <c r="B1614">
        <v>0</v>
      </c>
      <c r="C1614">
        <v>553595617</v>
      </c>
      <c r="D1614">
        <v>1099050121</v>
      </c>
      <c r="E1614">
        <v>1101763825</v>
      </c>
      <c r="F1614">
        <v>1107191233</v>
      </c>
      <c r="G1614" t="s">
        <v>287</v>
      </c>
      <c r="H1614" t="s">
        <v>528</v>
      </c>
      <c r="I1614" t="s">
        <v>392</v>
      </c>
      <c r="J1614" t="s">
        <v>120</v>
      </c>
      <c r="K1614" t="s">
        <v>27</v>
      </c>
      <c r="L1614" t="s">
        <v>120</v>
      </c>
      <c r="M1614" t="s">
        <v>538</v>
      </c>
      <c r="N1614" t="s">
        <v>539</v>
      </c>
      <c r="O1614" s="199" t="s">
        <v>518</v>
      </c>
      <c r="P1614" t="s">
        <v>73</v>
      </c>
      <c r="Q1614" t="s">
        <v>475</v>
      </c>
      <c r="R1614" s="185">
        <v>13629.5960538462</v>
      </c>
      <c r="S1614" s="185">
        <v>151439.956153846</v>
      </c>
      <c r="T1614" s="186">
        <v>2</v>
      </c>
    </row>
    <row r="1615" spans="1:20" x14ac:dyDescent="0.25">
      <c r="A1615" s="198"/>
      <c r="B1615">
        <v>0</v>
      </c>
      <c r="C1615">
        <v>553595617</v>
      </c>
      <c r="D1615">
        <v>1099050121</v>
      </c>
      <c r="E1615">
        <v>1101763825</v>
      </c>
      <c r="F1615">
        <v>1107191233</v>
      </c>
      <c r="G1615" t="s">
        <v>287</v>
      </c>
      <c r="H1615" t="s">
        <v>528</v>
      </c>
      <c r="I1615" t="s">
        <v>392</v>
      </c>
      <c r="J1615" t="s">
        <v>120</v>
      </c>
      <c r="K1615" t="s">
        <v>27</v>
      </c>
      <c r="L1615" t="s">
        <v>120</v>
      </c>
      <c r="M1615" t="s">
        <v>538</v>
      </c>
      <c r="N1615" t="s">
        <v>539</v>
      </c>
      <c r="O1615" s="199" t="s">
        <v>518</v>
      </c>
      <c r="P1615" t="s">
        <v>73</v>
      </c>
      <c r="Q1615" t="s">
        <v>465</v>
      </c>
      <c r="R1615" s="185">
        <v>8429.4774615384595</v>
      </c>
      <c r="S1615" s="185">
        <v>84294.774615384595</v>
      </c>
      <c r="T1615" s="186">
        <v>1</v>
      </c>
    </row>
    <row r="1616" spans="1:20" x14ac:dyDescent="0.25">
      <c r="A1616" s="198"/>
      <c r="B1616">
        <v>0</v>
      </c>
      <c r="C1616">
        <v>553595617</v>
      </c>
      <c r="D1616">
        <v>1099050121</v>
      </c>
      <c r="E1616">
        <v>1101763825</v>
      </c>
      <c r="F1616">
        <v>1107191233</v>
      </c>
      <c r="G1616" t="s">
        <v>287</v>
      </c>
      <c r="H1616" t="s">
        <v>528</v>
      </c>
      <c r="I1616" t="s">
        <v>392</v>
      </c>
      <c r="J1616" t="s">
        <v>120</v>
      </c>
      <c r="K1616" t="s">
        <v>27</v>
      </c>
      <c r="L1616" t="s">
        <v>120</v>
      </c>
      <c r="M1616" t="s">
        <v>538</v>
      </c>
      <c r="N1616" t="s">
        <v>539</v>
      </c>
      <c r="O1616" s="199" t="s">
        <v>518</v>
      </c>
      <c r="P1616" t="s">
        <v>73</v>
      </c>
      <c r="Q1616" t="s">
        <v>476</v>
      </c>
      <c r="R1616" s="185">
        <v>28577.800999999999</v>
      </c>
      <c r="S1616" s="185">
        <v>285778.01</v>
      </c>
      <c r="T1616" s="186">
        <v>3</v>
      </c>
    </row>
    <row r="1617" spans="1:20" x14ac:dyDescent="0.25">
      <c r="A1617" s="198"/>
      <c r="B1617">
        <v>0</v>
      </c>
      <c r="C1617">
        <v>553595617</v>
      </c>
      <c r="D1617">
        <v>1099050121</v>
      </c>
      <c r="E1617">
        <v>1101763825</v>
      </c>
      <c r="F1617">
        <v>1107191233</v>
      </c>
      <c r="G1617" t="s">
        <v>287</v>
      </c>
      <c r="H1617" t="s">
        <v>528</v>
      </c>
      <c r="I1617" t="s">
        <v>392</v>
      </c>
      <c r="J1617" t="s">
        <v>120</v>
      </c>
      <c r="K1617" t="s">
        <v>27</v>
      </c>
      <c r="L1617" t="s">
        <v>120</v>
      </c>
      <c r="M1617" t="s">
        <v>538</v>
      </c>
      <c r="N1617" t="s">
        <v>539</v>
      </c>
      <c r="O1617" s="199" t="s">
        <v>518</v>
      </c>
      <c r="P1617" t="s">
        <v>73</v>
      </c>
      <c r="Q1617" t="s">
        <v>466</v>
      </c>
      <c r="R1617" s="185">
        <v>86473.513615384698</v>
      </c>
      <c r="S1617" s="185">
        <v>576490.09076923097</v>
      </c>
      <c r="T1617" s="186">
        <v>5</v>
      </c>
    </row>
    <row r="1618" spans="1:20" x14ac:dyDescent="0.25">
      <c r="A1618" s="198"/>
      <c r="B1618">
        <v>0</v>
      </c>
      <c r="C1618">
        <v>553595617</v>
      </c>
      <c r="D1618">
        <v>1099050121</v>
      </c>
      <c r="E1618">
        <v>1101763825</v>
      </c>
      <c r="F1618">
        <v>1107191233</v>
      </c>
      <c r="G1618" t="s">
        <v>287</v>
      </c>
      <c r="H1618" t="s">
        <v>528</v>
      </c>
      <c r="I1618" t="s">
        <v>392</v>
      </c>
      <c r="J1618" t="s">
        <v>120</v>
      </c>
      <c r="K1618" t="s">
        <v>27</v>
      </c>
      <c r="L1618" t="s">
        <v>120</v>
      </c>
      <c r="M1618" t="s">
        <v>538</v>
      </c>
      <c r="N1618" t="s">
        <v>539</v>
      </c>
      <c r="O1618" s="199" t="s">
        <v>518</v>
      </c>
      <c r="P1618" t="s">
        <v>73</v>
      </c>
      <c r="Q1618" t="s">
        <v>468</v>
      </c>
      <c r="R1618" s="185">
        <v>42793.633269230799</v>
      </c>
      <c r="S1618" s="185">
        <v>171174.53307692299</v>
      </c>
      <c r="T1618" s="186">
        <v>1</v>
      </c>
    </row>
    <row r="1619" spans="1:20" x14ac:dyDescent="0.25">
      <c r="A1619" s="198"/>
      <c r="B1619">
        <v>0</v>
      </c>
      <c r="C1619">
        <v>553595617</v>
      </c>
      <c r="D1619">
        <v>1099050121</v>
      </c>
      <c r="E1619">
        <v>1101763825</v>
      </c>
      <c r="F1619">
        <v>1109904937</v>
      </c>
      <c r="G1619" t="s">
        <v>287</v>
      </c>
      <c r="H1619" t="s">
        <v>528</v>
      </c>
      <c r="I1619" t="s">
        <v>392</v>
      </c>
      <c r="J1619" t="s">
        <v>120</v>
      </c>
      <c r="K1619" t="s">
        <v>27</v>
      </c>
      <c r="L1619" t="s">
        <v>120</v>
      </c>
      <c r="M1619" t="s">
        <v>196</v>
      </c>
      <c r="N1619" t="s">
        <v>197</v>
      </c>
      <c r="O1619" s="199" t="s">
        <v>518</v>
      </c>
      <c r="P1619" t="s">
        <v>73</v>
      </c>
      <c r="Q1619" t="s">
        <v>477</v>
      </c>
      <c r="R1619" s="185">
        <v>3905.6965769230801</v>
      </c>
      <c r="S1619" s="185">
        <v>78113.931538461504</v>
      </c>
      <c r="T1619" s="186">
        <v>2</v>
      </c>
    </row>
    <row r="1620" spans="1:20" x14ac:dyDescent="0.25">
      <c r="A1620" s="198"/>
      <c r="B1620">
        <v>0</v>
      </c>
      <c r="C1620">
        <v>553595617</v>
      </c>
      <c r="D1620">
        <v>1099050121</v>
      </c>
      <c r="E1620">
        <v>1101763825</v>
      </c>
      <c r="F1620">
        <v>1109904937</v>
      </c>
      <c r="G1620" t="s">
        <v>287</v>
      </c>
      <c r="H1620" t="s">
        <v>528</v>
      </c>
      <c r="I1620" t="s">
        <v>392</v>
      </c>
      <c r="J1620" t="s">
        <v>120</v>
      </c>
      <c r="K1620" t="s">
        <v>27</v>
      </c>
      <c r="L1620" t="s">
        <v>120</v>
      </c>
      <c r="M1620" t="s">
        <v>196</v>
      </c>
      <c r="N1620" t="s">
        <v>197</v>
      </c>
      <c r="O1620" s="199" t="s">
        <v>518</v>
      </c>
      <c r="P1620" t="s">
        <v>73</v>
      </c>
      <c r="Q1620" t="s">
        <v>474</v>
      </c>
      <c r="R1620" s="185">
        <v>3858.9676153846099</v>
      </c>
      <c r="S1620" s="185">
        <v>64316.126923076903</v>
      </c>
      <c r="T1620" s="186">
        <v>1</v>
      </c>
    </row>
    <row r="1621" spans="1:20" x14ac:dyDescent="0.25">
      <c r="A1621" s="198"/>
      <c r="B1621">
        <v>0</v>
      </c>
      <c r="C1621">
        <v>553595617</v>
      </c>
      <c r="D1621">
        <v>1099050121</v>
      </c>
      <c r="E1621">
        <v>1101763825</v>
      </c>
      <c r="F1621">
        <v>1109904937</v>
      </c>
      <c r="G1621" t="s">
        <v>287</v>
      </c>
      <c r="H1621" t="s">
        <v>528</v>
      </c>
      <c r="I1621" t="s">
        <v>392</v>
      </c>
      <c r="J1621" t="s">
        <v>120</v>
      </c>
      <c r="K1621" t="s">
        <v>27</v>
      </c>
      <c r="L1621" t="s">
        <v>120</v>
      </c>
      <c r="M1621" t="s">
        <v>196</v>
      </c>
      <c r="N1621" t="s">
        <v>197</v>
      </c>
      <c r="O1621" s="199" t="s">
        <v>518</v>
      </c>
      <c r="P1621" t="s">
        <v>73</v>
      </c>
      <c r="Q1621" t="s">
        <v>475</v>
      </c>
      <c r="R1621" s="185">
        <v>8731.1510307692297</v>
      </c>
      <c r="S1621" s="185">
        <v>97012.789230769195</v>
      </c>
      <c r="T1621" s="186">
        <v>1</v>
      </c>
    </row>
    <row r="1622" spans="1:20" x14ac:dyDescent="0.25">
      <c r="A1622" s="198"/>
      <c r="B1622">
        <v>0</v>
      </c>
      <c r="C1622">
        <v>553595617</v>
      </c>
      <c r="D1622">
        <v>1099050121</v>
      </c>
      <c r="E1622">
        <v>1101763825</v>
      </c>
      <c r="F1622">
        <v>1109904937</v>
      </c>
      <c r="G1622" t="s">
        <v>287</v>
      </c>
      <c r="H1622" t="s">
        <v>528</v>
      </c>
      <c r="I1622" t="s">
        <v>392</v>
      </c>
      <c r="J1622" t="s">
        <v>120</v>
      </c>
      <c r="K1622" t="s">
        <v>27</v>
      </c>
      <c r="L1622" t="s">
        <v>120</v>
      </c>
      <c r="M1622" t="s">
        <v>196</v>
      </c>
      <c r="N1622" t="s">
        <v>197</v>
      </c>
      <c r="O1622" s="199" t="s">
        <v>518</v>
      </c>
      <c r="P1622" t="s">
        <v>73</v>
      </c>
      <c r="Q1622" t="s">
        <v>465</v>
      </c>
      <c r="R1622" s="185">
        <v>27681.459153846099</v>
      </c>
      <c r="S1622" s="185">
        <v>276814.59153846197</v>
      </c>
      <c r="T1622" s="186">
        <v>3</v>
      </c>
    </row>
    <row r="1623" spans="1:20" x14ac:dyDescent="0.25">
      <c r="A1623" s="198"/>
      <c r="B1623">
        <v>0</v>
      </c>
      <c r="C1623">
        <v>553595617</v>
      </c>
      <c r="D1623">
        <v>1099050121</v>
      </c>
      <c r="E1623">
        <v>1101763825</v>
      </c>
      <c r="F1623">
        <v>1109904937</v>
      </c>
      <c r="G1623" t="s">
        <v>287</v>
      </c>
      <c r="H1623" t="s">
        <v>528</v>
      </c>
      <c r="I1623" t="s">
        <v>392</v>
      </c>
      <c r="J1623" t="s">
        <v>120</v>
      </c>
      <c r="K1623" t="s">
        <v>27</v>
      </c>
      <c r="L1623" t="s">
        <v>120</v>
      </c>
      <c r="M1623" t="s">
        <v>196</v>
      </c>
      <c r="N1623" t="s">
        <v>197</v>
      </c>
      <c r="O1623" s="199" t="s">
        <v>518</v>
      </c>
      <c r="P1623" t="s">
        <v>73</v>
      </c>
      <c r="Q1623" t="s">
        <v>466</v>
      </c>
      <c r="R1623" s="185">
        <v>16422.646499999999</v>
      </c>
      <c r="S1623" s="185">
        <v>109484.31</v>
      </c>
      <c r="T1623" s="186">
        <v>1</v>
      </c>
    </row>
    <row r="1624" spans="1:20" x14ac:dyDescent="0.25">
      <c r="A1624" s="198"/>
      <c r="B1624">
        <v>0</v>
      </c>
      <c r="C1624">
        <v>553595617</v>
      </c>
      <c r="D1624">
        <v>1099050121</v>
      </c>
      <c r="E1624">
        <v>1101763825</v>
      </c>
      <c r="F1624">
        <v>1109904937</v>
      </c>
      <c r="G1624" t="s">
        <v>287</v>
      </c>
      <c r="H1624" t="s">
        <v>528</v>
      </c>
      <c r="I1624" t="s">
        <v>392</v>
      </c>
      <c r="J1624" t="s">
        <v>120</v>
      </c>
      <c r="K1624" t="s">
        <v>27</v>
      </c>
      <c r="L1624" t="s">
        <v>120</v>
      </c>
      <c r="M1624" t="s">
        <v>196</v>
      </c>
      <c r="N1624" t="s">
        <v>197</v>
      </c>
      <c r="O1624" s="199" t="s">
        <v>518</v>
      </c>
      <c r="P1624" t="s">
        <v>73</v>
      </c>
      <c r="Q1624" t="s">
        <v>478</v>
      </c>
      <c r="R1624" s="185">
        <v>59093.661461538599</v>
      </c>
      <c r="S1624" s="185">
        <v>196978.871538462</v>
      </c>
      <c r="T1624" s="186">
        <v>1</v>
      </c>
    </row>
    <row r="1625" spans="1:20" x14ac:dyDescent="0.25">
      <c r="A1625" s="198"/>
      <c r="B1625">
        <v>0</v>
      </c>
      <c r="C1625">
        <v>553595617</v>
      </c>
      <c r="D1625">
        <v>1099050121</v>
      </c>
      <c r="E1625">
        <v>1101763825</v>
      </c>
      <c r="F1625">
        <v>1115332345</v>
      </c>
      <c r="G1625" t="s">
        <v>287</v>
      </c>
      <c r="H1625" t="s">
        <v>528</v>
      </c>
      <c r="I1625" t="s">
        <v>392</v>
      </c>
      <c r="J1625" t="s">
        <v>120</v>
      </c>
      <c r="K1625" t="s">
        <v>27</v>
      </c>
      <c r="L1625" t="s">
        <v>120</v>
      </c>
      <c r="M1625" t="s">
        <v>198</v>
      </c>
      <c r="N1625" t="s">
        <v>605</v>
      </c>
      <c r="O1625" s="199" t="s">
        <v>518</v>
      </c>
      <c r="P1625" t="s">
        <v>73</v>
      </c>
      <c r="Q1625" t="s">
        <v>472</v>
      </c>
      <c r="R1625" s="185">
        <v>316379.22810000001</v>
      </c>
      <c r="S1625" s="185">
        <v>10545974.27</v>
      </c>
      <c r="T1625" s="186">
        <v>100</v>
      </c>
    </row>
    <row r="1626" spans="1:20" x14ac:dyDescent="0.25">
      <c r="A1626" s="198"/>
      <c r="B1626">
        <v>0</v>
      </c>
      <c r="C1626">
        <v>553595617</v>
      </c>
      <c r="D1626">
        <v>1099050121</v>
      </c>
      <c r="E1626">
        <v>1101763825</v>
      </c>
      <c r="F1626">
        <v>1115332345</v>
      </c>
      <c r="G1626" t="s">
        <v>287</v>
      </c>
      <c r="H1626" t="s">
        <v>528</v>
      </c>
      <c r="I1626" t="s">
        <v>392</v>
      </c>
      <c r="J1626" t="s">
        <v>120</v>
      </c>
      <c r="K1626" t="s">
        <v>27</v>
      </c>
      <c r="L1626" t="s">
        <v>120</v>
      </c>
      <c r="M1626" t="s">
        <v>198</v>
      </c>
      <c r="N1626" t="s">
        <v>605</v>
      </c>
      <c r="O1626" s="199" t="s">
        <v>518</v>
      </c>
      <c r="P1626" t="s">
        <v>73</v>
      </c>
      <c r="Q1626" t="s">
        <v>477</v>
      </c>
      <c r="R1626" s="185">
        <v>7243.9588846153902</v>
      </c>
      <c r="S1626" s="185">
        <v>144879.177692308</v>
      </c>
      <c r="T1626" s="186">
        <v>4</v>
      </c>
    </row>
    <row r="1627" spans="1:20" x14ac:dyDescent="0.25">
      <c r="A1627" s="198"/>
      <c r="B1627">
        <v>0</v>
      </c>
      <c r="C1627">
        <v>553595617</v>
      </c>
      <c r="D1627">
        <v>1099050121</v>
      </c>
      <c r="E1627">
        <v>1101763825</v>
      </c>
      <c r="F1627">
        <v>1115332345</v>
      </c>
      <c r="G1627" t="s">
        <v>287</v>
      </c>
      <c r="H1627" t="s">
        <v>528</v>
      </c>
      <c r="I1627" t="s">
        <v>392</v>
      </c>
      <c r="J1627" t="s">
        <v>120</v>
      </c>
      <c r="K1627" t="s">
        <v>27</v>
      </c>
      <c r="L1627" t="s">
        <v>120</v>
      </c>
      <c r="M1627" t="s">
        <v>198</v>
      </c>
      <c r="N1627" t="s">
        <v>605</v>
      </c>
      <c r="O1627" s="199" t="s">
        <v>518</v>
      </c>
      <c r="P1627" t="s">
        <v>73</v>
      </c>
      <c r="Q1627" t="s">
        <v>473</v>
      </c>
      <c r="R1627" s="185">
        <v>7293.12253846154</v>
      </c>
      <c r="S1627" s="185">
        <v>145862.45076923101</v>
      </c>
      <c r="T1627" s="186">
        <v>3</v>
      </c>
    </row>
    <row r="1628" spans="1:20" x14ac:dyDescent="0.25">
      <c r="A1628" s="198"/>
      <c r="B1628">
        <v>0</v>
      </c>
      <c r="C1628">
        <v>553595617</v>
      </c>
      <c r="D1628">
        <v>1099050121</v>
      </c>
      <c r="E1628">
        <v>1101763825</v>
      </c>
      <c r="F1628">
        <v>1115332345</v>
      </c>
      <c r="G1628" t="s">
        <v>287</v>
      </c>
      <c r="H1628" t="s">
        <v>528</v>
      </c>
      <c r="I1628" t="s">
        <v>392</v>
      </c>
      <c r="J1628" t="s">
        <v>120</v>
      </c>
      <c r="K1628" t="s">
        <v>27</v>
      </c>
      <c r="L1628" t="s">
        <v>120</v>
      </c>
      <c r="M1628" t="s">
        <v>198</v>
      </c>
      <c r="N1628" t="s">
        <v>605</v>
      </c>
      <c r="O1628" s="199" t="s">
        <v>518</v>
      </c>
      <c r="P1628" t="s">
        <v>73</v>
      </c>
      <c r="Q1628" t="s">
        <v>474</v>
      </c>
      <c r="R1628" s="185">
        <v>30333.077676923102</v>
      </c>
      <c r="S1628" s="185">
        <v>505551.29461538501</v>
      </c>
      <c r="T1628" s="186">
        <v>10</v>
      </c>
    </row>
    <row r="1629" spans="1:20" x14ac:dyDescent="0.25">
      <c r="A1629" s="198"/>
      <c r="B1629">
        <v>0</v>
      </c>
      <c r="C1629">
        <v>553595617</v>
      </c>
      <c r="D1629">
        <v>1099050121</v>
      </c>
      <c r="E1629">
        <v>1101763825</v>
      </c>
      <c r="F1629">
        <v>1115332345</v>
      </c>
      <c r="G1629" t="s">
        <v>287</v>
      </c>
      <c r="H1629" t="s">
        <v>528</v>
      </c>
      <c r="I1629" t="s">
        <v>392</v>
      </c>
      <c r="J1629" t="s">
        <v>120</v>
      </c>
      <c r="K1629" t="s">
        <v>27</v>
      </c>
      <c r="L1629" t="s">
        <v>120</v>
      </c>
      <c r="M1629" t="s">
        <v>198</v>
      </c>
      <c r="N1629" t="s">
        <v>605</v>
      </c>
      <c r="O1629" s="199" t="s">
        <v>518</v>
      </c>
      <c r="P1629" t="s">
        <v>73</v>
      </c>
      <c r="Q1629" t="s">
        <v>471</v>
      </c>
      <c r="R1629" s="185">
        <v>69540.798092307596</v>
      </c>
      <c r="S1629" s="185">
        <v>869259.97615384602</v>
      </c>
      <c r="T1629" s="186">
        <v>13</v>
      </c>
    </row>
    <row r="1630" spans="1:20" x14ac:dyDescent="0.25">
      <c r="A1630" s="198"/>
      <c r="B1630">
        <v>0</v>
      </c>
      <c r="C1630">
        <v>553595617</v>
      </c>
      <c r="D1630">
        <v>1099050121</v>
      </c>
      <c r="E1630">
        <v>1101763825</v>
      </c>
      <c r="F1630">
        <v>1115332345</v>
      </c>
      <c r="G1630" t="s">
        <v>287</v>
      </c>
      <c r="H1630" t="s">
        <v>528</v>
      </c>
      <c r="I1630" t="s">
        <v>392</v>
      </c>
      <c r="J1630" t="s">
        <v>120</v>
      </c>
      <c r="K1630" t="s">
        <v>27</v>
      </c>
      <c r="L1630" t="s">
        <v>120</v>
      </c>
      <c r="M1630" t="s">
        <v>198</v>
      </c>
      <c r="N1630" t="s">
        <v>605</v>
      </c>
      <c r="O1630" s="199" t="s">
        <v>518</v>
      </c>
      <c r="P1630" t="s">
        <v>73</v>
      </c>
      <c r="Q1630" t="s">
        <v>475</v>
      </c>
      <c r="R1630" s="185">
        <v>156338.671735385</v>
      </c>
      <c r="S1630" s="185">
        <v>1737096.35261539</v>
      </c>
      <c r="T1630" s="186">
        <v>22</v>
      </c>
    </row>
    <row r="1631" spans="1:20" x14ac:dyDescent="0.25">
      <c r="A1631" s="198"/>
      <c r="B1631">
        <v>0</v>
      </c>
      <c r="C1631">
        <v>553595617</v>
      </c>
      <c r="D1631">
        <v>1099050121</v>
      </c>
      <c r="E1631">
        <v>1101763825</v>
      </c>
      <c r="F1631">
        <v>1115332345</v>
      </c>
      <c r="G1631" t="s">
        <v>287</v>
      </c>
      <c r="H1631" t="s">
        <v>528</v>
      </c>
      <c r="I1631" t="s">
        <v>392</v>
      </c>
      <c r="J1631" t="s">
        <v>120</v>
      </c>
      <c r="K1631" t="s">
        <v>27</v>
      </c>
      <c r="L1631" t="s">
        <v>120</v>
      </c>
      <c r="M1631" t="s">
        <v>198</v>
      </c>
      <c r="N1631" t="s">
        <v>605</v>
      </c>
      <c r="O1631" s="199" t="s">
        <v>518</v>
      </c>
      <c r="P1631" t="s">
        <v>73</v>
      </c>
      <c r="Q1631" t="s">
        <v>465</v>
      </c>
      <c r="R1631" s="185">
        <v>465605.45630769199</v>
      </c>
      <c r="S1631" s="185">
        <v>4656054.5630769199</v>
      </c>
      <c r="T1631" s="186">
        <v>39</v>
      </c>
    </row>
    <row r="1632" spans="1:20" x14ac:dyDescent="0.25">
      <c r="A1632" s="198"/>
      <c r="B1632">
        <v>0</v>
      </c>
      <c r="C1632">
        <v>553595617</v>
      </c>
      <c r="D1632">
        <v>1099050121</v>
      </c>
      <c r="E1632">
        <v>1101763825</v>
      </c>
      <c r="F1632">
        <v>1115332345</v>
      </c>
      <c r="G1632" t="s">
        <v>287</v>
      </c>
      <c r="H1632" t="s">
        <v>528</v>
      </c>
      <c r="I1632" t="s">
        <v>392</v>
      </c>
      <c r="J1632" t="s">
        <v>120</v>
      </c>
      <c r="K1632" t="s">
        <v>27</v>
      </c>
      <c r="L1632" t="s">
        <v>120</v>
      </c>
      <c r="M1632" t="s">
        <v>198</v>
      </c>
      <c r="N1632" t="s">
        <v>605</v>
      </c>
      <c r="O1632" s="199" t="s">
        <v>518</v>
      </c>
      <c r="P1632" t="s">
        <v>73</v>
      </c>
      <c r="Q1632" t="s">
        <v>476</v>
      </c>
      <c r="R1632" s="185">
        <v>125202.299769231</v>
      </c>
      <c r="S1632" s="185">
        <v>1252022.99769231</v>
      </c>
      <c r="T1632" s="186">
        <v>11</v>
      </c>
    </row>
    <row r="1633" spans="1:20" x14ac:dyDescent="0.25">
      <c r="A1633" s="198"/>
      <c r="B1633">
        <v>0</v>
      </c>
      <c r="C1633">
        <v>553595617</v>
      </c>
      <c r="D1633">
        <v>1099050121</v>
      </c>
      <c r="E1633">
        <v>1101763825</v>
      </c>
      <c r="F1633">
        <v>1115332345</v>
      </c>
      <c r="G1633" t="s">
        <v>287</v>
      </c>
      <c r="H1633" t="s">
        <v>528</v>
      </c>
      <c r="I1633" t="s">
        <v>392</v>
      </c>
      <c r="J1633" t="s">
        <v>120</v>
      </c>
      <c r="K1633" t="s">
        <v>27</v>
      </c>
      <c r="L1633" t="s">
        <v>120</v>
      </c>
      <c r="M1633" t="s">
        <v>198</v>
      </c>
      <c r="N1633" t="s">
        <v>605</v>
      </c>
      <c r="O1633" s="199" t="s">
        <v>518</v>
      </c>
      <c r="P1633" t="s">
        <v>73</v>
      </c>
      <c r="Q1633" t="s">
        <v>466</v>
      </c>
      <c r="R1633" s="185">
        <v>34640.694923076902</v>
      </c>
      <c r="S1633" s="185">
        <v>230937.96615384601</v>
      </c>
      <c r="T1633" s="186">
        <v>2</v>
      </c>
    </row>
    <row r="1634" spans="1:20" x14ac:dyDescent="0.25">
      <c r="A1634" s="198"/>
      <c r="B1634">
        <v>0</v>
      </c>
      <c r="C1634">
        <v>553595617</v>
      </c>
      <c r="D1634">
        <v>1099050121</v>
      </c>
      <c r="E1634">
        <v>1101763825</v>
      </c>
      <c r="F1634">
        <v>1115332345</v>
      </c>
      <c r="G1634" t="s">
        <v>287</v>
      </c>
      <c r="H1634" t="s">
        <v>528</v>
      </c>
      <c r="I1634" t="s">
        <v>392</v>
      </c>
      <c r="J1634" t="s">
        <v>120</v>
      </c>
      <c r="K1634" t="s">
        <v>27</v>
      </c>
      <c r="L1634" t="s">
        <v>120</v>
      </c>
      <c r="M1634" t="s">
        <v>198</v>
      </c>
      <c r="N1634" t="s">
        <v>605</v>
      </c>
      <c r="O1634" s="199" t="s">
        <v>518</v>
      </c>
      <c r="P1634" t="s">
        <v>73</v>
      </c>
      <c r="Q1634" t="s">
        <v>467</v>
      </c>
      <c r="R1634" s="185">
        <v>181051.79199999999</v>
      </c>
      <c r="S1634" s="185">
        <v>905258.96</v>
      </c>
      <c r="T1634" s="186">
        <v>7</v>
      </c>
    </row>
    <row r="1635" spans="1:20" x14ac:dyDescent="0.25">
      <c r="A1635" s="198"/>
      <c r="B1635">
        <v>0</v>
      </c>
      <c r="C1635">
        <v>553595617</v>
      </c>
      <c r="D1635">
        <v>1099050121</v>
      </c>
      <c r="E1635">
        <v>1101763825</v>
      </c>
      <c r="F1635">
        <v>1115332345</v>
      </c>
      <c r="G1635" t="s">
        <v>287</v>
      </c>
      <c r="H1635" t="s">
        <v>528</v>
      </c>
      <c r="I1635" t="s">
        <v>392</v>
      </c>
      <c r="J1635" t="s">
        <v>120</v>
      </c>
      <c r="K1635" t="s">
        <v>27</v>
      </c>
      <c r="L1635" t="s">
        <v>120</v>
      </c>
      <c r="M1635" t="s">
        <v>198</v>
      </c>
      <c r="N1635" t="s">
        <v>605</v>
      </c>
      <c r="O1635" s="199" t="s">
        <v>518</v>
      </c>
      <c r="P1635" t="s">
        <v>73</v>
      </c>
      <c r="Q1635" t="s">
        <v>468</v>
      </c>
      <c r="R1635" s="185">
        <v>40561.821538461503</v>
      </c>
      <c r="S1635" s="185">
        <v>162247.28615384601</v>
      </c>
      <c r="T1635" s="186">
        <v>1</v>
      </c>
    </row>
    <row r="1636" spans="1:20" x14ac:dyDescent="0.25">
      <c r="A1636" s="198"/>
      <c r="B1636">
        <v>0</v>
      </c>
      <c r="C1636">
        <v>553595617</v>
      </c>
      <c r="D1636">
        <v>1099050121</v>
      </c>
      <c r="E1636">
        <v>1101763825</v>
      </c>
      <c r="F1636">
        <v>1115332345</v>
      </c>
      <c r="G1636" t="s">
        <v>287</v>
      </c>
      <c r="H1636" t="s">
        <v>528</v>
      </c>
      <c r="I1636" t="s">
        <v>392</v>
      </c>
      <c r="J1636" t="s">
        <v>120</v>
      </c>
      <c r="K1636" t="s">
        <v>27</v>
      </c>
      <c r="L1636" t="s">
        <v>120</v>
      </c>
      <c r="M1636" t="s">
        <v>198</v>
      </c>
      <c r="N1636" t="s">
        <v>605</v>
      </c>
      <c r="O1636" s="199" t="s">
        <v>518</v>
      </c>
      <c r="P1636" t="s">
        <v>73</v>
      </c>
      <c r="Q1636" t="s">
        <v>478</v>
      </c>
      <c r="R1636" s="185">
        <v>65629.439769230696</v>
      </c>
      <c r="S1636" s="185">
        <v>218764.79923076899</v>
      </c>
      <c r="T1636" s="186">
        <v>1</v>
      </c>
    </row>
    <row r="1637" spans="1:20" x14ac:dyDescent="0.25">
      <c r="A1637" s="198"/>
      <c r="B1637">
        <v>0</v>
      </c>
      <c r="C1637">
        <v>1150610497</v>
      </c>
      <c r="D1637">
        <v>1150610497</v>
      </c>
      <c r="E1637">
        <v>1150610497</v>
      </c>
      <c r="F1637">
        <v>1150610497</v>
      </c>
      <c r="G1637" t="s">
        <v>115</v>
      </c>
      <c r="H1637" t="s">
        <v>141</v>
      </c>
      <c r="I1637"/>
      <c r="J1637"/>
      <c r="K1637"/>
      <c r="L1637"/>
      <c r="M1637"/>
      <c r="N1637"/>
      <c r="O1637" s="199" t="s">
        <v>4</v>
      </c>
      <c r="P1637" t="s">
        <v>65</v>
      </c>
      <c r="Q1637" t="s">
        <v>471</v>
      </c>
      <c r="R1637" s="185">
        <v>6095.4121846154003</v>
      </c>
      <c r="S1637" s="185">
        <v>76192.652307692304</v>
      </c>
      <c r="T1637" s="186">
        <v>2</v>
      </c>
    </row>
    <row r="1638" spans="1:20" x14ac:dyDescent="0.25">
      <c r="A1638" s="198"/>
      <c r="B1638">
        <v>0</v>
      </c>
      <c r="C1638">
        <v>1150610497</v>
      </c>
      <c r="D1638">
        <v>1150610497</v>
      </c>
      <c r="E1638">
        <v>1150610497</v>
      </c>
      <c r="F1638">
        <v>1150610497</v>
      </c>
      <c r="G1638" t="s">
        <v>115</v>
      </c>
      <c r="H1638" t="s">
        <v>141</v>
      </c>
      <c r="I1638"/>
      <c r="J1638"/>
      <c r="K1638"/>
      <c r="L1638"/>
      <c r="M1638"/>
      <c r="N1638"/>
      <c r="O1638" s="199" t="s">
        <v>4</v>
      </c>
      <c r="P1638" t="s">
        <v>65</v>
      </c>
      <c r="Q1638" t="s">
        <v>475</v>
      </c>
      <c r="R1638" s="185">
        <v>10722.622776923101</v>
      </c>
      <c r="S1638" s="185">
        <v>119140.25307692301</v>
      </c>
      <c r="T1638" s="186">
        <v>2</v>
      </c>
    </row>
    <row r="1639" spans="1:20" x14ac:dyDescent="0.25">
      <c r="A1639" s="198"/>
      <c r="B1639">
        <v>0</v>
      </c>
      <c r="C1639">
        <v>1150610497</v>
      </c>
      <c r="D1639">
        <v>1150610497</v>
      </c>
      <c r="E1639">
        <v>1150610497</v>
      </c>
      <c r="F1639">
        <v>1150610497</v>
      </c>
      <c r="G1639" t="s">
        <v>115</v>
      </c>
      <c r="H1639" t="s">
        <v>141</v>
      </c>
      <c r="I1639"/>
      <c r="J1639"/>
      <c r="K1639"/>
      <c r="L1639"/>
      <c r="M1639"/>
      <c r="N1639"/>
      <c r="O1639" s="199" t="s">
        <v>4</v>
      </c>
      <c r="P1639" t="s">
        <v>65</v>
      </c>
      <c r="Q1639" t="s">
        <v>465</v>
      </c>
      <c r="R1639" s="185">
        <v>9207.2417692307699</v>
      </c>
      <c r="S1639" s="185">
        <v>92072.417692307703</v>
      </c>
      <c r="T1639" s="186">
        <v>1</v>
      </c>
    </row>
    <row r="1640" spans="1:20" x14ac:dyDescent="0.25">
      <c r="A1640" s="198"/>
      <c r="B1640">
        <v>0</v>
      </c>
      <c r="C1640">
        <v>1150610497</v>
      </c>
      <c r="D1640">
        <v>1150610497</v>
      </c>
      <c r="E1640">
        <v>1150610497</v>
      </c>
      <c r="F1640">
        <v>1150610497</v>
      </c>
      <c r="G1640" t="s">
        <v>115</v>
      </c>
      <c r="H1640" t="s">
        <v>141</v>
      </c>
      <c r="I1640"/>
      <c r="J1640"/>
      <c r="K1640"/>
      <c r="L1640"/>
      <c r="M1640"/>
      <c r="N1640"/>
      <c r="O1640" s="199" t="s">
        <v>4</v>
      </c>
      <c r="P1640" t="s">
        <v>65</v>
      </c>
      <c r="Q1640" t="s">
        <v>476</v>
      </c>
      <c r="R1640" s="185">
        <v>8930.9940000000006</v>
      </c>
      <c r="S1640" s="185">
        <v>89309.94</v>
      </c>
      <c r="T1640" s="186">
        <v>1</v>
      </c>
    </row>
    <row r="1641" spans="1:20" x14ac:dyDescent="0.25">
      <c r="A1641" s="198"/>
      <c r="B1641">
        <v>0</v>
      </c>
      <c r="C1641">
        <v>1150610497</v>
      </c>
      <c r="D1641">
        <v>1150610497</v>
      </c>
      <c r="E1641">
        <v>1150610497</v>
      </c>
      <c r="F1641">
        <v>1150610497</v>
      </c>
      <c r="G1641" t="s">
        <v>115</v>
      </c>
      <c r="H1641" t="s">
        <v>141</v>
      </c>
      <c r="I1641"/>
      <c r="J1641"/>
      <c r="K1641"/>
      <c r="L1641"/>
      <c r="M1641"/>
      <c r="N1641"/>
      <c r="O1641" s="199" t="s">
        <v>4</v>
      </c>
      <c r="P1641" t="s">
        <v>65</v>
      </c>
      <c r="Q1641" t="s">
        <v>466</v>
      </c>
      <c r="R1641" s="185">
        <v>66744.085038461402</v>
      </c>
      <c r="S1641" s="185">
        <v>444960.56692307699</v>
      </c>
      <c r="T1641" s="186">
        <v>4</v>
      </c>
    </row>
    <row r="1642" spans="1:20" x14ac:dyDescent="0.25">
      <c r="A1642" s="198"/>
      <c r="B1642">
        <v>0</v>
      </c>
      <c r="C1642">
        <v>1150610497</v>
      </c>
      <c r="D1642">
        <v>1153324201</v>
      </c>
      <c r="E1642">
        <v>1153324201</v>
      </c>
      <c r="F1642">
        <v>1153324201</v>
      </c>
      <c r="G1642" t="s">
        <v>115</v>
      </c>
      <c r="H1642" t="s">
        <v>141</v>
      </c>
      <c r="I1642" t="s">
        <v>44</v>
      </c>
      <c r="J1642" t="s">
        <v>253</v>
      </c>
      <c r="K1642"/>
      <c r="L1642"/>
      <c r="M1642"/>
      <c r="N1642"/>
      <c r="O1642" s="199" t="s">
        <v>4</v>
      </c>
      <c r="P1642" t="s">
        <v>65</v>
      </c>
      <c r="Q1642" t="s">
        <v>474</v>
      </c>
      <c r="R1642" s="185">
        <v>3979.2975230769198</v>
      </c>
      <c r="S1642" s="185">
        <v>66321.6253846154</v>
      </c>
      <c r="T1642" s="186">
        <v>1</v>
      </c>
    </row>
    <row r="1643" spans="1:20" x14ac:dyDescent="0.25">
      <c r="A1643" s="198"/>
      <c r="B1643">
        <v>0</v>
      </c>
      <c r="C1643">
        <v>1150610497</v>
      </c>
      <c r="D1643">
        <v>1153324201</v>
      </c>
      <c r="E1643">
        <v>1153324201</v>
      </c>
      <c r="F1643">
        <v>1153324201</v>
      </c>
      <c r="G1643" t="s">
        <v>115</v>
      </c>
      <c r="H1643" t="s">
        <v>141</v>
      </c>
      <c r="I1643" t="s">
        <v>44</v>
      </c>
      <c r="J1643" t="s">
        <v>253</v>
      </c>
      <c r="K1643"/>
      <c r="L1643"/>
      <c r="M1643"/>
      <c r="N1643"/>
      <c r="O1643" s="199" t="s">
        <v>4</v>
      </c>
      <c r="P1643" t="s">
        <v>65</v>
      </c>
      <c r="Q1643" t="s">
        <v>471</v>
      </c>
      <c r="R1643" s="185">
        <v>5539.8072615384599</v>
      </c>
      <c r="S1643" s="185">
        <v>69247.590769230796</v>
      </c>
      <c r="T1643" s="186">
        <v>1</v>
      </c>
    </row>
    <row r="1644" spans="1:20" x14ac:dyDescent="0.25">
      <c r="A1644" s="198"/>
      <c r="B1644">
        <v>0</v>
      </c>
      <c r="C1644">
        <v>1150610497</v>
      </c>
      <c r="D1644">
        <v>1153324201</v>
      </c>
      <c r="E1644">
        <v>1153324201</v>
      </c>
      <c r="F1644">
        <v>1153324201</v>
      </c>
      <c r="G1644" t="s">
        <v>115</v>
      </c>
      <c r="H1644" t="s">
        <v>141</v>
      </c>
      <c r="I1644" t="s">
        <v>44</v>
      </c>
      <c r="J1644" t="s">
        <v>253</v>
      </c>
      <c r="K1644"/>
      <c r="L1644"/>
      <c r="M1644"/>
      <c r="N1644"/>
      <c r="O1644" s="199" t="s">
        <v>4</v>
      </c>
      <c r="P1644" t="s">
        <v>65</v>
      </c>
      <c r="Q1644" t="s">
        <v>465</v>
      </c>
      <c r="R1644" s="185">
        <v>117873.078461538</v>
      </c>
      <c r="S1644" s="185">
        <v>1178730.78461538</v>
      </c>
      <c r="T1644" s="186">
        <v>14</v>
      </c>
    </row>
    <row r="1645" spans="1:20" x14ac:dyDescent="0.25">
      <c r="A1645" s="198"/>
      <c r="B1645">
        <v>0</v>
      </c>
      <c r="C1645">
        <v>1150610497</v>
      </c>
      <c r="D1645">
        <v>1153324201</v>
      </c>
      <c r="E1645">
        <v>1153324201</v>
      </c>
      <c r="F1645">
        <v>1153324201</v>
      </c>
      <c r="G1645" t="s">
        <v>115</v>
      </c>
      <c r="H1645" t="s">
        <v>141</v>
      </c>
      <c r="I1645" t="s">
        <v>44</v>
      </c>
      <c r="J1645" t="s">
        <v>253</v>
      </c>
      <c r="K1645"/>
      <c r="L1645"/>
      <c r="M1645"/>
      <c r="N1645"/>
      <c r="O1645" s="199" t="s">
        <v>4</v>
      </c>
      <c r="P1645" t="s">
        <v>65</v>
      </c>
      <c r="Q1645" t="s">
        <v>466</v>
      </c>
      <c r="R1645" s="185">
        <v>129057.851769231</v>
      </c>
      <c r="S1645" s="185">
        <v>860385.67846153805</v>
      </c>
      <c r="T1645" s="186">
        <v>6</v>
      </c>
    </row>
    <row r="1646" spans="1:20" x14ac:dyDescent="0.25">
      <c r="A1646" s="198"/>
      <c r="B1646">
        <v>0</v>
      </c>
      <c r="C1646">
        <v>1150610497</v>
      </c>
      <c r="D1646">
        <v>1153324201</v>
      </c>
      <c r="E1646">
        <v>1153324201</v>
      </c>
      <c r="F1646">
        <v>1153324201</v>
      </c>
      <c r="G1646" t="s">
        <v>115</v>
      </c>
      <c r="H1646" t="s">
        <v>141</v>
      </c>
      <c r="I1646" t="s">
        <v>44</v>
      </c>
      <c r="J1646" t="s">
        <v>253</v>
      </c>
      <c r="K1646"/>
      <c r="L1646"/>
      <c r="M1646"/>
      <c r="N1646"/>
      <c r="O1646" s="199" t="s">
        <v>4</v>
      </c>
      <c r="P1646" t="s">
        <v>65</v>
      </c>
      <c r="Q1646" t="s">
        <v>468</v>
      </c>
      <c r="R1646" s="185">
        <v>51512.921346153802</v>
      </c>
      <c r="S1646" s="185">
        <v>206051.685384615</v>
      </c>
      <c r="T1646" s="186">
        <v>1</v>
      </c>
    </row>
    <row r="1647" spans="1:20" x14ac:dyDescent="0.25">
      <c r="A1647" s="198"/>
      <c r="B1647">
        <v>0</v>
      </c>
      <c r="C1647">
        <v>1150610497</v>
      </c>
      <c r="D1647">
        <v>1153324201</v>
      </c>
      <c r="E1647">
        <v>1156037905</v>
      </c>
      <c r="F1647">
        <v>1156037905</v>
      </c>
      <c r="G1647" t="s">
        <v>115</v>
      </c>
      <c r="H1647" t="s">
        <v>141</v>
      </c>
      <c r="I1647" t="s">
        <v>44</v>
      </c>
      <c r="J1647" t="s">
        <v>253</v>
      </c>
      <c r="K1647" t="s">
        <v>254</v>
      </c>
      <c r="L1647" t="s">
        <v>255</v>
      </c>
      <c r="M1647"/>
      <c r="N1647"/>
      <c r="O1647" s="199" t="s">
        <v>4</v>
      </c>
      <c r="P1647" t="s">
        <v>65</v>
      </c>
      <c r="Q1647" t="s">
        <v>472</v>
      </c>
      <c r="R1647" s="185">
        <v>31596.984</v>
      </c>
      <c r="S1647" s="185">
        <v>631939.68000000005</v>
      </c>
      <c r="T1647" s="186">
        <v>5</v>
      </c>
    </row>
    <row r="1648" spans="1:20" x14ac:dyDescent="0.25">
      <c r="A1648" s="198"/>
      <c r="B1648">
        <v>0</v>
      </c>
      <c r="C1648">
        <v>1150610497</v>
      </c>
      <c r="D1648">
        <v>1153324201</v>
      </c>
      <c r="E1648">
        <v>1156037905</v>
      </c>
      <c r="F1648">
        <v>1156037905</v>
      </c>
      <c r="G1648" t="s">
        <v>115</v>
      </c>
      <c r="H1648" t="s">
        <v>141</v>
      </c>
      <c r="I1648" t="s">
        <v>44</v>
      </c>
      <c r="J1648" t="s">
        <v>253</v>
      </c>
      <c r="K1648" t="s">
        <v>254</v>
      </c>
      <c r="L1648" t="s">
        <v>255</v>
      </c>
      <c r="M1648"/>
      <c r="N1648"/>
      <c r="O1648" s="199" t="s">
        <v>4</v>
      </c>
      <c r="P1648" t="s">
        <v>65</v>
      </c>
      <c r="Q1648" t="s">
        <v>476</v>
      </c>
      <c r="R1648" s="185">
        <v>16374.7771538461</v>
      </c>
      <c r="S1648" s="185">
        <v>163747.771538462</v>
      </c>
      <c r="T1648" s="186">
        <v>2</v>
      </c>
    </row>
    <row r="1649" spans="1:20" x14ac:dyDescent="0.25">
      <c r="A1649" s="198"/>
      <c r="B1649">
        <v>0</v>
      </c>
      <c r="C1649">
        <v>1150610497</v>
      </c>
      <c r="D1649">
        <v>1153324201</v>
      </c>
      <c r="E1649">
        <v>1156037905</v>
      </c>
      <c r="F1649">
        <v>1156037905</v>
      </c>
      <c r="G1649" t="s">
        <v>115</v>
      </c>
      <c r="H1649" t="s">
        <v>141</v>
      </c>
      <c r="I1649" t="s">
        <v>44</v>
      </c>
      <c r="J1649" t="s">
        <v>253</v>
      </c>
      <c r="K1649" t="s">
        <v>254</v>
      </c>
      <c r="L1649" t="s">
        <v>255</v>
      </c>
      <c r="M1649"/>
      <c r="N1649"/>
      <c r="O1649" s="199" t="s">
        <v>4</v>
      </c>
      <c r="P1649" t="s">
        <v>65</v>
      </c>
      <c r="Q1649" t="s">
        <v>466</v>
      </c>
      <c r="R1649" s="185">
        <v>188395.04676922999</v>
      </c>
      <c r="S1649" s="185">
        <v>1255966.9784615401</v>
      </c>
      <c r="T1649" s="186">
        <v>10</v>
      </c>
    </row>
    <row r="1650" spans="1:20" x14ac:dyDescent="0.25">
      <c r="A1650" s="198"/>
      <c r="B1650">
        <v>0</v>
      </c>
      <c r="C1650">
        <v>1150610497</v>
      </c>
      <c r="D1650">
        <v>1153324201</v>
      </c>
      <c r="E1650">
        <v>1156037905</v>
      </c>
      <c r="F1650">
        <v>1156037905</v>
      </c>
      <c r="G1650" t="s">
        <v>115</v>
      </c>
      <c r="H1650" t="s">
        <v>141</v>
      </c>
      <c r="I1650" t="s">
        <v>44</v>
      </c>
      <c r="J1650" t="s">
        <v>253</v>
      </c>
      <c r="K1650" t="s">
        <v>254</v>
      </c>
      <c r="L1650" t="s">
        <v>255</v>
      </c>
      <c r="M1650"/>
      <c r="N1650"/>
      <c r="O1650" s="199" t="s">
        <v>4</v>
      </c>
      <c r="P1650" t="s">
        <v>65</v>
      </c>
      <c r="Q1650" t="s">
        <v>467</v>
      </c>
      <c r="R1650" s="185">
        <v>18761.743999999999</v>
      </c>
      <c r="S1650" s="185">
        <v>93808.72</v>
      </c>
      <c r="T1650" s="186">
        <v>1</v>
      </c>
    </row>
    <row r="1651" spans="1:20" x14ac:dyDescent="0.25">
      <c r="A1651" s="198"/>
      <c r="B1651">
        <v>0</v>
      </c>
      <c r="C1651">
        <v>1150610497</v>
      </c>
      <c r="D1651">
        <v>1153324201</v>
      </c>
      <c r="E1651">
        <v>1156037905</v>
      </c>
      <c r="F1651">
        <v>1156037905</v>
      </c>
      <c r="G1651" t="s">
        <v>115</v>
      </c>
      <c r="H1651" t="s">
        <v>141</v>
      </c>
      <c r="I1651" t="s">
        <v>44</v>
      </c>
      <c r="J1651" t="s">
        <v>253</v>
      </c>
      <c r="K1651" t="s">
        <v>254</v>
      </c>
      <c r="L1651" t="s">
        <v>255</v>
      </c>
      <c r="M1651"/>
      <c r="N1651"/>
      <c r="O1651" s="199" t="s">
        <v>4</v>
      </c>
      <c r="P1651" t="s">
        <v>65</v>
      </c>
      <c r="Q1651" t="s">
        <v>478</v>
      </c>
      <c r="R1651" s="185">
        <v>62536.091538461398</v>
      </c>
      <c r="S1651" s="185">
        <v>208453.63846153801</v>
      </c>
      <c r="T1651" s="186">
        <v>1</v>
      </c>
    </row>
    <row r="1652" spans="1:20" x14ac:dyDescent="0.25">
      <c r="A1652" s="198"/>
      <c r="B1652">
        <v>0</v>
      </c>
      <c r="C1652">
        <v>1150610497</v>
      </c>
      <c r="D1652">
        <v>1153324201</v>
      </c>
      <c r="E1652">
        <v>1158751609</v>
      </c>
      <c r="F1652">
        <v>1158751609</v>
      </c>
      <c r="G1652" t="s">
        <v>115</v>
      </c>
      <c r="H1652" t="s">
        <v>141</v>
      </c>
      <c r="I1652" t="s">
        <v>44</v>
      </c>
      <c r="J1652" t="s">
        <v>253</v>
      </c>
      <c r="K1652" t="s">
        <v>256</v>
      </c>
      <c r="L1652" t="s">
        <v>257</v>
      </c>
      <c r="M1652"/>
      <c r="N1652"/>
      <c r="O1652" s="199" t="s">
        <v>4</v>
      </c>
      <c r="P1652" t="s">
        <v>65</v>
      </c>
      <c r="Q1652" t="s">
        <v>474</v>
      </c>
      <c r="R1652" s="185">
        <v>12464.0265230769</v>
      </c>
      <c r="S1652" s="185">
        <v>207733.775384615</v>
      </c>
      <c r="T1652" s="186">
        <v>3</v>
      </c>
    </row>
    <row r="1653" spans="1:20" x14ac:dyDescent="0.25">
      <c r="A1653" s="198"/>
      <c r="B1653">
        <v>0</v>
      </c>
      <c r="C1653">
        <v>1150610497</v>
      </c>
      <c r="D1653">
        <v>1153324201</v>
      </c>
      <c r="E1653">
        <v>1158751609</v>
      </c>
      <c r="F1653">
        <v>1158751609</v>
      </c>
      <c r="G1653" t="s">
        <v>115</v>
      </c>
      <c r="H1653" t="s">
        <v>141</v>
      </c>
      <c r="I1653" t="s">
        <v>44</v>
      </c>
      <c r="J1653" t="s">
        <v>253</v>
      </c>
      <c r="K1653" t="s">
        <v>256</v>
      </c>
      <c r="L1653" t="s">
        <v>257</v>
      </c>
      <c r="M1653"/>
      <c r="N1653"/>
      <c r="O1653" s="199" t="s">
        <v>4</v>
      </c>
      <c r="P1653" t="s">
        <v>65</v>
      </c>
      <c r="Q1653" t="s">
        <v>465</v>
      </c>
      <c r="R1653" s="185">
        <v>9136.79738461538</v>
      </c>
      <c r="S1653" s="185">
        <v>91367.973846153807</v>
      </c>
      <c r="T1653" s="186">
        <v>1</v>
      </c>
    </row>
    <row r="1654" spans="1:20" x14ac:dyDescent="0.25">
      <c r="A1654" s="198"/>
      <c r="B1654">
        <v>0</v>
      </c>
      <c r="C1654">
        <v>1150610497</v>
      </c>
      <c r="D1654">
        <v>1153324201</v>
      </c>
      <c r="E1654">
        <v>1158751609</v>
      </c>
      <c r="F1654">
        <v>1158751609</v>
      </c>
      <c r="G1654" t="s">
        <v>115</v>
      </c>
      <c r="H1654" t="s">
        <v>141</v>
      </c>
      <c r="I1654" t="s">
        <v>44</v>
      </c>
      <c r="J1654" t="s">
        <v>253</v>
      </c>
      <c r="K1654" t="s">
        <v>256</v>
      </c>
      <c r="L1654" t="s">
        <v>257</v>
      </c>
      <c r="M1654"/>
      <c r="N1654"/>
      <c r="O1654" s="199" t="s">
        <v>4</v>
      </c>
      <c r="P1654" t="s">
        <v>65</v>
      </c>
      <c r="Q1654" t="s">
        <v>476</v>
      </c>
      <c r="R1654" s="185">
        <v>385446.92169230903</v>
      </c>
      <c r="S1654" s="185">
        <v>3854469.2169230799</v>
      </c>
      <c r="T1654" s="186">
        <v>33</v>
      </c>
    </row>
    <row r="1655" spans="1:20" x14ac:dyDescent="0.25">
      <c r="A1655" s="198"/>
      <c r="B1655">
        <v>0</v>
      </c>
      <c r="C1655">
        <v>1150610497</v>
      </c>
      <c r="D1655">
        <v>1153324201</v>
      </c>
      <c r="E1655">
        <v>1158751609</v>
      </c>
      <c r="F1655">
        <v>1158751609</v>
      </c>
      <c r="G1655" t="s">
        <v>115</v>
      </c>
      <c r="H1655" t="s">
        <v>141</v>
      </c>
      <c r="I1655" t="s">
        <v>44</v>
      </c>
      <c r="J1655" t="s">
        <v>253</v>
      </c>
      <c r="K1655" t="s">
        <v>256</v>
      </c>
      <c r="L1655" t="s">
        <v>257</v>
      </c>
      <c r="M1655"/>
      <c r="N1655"/>
      <c r="O1655" s="199" t="s">
        <v>4</v>
      </c>
      <c r="P1655" t="s">
        <v>65</v>
      </c>
      <c r="Q1655" t="s">
        <v>466</v>
      </c>
      <c r="R1655" s="185">
        <v>159428.929038462</v>
      </c>
      <c r="S1655" s="185">
        <v>1062859.52692308</v>
      </c>
      <c r="T1655" s="186">
        <v>8</v>
      </c>
    </row>
    <row r="1656" spans="1:20" x14ac:dyDescent="0.25">
      <c r="A1656" s="198"/>
      <c r="B1656">
        <v>0</v>
      </c>
      <c r="C1656">
        <v>1150610497</v>
      </c>
      <c r="D1656">
        <v>1153324201</v>
      </c>
      <c r="E1656">
        <v>1158751609</v>
      </c>
      <c r="F1656">
        <v>1158751609</v>
      </c>
      <c r="G1656" t="s">
        <v>115</v>
      </c>
      <c r="H1656" t="s">
        <v>141</v>
      </c>
      <c r="I1656" t="s">
        <v>44</v>
      </c>
      <c r="J1656" t="s">
        <v>253</v>
      </c>
      <c r="K1656" t="s">
        <v>256</v>
      </c>
      <c r="L1656" t="s">
        <v>257</v>
      </c>
      <c r="M1656"/>
      <c r="N1656"/>
      <c r="O1656" s="199" t="s">
        <v>4</v>
      </c>
      <c r="P1656" t="s">
        <v>65</v>
      </c>
      <c r="Q1656" t="s">
        <v>467</v>
      </c>
      <c r="R1656" s="185">
        <v>79125.298769230794</v>
      </c>
      <c r="S1656" s="185">
        <v>395626.49384615402</v>
      </c>
      <c r="T1656" s="186">
        <v>3</v>
      </c>
    </row>
    <row r="1657" spans="1:20" x14ac:dyDescent="0.25">
      <c r="A1657" s="198"/>
      <c r="B1657">
        <v>0</v>
      </c>
      <c r="C1657">
        <v>1150610497</v>
      </c>
      <c r="D1657">
        <v>1153324201</v>
      </c>
      <c r="E1657">
        <v>1158751609</v>
      </c>
      <c r="F1657">
        <v>1158751609</v>
      </c>
      <c r="G1657" t="s">
        <v>115</v>
      </c>
      <c r="H1657" t="s">
        <v>141</v>
      </c>
      <c r="I1657" t="s">
        <v>44</v>
      </c>
      <c r="J1657" t="s">
        <v>253</v>
      </c>
      <c r="K1657" t="s">
        <v>256</v>
      </c>
      <c r="L1657" t="s">
        <v>257</v>
      </c>
      <c r="M1657"/>
      <c r="N1657"/>
      <c r="O1657" s="199" t="s">
        <v>4</v>
      </c>
      <c r="P1657" t="s">
        <v>65</v>
      </c>
      <c r="Q1657" t="s">
        <v>468</v>
      </c>
      <c r="R1657" s="185">
        <v>47655.839807692202</v>
      </c>
      <c r="S1657" s="185">
        <v>190623.35923076901</v>
      </c>
      <c r="T1657" s="186">
        <v>1</v>
      </c>
    </row>
    <row r="1658" spans="1:20" x14ac:dyDescent="0.25">
      <c r="A1658" s="198"/>
      <c r="B1658">
        <v>0</v>
      </c>
      <c r="C1658">
        <v>1150610497</v>
      </c>
      <c r="D1658">
        <v>1153324201</v>
      </c>
      <c r="E1658">
        <v>1158751609</v>
      </c>
      <c r="F1658">
        <v>1158751609</v>
      </c>
      <c r="G1658" t="s">
        <v>115</v>
      </c>
      <c r="H1658" t="s">
        <v>141</v>
      </c>
      <c r="I1658" t="s">
        <v>44</v>
      </c>
      <c r="J1658" t="s">
        <v>253</v>
      </c>
      <c r="K1658" t="s">
        <v>256</v>
      </c>
      <c r="L1658" t="s">
        <v>257</v>
      </c>
      <c r="M1658"/>
      <c r="N1658"/>
      <c r="O1658" s="199" t="s">
        <v>4</v>
      </c>
      <c r="P1658" t="s">
        <v>65</v>
      </c>
      <c r="Q1658" t="s">
        <v>469</v>
      </c>
      <c r="R1658" s="185">
        <v>78027.305192307802</v>
      </c>
      <c r="S1658" s="185">
        <v>222935.15769230801</v>
      </c>
      <c r="T1658" s="186">
        <v>1</v>
      </c>
    </row>
    <row r="1659" spans="1:20" x14ac:dyDescent="0.25">
      <c r="A1659" s="198"/>
      <c r="B1659">
        <v>0</v>
      </c>
      <c r="C1659">
        <v>1150610497</v>
      </c>
      <c r="D1659">
        <v>1153324201</v>
      </c>
      <c r="E1659">
        <v>1158751609</v>
      </c>
      <c r="F1659">
        <v>1161465313</v>
      </c>
      <c r="G1659" t="s">
        <v>115</v>
      </c>
      <c r="H1659" t="s">
        <v>141</v>
      </c>
      <c r="I1659" t="s">
        <v>44</v>
      </c>
      <c r="J1659" t="s">
        <v>253</v>
      </c>
      <c r="K1659" t="s">
        <v>256</v>
      </c>
      <c r="L1659" t="s">
        <v>257</v>
      </c>
      <c r="M1659" t="s">
        <v>291</v>
      </c>
      <c r="N1659" t="s">
        <v>292</v>
      </c>
      <c r="O1659" s="199" t="s">
        <v>4</v>
      </c>
      <c r="P1659" t="s">
        <v>65</v>
      </c>
      <c r="Q1659" t="s">
        <v>472</v>
      </c>
      <c r="R1659" s="185">
        <v>4362.3109999999997</v>
      </c>
      <c r="S1659" s="185">
        <v>87246.22</v>
      </c>
      <c r="T1659" s="186">
        <v>1</v>
      </c>
    </row>
    <row r="1660" spans="1:20" x14ac:dyDescent="0.25">
      <c r="A1660" s="198"/>
      <c r="B1660">
        <v>0</v>
      </c>
      <c r="C1660">
        <v>1150610497</v>
      </c>
      <c r="D1660">
        <v>1153324201</v>
      </c>
      <c r="E1660">
        <v>1158751609</v>
      </c>
      <c r="F1660">
        <v>1161465313</v>
      </c>
      <c r="G1660" t="s">
        <v>115</v>
      </c>
      <c r="H1660" t="s">
        <v>141</v>
      </c>
      <c r="I1660" t="s">
        <v>44</v>
      </c>
      <c r="J1660" t="s">
        <v>253</v>
      </c>
      <c r="K1660" t="s">
        <v>256</v>
      </c>
      <c r="L1660" t="s">
        <v>257</v>
      </c>
      <c r="M1660" t="s">
        <v>291</v>
      </c>
      <c r="N1660" t="s">
        <v>292</v>
      </c>
      <c r="O1660" s="199" t="s">
        <v>4</v>
      </c>
      <c r="P1660" t="s">
        <v>65</v>
      </c>
      <c r="Q1660" t="s">
        <v>473</v>
      </c>
      <c r="R1660" s="185">
        <v>2073.0786153846202</v>
      </c>
      <c r="S1660" s="185">
        <v>41461.572307692302</v>
      </c>
      <c r="T1660" s="186">
        <v>1</v>
      </c>
    </row>
    <row r="1661" spans="1:20" x14ac:dyDescent="0.25">
      <c r="A1661" s="198"/>
      <c r="B1661">
        <v>0</v>
      </c>
      <c r="C1661">
        <v>1150610497</v>
      </c>
      <c r="D1661">
        <v>1153324201</v>
      </c>
      <c r="E1661">
        <v>1158751609</v>
      </c>
      <c r="F1661">
        <v>1161465313</v>
      </c>
      <c r="G1661" t="s">
        <v>115</v>
      </c>
      <c r="H1661" t="s">
        <v>141</v>
      </c>
      <c r="I1661" t="s">
        <v>44</v>
      </c>
      <c r="J1661" t="s">
        <v>253</v>
      </c>
      <c r="K1661" t="s">
        <v>256</v>
      </c>
      <c r="L1661" t="s">
        <v>257</v>
      </c>
      <c r="M1661" t="s">
        <v>291</v>
      </c>
      <c r="N1661" t="s">
        <v>292</v>
      </c>
      <c r="O1661" s="199" t="s">
        <v>4</v>
      </c>
      <c r="P1661" t="s">
        <v>65</v>
      </c>
      <c r="Q1661" t="s">
        <v>474</v>
      </c>
      <c r="R1661" s="185">
        <v>8584.4323661538492</v>
      </c>
      <c r="S1661" s="185">
        <v>143073.87276923101</v>
      </c>
      <c r="T1661" s="186">
        <v>3</v>
      </c>
    </row>
    <row r="1662" spans="1:20" x14ac:dyDescent="0.25">
      <c r="A1662" s="198"/>
      <c r="B1662">
        <v>0</v>
      </c>
      <c r="C1662">
        <v>1150610497</v>
      </c>
      <c r="D1662">
        <v>1153324201</v>
      </c>
      <c r="E1662">
        <v>1158751609</v>
      </c>
      <c r="F1662">
        <v>1161465313</v>
      </c>
      <c r="G1662" t="s">
        <v>115</v>
      </c>
      <c r="H1662" t="s">
        <v>141</v>
      </c>
      <c r="I1662" t="s">
        <v>44</v>
      </c>
      <c r="J1662" t="s">
        <v>253</v>
      </c>
      <c r="K1662" t="s">
        <v>256</v>
      </c>
      <c r="L1662" t="s">
        <v>257</v>
      </c>
      <c r="M1662" t="s">
        <v>291</v>
      </c>
      <c r="N1662" t="s">
        <v>292</v>
      </c>
      <c r="O1662" s="199" t="s">
        <v>4</v>
      </c>
      <c r="P1662" t="s">
        <v>65</v>
      </c>
      <c r="Q1662" t="s">
        <v>465</v>
      </c>
      <c r="R1662" s="185">
        <v>111082.420230769</v>
      </c>
      <c r="S1662" s="185">
        <v>1110824.2023076899</v>
      </c>
      <c r="T1662" s="186">
        <v>13</v>
      </c>
    </row>
    <row r="1663" spans="1:20" x14ac:dyDescent="0.25">
      <c r="A1663" s="198"/>
      <c r="B1663">
        <v>0</v>
      </c>
      <c r="C1663">
        <v>1150610497</v>
      </c>
      <c r="D1663">
        <v>1153324201</v>
      </c>
      <c r="E1663">
        <v>1158751609</v>
      </c>
      <c r="F1663">
        <v>1161465313</v>
      </c>
      <c r="G1663" t="s">
        <v>115</v>
      </c>
      <c r="H1663" t="s">
        <v>141</v>
      </c>
      <c r="I1663" t="s">
        <v>44</v>
      </c>
      <c r="J1663" t="s">
        <v>253</v>
      </c>
      <c r="K1663" t="s">
        <v>256</v>
      </c>
      <c r="L1663" t="s">
        <v>257</v>
      </c>
      <c r="M1663" t="s">
        <v>291</v>
      </c>
      <c r="N1663" t="s">
        <v>292</v>
      </c>
      <c r="O1663" s="199" t="s">
        <v>4</v>
      </c>
      <c r="P1663" t="s">
        <v>65</v>
      </c>
      <c r="Q1663" t="s">
        <v>476</v>
      </c>
      <c r="R1663" s="185">
        <v>338192.02438461501</v>
      </c>
      <c r="S1663" s="185">
        <v>3381920.2438461501</v>
      </c>
      <c r="T1663" s="186">
        <v>32</v>
      </c>
    </row>
    <row r="1664" spans="1:20" x14ac:dyDescent="0.25">
      <c r="A1664" s="198"/>
      <c r="B1664">
        <v>0</v>
      </c>
      <c r="C1664">
        <v>1150610497</v>
      </c>
      <c r="D1664">
        <v>1153324201</v>
      </c>
      <c r="E1664">
        <v>1158751609</v>
      </c>
      <c r="F1664">
        <v>1161465313</v>
      </c>
      <c r="G1664" t="s">
        <v>115</v>
      </c>
      <c r="H1664" t="s">
        <v>141</v>
      </c>
      <c r="I1664" t="s">
        <v>44</v>
      </c>
      <c r="J1664" t="s">
        <v>253</v>
      </c>
      <c r="K1664" t="s">
        <v>256</v>
      </c>
      <c r="L1664" t="s">
        <v>257</v>
      </c>
      <c r="M1664" t="s">
        <v>291</v>
      </c>
      <c r="N1664" t="s">
        <v>292</v>
      </c>
      <c r="O1664" s="199" t="s">
        <v>4</v>
      </c>
      <c r="P1664" t="s">
        <v>65</v>
      </c>
      <c r="Q1664" t="s">
        <v>466</v>
      </c>
      <c r="R1664" s="185">
        <v>1095761.7609230699</v>
      </c>
      <c r="S1664" s="185">
        <v>7305078.4061538503</v>
      </c>
      <c r="T1664" s="186">
        <v>57</v>
      </c>
    </row>
    <row r="1665" spans="1:20" x14ac:dyDescent="0.25">
      <c r="A1665" s="198"/>
      <c r="B1665">
        <v>0</v>
      </c>
      <c r="C1665">
        <v>1150610497</v>
      </c>
      <c r="D1665">
        <v>1153324201</v>
      </c>
      <c r="E1665">
        <v>1158751609</v>
      </c>
      <c r="F1665">
        <v>1161465313</v>
      </c>
      <c r="G1665" t="s">
        <v>115</v>
      </c>
      <c r="H1665" t="s">
        <v>141</v>
      </c>
      <c r="I1665" t="s">
        <v>44</v>
      </c>
      <c r="J1665" t="s">
        <v>253</v>
      </c>
      <c r="K1665" t="s">
        <v>256</v>
      </c>
      <c r="L1665" t="s">
        <v>257</v>
      </c>
      <c r="M1665" t="s">
        <v>291</v>
      </c>
      <c r="N1665" t="s">
        <v>292</v>
      </c>
      <c r="O1665" s="199" t="s">
        <v>4</v>
      </c>
      <c r="P1665" t="s">
        <v>65</v>
      </c>
      <c r="Q1665" t="s">
        <v>467</v>
      </c>
      <c r="R1665" s="185">
        <v>289828.38892307697</v>
      </c>
      <c r="S1665" s="185">
        <v>1449141.9446153799</v>
      </c>
      <c r="T1665" s="186">
        <v>9</v>
      </c>
    </row>
    <row r="1666" spans="1:20" x14ac:dyDescent="0.25">
      <c r="A1666" s="198"/>
      <c r="B1666">
        <v>0</v>
      </c>
      <c r="C1666">
        <v>1150610497</v>
      </c>
      <c r="D1666">
        <v>1153324201</v>
      </c>
      <c r="E1666">
        <v>1166892721</v>
      </c>
      <c r="F1666">
        <v>1166892721</v>
      </c>
      <c r="G1666" t="s">
        <v>115</v>
      </c>
      <c r="H1666" t="s">
        <v>141</v>
      </c>
      <c r="I1666" t="s">
        <v>44</v>
      </c>
      <c r="J1666" t="s">
        <v>253</v>
      </c>
      <c r="K1666" t="s">
        <v>258</v>
      </c>
      <c r="L1666" t="s">
        <v>259</v>
      </c>
      <c r="M1666"/>
      <c r="N1666"/>
      <c r="O1666" s="199" t="s">
        <v>4</v>
      </c>
      <c r="P1666" t="s">
        <v>65</v>
      </c>
      <c r="Q1666" t="s">
        <v>471</v>
      </c>
      <c r="R1666" s="185">
        <v>4836.9203076923004</v>
      </c>
      <c r="S1666" s="185">
        <v>60461.503846153799</v>
      </c>
      <c r="T1666" s="186">
        <v>1</v>
      </c>
    </row>
    <row r="1667" spans="1:20" x14ac:dyDescent="0.25">
      <c r="A1667" s="198"/>
      <c r="B1667">
        <v>0</v>
      </c>
      <c r="C1667">
        <v>1150610497</v>
      </c>
      <c r="D1667">
        <v>1153324201</v>
      </c>
      <c r="E1667">
        <v>1166892721</v>
      </c>
      <c r="F1667">
        <v>1166892721</v>
      </c>
      <c r="G1667" t="s">
        <v>115</v>
      </c>
      <c r="H1667" t="s">
        <v>141</v>
      </c>
      <c r="I1667" t="s">
        <v>44</v>
      </c>
      <c r="J1667" t="s">
        <v>253</v>
      </c>
      <c r="K1667" t="s">
        <v>258</v>
      </c>
      <c r="L1667" t="s">
        <v>259</v>
      </c>
      <c r="M1667"/>
      <c r="N1667"/>
      <c r="O1667" s="199" t="s">
        <v>4</v>
      </c>
      <c r="P1667" t="s">
        <v>65</v>
      </c>
      <c r="Q1667" t="s">
        <v>475</v>
      </c>
      <c r="R1667" s="185">
        <v>22004.540653846201</v>
      </c>
      <c r="S1667" s="185">
        <v>244494.896153846</v>
      </c>
      <c r="T1667" s="186">
        <v>3</v>
      </c>
    </row>
    <row r="1668" spans="1:20" x14ac:dyDescent="0.25">
      <c r="A1668" s="198"/>
      <c r="B1668">
        <v>0</v>
      </c>
      <c r="C1668">
        <v>1150610497</v>
      </c>
      <c r="D1668">
        <v>1153324201</v>
      </c>
      <c r="E1668">
        <v>1166892721</v>
      </c>
      <c r="F1668">
        <v>1166892721</v>
      </c>
      <c r="G1668" t="s">
        <v>115</v>
      </c>
      <c r="H1668" t="s">
        <v>141</v>
      </c>
      <c r="I1668" t="s">
        <v>44</v>
      </c>
      <c r="J1668" t="s">
        <v>253</v>
      </c>
      <c r="K1668" t="s">
        <v>258</v>
      </c>
      <c r="L1668" t="s">
        <v>259</v>
      </c>
      <c r="M1668"/>
      <c r="N1668"/>
      <c r="O1668" s="199" t="s">
        <v>4</v>
      </c>
      <c r="P1668" t="s">
        <v>65</v>
      </c>
      <c r="Q1668" t="s">
        <v>465</v>
      </c>
      <c r="R1668" s="185">
        <v>33933.984153846199</v>
      </c>
      <c r="S1668" s="185">
        <v>339339.84153846197</v>
      </c>
      <c r="T1668" s="186">
        <v>4</v>
      </c>
    </row>
    <row r="1669" spans="1:20" x14ac:dyDescent="0.25">
      <c r="A1669" s="198"/>
      <c r="B1669">
        <v>0</v>
      </c>
      <c r="C1669">
        <v>1150610497</v>
      </c>
      <c r="D1669">
        <v>1153324201</v>
      </c>
      <c r="E1669">
        <v>1166892721</v>
      </c>
      <c r="F1669">
        <v>1166892721</v>
      </c>
      <c r="G1669" t="s">
        <v>115</v>
      </c>
      <c r="H1669" t="s">
        <v>141</v>
      </c>
      <c r="I1669" t="s">
        <v>44</v>
      </c>
      <c r="J1669" t="s">
        <v>253</v>
      </c>
      <c r="K1669" t="s">
        <v>258</v>
      </c>
      <c r="L1669" t="s">
        <v>259</v>
      </c>
      <c r="M1669"/>
      <c r="N1669"/>
      <c r="O1669" s="199" t="s">
        <v>4</v>
      </c>
      <c r="P1669" t="s">
        <v>65</v>
      </c>
      <c r="Q1669" t="s">
        <v>476</v>
      </c>
      <c r="R1669" s="185">
        <v>40980.541153846199</v>
      </c>
      <c r="S1669" s="185">
        <v>409805.41153846198</v>
      </c>
      <c r="T1669" s="186">
        <v>4</v>
      </c>
    </row>
    <row r="1670" spans="1:20" x14ac:dyDescent="0.25">
      <c r="A1670" s="198"/>
      <c r="B1670">
        <v>0</v>
      </c>
      <c r="C1670">
        <v>1150610497</v>
      </c>
      <c r="D1670">
        <v>1153324201</v>
      </c>
      <c r="E1670">
        <v>1166892721</v>
      </c>
      <c r="F1670">
        <v>1166892721</v>
      </c>
      <c r="G1670" t="s">
        <v>115</v>
      </c>
      <c r="H1670" t="s">
        <v>141</v>
      </c>
      <c r="I1670" t="s">
        <v>44</v>
      </c>
      <c r="J1670" t="s">
        <v>253</v>
      </c>
      <c r="K1670" t="s">
        <v>258</v>
      </c>
      <c r="L1670" t="s">
        <v>259</v>
      </c>
      <c r="M1670"/>
      <c r="N1670"/>
      <c r="O1670" s="199" t="s">
        <v>4</v>
      </c>
      <c r="P1670" t="s">
        <v>65</v>
      </c>
      <c r="Q1670" t="s">
        <v>466</v>
      </c>
      <c r="R1670" s="185">
        <v>90211.322884615496</v>
      </c>
      <c r="S1670" s="185">
        <v>601408.81923076895</v>
      </c>
      <c r="T1670" s="186">
        <v>5</v>
      </c>
    </row>
    <row r="1671" spans="1:20" x14ac:dyDescent="0.25">
      <c r="A1671" s="198"/>
      <c r="B1671">
        <v>0</v>
      </c>
      <c r="C1671">
        <v>1150610497</v>
      </c>
      <c r="D1671">
        <v>1153324201</v>
      </c>
      <c r="E1671">
        <v>1166892721</v>
      </c>
      <c r="F1671">
        <v>1166892721</v>
      </c>
      <c r="G1671" t="s">
        <v>115</v>
      </c>
      <c r="H1671" t="s">
        <v>141</v>
      </c>
      <c r="I1671" t="s">
        <v>44</v>
      </c>
      <c r="J1671" t="s">
        <v>253</v>
      </c>
      <c r="K1671" t="s">
        <v>258</v>
      </c>
      <c r="L1671" t="s">
        <v>259</v>
      </c>
      <c r="M1671"/>
      <c r="N1671"/>
      <c r="O1671" s="199" t="s">
        <v>4</v>
      </c>
      <c r="P1671" t="s">
        <v>65</v>
      </c>
      <c r="Q1671" t="s">
        <v>467</v>
      </c>
      <c r="R1671" s="185">
        <v>137914.701846154</v>
      </c>
      <c r="S1671" s="185">
        <v>689573.50923076901</v>
      </c>
      <c r="T1671" s="186">
        <v>4</v>
      </c>
    </row>
    <row r="1672" spans="1:20" x14ac:dyDescent="0.25">
      <c r="A1672" s="198"/>
      <c r="B1672">
        <v>0</v>
      </c>
      <c r="C1672">
        <v>1150610497</v>
      </c>
      <c r="D1672">
        <v>1153324201</v>
      </c>
      <c r="E1672">
        <v>1166892721</v>
      </c>
      <c r="F1672">
        <v>1166892721</v>
      </c>
      <c r="G1672" t="s">
        <v>115</v>
      </c>
      <c r="H1672" t="s">
        <v>141</v>
      </c>
      <c r="I1672" t="s">
        <v>44</v>
      </c>
      <c r="J1672" t="s">
        <v>253</v>
      </c>
      <c r="K1672" t="s">
        <v>258</v>
      </c>
      <c r="L1672" t="s">
        <v>259</v>
      </c>
      <c r="M1672"/>
      <c r="N1672"/>
      <c r="O1672" s="199" t="s">
        <v>4</v>
      </c>
      <c r="P1672" t="s">
        <v>65</v>
      </c>
      <c r="Q1672" t="s">
        <v>478</v>
      </c>
      <c r="R1672" s="185">
        <v>64259.786769230697</v>
      </c>
      <c r="S1672" s="185">
        <v>214199.28923076901</v>
      </c>
      <c r="T1672" s="186">
        <v>1</v>
      </c>
    </row>
    <row r="1673" spans="1:20" x14ac:dyDescent="0.25">
      <c r="A1673" s="198"/>
      <c r="B1673">
        <v>0</v>
      </c>
      <c r="C1673">
        <v>1150610497</v>
      </c>
      <c r="D1673">
        <v>1153324201</v>
      </c>
      <c r="E1673">
        <v>1166892721</v>
      </c>
      <c r="F1673">
        <v>1166892721</v>
      </c>
      <c r="G1673" t="s">
        <v>115</v>
      </c>
      <c r="H1673" t="s">
        <v>141</v>
      </c>
      <c r="I1673" t="s">
        <v>44</v>
      </c>
      <c r="J1673" t="s">
        <v>253</v>
      </c>
      <c r="K1673" t="s">
        <v>258</v>
      </c>
      <c r="L1673" t="s">
        <v>259</v>
      </c>
      <c r="M1673"/>
      <c r="N1673"/>
      <c r="O1673" s="199" t="s">
        <v>4</v>
      </c>
      <c r="P1673" t="s">
        <v>65</v>
      </c>
      <c r="Q1673" t="s">
        <v>480</v>
      </c>
      <c r="R1673" s="185">
        <v>164342.79</v>
      </c>
      <c r="S1673" s="185">
        <v>328685.58</v>
      </c>
      <c r="T1673" s="186">
        <v>1</v>
      </c>
    </row>
    <row r="1674" spans="1:20" x14ac:dyDescent="0.25">
      <c r="A1674" s="198"/>
      <c r="B1674">
        <v>0</v>
      </c>
      <c r="C1674">
        <v>1150610497</v>
      </c>
      <c r="D1674">
        <v>1153324201</v>
      </c>
      <c r="E1674">
        <v>1166892721</v>
      </c>
      <c r="F1674">
        <v>1169606425</v>
      </c>
      <c r="G1674" t="s">
        <v>115</v>
      </c>
      <c r="H1674" t="s">
        <v>141</v>
      </c>
      <c r="I1674" t="s">
        <v>44</v>
      </c>
      <c r="J1674" t="s">
        <v>253</v>
      </c>
      <c r="K1674" t="s">
        <v>258</v>
      </c>
      <c r="L1674" t="s">
        <v>259</v>
      </c>
      <c r="M1674" t="s">
        <v>293</v>
      </c>
      <c r="N1674" t="s">
        <v>294</v>
      </c>
      <c r="O1674" s="199" t="s">
        <v>4</v>
      </c>
      <c r="P1674" t="s">
        <v>65</v>
      </c>
      <c r="Q1674" t="s">
        <v>472</v>
      </c>
      <c r="R1674" s="185">
        <v>456979.91350000002</v>
      </c>
      <c r="S1674" s="185">
        <v>9139598.2699999996</v>
      </c>
      <c r="T1674" s="186">
        <v>103</v>
      </c>
    </row>
    <row r="1675" spans="1:20" x14ac:dyDescent="0.25">
      <c r="A1675" s="198"/>
      <c r="B1675">
        <v>0</v>
      </c>
      <c r="C1675">
        <v>1150610497</v>
      </c>
      <c r="D1675">
        <v>1153324201</v>
      </c>
      <c r="E1675">
        <v>1166892721</v>
      </c>
      <c r="F1675">
        <v>1169606425</v>
      </c>
      <c r="G1675" t="s">
        <v>115</v>
      </c>
      <c r="H1675" t="s">
        <v>141</v>
      </c>
      <c r="I1675" t="s">
        <v>44</v>
      </c>
      <c r="J1675" t="s">
        <v>253</v>
      </c>
      <c r="K1675" t="s">
        <v>258</v>
      </c>
      <c r="L1675" t="s">
        <v>259</v>
      </c>
      <c r="M1675" t="s">
        <v>293</v>
      </c>
      <c r="N1675" t="s">
        <v>294</v>
      </c>
      <c r="O1675" s="199" t="s">
        <v>4</v>
      </c>
      <c r="P1675" t="s">
        <v>65</v>
      </c>
      <c r="Q1675" t="s">
        <v>473</v>
      </c>
      <c r="R1675" s="185">
        <v>3002.62</v>
      </c>
      <c r="S1675" s="185">
        <v>60052.4</v>
      </c>
      <c r="T1675" s="186">
        <v>1</v>
      </c>
    </row>
    <row r="1676" spans="1:20" x14ac:dyDescent="0.25">
      <c r="A1676" s="198"/>
      <c r="B1676">
        <v>0</v>
      </c>
      <c r="C1676">
        <v>1150610497</v>
      </c>
      <c r="D1676">
        <v>1153324201</v>
      </c>
      <c r="E1676">
        <v>1166892721</v>
      </c>
      <c r="F1676">
        <v>1169606425</v>
      </c>
      <c r="G1676" t="s">
        <v>115</v>
      </c>
      <c r="H1676" t="s">
        <v>141</v>
      </c>
      <c r="I1676" t="s">
        <v>44</v>
      </c>
      <c r="J1676" t="s">
        <v>253</v>
      </c>
      <c r="K1676" t="s">
        <v>258</v>
      </c>
      <c r="L1676" t="s">
        <v>259</v>
      </c>
      <c r="M1676" t="s">
        <v>293</v>
      </c>
      <c r="N1676" t="s">
        <v>294</v>
      </c>
      <c r="O1676" s="199" t="s">
        <v>4</v>
      </c>
      <c r="P1676" t="s">
        <v>65</v>
      </c>
      <c r="Q1676" t="s">
        <v>474</v>
      </c>
      <c r="R1676" s="185">
        <v>28523.108963076898</v>
      </c>
      <c r="S1676" s="185">
        <v>475385.14938461501</v>
      </c>
      <c r="T1676" s="186">
        <v>8</v>
      </c>
    </row>
    <row r="1677" spans="1:20" x14ac:dyDescent="0.25">
      <c r="A1677" s="198"/>
      <c r="B1677">
        <v>0</v>
      </c>
      <c r="C1677">
        <v>1150610497</v>
      </c>
      <c r="D1677">
        <v>1153324201</v>
      </c>
      <c r="E1677">
        <v>1166892721</v>
      </c>
      <c r="F1677">
        <v>1169606425</v>
      </c>
      <c r="G1677" t="s">
        <v>115</v>
      </c>
      <c r="H1677" t="s">
        <v>141</v>
      </c>
      <c r="I1677" t="s">
        <v>44</v>
      </c>
      <c r="J1677" t="s">
        <v>253</v>
      </c>
      <c r="K1677" t="s">
        <v>258</v>
      </c>
      <c r="L1677" t="s">
        <v>259</v>
      </c>
      <c r="M1677" t="s">
        <v>293</v>
      </c>
      <c r="N1677" t="s">
        <v>294</v>
      </c>
      <c r="O1677" s="199" t="s">
        <v>4</v>
      </c>
      <c r="P1677" t="s">
        <v>65</v>
      </c>
      <c r="Q1677" t="s">
        <v>471</v>
      </c>
      <c r="R1677" s="185">
        <v>110838.93919999999</v>
      </c>
      <c r="S1677" s="185">
        <v>1385486.74</v>
      </c>
      <c r="T1677" s="186">
        <v>12</v>
      </c>
    </row>
    <row r="1678" spans="1:20" x14ac:dyDescent="0.25">
      <c r="A1678" s="198"/>
      <c r="B1678">
        <v>0</v>
      </c>
      <c r="C1678">
        <v>1150610497</v>
      </c>
      <c r="D1678">
        <v>1153324201</v>
      </c>
      <c r="E1678">
        <v>1166892721</v>
      </c>
      <c r="F1678">
        <v>1169606425</v>
      </c>
      <c r="G1678" t="s">
        <v>115</v>
      </c>
      <c r="H1678" t="s">
        <v>141</v>
      </c>
      <c r="I1678" t="s">
        <v>44</v>
      </c>
      <c r="J1678" t="s">
        <v>253</v>
      </c>
      <c r="K1678" t="s">
        <v>258</v>
      </c>
      <c r="L1678" t="s">
        <v>259</v>
      </c>
      <c r="M1678" t="s">
        <v>293</v>
      </c>
      <c r="N1678" t="s">
        <v>294</v>
      </c>
      <c r="O1678" s="199" t="s">
        <v>4</v>
      </c>
      <c r="P1678" t="s">
        <v>65</v>
      </c>
      <c r="Q1678" t="s">
        <v>475</v>
      </c>
      <c r="R1678" s="185">
        <v>51814.629415384603</v>
      </c>
      <c r="S1678" s="185">
        <v>575718.10461538495</v>
      </c>
      <c r="T1678" s="186">
        <v>5</v>
      </c>
    </row>
    <row r="1679" spans="1:20" x14ac:dyDescent="0.25">
      <c r="A1679" s="198"/>
      <c r="B1679">
        <v>0</v>
      </c>
      <c r="C1679">
        <v>1150610497</v>
      </c>
      <c r="D1679">
        <v>1153324201</v>
      </c>
      <c r="E1679">
        <v>1166892721</v>
      </c>
      <c r="F1679">
        <v>1169606425</v>
      </c>
      <c r="G1679" t="s">
        <v>115</v>
      </c>
      <c r="H1679" t="s">
        <v>141</v>
      </c>
      <c r="I1679" t="s">
        <v>44</v>
      </c>
      <c r="J1679" t="s">
        <v>253</v>
      </c>
      <c r="K1679" t="s">
        <v>258</v>
      </c>
      <c r="L1679" t="s">
        <v>259</v>
      </c>
      <c r="M1679" t="s">
        <v>293</v>
      </c>
      <c r="N1679" t="s">
        <v>294</v>
      </c>
      <c r="O1679" s="199" t="s">
        <v>4</v>
      </c>
      <c r="P1679" t="s">
        <v>65</v>
      </c>
      <c r="Q1679" t="s">
        <v>465</v>
      </c>
      <c r="R1679" s="185">
        <v>70241.376153846097</v>
      </c>
      <c r="S1679" s="185">
        <v>702413.76153846201</v>
      </c>
      <c r="T1679" s="186">
        <v>7</v>
      </c>
    </row>
    <row r="1680" spans="1:20" x14ac:dyDescent="0.25">
      <c r="A1680" s="198"/>
      <c r="B1680">
        <v>0</v>
      </c>
      <c r="C1680">
        <v>1150610497</v>
      </c>
      <c r="D1680">
        <v>1153324201</v>
      </c>
      <c r="E1680">
        <v>1166892721</v>
      </c>
      <c r="F1680">
        <v>1169606425</v>
      </c>
      <c r="G1680" t="s">
        <v>115</v>
      </c>
      <c r="H1680" t="s">
        <v>141</v>
      </c>
      <c r="I1680" t="s">
        <v>44</v>
      </c>
      <c r="J1680" t="s">
        <v>253</v>
      </c>
      <c r="K1680" t="s">
        <v>258</v>
      </c>
      <c r="L1680" t="s">
        <v>259</v>
      </c>
      <c r="M1680" t="s">
        <v>293</v>
      </c>
      <c r="N1680" t="s">
        <v>294</v>
      </c>
      <c r="O1680" s="199" t="s">
        <v>4</v>
      </c>
      <c r="P1680" t="s">
        <v>65</v>
      </c>
      <c r="Q1680" t="s">
        <v>476</v>
      </c>
      <c r="R1680" s="185">
        <v>191264.932846154</v>
      </c>
      <c r="S1680" s="185">
        <v>1912649.3284615399</v>
      </c>
      <c r="T1680" s="186">
        <v>19</v>
      </c>
    </row>
    <row r="1681" spans="1:20" x14ac:dyDescent="0.25">
      <c r="A1681" s="198"/>
      <c r="B1681">
        <v>0</v>
      </c>
      <c r="C1681">
        <v>1150610497</v>
      </c>
      <c r="D1681">
        <v>1153324201</v>
      </c>
      <c r="E1681">
        <v>1166892721</v>
      </c>
      <c r="F1681">
        <v>1169606425</v>
      </c>
      <c r="G1681" t="s">
        <v>115</v>
      </c>
      <c r="H1681" t="s">
        <v>141</v>
      </c>
      <c r="I1681" t="s">
        <v>44</v>
      </c>
      <c r="J1681" t="s">
        <v>253</v>
      </c>
      <c r="K1681" t="s">
        <v>258</v>
      </c>
      <c r="L1681" t="s">
        <v>259</v>
      </c>
      <c r="M1681" t="s">
        <v>293</v>
      </c>
      <c r="N1681" t="s">
        <v>294</v>
      </c>
      <c r="O1681" s="199" t="s">
        <v>4</v>
      </c>
      <c r="P1681" t="s">
        <v>65</v>
      </c>
      <c r="Q1681" t="s">
        <v>466</v>
      </c>
      <c r="R1681" s="185">
        <v>64614.313499999997</v>
      </c>
      <c r="S1681" s="185">
        <v>430762.09</v>
      </c>
      <c r="T1681" s="186">
        <v>3</v>
      </c>
    </row>
    <row r="1682" spans="1:20" x14ac:dyDescent="0.25">
      <c r="A1682" s="198"/>
      <c r="B1682">
        <v>0</v>
      </c>
      <c r="C1682">
        <v>1150610497</v>
      </c>
      <c r="D1682">
        <v>1153324201</v>
      </c>
      <c r="E1682">
        <v>1166892721</v>
      </c>
      <c r="F1682">
        <v>1169606425</v>
      </c>
      <c r="G1682" t="s">
        <v>115</v>
      </c>
      <c r="H1682" t="s">
        <v>141</v>
      </c>
      <c r="I1682" t="s">
        <v>44</v>
      </c>
      <c r="J1682" t="s">
        <v>253</v>
      </c>
      <c r="K1682" t="s">
        <v>258</v>
      </c>
      <c r="L1682" t="s">
        <v>259</v>
      </c>
      <c r="M1682" t="s">
        <v>293</v>
      </c>
      <c r="N1682" t="s">
        <v>294</v>
      </c>
      <c r="O1682" s="199" t="s">
        <v>4</v>
      </c>
      <c r="P1682" t="s">
        <v>65</v>
      </c>
      <c r="Q1682" t="s">
        <v>467</v>
      </c>
      <c r="R1682" s="185">
        <v>163441.85584615401</v>
      </c>
      <c r="S1682" s="185">
        <v>817209.27923076903</v>
      </c>
      <c r="T1682" s="186">
        <v>5</v>
      </c>
    </row>
    <row r="1683" spans="1:20" x14ac:dyDescent="0.25">
      <c r="A1683" s="198"/>
      <c r="B1683">
        <v>0</v>
      </c>
      <c r="C1683">
        <v>1150610497</v>
      </c>
      <c r="D1683">
        <v>1153324201</v>
      </c>
      <c r="E1683">
        <v>1166892721</v>
      </c>
      <c r="F1683">
        <v>1175033833</v>
      </c>
      <c r="G1683" t="s">
        <v>115</v>
      </c>
      <c r="H1683" t="s">
        <v>141</v>
      </c>
      <c r="I1683" t="s">
        <v>44</v>
      </c>
      <c r="J1683" t="s">
        <v>253</v>
      </c>
      <c r="K1683" t="s">
        <v>258</v>
      </c>
      <c r="L1683" t="s">
        <v>259</v>
      </c>
      <c r="M1683" t="s">
        <v>295</v>
      </c>
      <c r="N1683" t="s">
        <v>296</v>
      </c>
      <c r="O1683" s="199" t="s">
        <v>4</v>
      </c>
      <c r="P1683" t="s">
        <v>65</v>
      </c>
      <c r="Q1683" t="s">
        <v>472</v>
      </c>
      <c r="R1683" s="185">
        <v>1413509.2715</v>
      </c>
      <c r="S1683" s="185">
        <v>38384757.270000003</v>
      </c>
      <c r="T1683" s="186">
        <v>333</v>
      </c>
    </row>
    <row r="1684" spans="1:20" x14ac:dyDescent="0.25">
      <c r="A1684" s="198"/>
      <c r="B1684">
        <v>0</v>
      </c>
      <c r="C1684">
        <v>1150610497</v>
      </c>
      <c r="D1684">
        <v>1153324201</v>
      </c>
      <c r="E1684">
        <v>1166892721</v>
      </c>
      <c r="F1684">
        <v>1175033833</v>
      </c>
      <c r="G1684" t="s">
        <v>115</v>
      </c>
      <c r="H1684" t="s">
        <v>141</v>
      </c>
      <c r="I1684" t="s">
        <v>44</v>
      </c>
      <c r="J1684" t="s">
        <v>253</v>
      </c>
      <c r="K1684" t="s">
        <v>258</v>
      </c>
      <c r="L1684" t="s">
        <v>259</v>
      </c>
      <c r="M1684" t="s">
        <v>295</v>
      </c>
      <c r="N1684" t="s">
        <v>296</v>
      </c>
      <c r="O1684" s="199" t="s">
        <v>4</v>
      </c>
      <c r="P1684" t="s">
        <v>65</v>
      </c>
      <c r="Q1684" t="s">
        <v>474</v>
      </c>
      <c r="R1684" s="185">
        <v>36794.1414</v>
      </c>
      <c r="S1684" s="185">
        <v>613235.68999999994</v>
      </c>
      <c r="T1684" s="186">
        <v>10</v>
      </c>
    </row>
    <row r="1685" spans="1:20" x14ac:dyDescent="0.25">
      <c r="A1685" s="198"/>
      <c r="B1685">
        <v>0</v>
      </c>
      <c r="C1685">
        <v>1150610497</v>
      </c>
      <c r="D1685">
        <v>1153324201</v>
      </c>
      <c r="E1685">
        <v>1166892721</v>
      </c>
      <c r="F1685">
        <v>1175033833</v>
      </c>
      <c r="G1685" t="s">
        <v>115</v>
      </c>
      <c r="H1685" t="s">
        <v>141</v>
      </c>
      <c r="I1685" t="s">
        <v>44</v>
      </c>
      <c r="J1685" t="s">
        <v>253</v>
      </c>
      <c r="K1685" t="s">
        <v>258</v>
      </c>
      <c r="L1685" t="s">
        <v>259</v>
      </c>
      <c r="M1685" t="s">
        <v>295</v>
      </c>
      <c r="N1685" t="s">
        <v>296</v>
      </c>
      <c r="O1685" s="199" t="s">
        <v>4</v>
      </c>
      <c r="P1685" t="s">
        <v>65</v>
      </c>
      <c r="Q1685" t="s">
        <v>471</v>
      </c>
      <c r="R1685" s="185">
        <v>8868.4046769230808</v>
      </c>
      <c r="S1685" s="185">
        <v>110855.05846153801</v>
      </c>
      <c r="T1685" s="186">
        <v>2</v>
      </c>
    </row>
    <row r="1686" spans="1:20" x14ac:dyDescent="0.25">
      <c r="A1686" s="198"/>
      <c r="B1686">
        <v>0</v>
      </c>
      <c r="C1686">
        <v>1150610497</v>
      </c>
      <c r="D1686">
        <v>1153324201</v>
      </c>
      <c r="E1686">
        <v>1166892721</v>
      </c>
      <c r="F1686">
        <v>1175033833</v>
      </c>
      <c r="G1686" t="s">
        <v>115</v>
      </c>
      <c r="H1686" t="s">
        <v>141</v>
      </c>
      <c r="I1686" t="s">
        <v>44</v>
      </c>
      <c r="J1686" t="s">
        <v>253</v>
      </c>
      <c r="K1686" t="s">
        <v>258</v>
      </c>
      <c r="L1686" t="s">
        <v>259</v>
      </c>
      <c r="M1686" t="s">
        <v>295</v>
      </c>
      <c r="N1686" t="s">
        <v>296</v>
      </c>
      <c r="O1686" s="199" t="s">
        <v>4</v>
      </c>
      <c r="P1686" t="s">
        <v>65</v>
      </c>
      <c r="Q1686" t="s">
        <v>475</v>
      </c>
      <c r="R1686" s="185">
        <v>36544.853056153799</v>
      </c>
      <c r="S1686" s="185">
        <v>406053.92284615402</v>
      </c>
      <c r="T1686" s="186">
        <v>5</v>
      </c>
    </row>
    <row r="1687" spans="1:20" x14ac:dyDescent="0.25">
      <c r="A1687" s="198"/>
      <c r="B1687">
        <v>0</v>
      </c>
      <c r="C1687">
        <v>1150610497</v>
      </c>
      <c r="D1687">
        <v>1153324201</v>
      </c>
      <c r="E1687">
        <v>1166892721</v>
      </c>
      <c r="F1687">
        <v>1175033833</v>
      </c>
      <c r="G1687" t="s">
        <v>115</v>
      </c>
      <c r="H1687" t="s">
        <v>141</v>
      </c>
      <c r="I1687" t="s">
        <v>44</v>
      </c>
      <c r="J1687" t="s">
        <v>253</v>
      </c>
      <c r="K1687" t="s">
        <v>258</v>
      </c>
      <c r="L1687" t="s">
        <v>259</v>
      </c>
      <c r="M1687" t="s">
        <v>295</v>
      </c>
      <c r="N1687" t="s">
        <v>296</v>
      </c>
      <c r="O1687" s="199" t="s">
        <v>4</v>
      </c>
      <c r="P1687" t="s">
        <v>65</v>
      </c>
      <c r="Q1687" t="s">
        <v>465</v>
      </c>
      <c r="R1687" s="185">
        <v>323178.39649230801</v>
      </c>
      <c r="S1687" s="185">
        <v>3231783.9649230801</v>
      </c>
      <c r="T1687" s="186">
        <v>33</v>
      </c>
    </row>
    <row r="1688" spans="1:20" x14ac:dyDescent="0.25">
      <c r="A1688" s="198"/>
      <c r="B1688">
        <v>0</v>
      </c>
      <c r="C1688">
        <v>1150610497</v>
      </c>
      <c r="D1688">
        <v>1153324201</v>
      </c>
      <c r="E1688">
        <v>1166892721</v>
      </c>
      <c r="F1688">
        <v>1175033833</v>
      </c>
      <c r="G1688" t="s">
        <v>115</v>
      </c>
      <c r="H1688" t="s">
        <v>141</v>
      </c>
      <c r="I1688" t="s">
        <v>44</v>
      </c>
      <c r="J1688" t="s">
        <v>253</v>
      </c>
      <c r="K1688" t="s">
        <v>258</v>
      </c>
      <c r="L1688" t="s">
        <v>259</v>
      </c>
      <c r="M1688" t="s">
        <v>295</v>
      </c>
      <c r="N1688" t="s">
        <v>296</v>
      </c>
      <c r="O1688" s="199" t="s">
        <v>4</v>
      </c>
      <c r="P1688" t="s">
        <v>65</v>
      </c>
      <c r="Q1688" t="s">
        <v>476</v>
      </c>
      <c r="R1688" s="185">
        <v>1021738.84865385</v>
      </c>
      <c r="S1688" s="185">
        <v>10217388.4865385</v>
      </c>
      <c r="T1688" s="186">
        <v>86</v>
      </c>
    </row>
    <row r="1689" spans="1:20" x14ac:dyDescent="0.25">
      <c r="A1689" s="198"/>
      <c r="B1689">
        <v>0</v>
      </c>
      <c r="C1689">
        <v>1150610497</v>
      </c>
      <c r="D1689">
        <v>1153324201</v>
      </c>
      <c r="E1689">
        <v>1166892721</v>
      </c>
      <c r="F1689">
        <v>1175033833</v>
      </c>
      <c r="G1689" t="s">
        <v>115</v>
      </c>
      <c r="H1689" t="s">
        <v>141</v>
      </c>
      <c r="I1689" t="s">
        <v>44</v>
      </c>
      <c r="J1689" t="s">
        <v>253</v>
      </c>
      <c r="K1689" t="s">
        <v>258</v>
      </c>
      <c r="L1689" t="s">
        <v>259</v>
      </c>
      <c r="M1689" t="s">
        <v>295</v>
      </c>
      <c r="N1689" t="s">
        <v>296</v>
      </c>
      <c r="O1689" s="199" t="s">
        <v>4</v>
      </c>
      <c r="P1689" t="s">
        <v>65</v>
      </c>
      <c r="Q1689" t="s">
        <v>466</v>
      </c>
      <c r="R1689" s="185">
        <v>2064348.2664230799</v>
      </c>
      <c r="S1689" s="185">
        <v>13762321.776153799</v>
      </c>
      <c r="T1689" s="186">
        <v>99</v>
      </c>
    </row>
    <row r="1690" spans="1:20" x14ac:dyDescent="0.25">
      <c r="A1690" s="198"/>
      <c r="B1690">
        <v>0</v>
      </c>
      <c r="C1690">
        <v>1150610497</v>
      </c>
      <c r="D1690">
        <v>1153324201</v>
      </c>
      <c r="E1690">
        <v>1166892721</v>
      </c>
      <c r="F1690">
        <v>1175033833</v>
      </c>
      <c r="G1690" t="s">
        <v>115</v>
      </c>
      <c r="H1690" t="s">
        <v>141</v>
      </c>
      <c r="I1690" t="s">
        <v>44</v>
      </c>
      <c r="J1690" t="s">
        <v>253</v>
      </c>
      <c r="K1690" t="s">
        <v>258</v>
      </c>
      <c r="L1690" t="s">
        <v>259</v>
      </c>
      <c r="M1690" t="s">
        <v>295</v>
      </c>
      <c r="N1690" t="s">
        <v>296</v>
      </c>
      <c r="O1690" s="199" t="s">
        <v>4</v>
      </c>
      <c r="P1690" t="s">
        <v>65</v>
      </c>
      <c r="Q1690" t="s">
        <v>467</v>
      </c>
      <c r="R1690" s="185">
        <v>931006.73169230798</v>
      </c>
      <c r="S1690" s="185">
        <v>4655033.65846154</v>
      </c>
      <c r="T1690" s="186">
        <v>30</v>
      </c>
    </row>
    <row r="1691" spans="1:20" x14ac:dyDescent="0.25">
      <c r="A1691" s="198"/>
      <c r="B1691">
        <v>0</v>
      </c>
      <c r="C1691">
        <v>1150610497</v>
      </c>
      <c r="D1691">
        <v>1153324201</v>
      </c>
      <c r="E1691">
        <v>1166892721</v>
      </c>
      <c r="F1691">
        <v>1175033833</v>
      </c>
      <c r="G1691" t="s">
        <v>115</v>
      </c>
      <c r="H1691" t="s">
        <v>141</v>
      </c>
      <c r="I1691" t="s">
        <v>44</v>
      </c>
      <c r="J1691" t="s">
        <v>253</v>
      </c>
      <c r="K1691" t="s">
        <v>258</v>
      </c>
      <c r="L1691" t="s">
        <v>259</v>
      </c>
      <c r="M1691" t="s">
        <v>295</v>
      </c>
      <c r="N1691" t="s">
        <v>296</v>
      </c>
      <c r="O1691" s="199" t="s">
        <v>4</v>
      </c>
      <c r="P1691" t="s">
        <v>65</v>
      </c>
      <c r="Q1691" t="s">
        <v>468</v>
      </c>
      <c r="R1691" s="185">
        <v>138506.70711538501</v>
      </c>
      <c r="S1691" s="185">
        <v>554026.82846153795</v>
      </c>
      <c r="T1691" s="186">
        <v>3</v>
      </c>
    </row>
    <row r="1692" spans="1:20" x14ac:dyDescent="0.25">
      <c r="A1692" s="198"/>
      <c r="B1692">
        <v>0</v>
      </c>
      <c r="C1692">
        <v>1150610497</v>
      </c>
      <c r="D1692">
        <v>1153324201</v>
      </c>
      <c r="E1692">
        <v>1166892721</v>
      </c>
      <c r="F1692">
        <v>1175033833</v>
      </c>
      <c r="G1692" t="s">
        <v>115</v>
      </c>
      <c r="H1692" t="s">
        <v>141</v>
      </c>
      <c r="I1692" t="s">
        <v>44</v>
      </c>
      <c r="J1692" t="s">
        <v>253</v>
      </c>
      <c r="K1692" t="s">
        <v>258</v>
      </c>
      <c r="L1692" t="s">
        <v>259</v>
      </c>
      <c r="M1692" t="s">
        <v>295</v>
      </c>
      <c r="N1692" t="s">
        <v>296</v>
      </c>
      <c r="O1692" s="199" t="s">
        <v>4</v>
      </c>
      <c r="P1692" t="s">
        <v>65</v>
      </c>
      <c r="Q1692" t="s">
        <v>478</v>
      </c>
      <c r="R1692" s="185">
        <v>185152.836230769</v>
      </c>
      <c r="S1692" s="185">
        <v>617176.120769231</v>
      </c>
      <c r="T1692" s="186">
        <v>3</v>
      </c>
    </row>
    <row r="1693" spans="1:20" x14ac:dyDescent="0.25">
      <c r="A1693" s="198"/>
      <c r="B1693">
        <v>0</v>
      </c>
      <c r="C1693">
        <v>1150610497</v>
      </c>
      <c r="D1693">
        <v>1153324201</v>
      </c>
      <c r="E1693">
        <v>1166892721</v>
      </c>
      <c r="F1693">
        <v>1175033833</v>
      </c>
      <c r="G1693" t="s">
        <v>115</v>
      </c>
      <c r="H1693" t="s">
        <v>141</v>
      </c>
      <c r="I1693" t="s">
        <v>44</v>
      </c>
      <c r="J1693" t="s">
        <v>253</v>
      </c>
      <c r="K1693" t="s">
        <v>258</v>
      </c>
      <c r="L1693" t="s">
        <v>259</v>
      </c>
      <c r="M1693" t="s">
        <v>295</v>
      </c>
      <c r="N1693" t="s">
        <v>296</v>
      </c>
      <c r="O1693" s="199" t="s">
        <v>4</v>
      </c>
      <c r="P1693" t="s">
        <v>65</v>
      </c>
      <c r="Q1693" t="s">
        <v>469</v>
      </c>
      <c r="R1693" s="185">
        <v>78402.119384615202</v>
      </c>
      <c r="S1693" s="185">
        <v>224006.055384615</v>
      </c>
      <c r="T1693" s="186">
        <v>1</v>
      </c>
    </row>
    <row r="1694" spans="1:20" x14ac:dyDescent="0.25">
      <c r="A1694" s="198"/>
      <c r="B1694">
        <v>0</v>
      </c>
      <c r="C1694">
        <v>1150610497</v>
      </c>
      <c r="D1694">
        <v>1153324201</v>
      </c>
      <c r="E1694">
        <v>1188602353</v>
      </c>
      <c r="F1694">
        <v>1194029761</v>
      </c>
      <c r="G1694" t="s">
        <v>115</v>
      </c>
      <c r="H1694" t="s">
        <v>141</v>
      </c>
      <c r="I1694" t="s">
        <v>44</v>
      </c>
      <c r="J1694" t="s">
        <v>253</v>
      </c>
      <c r="K1694" t="s">
        <v>260</v>
      </c>
      <c r="L1694" t="s">
        <v>261</v>
      </c>
      <c r="M1694" t="s">
        <v>297</v>
      </c>
      <c r="N1694" t="s">
        <v>298</v>
      </c>
      <c r="O1694" s="199" t="s">
        <v>4</v>
      </c>
      <c r="P1694" t="s">
        <v>65</v>
      </c>
      <c r="Q1694" t="s">
        <v>466</v>
      </c>
      <c r="R1694" s="185">
        <v>92190.747346153803</v>
      </c>
      <c r="S1694" s="185">
        <v>614604.98230769194</v>
      </c>
      <c r="T1694" s="186">
        <v>5</v>
      </c>
    </row>
    <row r="1695" spans="1:20" x14ac:dyDescent="0.25">
      <c r="A1695" s="198"/>
      <c r="B1695">
        <v>0</v>
      </c>
      <c r="C1695">
        <v>1150610497</v>
      </c>
      <c r="D1695">
        <v>1153324201</v>
      </c>
      <c r="E1695">
        <v>1188602353</v>
      </c>
      <c r="F1695">
        <v>1194029761</v>
      </c>
      <c r="G1695" t="s">
        <v>115</v>
      </c>
      <c r="H1695" t="s">
        <v>141</v>
      </c>
      <c r="I1695" t="s">
        <v>44</v>
      </c>
      <c r="J1695" t="s">
        <v>253</v>
      </c>
      <c r="K1695" t="s">
        <v>260</v>
      </c>
      <c r="L1695" t="s">
        <v>261</v>
      </c>
      <c r="M1695" t="s">
        <v>297</v>
      </c>
      <c r="N1695" t="s">
        <v>298</v>
      </c>
      <c r="O1695" s="199" t="s">
        <v>4</v>
      </c>
      <c r="P1695" t="s">
        <v>65</v>
      </c>
      <c r="Q1695" t="s">
        <v>467</v>
      </c>
      <c r="R1695" s="185">
        <v>99715.337384615399</v>
      </c>
      <c r="S1695" s="185">
        <v>498576.68692307698</v>
      </c>
      <c r="T1695" s="186">
        <v>4</v>
      </c>
    </row>
    <row r="1696" spans="1:20" x14ac:dyDescent="0.25">
      <c r="A1696" s="198"/>
      <c r="B1696">
        <v>0</v>
      </c>
      <c r="C1696">
        <v>1150610497</v>
      </c>
      <c r="D1696">
        <v>1153324201</v>
      </c>
      <c r="E1696">
        <v>1188602353</v>
      </c>
      <c r="F1696">
        <v>1194029761</v>
      </c>
      <c r="G1696" t="s">
        <v>115</v>
      </c>
      <c r="H1696" t="s">
        <v>141</v>
      </c>
      <c r="I1696" t="s">
        <v>44</v>
      </c>
      <c r="J1696" t="s">
        <v>253</v>
      </c>
      <c r="K1696" t="s">
        <v>260</v>
      </c>
      <c r="L1696" t="s">
        <v>261</v>
      </c>
      <c r="M1696" t="s">
        <v>297</v>
      </c>
      <c r="N1696" t="s">
        <v>298</v>
      </c>
      <c r="O1696" s="199" t="s">
        <v>4</v>
      </c>
      <c r="P1696" t="s">
        <v>65</v>
      </c>
      <c r="Q1696" t="s">
        <v>478</v>
      </c>
      <c r="R1696" s="185">
        <v>126354.529384615</v>
      </c>
      <c r="S1696" s="185">
        <v>421181.76461538498</v>
      </c>
      <c r="T1696" s="186">
        <v>2</v>
      </c>
    </row>
    <row r="1697" spans="1:20" x14ac:dyDescent="0.25">
      <c r="A1697" s="198"/>
      <c r="B1697">
        <v>0</v>
      </c>
      <c r="C1697">
        <v>1213025689</v>
      </c>
      <c r="D1697">
        <v>1213025689</v>
      </c>
      <c r="E1697">
        <v>1213025689</v>
      </c>
      <c r="F1697">
        <v>1213025689</v>
      </c>
      <c r="G1697" t="s">
        <v>113</v>
      </c>
      <c r="H1697" t="s">
        <v>57</v>
      </c>
      <c r="I1697"/>
      <c r="J1697"/>
      <c r="K1697"/>
      <c r="L1697"/>
      <c r="M1697"/>
      <c r="N1697"/>
      <c r="O1697" s="190" t="s">
        <v>57</v>
      </c>
      <c r="P1697" t="s">
        <v>59</v>
      </c>
      <c r="Q1697" t="s">
        <v>475</v>
      </c>
      <c r="R1697" s="185">
        <v>8518.6778538461604</v>
      </c>
      <c r="S1697" s="185">
        <v>94651.976153846204</v>
      </c>
      <c r="T1697" s="186">
        <v>1</v>
      </c>
    </row>
    <row r="1698" spans="1:20" x14ac:dyDescent="0.25">
      <c r="A1698" s="198"/>
      <c r="B1698">
        <v>0</v>
      </c>
      <c r="C1698">
        <v>1213025689</v>
      </c>
      <c r="D1698">
        <v>1213704115</v>
      </c>
      <c r="E1698">
        <v>1213704115</v>
      </c>
      <c r="F1698">
        <v>1213704115</v>
      </c>
      <c r="G1698" t="s">
        <v>113</v>
      </c>
      <c r="H1698" t="s">
        <v>57</v>
      </c>
      <c r="I1698" t="s">
        <v>994</v>
      </c>
      <c r="J1698" t="s">
        <v>995</v>
      </c>
      <c r="K1698"/>
      <c r="L1698"/>
      <c r="M1698"/>
      <c r="N1698"/>
      <c r="O1698" s="190" t="s">
        <v>57</v>
      </c>
      <c r="P1698" t="s">
        <v>59</v>
      </c>
      <c r="Q1698" t="s">
        <v>467</v>
      </c>
      <c r="R1698" s="185">
        <v>97400.897692307801</v>
      </c>
      <c r="S1698" s="185">
        <v>487004.48846153799</v>
      </c>
      <c r="T1698" s="186">
        <v>3</v>
      </c>
    </row>
    <row r="1699" spans="1:20" x14ac:dyDescent="0.25">
      <c r="A1699" s="198"/>
      <c r="B1699">
        <v>0</v>
      </c>
      <c r="C1699">
        <v>1213025689</v>
      </c>
      <c r="D1699">
        <v>1213704115</v>
      </c>
      <c r="E1699">
        <v>1213704115</v>
      </c>
      <c r="F1699">
        <v>1213704115</v>
      </c>
      <c r="G1699" t="s">
        <v>113</v>
      </c>
      <c r="H1699" t="s">
        <v>57</v>
      </c>
      <c r="I1699" t="s">
        <v>994</v>
      </c>
      <c r="J1699" t="s">
        <v>995</v>
      </c>
      <c r="K1699"/>
      <c r="L1699"/>
      <c r="M1699"/>
      <c r="N1699"/>
      <c r="O1699" s="190" t="s">
        <v>57</v>
      </c>
      <c r="P1699" t="s">
        <v>59</v>
      </c>
      <c r="Q1699" t="s">
        <v>468</v>
      </c>
      <c r="R1699" s="185">
        <v>49164.928269230797</v>
      </c>
      <c r="S1699" s="185">
        <v>196659.71307692301</v>
      </c>
      <c r="T1699" s="186">
        <v>1</v>
      </c>
    </row>
    <row r="1700" spans="1:20" x14ac:dyDescent="0.25">
      <c r="A1700" s="198"/>
      <c r="B1700">
        <v>0</v>
      </c>
      <c r="C1700">
        <v>1213025689</v>
      </c>
      <c r="D1700">
        <v>1213704115</v>
      </c>
      <c r="E1700">
        <v>1213704115</v>
      </c>
      <c r="F1700">
        <v>1213704115</v>
      </c>
      <c r="G1700" t="s">
        <v>113</v>
      </c>
      <c r="H1700" t="s">
        <v>57</v>
      </c>
      <c r="I1700" t="s">
        <v>994</v>
      </c>
      <c r="J1700" t="s">
        <v>995</v>
      </c>
      <c r="K1700"/>
      <c r="L1700"/>
      <c r="M1700"/>
      <c r="N1700"/>
      <c r="O1700" s="190" t="s">
        <v>57</v>
      </c>
      <c r="P1700" t="s">
        <v>59</v>
      </c>
      <c r="Q1700" t="s">
        <v>478</v>
      </c>
      <c r="R1700" s="185">
        <v>63320.915538461399</v>
      </c>
      <c r="S1700" s="185">
        <v>211069.718461538</v>
      </c>
      <c r="T1700" s="186">
        <v>1</v>
      </c>
    </row>
    <row r="1701" spans="1:20" x14ac:dyDescent="0.25">
      <c r="A1701" s="198"/>
      <c r="B1701">
        <v>0</v>
      </c>
      <c r="C1701">
        <v>1213025689</v>
      </c>
      <c r="D1701">
        <v>1213704115</v>
      </c>
      <c r="E1701">
        <v>1213704115</v>
      </c>
      <c r="F1701">
        <v>1213704115</v>
      </c>
      <c r="G1701" t="s">
        <v>113</v>
      </c>
      <c r="H1701" t="s">
        <v>57</v>
      </c>
      <c r="I1701" t="s">
        <v>994</v>
      </c>
      <c r="J1701" t="s">
        <v>995</v>
      </c>
      <c r="K1701"/>
      <c r="L1701"/>
      <c r="M1701"/>
      <c r="N1701"/>
      <c r="O1701" s="190" t="s">
        <v>57</v>
      </c>
      <c r="P1701" t="s">
        <v>59</v>
      </c>
      <c r="Q1701" t="s">
        <v>479</v>
      </c>
      <c r="R1701" s="185">
        <v>218766.40646153799</v>
      </c>
      <c r="S1701" s="185">
        <v>546916.01615384605</v>
      </c>
      <c r="T1701" s="186">
        <v>2</v>
      </c>
    </row>
    <row r="1702" spans="1:20" x14ac:dyDescent="0.25">
      <c r="A1702" s="198"/>
      <c r="B1702">
        <v>0</v>
      </c>
      <c r="C1702">
        <v>1213025689</v>
      </c>
      <c r="D1702">
        <v>1213704115</v>
      </c>
      <c r="E1702">
        <v>1213705057</v>
      </c>
      <c r="F1702">
        <v>1213705057</v>
      </c>
      <c r="G1702" t="s">
        <v>113</v>
      </c>
      <c r="H1702" t="s">
        <v>57</v>
      </c>
      <c r="I1702" t="s">
        <v>994</v>
      </c>
      <c r="J1702" t="s">
        <v>995</v>
      </c>
      <c r="K1702" t="s">
        <v>508</v>
      </c>
      <c r="L1702" t="s">
        <v>509</v>
      </c>
      <c r="M1702"/>
      <c r="N1702"/>
      <c r="O1702" s="190" t="s">
        <v>57</v>
      </c>
      <c r="P1702" t="s">
        <v>59</v>
      </c>
      <c r="Q1702" t="s">
        <v>474</v>
      </c>
      <c r="R1702" s="185">
        <v>3443.3988923076899</v>
      </c>
      <c r="S1702" s="185">
        <v>57389.981538461499</v>
      </c>
      <c r="T1702" s="186">
        <v>1</v>
      </c>
    </row>
    <row r="1703" spans="1:20" x14ac:dyDescent="0.25">
      <c r="A1703" s="198"/>
      <c r="B1703">
        <v>0</v>
      </c>
      <c r="C1703">
        <v>1213025689</v>
      </c>
      <c r="D1703">
        <v>1213704115</v>
      </c>
      <c r="E1703">
        <v>1213705057</v>
      </c>
      <c r="F1703">
        <v>1213705057</v>
      </c>
      <c r="G1703" t="s">
        <v>113</v>
      </c>
      <c r="H1703" t="s">
        <v>57</v>
      </c>
      <c r="I1703" t="s">
        <v>994</v>
      </c>
      <c r="J1703" t="s">
        <v>995</v>
      </c>
      <c r="K1703" t="s">
        <v>508</v>
      </c>
      <c r="L1703" t="s">
        <v>509</v>
      </c>
      <c r="M1703"/>
      <c r="N1703"/>
      <c r="O1703" s="190" t="s">
        <v>57</v>
      </c>
      <c r="P1703" t="s">
        <v>59</v>
      </c>
      <c r="Q1703" t="s">
        <v>465</v>
      </c>
      <c r="R1703" s="185">
        <v>29349.331230769199</v>
      </c>
      <c r="S1703" s="185">
        <v>293493.31230769202</v>
      </c>
      <c r="T1703" s="186">
        <v>3</v>
      </c>
    </row>
    <row r="1704" spans="1:20" x14ac:dyDescent="0.25">
      <c r="A1704" s="198"/>
      <c r="B1704">
        <v>0</v>
      </c>
      <c r="C1704">
        <v>1213025689</v>
      </c>
      <c r="D1704">
        <v>1213704115</v>
      </c>
      <c r="E1704">
        <v>1213705057</v>
      </c>
      <c r="F1704">
        <v>1213705057</v>
      </c>
      <c r="G1704" t="s">
        <v>113</v>
      </c>
      <c r="H1704" t="s">
        <v>57</v>
      </c>
      <c r="I1704" t="s">
        <v>994</v>
      </c>
      <c r="J1704" t="s">
        <v>995</v>
      </c>
      <c r="K1704" t="s">
        <v>508</v>
      </c>
      <c r="L1704" t="s">
        <v>509</v>
      </c>
      <c r="M1704"/>
      <c r="N1704"/>
      <c r="O1704" s="190" t="s">
        <v>57</v>
      </c>
      <c r="P1704" t="s">
        <v>59</v>
      </c>
      <c r="Q1704" t="s">
        <v>476</v>
      </c>
      <c r="R1704" s="185">
        <v>130337.566461539</v>
      </c>
      <c r="S1704" s="185">
        <v>1303375.6646153801</v>
      </c>
      <c r="T1704" s="186">
        <v>11</v>
      </c>
    </row>
    <row r="1705" spans="1:20" x14ac:dyDescent="0.25">
      <c r="A1705" s="198"/>
      <c r="B1705">
        <v>0</v>
      </c>
      <c r="C1705">
        <v>1213025689</v>
      </c>
      <c r="D1705">
        <v>1213704115</v>
      </c>
      <c r="E1705">
        <v>1213705057</v>
      </c>
      <c r="F1705">
        <v>1213705057</v>
      </c>
      <c r="G1705" t="s">
        <v>113</v>
      </c>
      <c r="H1705" t="s">
        <v>57</v>
      </c>
      <c r="I1705" t="s">
        <v>994</v>
      </c>
      <c r="J1705" t="s">
        <v>995</v>
      </c>
      <c r="K1705" t="s">
        <v>508</v>
      </c>
      <c r="L1705" t="s">
        <v>509</v>
      </c>
      <c r="M1705"/>
      <c r="N1705"/>
      <c r="O1705" s="190" t="s">
        <v>57</v>
      </c>
      <c r="P1705" t="s">
        <v>59</v>
      </c>
      <c r="Q1705" t="s">
        <v>466</v>
      </c>
      <c r="R1705" s="185">
        <v>64048.366269230799</v>
      </c>
      <c r="S1705" s="185">
        <v>426989.10846153798</v>
      </c>
      <c r="T1705" s="186">
        <v>3</v>
      </c>
    </row>
    <row r="1706" spans="1:20" x14ac:dyDescent="0.25">
      <c r="A1706" s="198"/>
      <c r="B1706">
        <v>0</v>
      </c>
      <c r="C1706">
        <v>1213025689</v>
      </c>
      <c r="D1706">
        <v>1213704115</v>
      </c>
      <c r="E1706">
        <v>1213705057</v>
      </c>
      <c r="F1706">
        <v>1213705057</v>
      </c>
      <c r="G1706" t="s">
        <v>113</v>
      </c>
      <c r="H1706" t="s">
        <v>57</v>
      </c>
      <c r="I1706" t="s">
        <v>994</v>
      </c>
      <c r="J1706" t="s">
        <v>995</v>
      </c>
      <c r="K1706" t="s">
        <v>508</v>
      </c>
      <c r="L1706" t="s">
        <v>509</v>
      </c>
      <c r="M1706"/>
      <c r="N1706"/>
      <c r="O1706" s="190" t="s">
        <v>57</v>
      </c>
      <c r="P1706" t="s">
        <v>80</v>
      </c>
      <c r="Q1706" t="s">
        <v>476</v>
      </c>
      <c r="R1706" s="185">
        <v>23184.936000000002</v>
      </c>
      <c r="S1706" s="185">
        <v>231849.36</v>
      </c>
      <c r="T1706" s="186">
        <v>2</v>
      </c>
    </row>
    <row r="1707" spans="1:20" x14ac:dyDescent="0.25">
      <c r="A1707" s="198"/>
      <c r="B1707">
        <v>0</v>
      </c>
      <c r="C1707">
        <v>1213025689</v>
      </c>
      <c r="D1707">
        <v>1213704115</v>
      </c>
      <c r="E1707">
        <v>1213705999</v>
      </c>
      <c r="F1707">
        <v>1213711651</v>
      </c>
      <c r="G1707" t="s">
        <v>113</v>
      </c>
      <c r="H1707" t="s">
        <v>57</v>
      </c>
      <c r="I1707" t="s">
        <v>994</v>
      </c>
      <c r="J1707" t="s">
        <v>995</v>
      </c>
      <c r="K1707" t="s">
        <v>121</v>
      </c>
      <c r="L1707" t="s">
        <v>927</v>
      </c>
      <c r="M1707" t="s">
        <v>420</v>
      </c>
      <c r="N1707" t="s">
        <v>421</v>
      </c>
      <c r="O1707" s="190" t="s">
        <v>57</v>
      </c>
      <c r="P1707" t="s">
        <v>59</v>
      </c>
      <c r="Q1707" t="s">
        <v>474</v>
      </c>
      <c r="R1707" s="185">
        <v>3561.2757230769198</v>
      </c>
      <c r="S1707" s="185">
        <v>59354.595384615401</v>
      </c>
      <c r="T1707" s="186">
        <v>1</v>
      </c>
    </row>
    <row r="1708" spans="1:20" x14ac:dyDescent="0.25">
      <c r="A1708" s="198"/>
      <c r="B1708">
        <v>0</v>
      </c>
      <c r="C1708">
        <v>1213025689</v>
      </c>
      <c r="D1708">
        <v>1213704115</v>
      </c>
      <c r="E1708">
        <v>1213705999</v>
      </c>
      <c r="F1708">
        <v>1213711651</v>
      </c>
      <c r="G1708" t="s">
        <v>113</v>
      </c>
      <c r="H1708" t="s">
        <v>57</v>
      </c>
      <c r="I1708" t="s">
        <v>994</v>
      </c>
      <c r="J1708" t="s">
        <v>995</v>
      </c>
      <c r="K1708" t="s">
        <v>121</v>
      </c>
      <c r="L1708" t="s">
        <v>927</v>
      </c>
      <c r="M1708" t="s">
        <v>420</v>
      </c>
      <c r="N1708" t="s">
        <v>421</v>
      </c>
      <c r="O1708" s="190" t="s">
        <v>57</v>
      </c>
      <c r="P1708" t="s">
        <v>59</v>
      </c>
      <c r="Q1708" t="s">
        <v>465</v>
      </c>
      <c r="R1708" s="185">
        <v>114296.106230769</v>
      </c>
      <c r="S1708" s="185">
        <v>1142961.06230769</v>
      </c>
      <c r="T1708" s="186">
        <v>11</v>
      </c>
    </row>
    <row r="1709" spans="1:20" x14ac:dyDescent="0.25">
      <c r="A1709" s="198"/>
      <c r="B1709">
        <v>0</v>
      </c>
      <c r="C1709">
        <v>1213025689</v>
      </c>
      <c r="D1709">
        <v>1213704115</v>
      </c>
      <c r="E1709">
        <v>1213705999</v>
      </c>
      <c r="F1709">
        <v>1213711651</v>
      </c>
      <c r="G1709" t="s">
        <v>113</v>
      </c>
      <c r="H1709" t="s">
        <v>57</v>
      </c>
      <c r="I1709" t="s">
        <v>994</v>
      </c>
      <c r="J1709" t="s">
        <v>995</v>
      </c>
      <c r="K1709" t="s">
        <v>121</v>
      </c>
      <c r="L1709" t="s">
        <v>927</v>
      </c>
      <c r="M1709" t="s">
        <v>420</v>
      </c>
      <c r="N1709" t="s">
        <v>421</v>
      </c>
      <c r="O1709" s="190" t="s">
        <v>57</v>
      </c>
      <c r="P1709" t="s">
        <v>59</v>
      </c>
      <c r="Q1709" t="s">
        <v>476</v>
      </c>
      <c r="R1709" s="185">
        <v>111848.803846154</v>
      </c>
      <c r="S1709" s="185">
        <v>1118488.0384615399</v>
      </c>
      <c r="T1709" s="186">
        <v>9</v>
      </c>
    </row>
    <row r="1710" spans="1:20" x14ac:dyDescent="0.25">
      <c r="A1710" s="198"/>
      <c r="B1710">
        <v>0</v>
      </c>
      <c r="C1710">
        <v>1213025689</v>
      </c>
      <c r="D1710">
        <v>1213704115</v>
      </c>
      <c r="E1710">
        <v>1213705999</v>
      </c>
      <c r="F1710">
        <v>1213713535</v>
      </c>
      <c r="G1710" t="s">
        <v>113</v>
      </c>
      <c r="H1710" t="s">
        <v>57</v>
      </c>
      <c r="I1710" t="s">
        <v>994</v>
      </c>
      <c r="J1710" t="s">
        <v>995</v>
      </c>
      <c r="K1710" t="s">
        <v>121</v>
      </c>
      <c r="L1710" t="s">
        <v>927</v>
      </c>
      <c r="M1710" t="s">
        <v>422</v>
      </c>
      <c r="N1710" t="s">
        <v>423</v>
      </c>
      <c r="O1710" s="190" t="s">
        <v>57</v>
      </c>
      <c r="P1710" t="s">
        <v>59</v>
      </c>
      <c r="Q1710" t="s">
        <v>472</v>
      </c>
      <c r="R1710" s="185">
        <v>222910.092</v>
      </c>
      <c r="S1710" s="185">
        <v>7430336.4000000004</v>
      </c>
      <c r="T1710" s="186">
        <v>71</v>
      </c>
    </row>
    <row r="1711" spans="1:20" x14ac:dyDescent="0.25">
      <c r="A1711" s="198"/>
      <c r="B1711">
        <v>0</v>
      </c>
      <c r="C1711">
        <v>1213025689</v>
      </c>
      <c r="D1711">
        <v>1213704115</v>
      </c>
      <c r="E1711">
        <v>1213705999</v>
      </c>
      <c r="F1711">
        <v>1213713535</v>
      </c>
      <c r="G1711" t="s">
        <v>113</v>
      </c>
      <c r="H1711" t="s">
        <v>57</v>
      </c>
      <c r="I1711" t="s">
        <v>994</v>
      </c>
      <c r="J1711" t="s">
        <v>995</v>
      </c>
      <c r="K1711" t="s">
        <v>121</v>
      </c>
      <c r="L1711" t="s">
        <v>927</v>
      </c>
      <c r="M1711" t="s">
        <v>422</v>
      </c>
      <c r="N1711" t="s">
        <v>423</v>
      </c>
      <c r="O1711" s="190" t="s">
        <v>57</v>
      </c>
      <c r="P1711" t="s">
        <v>59</v>
      </c>
      <c r="Q1711" t="s">
        <v>465</v>
      </c>
      <c r="R1711" s="185">
        <v>12133.3017692308</v>
      </c>
      <c r="S1711" s="185">
        <v>121333.017692308</v>
      </c>
      <c r="T1711" s="186">
        <v>1</v>
      </c>
    </row>
    <row r="1712" spans="1:20" x14ac:dyDescent="0.25">
      <c r="A1712" s="198"/>
      <c r="B1712">
        <v>0</v>
      </c>
      <c r="C1712">
        <v>1213025689</v>
      </c>
      <c r="D1712">
        <v>1213704115</v>
      </c>
      <c r="E1712">
        <v>1213705999</v>
      </c>
      <c r="F1712">
        <v>1213713535</v>
      </c>
      <c r="G1712" t="s">
        <v>113</v>
      </c>
      <c r="H1712" t="s">
        <v>57</v>
      </c>
      <c r="I1712" t="s">
        <v>994</v>
      </c>
      <c r="J1712" t="s">
        <v>995</v>
      </c>
      <c r="K1712" t="s">
        <v>121</v>
      </c>
      <c r="L1712" t="s">
        <v>927</v>
      </c>
      <c r="M1712" t="s">
        <v>422</v>
      </c>
      <c r="N1712" t="s">
        <v>423</v>
      </c>
      <c r="O1712" s="190" t="s">
        <v>57</v>
      </c>
      <c r="P1712" t="s">
        <v>59</v>
      </c>
      <c r="Q1712" t="s">
        <v>476</v>
      </c>
      <c r="R1712" s="185">
        <v>100904.837846154</v>
      </c>
      <c r="S1712" s="185">
        <v>1009048.37846154</v>
      </c>
      <c r="T1712" s="186">
        <v>8</v>
      </c>
    </row>
    <row r="1713" spans="1:20" x14ac:dyDescent="0.25">
      <c r="A1713" s="198"/>
      <c r="B1713">
        <v>0</v>
      </c>
      <c r="C1713">
        <v>1213025689</v>
      </c>
      <c r="D1713">
        <v>1213704115</v>
      </c>
      <c r="E1713">
        <v>1213705999</v>
      </c>
      <c r="F1713">
        <v>1213713535</v>
      </c>
      <c r="G1713" t="s">
        <v>113</v>
      </c>
      <c r="H1713" t="s">
        <v>57</v>
      </c>
      <c r="I1713" t="s">
        <v>994</v>
      </c>
      <c r="J1713" t="s">
        <v>995</v>
      </c>
      <c r="K1713" t="s">
        <v>121</v>
      </c>
      <c r="L1713" t="s">
        <v>927</v>
      </c>
      <c r="M1713" t="s">
        <v>422</v>
      </c>
      <c r="N1713" t="s">
        <v>423</v>
      </c>
      <c r="O1713" s="190" t="s">
        <v>57</v>
      </c>
      <c r="P1713" t="s">
        <v>59</v>
      </c>
      <c r="Q1713" t="s">
        <v>466</v>
      </c>
      <c r="R1713" s="185">
        <v>42820.732269230801</v>
      </c>
      <c r="S1713" s="185">
        <v>285471.54846153897</v>
      </c>
      <c r="T1713" s="186">
        <v>2</v>
      </c>
    </row>
    <row r="1714" spans="1:20" x14ac:dyDescent="0.25">
      <c r="A1714" s="198"/>
      <c r="B1714">
        <v>0</v>
      </c>
      <c r="C1714">
        <v>1213025689</v>
      </c>
      <c r="D1714">
        <v>1213704115</v>
      </c>
      <c r="E1714">
        <v>1213705999</v>
      </c>
      <c r="F1714">
        <v>1213715419</v>
      </c>
      <c r="G1714" t="s">
        <v>113</v>
      </c>
      <c r="H1714" t="s">
        <v>57</v>
      </c>
      <c r="I1714" t="s">
        <v>994</v>
      </c>
      <c r="J1714" t="s">
        <v>995</v>
      </c>
      <c r="K1714" t="s">
        <v>121</v>
      </c>
      <c r="L1714" t="s">
        <v>927</v>
      </c>
      <c r="M1714" t="s">
        <v>424</v>
      </c>
      <c r="N1714" t="s">
        <v>425</v>
      </c>
      <c r="O1714" s="190" t="s">
        <v>57</v>
      </c>
      <c r="P1714" t="s">
        <v>59</v>
      </c>
      <c r="Q1714" t="s">
        <v>472</v>
      </c>
      <c r="R1714" s="185">
        <v>31341.433199999999</v>
      </c>
      <c r="S1714" s="185">
        <v>1044714.44</v>
      </c>
      <c r="T1714" s="186">
        <v>13</v>
      </c>
    </row>
    <row r="1715" spans="1:20" x14ac:dyDescent="0.25">
      <c r="A1715" s="198"/>
      <c r="B1715">
        <v>0</v>
      </c>
      <c r="C1715">
        <v>1213025689</v>
      </c>
      <c r="D1715">
        <v>1213704115</v>
      </c>
      <c r="E1715">
        <v>1213705999</v>
      </c>
      <c r="F1715">
        <v>1213715419</v>
      </c>
      <c r="G1715" t="s">
        <v>113</v>
      </c>
      <c r="H1715" t="s">
        <v>57</v>
      </c>
      <c r="I1715" t="s">
        <v>994</v>
      </c>
      <c r="J1715" t="s">
        <v>995</v>
      </c>
      <c r="K1715" t="s">
        <v>121</v>
      </c>
      <c r="L1715" t="s">
        <v>927</v>
      </c>
      <c r="M1715" t="s">
        <v>424</v>
      </c>
      <c r="N1715" t="s">
        <v>425</v>
      </c>
      <c r="O1715" s="190" t="s">
        <v>57</v>
      </c>
      <c r="P1715" t="s">
        <v>59</v>
      </c>
      <c r="Q1715" t="s">
        <v>473</v>
      </c>
      <c r="R1715" s="185">
        <v>2160.1460000000002</v>
      </c>
      <c r="S1715" s="185">
        <v>43202.92</v>
      </c>
      <c r="T1715" s="186">
        <v>1</v>
      </c>
    </row>
    <row r="1716" spans="1:20" x14ac:dyDescent="0.25">
      <c r="A1716" s="198"/>
      <c r="B1716">
        <v>0</v>
      </c>
      <c r="C1716">
        <v>1213025689</v>
      </c>
      <c r="D1716">
        <v>1213704115</v>
      </c>
      <c r="E1716">
        <v>1213705999</v>
      </c>
      <c r="F1716">
        <v>1213715419</v>
      </c>
      <c r="G1716" t="s">
        <v>113</v>
      </c>
      <c r="H1716" t="s">
        <v>57</v>
      </c>
      <c r="I1716" t="s">
        <v>994</v>
      </c>
      <c r="J1716" t="s">
        <v>995</v>
      </c>
      <c r="K1716" t="s">
        <v>121</v>
      </c>
      <c r="L1716" t="s">
        <v>927</v>
      </c>
      <c r="M1716" t="s">
        <v>424</v>
      </c>
      <c r="N1716" t="s">
        <v>425</v>
      </c>
      <c r="O1716" s="190" t="s">
        <v>57</v>
      </c>
      <c r="P1716" t="s">
        <v>59</v>
      </c>
      <c r="Q1716" t="s">
        <v>474</v>
      </c>
      <c r="R1716" s="185">
        <v>3391.7536153846099</v>
      </c>
      <c r="S1716" s="185">
        <v>56529.226923076902</v>
      </c>
      <c r="T1716" s="186">
        <v>1</v>
      </c>
    </row>
    <row r="1717" spans="1:20" x14ac:dyDescent="0.25">
      <c r="A1717" s="198"/>
      <c r="B1717">
        <v>0</v>
      </c>
      <c r="C1717">
        <v>1213025689</v>
      </c>
      <c r="D1717">
        <v>1213704115</v>
      </c>
      <c r="E1717">
        <v>1213705999</v>
      </c>
      <c r="F1717">
        <v>1213715419</v>
      </c>
      <c r="G1717" t="s">
        <v>113</v>
      </c>
      <c r="H1717" t="s">
        <v>57</v>
      </c>
      <c r="I1717" t="s">
        <v>994</v>
      </c>
      <c r="J1717" t="s">
        <v>995</v>
      </c>
      <c r="K1717" t="s">
        <v>121</v>
      </c>
      <c r="L1717" t="s">
        <v>927</v>
      </c>
      <c r="M1717" t="s">
        <v>424</v>
      </c>
      <c r="N1717" t="s">
        <v>425</v>
      </c>
      <c r="O1717" s="190" t="s">
        <v>57</v>
      </c>
      <c r="P1717" t="s">
        <v>59</v>
      </c>
      <c r="Q1717" t="s">
        <v>476</v>
      </c>
      <c r="R1717" s="185">
        <v>149420.45938461501</v>
      </c>
      <c r="S1717" s="185">
        <v>1494204.59384615</v>
      </c>
      <c r="T1717" s="186">
        <v>12</v>
      </c>
    </row>
    <row r="1718" spans="1:20" x14ac:dyDescent="0.25">
      <c r="A1718" s="198"/>
      <c r="B1718">
        <v>0</v>
      </c>
      <c r="C1718">
        <v>1213025689</v>
      </c>
      <c r="D1718">
        <v>1213704115</v>
      </c>
      <c r="E1718">
        <v>1213705999</v>
      </c>
      <c r="F1718">
        <v>1213715419</v>
      </c>
      <c r="G1718" t="s">
        <v>113</v>
      </c>
      <c r="H1718" t="s">
        <v>57</v>
      </c>
      <c r="I1718" t="s">
        <v>994</v>
      </c>
      <c r="J1718" t="s">
        <v>995</v>
      </c>
      <c r="K1718" t="s">
        <v>121</v>
      </c>
      <c r="L1718" t="s">
        <v>927</v>
      </c>
      <c r="M1718" t="s">
        <v>424</v>
      </c>
      <c r="N1718" t="s">
        <v>425</v>
      </c>
      <c r="O1718" s="190" t="s">
        <v>57</v>
      </c>
      <c r="P1718" t="s">
        <v>59</v>
      </c>
      <c r="Q1718" t="s">
        <v>466</v>
      </c>
      <c r="R1718" s="185">
        <v>82374.649615384595</v>
      </c>
      <c r="S1718" s="185">
        <v>549164.33076923096</v>
      </c>
      <c r="T1718" s="186">
        <v>4</v>
      </c>
    </row>
    <row r="1719" spans="1:20" x14ac:dyDescent="0.25">
      <c r="A1719" s="198"/>
      <c r="B1719">
        <v>0</v>
      </c>
      <c r="C1719">
        <v>1213025689</v>
      </c>
      <c r="D1719">
        <v>1213704115</v>
      </c>
      <c r="E1719">
        <v>1213705999</v>
      </c>
      <c r="F1719">
        <v>1213715419</v>
      </c>
      <c r="G1719" t="s">
        <v>113</v>
      </c>
      <c r="H1719" t="s">
        <v>57</v>
      </c>
      <c r="I1719" t="s">
        <v>994</v>
      </c>
      <c r="J1719" t="s">
        <v>995</v>
      </c>
      <c r="K1719" t="s">
        <v>121</v>
      </c>
      <c r="L1719" t="s">
        <v>927</v>
      </c>
      <c r="M1719" t="s">
        <v>424</v>
      </c>
      <c r="N1719" t="s">
        <v>425</v>
      </c>
      <c r="O1719" s="190" t="s">
        <v>57</v>
      </c>
      <c r="P1719" t="s">
        <v>78</v>
      </c>
      <c r="Q1719" t="s">
        <v>472</v>
      </c>
      <c r="R1719" s="185">
        <v>25333.917600000001</v>
      </c>
      <c r="S1719" s="185">
        <v>844463.92</v>
      </c>
      <c r="T1719" s="186">
        <v>10</v>
      </c>
    </row>
    <row r="1720" spans="1:20" x14ac:dyDescent="0.25">
      <c r="A1720" s="198"/>
      <c r="B1720">
        <v>0</v>
      </c>
      <c r="C1720">
        <v>1213025689</v>
      </c>
      <c r="D1720">
        <v>1213704115</v>
      </c>
      <c r="E1720">
        <v>1213705999</v>
      </c>
      <c r="F1720">
        <v>1213715419</v>
      </c>
      <c r="G1720" t="s">
        <v>113</v>
      </c>
      <c r="H1720" t="s">
        <v>57</v>
      </c>
      <c r="I1720" t="s">
        <v>994</v>
      </c>
      <c r="J1720" t="s">
        <v>995</v>
      </c>
      <c r="K1720" t="s">
        <v>121</v>
      </c>
      <c r="L1720" t="s">
        <v>927</v>
      </c>
      <c r="M1720" t="s">
        <v>424</v>
      </c>
      <c r="N1720" t="s">
        <v>425</v>
      </c>
      <c r="O1720" s="190" t="s">
        <v>57</v>
      </c>
      <c r="P1720" t="s">
        <v>78</v>
      </c>
      <c r="Q1720" t="s">
        <v>476</v>
      </c>
      <c r="R1720" s="185">
        <v>11986.0453076923</v>
      </c>
      <c r="S1720" s="185">
        <v>119860.453076923</v>
      </c>
      <c r="T1720" s="186">
        <v>1</v>
      </c>
    </row>
    <row r="1721" spans="1:20" x14ac:dyDescent="0.25">
      <c r="A1721" s="198"/>
      <c r="B1721">
        <v>0</v>
      </c>
      <c r="C1721">
        <v>1213025689</v>
      </c>
      <c r="D1721">
        <v>1213704115</v>
      </c>
      <c r="E1721">
        <v>1213705999</v>
      </c>
      <c r="F1721">
        <v>1213715419</v>
      </c>
      <c r="G1721" t="s">
        <v>113</v>
      </c>
      <c r="H1721" t="s">
        <v>57</v>
      </c>
      <c r="I1721" t="s">
        <v>994</v>
      </c>
      <c r="J1721" t="s">
        <v>995</v>
      </c>
      <c r="K1721" t="s">
        <v>121</v>
      </c>
      <c r="L1721" t="s">
        <v>927</v>
      </c>
      <c r="M1721" t="s">
        <v>424</v>
      </c>
      <c r="N1721" t="s">
        <v>425</v>
      </c>
      <c r="O1721" s="190" t="s">
        <v>57</v>
      </c>
      <c r="P1721" t="s">
        <v>78</v>
      </c>
      <c r="Q1721" t="s">
        <v>466</v>
      </c>
      <c r="R1721" s="185">
        <v>22548.675461538402</v>
      </c>
      <c r="S1721" s="185">
        <v>150324.50307692299</v>
      </c>
      <c r="T1721" s="186">
        <v>1</v>
      </c>
    </row>
    <row r="1722" spans="1:20" x14ac:dyDescent="0.25">
      <c r="A1722" s="198"/>
      <c r="B1722">
        <v>0</v>
      </c>
      <c r="C1722">
        <v>1213025689</v>
      </c>
      <c r="D1722">
        <v>1213704115</v>
      </c>
      <c r="E1722">
        <v>1213705999</v>
      </c>
      <c r="F1722">
        <v>1213715419</v>
      </c>
      <c r="G1722" t="s">
        <v>113</v>
      </c>
      <c r="H1722" t="s">
        <v>57</v>
      </c>
      <c r="I1722" t="s">
        <v>994</v>
      </c>
      <c r="J1722" t="s">
        <v>995</v>
      </c>
      <c r="K1722" t="s">
        <v>121</v>
      </c>
      <c r="L1722" t="s">
        <v>927</v>
      </c>
      <c r="M1722" t="s">
        <v>424</v>
      </c>
      <c r="N1722" t="s">
        <v>425</v>
      </c>
      <c r="O1722" s="190" t="s">
        <v>57</v>
      </c>
      <c r="P1722" t="s">
        <v>82</v>
      </c>
      <c r="Q1722" t="s">
        <v>472</v>
      </c>
      <c r="R1722" s="185">
        <v>136358.51819999999</v>
      </c>
      <c r="S1722" s="185">
        <v>4545283.9400000004</v>
      </c>
      <c r="T1722" s="186">
        <v>41</v>
      </c>
    </row>
    <row r="1723" spans="1:20" x14ac:dyDescent="0.25">
      <c r="A1723" s="198"/>
      <c r="B1723">
        <v>0</v>
      </c>
      <c r="C1723">
        <v>1213025689</v>
      </c>
      <c r="D1723">
        <v>1213704115</v>
      </c>
      <c r="E1723">
        <v>1213705999</v>
      </c>
      <c r="F1723">
        <v>1213715419</v>
      </c>
      <c r="G1723" t="s">
        <v>113</v>
      </c>
      <c r="H1723" t="s">
        <v>57</v>
      </c>
      <c r="I1723" t="s">
        <v>994</v>
      </c>
      <c r="J1723" t="s">
        <v>995</v>
      </c>
      <c r="K1723" t="s">
        <v>121</v>
      </c>
      <c r="L1723" t="s">
        <v>927</v>
      </c>
      <c r="M1723" t="s">
        <v>424</v>
      </c>
      <c r="N1723" t="s">
        <v>425</v>
      </c>
      <c r="O1723" s="190" t="s">
        <v>57</v>
      </c>
      <c r="P1723" t="s">
        <v>82</v>
      </c>
      <c r="Q1723" t="s">
        <v>471</v>
      </c>
      <c r="R1723" s="185">
        <v>5400.3100923077</v>
      </c>
      <c r="S1723" s="185">
        <v>67503.876153846199</v>
      </c>
      <c r="T1723" s="186">
        <v>1</v>
      </c>
    </row>
    <row r="1724" spans="1:20" x14ac:dyDescent="0.25">
      <c r="A1724" s="198"/>
      <c r="B1724">
        <v>0</v>
      </c>
      <c r="C1724">
        <v>1213025689</v>
      </c>
      <c r="D1724">
        <v>1213704115</v>
      </c>
      <c r="E1724">
        <v>1213705999</v>
      </c>
      <c r="F1724">
        <v>1213715419</v>
      </c>
      <c r="G1724" t="s">
        <v>113</v>
      </c>
      <c r="H1724" t="s">
        <v>57</v>
      </c>
      <c r="I1724" t="s">
        <v>994</v>
      </c>
      <c r="J1724" t="s">
        <v>995</v>
      </c>
      <c r="K1724" t="s">
        <v>121</v>
      </c>
      <c r="L1724" t="s">
        <v>927</v>
      </c>
      <c r="M1724" t="s">
        <v>424</v>
      </c>
      <c r="N1724" t="s">
        <v>425</v>
      </c>
      <c r="O1724" s="190" t="s">
        <v>57</v>
      </c>
      <c r="P1724" t="s">
        <v>82</v>
      </c>
      <c r="Q1724" t="s">
        <v>475</v>
      </c>
      <c r="R1724" s="185">
        <v>7999.7899153846101</v>
      </c>
      <c r="S1724" s="185">
        <v>88886.554615384593</v>
      </c>
      <c r="T1724" s="186">
        <v>1</v>
      </c>
    </row>
    <row r="1725" spans="1:20" x14ac:dyDescent="0.25">
      <c r="A1725" s="198"/>
      <c r="B1725">
        <v>0</v>
      </c>
      <c r="C1725">
        <v>1213025689</v>
      </c>
      <c r="D1725">
        <v>1213704115</v>
      </c>
      <c r="E1725">
        <v>1213705999</v>
      </c>
      <c r="F1725">
        <v>1213715419</v>
      </c>
      <c r="G1725" t="s">
        <v>113</v>
      </c>
      <c r="H1725" t="s">
        <v>57</v>
      </c>
      <c r="I1725" t="s">
        <v>994</v>
      </c>
      <c r="J1725" t="s">
        <v>995</v>
      </c>
      <c r="K1725" t="s">
        <v>121</v>
      </c>
      <c r="L1725" t="s">
        <v>927</v>
      </c>
      <c r="M1725" t="s">
        <v>424</v>
      </c>
      <c r="N1725" t="s">
        <v>425</v>
      </c>
      <c r="O1725" s="190" t="s">
        <v>57</v>
      </c>
      <c r="P1725" t="s">
        <v>82</v>
      </c>
      <c r="Q1725" t="s">
        <v>465</v>
      </c>
      <c r="R1725" s="185">
        <v>45660.645153846199</v>
      </c>
      <c r="S1725" s="185">
        <v>456606.45153846202</v>
      </c>
      <c r="T1725" s="186">
        <v>4</v>
      </c>
    </row>
    <row r="1726" spans="1:20" x14ac:dyDescent="0.25">
      <c r="A1726" s="198"/>
      <c r="B1726">
        <v>0</v>
      </c>
      <c r="C1726">
        <v>1213025689</v>
      </c>
      <c r="D1726">
        <v>1213704115</v>
      </c>
      <c r="E1726">
        <v>1213705999</v>
      </c>
      <c r="F1726">
        <v>1213715419</v>
      </c>
      <c r="G1726" t="s">
        <v>113</v>
      </c>
      <c r="H1726" t="s">
        <v>57</v>
      </c>
      <c r="I1726" t="s">
        <v>994</v>
      </c>
      <c r="J1726" t="s">
        <v>995</v>
      </c>
      <c r="K1726" t="s">
        <v>121</v>
      </c>
      <c r="L1726" t="s">
        <v>927</v>
      </c>
      <c r="M1726" t="s">
        <v>424</v>
      </c>
      <c r="N1726" t="s">
        <v>425</v>
      </c>
      <c r="O1726" s="190" t="s">
        <v>57</v>
      </c>
      <c r="P1726" t="s">
        <v>82</v>
      </c>
      <c r="Q1726" t="s">
        <v>476</v>
      </c>
      <c r="R1726" s="185">
        <v>110290.87323076899</v>
      </c>
      <c r="S1726" s="185">
        <v>1102908.73230769</v>
      </c>
      <c r="T1726" s="186">
        <v>9</v>
      </c>
    </row>
    <row r="1727" spans="1:20" x14ac:dyDescent="0.25">
      <c r="A1727" s="198"/>
      <c r="B1727">
        <v>0</v>
      </c>
      <c r="C1727">
        <v>1213025689</v>
      </c>
      <c r="D1727">
        <v>1213704115</v>
      </c>
      <c r="E1727">
        <v>1213705999</v>
      </c>
      <c r="F1727">
        <v>1213715419</v>
      </c>
      <c r="G1727" t="s">
        <v>113</v>
      </c>
      <c r="H1727" t="s">
        <v>57</v>
      </c>
      <c r="I1727" t="s">
        <v>994</v>
      </c>
      <c r="J1727" t="s">
        <v>995</v>
      </c>
      <c r="K1727" t="s">
        <v>121</v>
      </c>
      <c r="L1727" t="s">
        <v>927</v>
      </c>
      <c r="M1727" t="s">
        <v>424</v>
      </c>
      <c r="N1727" t="s">
        <v>425</v>
      </c>
      <c r="O1727" s="190" t="s">
        <v>57</v>
      </c>
      <c r="P1727" t="s">
        <v>82</v>
      </c>
      <c r="Q1727" t="s">
        <v>466</v>
      </c>
      <c r="R1727" s="185">
        <v>23314.546615384599</v>
      </c>
      <c r="S1727" s="185">
        <v>155430.310769231</v>
      </c>
      <c r="T1727" s="186">
        <v>1</v>
      </c>
    </row>
    <row r="1728" spans="1:20" x14ac:dyDescent="0.25">
      <c r="A1728" s="198"/>
      <c r="B1728">
        <v>0</v>
      </c>
      <c r="C1728">
        <v>1213025689</v>
      </c>
      <c r="D1728">
        <v>1213704115</v>
      </c>
      <c r="E1728">
        <v>1213721075</v>
      </c>
      <c r="F1728">
        <v>1213721075</v>
      </c>
      <c r="G1728" t="s">
        <v>113</v>
      </c>
      <c r="H1728" t="s">
        <v>57</v>
      </c>
      <c r="I1728" t="s">
        <v>994</v>
      </c>
      <c r="J1728" t="s">
        <v>995</v>
      </c>
      <c r="K1728" t="s">
        <v>45</v>
      </c>
      <c r="L1728" t="s">
        <v>675</v>
      </c>
      <c r="M1728"/>
      <c r="N1728"/>
      <c r="O1728" s="190" t="s">
        <v>57</v>
      </c>
      <c r="P1728" t="s">
        <v>59</v>
      </c>
      <c r="Q1728" t="s">
        <v>467</v>
      </c>
      <c r="R1728" s="185">
        <v>28482.561692307601</v>
      </c>
      <c r="S1728" s="185">
        <v>142412.80846153799</v>
      </c>
      <c r="T1728" s="186">
        <v>1</v>
      </c>
    </row>
    <row r="1729" spans="1:20" x14ac:dyDescent="0.25">
      <c r="A1729" s="198"/>
      <c r="B1729">
        <v>0</v>
      </c>
      <c r="C1729">
        <v>1213025689</v>
      </c>
      <c r="D1729">
        <v>1213704115</v>
      </c>
      <c r="E1729">
        <v>1213721075</v>
      </c>
      <c r="F1729">
        <v>1213721075</v>
      </c>
      <c r="G1729" t="s">
        <v>113</v>
      </c>
      <c r="H1729" t="s">
        <v>57</v>
      </c>
      <c r="I1729" t="s">
        <v>994</v>
      </c>
      <c r="J1729" t="s">
        <v>995</v>
      </c>
      <c r="K1729" t="s">
        <v>45</v>
      </c>
      <c r="L1729" t="s">
        <v>675</v>
      </c>
      <c r="M1729"/>
      <c r="N1729"/>
      <c r="O1729" s="190" t="s">
        <v>57</v>
      </c>
      <c r="P1729" t="s">
        <v>59</v>
      </c>
      <c r="Q1729" t="s">
        <v>478</v>
      </c>
      <c r="R1729" s="185">
        <v>188445.74261538399</v>
      </c>
      <c r="S1729" s="185">
        <v>628152.47538461501</v>
      </c>
      <c r="T1729" s="186">
        <v>3</v>
      </c>
    </row>
    <row r="1730" spans="1:20" x14ac:dyDescent="0.25">
      <c r="A1730" s="198"/>
      <c r="B1730">
        <v>0</v>
      </c>
      <c r="C1730">
        <v>1213025689</v>
      </c>
      <c r="D1730">
        <v>1213704115</v>
      </c>
      <c r="E1730">
        <v>1213721075</v>
      </c>
      <c r="F1730">
        <v>1213738035</v>
      </c>
      <c r="G1730" t="s">
        <v>113</v>
      </c>
      <c r="H1730" t="s">
        <v>57</v>
      </c>
      <c r="I1730" t="s">
        <v>994</v>
      </c>
      <c r="J1730" t="s">
        <v>995</v>
      </c>
      <c r="K1730" t="s">
        <v>45</v>
      </c>
      <c r="L1730" t="s">
        <v>675</v>
      </c>
      <c r="M1730" t="s">
        <v>152</v>
      </c>
      <c r="N1730" t="s">
        <v>676</v>
      </c>
      <c r="O1730" s="190" t="s">
        <v>57</v>
      </c>
      <c r="P1730" t="s">
        <v>59</v>
      </c>
      <c r="Q1730" t="s">
        <v>474</v>
      </c>
      <c r="R1730" s="185">
        <v>13633.9073538462</v>
      </c>
      <c r="S1730" s="185">
        <v>227231.78923076901</v>
      </c>
      <c r="T1730" s="186">
        <v>4</v>
      </c>
    </row>
    <row r="1731" spans="1:20" x14ac:dyDescent="0.25">
      <c r="A1731" s="198"/>
      <c r="B1731">
        <v>0</v>
      </c>
      <c r="C1731">
        <v>1213025689</v>
      </c>
      <c r="D1731">
        <v>1213704115</v>
      </c>
      <c r="E1731">
        <v>1213721075</v>
      </c>
      <c r="F1731">
        <v>1213738035</v>
      </c>
      <c r="G1731" t="s">
        <v>113</v>
      </c>
      <c r="H1731" t="s">
        <v>57</v>
      </c>
      <c r="I1731" t="s">
        <v>994</v>
      </c>
      <c r="J1731" t="s">
        <v>995</v>
      </c>
      <c r="K1731" t="s">
        <v>45</v>
      </c>
      <c r="L1731" t="s">
        <v>675</v>
      </c>
      <c r="M1731" t="s">
        <v>152</v>
      </c>
      <c r="N1731" t="s">
        <v>676</v>
      </c>
      <c r="O1731" s="190" t="s">
        <v>57</v>
      </c>
      <c r="P1731" t="s">
        <v>59</v>
      </c>
      <c r="Q1731" t="s">
        <v>471</v>
      </c>
      <c r="R1731" s="185">
        <v>13634.353107692299</v>
      </c>
      <c r="S1731" s="185">
        <v>170429.413846154</v>
      </c>
      <c r="T1731" s="186">
        <v>2</v>
      </c>
    </row>
    <row r="1732" spans="1:20" x14ac:dyDescent="0.25">
      <c r="A1732" s="198"/>
      <c r="B1732">
        <v>0</v>
      </c>
      <c r="C1732">
        <v>1213025689</v>
      </c>
      <c r="D1732">
        <v>1213704115</v>
      </c>
      <c r="E1732">
        <v>1213721075</v>
      </c>
      <c r="F1732">
        <v>1213738035</v>
      </c>
      <c r="G1732" t="s">
        <v>113</v>
      </c>
      <c r="H1732" t="s">
        <v>57</v>
      </c>
      <c r="I1732" t="s">
        <v>994</v>
      </c>
      <c r="J1732" t="s">
        <v>995</v>
      </c>
      <c r="K1732" t="s">
        <v>45</v>
      </c>
      <c r="L1732" t="s">
        <v>675</v>
      </c>
      <c r="M1732" t="s">
        <v>152</v>
      </c>
      <c r="N1732" t="s">
        <v>676</v>
      </c>
      <c r="O1732" s="190" t="s">
        <v>57</v>
      </c>
      <c r="P1732" t="s">
        <v>59</v>
      </c>
      <c r="Q1732" t="s">
        <v>475</v>
      </c>
      <c r="R1732" s="185">
        <v>8918.7457846153793</v>
      </c>
      <c r="S1732" s="185">
        <v>99097.175384615402</v>
      </c>
      <c r="T1732" s="186">
        <v>1</v>
      </c>
    </row>
    <row r="1733" spans="1:20" x14ac:dyDescent="0.25">
      <c r="A1733" s="198"/>
      <c r="B1733">
        <v>0</v>
      </c>
      <c r="C1733">
        <v>1213025689</v>
      </c>
      <c r="D1733">
        <v>1213704115</v>
      </c>
      <c r="E1733">
        <v>1213721075</v>
      </c>
      <c r="F1733">
        <v>1213738035</v>
      </c>
      <c r="G1733" t="s">
        <v>113</v>
      </c>
      <c r="H1733" t="s">
        <v>57</v>
      </c>
      <c r="I1733" t="s">
        <v>994</v>
      </c>
      <c r="J1733" t="s">
        <v>995</v>
      </c>
      <c r="K1733" t="s">
        <v>45</v>
      </c>
      <c r="L1733" t="s">
        <v>675</v>
      </c>
      <c r="M1733" t="s">
        <v>152</v>
      </c>
      <c r="N1733" t="s">
        <v>676</v>
      </c>
      <c r="O1733" s="190" t="s">
        <v>57</v>
      </c>
      <c r="P1733" t="s">
        <v>59</v>
      </c>
      <c r="Q1733" t="s">
        <v>465</v>
      </c>
      <c r="R1733" s="185">
        <v>28613.2790769231</v>
      </c>
      <c r="S1733" s="185">
        <v>286132.79076923098</v>
      </c>
      <c r="T1733" s="186">
        <v>4</v>
      </c>
    </row>
    <row r="1734" spans="1:20" x14ac:dyDescent="0.25">
      <c r="A1734" s="198"/>
      <c r="B1734">
        <v>0</v>
      </c>
      <c r="C1734">
        <v>1213025689</v>
      </c>
      <c r="D1734">
        <v>1213704115</v>
      </c>
      <c r="E1734">
        <v>1213721075</v>
      </c>
      <c r="F1734">
        <v>1213738035</v>
      </c>
      <c r="G1734" t="s">
        <v>113</v>
      </c>
      <c r="H1734" t="s">
        <v>57</v>
      </c>
      <c r="I1734" t="s">
        <v>994</v>
      </c>
      <c r="J1734" t="s">
        <v>995</v>
      </c>
      <c r="K1734" t="s">
        <v>45</v>
      </c>
      <c r="L1734" t="s">
        <v>675</v>
      </c>
      <c r="M1734" t="s">
        <v>152</v>
      </c>
      <c r="N1734" t="s">
        <v>676</v>
      </c>
      <c r="O1734" s="190" t="s">
        <v>57</v>
      </c>
      <c r="P1734" t="s">
        <v>59</v>
      </c>
      <c r="Q1734" t="s">
        <v>476</v>
      </c>
      <c r="R1734" s="185">
        <v>71678.573923076896</v>
      </c>
      <c r="S1734" s="185">
        <v>716785.73923076899</v>
      </c>
      <c r="T1734" s="186">
        <v>7</v>
      </c>
    </row>
    <row r="1735" spans="1:20" x14ac:dyDescent="0.25">
      <c r="A1735" s="198"/>
      <c r="B1735">
        <v>0</v>
      </c>
      <c r="C1735">
        <v>1213025689</v>
      </c>
      <c r="D1735">
        <v>1213704115</v>
      </c>
      <c r="E1735">
        <v>1213721075</v>
      </c>
      <c r="F1735">
        <v>1213738035</v>
      </c>
      <c r="G1735" t="s">
        <v>113</v>
      </c>
      <c r="H1735" t="s">
        <v>57</v>
      </c>
      <c r="I1735" t="s">
        <v>994</v>
      </c>
      <c r="J1735" t="s">
        <v>995</v>
      </c>
      <c r="K1735" t="s">
        <v>45</v>
      </c>
      <c r="L1735" t="s">
        <v>675</v>
      </c>
      <c r="M1735" t="s">
        <v>152</v>
      </c>
      <c r="N1735" t="s">
        <v>676</v>
      </c>
      <c r="O1735" s="190" t="s">
        <v>57</v>
      </c>
      <c r="P1735" t="s">
        <v>59</v>
      </c>
      <c r="Q1735" t="s">
        <v>466</v>
      </c>
      <c r="R1735" s="185">
        <v>104240.876423077</v>
      </c>
      <c r="S1735" s="185">
        <v>694939.17615384597</v>
      </c>
      <c r="T1735" s="186">
        <v>5</v>
      </c>
    </row>
    <row r="1736" spans="1:20" x14ac:dyDescent="0.25">
      <c r="A1736" s="198"/>
      <c r="B1736">
        <v>0</v>
      </c>
      <c r="C1736">
        <v>1213025689</v>
      </c>
      <c r="D1736">
        <v>1213704115</v>
      </c>
      <c r="E1736">
        <v>1213721075</v>
      </c>
      <c r="F1736">
        <v>1213738035</v>
      </c>
      <c r="G1736" t="s">
        <v>113</v>
      </c>
      <c r="H1736" t="s">
        <v>57</v>
      </c>
      <c r="I1736" t="s">
        <v>994</v>
      </c>
      <c r="J1736" t="s">
        <v>995</v>
      </c>
      <c r="K1736" t="s">
        <v>45</v>
      </c>
      <c r="L1736" t="s">
        <v>675</v>
      </c>
      <c r="M1736" t="s">
        <v>152</v>
      </c>
      <c r="N1736" t="s">
        <v>676</v>
      </c>
      <c r="O1736" s="190" t="s">
        <v>57</v>
      </c>
      <c r="P1736" t="s">
        <v>59</v>
      </c>
      <c r="Q1736" t="s">
        <v>467</v>
      </c>
      <c r="R1736" s="185">
        <v>71470.414923076998</v>
      </c>
      <c r="S1736" s="185">
        <v>357352.07461538498</v>
      </c>
      <c r="T1736" s="186">
        <v>2</v>
      </c>
    </row>
    <row r="1737" spans="1:20" x14ac:dyDescent="0.25">
      <c r="A1737" s="198"/>
      <c r="B1737">
        <v>0</v>
      </c>
      <c r="C1737">
        <v>1213025689</v>
      </c>
      <c r="D1737">
        <v>1213704115</v>
      </c>
      <c r="E1737">
        <v>1213721075</v>
      </c>
      <c r="F1737">
        <v>1213788915</v>
      </c>
      <c r="G1737" t="s">
        <v>113</v>
      </c>
      <c r="H1737" t="s">
        <v>57</v>
      </c>
      <c r="I1737" t="s">
        <v>994</v>
      </c>
      <c r="J1737" t="s">
        <v>995</v>
      </c>
      <c r="K1737" t="s">
        <v>45</v>
      </c>
      <c r="L1737" t="s">
        <v>675</v>
      </c>
      <c r="M1737" t="s">
        <v>308</v>
      </c>
      <c r="N1737" t="s">
        <v>677</v>
      </c>
      <c r="O1737" s="190" t="s">
        <v>57</v>
      </c>
      <c r="P1737" t="s">
        <v>59</v>
      </c>
      <c r="Q1737" t="s">
        <v>474</v>
      </c>
      <c r="R1737" s="185">
        <v>3394.7956153846098</v>
      </c>
      <c r="S1737" s="185">
        <v>56579.926923076899</v>
      </c>
      <c r="T1737" s="186">
        <v>1</v>
      </c>
    </row>
    <row r="1738" spans="1:20" x14ac:dyDescent="0.25">
      <c r="A1738" s="198"/>
      <c r="B1738">
        <v>0</v>
      </c>
      <c r="C1738">
        <v>1213025689</v>
      </c>
      <c r="D1738">
        <v>1213704115</v>
      </c>
      <c r="E1738">
        <v>1213721075</v>
      </c>
      <c r="F1738">
        <v>1213788915</v>
      </c>
      <c r="G1738" t="s">
        <v>113</v>
      </c>
      <c r="H1738" t="s">
        <v>57</v>
      </c>
      <c r="I1738" t="s">
        <v>994</v>
      </c>
      <c r="J1738" t="s">
        <v>995</v>
      </c>
      <c r="K1738" t="s">
        <v>45</v>
      </c>
      <c r="L1738" t="s">
        <v>675</v>
      </c>
      <c r="M1738" t="s">
        <v>308</v>
      </c>
      <c r="N1738" t="s">
        <v>677</v>
      </c>
      <c r="O1738" s="190" t="s">
        <v>57</v>
      </c>
      <c r="P1738" t="s">
        <v>59</v>
      </c>
      <c r="Q1738" t="s">
        <v>475</v>
      </c>
      <c r="R1738" s="185">
        <v>27748.855523076902</v>
      </c>
      <c r="S1738" s="185">
        <v>308320.61692307697</v>
      </c>
      <c r="T1738" s="186">
        <v>4</v>
      </c>
    </row>
    <row r="1739" spans="1:20" x14ac:dyDescent="0.25">
      <c r="A1739" s="198"/>
      <c r="B1739">
        <v>0</v>
      </c>
      <c r="C1739">
        <v>1213025689</v>
      </c>
      <c r="D1739">
        <v>1213704115</v>
      </c>
      <c r="E1739">
        <v>1213721075</v>
      </c>
      <c r="F1739">
        <v>1213788915</v>
      </c>
      <c r="G1739" t="s">
        <v>113</v>
      </c>
      <c r="H1739" t="s">
        <v>57</v>
      </c>
      <c r="I1739" t="s">
        <v>994</v>
      </c>
      <c r="J1739" t="s">
        <v>995</v>
      </c>
      <c r="K1739" t="s">
        <v>45</v>
      </c>
      <c r="L1739" t="s">
        <v>675</v>
      </c>
      <c r="M1739" t="s">
        <v>308</v>
      </c>
      <c r="N1739" t="s">
        <v>677</v>
      </c>
      <c r="O1739" s="190" t="s">
        <v>57</v>
      </c>
      <c r="P1739" t="s">
        <v>59</v>
      </c>
      <c r="Q1739" t="s">
        <v>465</v>
      </c>
      <c r="R1739" s="185">
        <v>59428.0073076923</v>
      </c>
      <c r="S1739" s="185">
        <v>594280.07307692303</v>
      </c>
      <c r="T1739" s="186">
        <v>6</v>
      </c>
    </row>
    <row r="1740" spans="1:20" x14ac:dyDescent="0.25">
      <c r="A1740" s="198"/>
      <c r="B1740">
        <v>0</v>
      </c>
      <c r="C1740">
        <v>1213025689</v>
      </c>
      <c r="D1740">
        <v>1213704115</v>
      </c>
      <c r="E1740">
        <v>1213721075</v>
      </c>
      <c r="F1740">
        <v>1213788915</v>
      </c>
      <c r="G1740" t="s">
        <v>113</v>
      </c>
      <c r="H1740" t="s">
        <v>57</v>
      </c>
      <c r="I1740" t="s">
        <v>994</v>
      </c>
      <c r="J1740" t="s">
        <v>995</v>
      </c>
      <c r="K1740" t="s">
        <v>45</v>
      </c>
      <c r="L1740" t="s">
        <v>675</v>
      </c>
      <c r="M1740" t="s">
        <v>308</v>
      </c>
      <c r="N1740" t="s">
        <v>677</v>
      </c>
      <c r="O1740" s="190" t="s">
        <v>57</v>
      </c>
      <c r="P1740" t="s">
        <v>59</v>
      </c>
      <c r="Q1740" t="s">
        <v>476</v>
      </c>
      <c r="R1740" s="185">
        <v>180589.79653846199</v>
      </c>
      <c r="S1740" s="185">
        <v>1805897.96538462</v>
      </c>
      <c r="T1740" s="186">
        <v>17</v>
      </c>
    </row>
    <row r="1741" spans="1:20" x14ac:dyDescent="0.25">
      <c r="A1741" s="198"/>
      <c r="B1741">
        <v>0</v>
      </c>
      <c r="C1741">
        <v>1213025689</v>
      </c>
      <c r="D1741">
        <v>1213704115</v>
      </c>
      <c r="E1741">
        <v>1213721075</v>
      </c>
      <c r="F1741">
        <v>1213788915</v>
      </c>
      <c r="G1741" t="s">
        <v>113</v>
      </c>
      <c r="H1741" t="s">
        <v>57</v>
      </c>
      <c r="I1741" t="s">
        <v>994</v>
      </c>
      <c r="J1741" t="s">
        <v>995</v>
      </c>
      <c r="K1741" t="s">
        <v>45</v>
      </c>
      <c r="L1741" t="s">
        <v>675</v>
      </c>
      <c r="M1741" t="s">
        <v>308</v>
      </c>
      <c r="N1741" t="s">
        <v>677</v>
      </c>
      <c r="O1741" s="190" t="s">
        <v>57</v>
      </c>
      <c r="P1741" t="s">
        <v>59</v>
      </c>
      <c r="Q1741" t="s">
        <v>466</v>
      </c>
      <c r="R1741" s="185">
        <v>198178.660846154</v>
      </c>
      <c r="S1741" s="185">
        <v>1321191.07230769</v>
      </c>
      <c r="T1741" s="186">
        <v>10</v>
      </c>
    </row>
    <row r="1742" spans="1:20" x14ac:dyDescent="0.25">
      <c r="A1742" s="198"/>
      <c r="B1742">
        <v>0</v>
      </c>
      <c r="C1742">
        <v>1213025689</v>
      </c>
      <c r="D1742">
        <v>1213704115</v>
      </c>
      <c r="E1742">
        <v>1213721075</v>
      </c>
      <c r="F1742">
        <v>1213788915</v>
      </c>
      <c r="G1742" t="s">
        <v>113</v>
      </c>
      <c r="H1742" t="s">
        <v>57</v>
      </c>
      <c r="I1742" t="s">
        <v>994</v>
      </c>
      <c r="J1742" t="s">
        <v>995</v>
      </c>
      <c r="K1742" t="s">
        <v>45</v>
      </c>
      <c r="L1742" t="s">
        <v>675</v>
      </c>
      <c r="M1742" t="s">
        <v>308</v>
      </c>
      <c r="N1742" t="s">
        <v>677</v>
      </c>
      <c r="O1742" s="190" t="s">
        <v>57</v>
      </c>
      <c r="P1742" t="s">
        <v>59</v>
      </c>
      <c r="Q1742" t="s">
        <v>467</v>
      </c>
      <c r="R1742" s="185">
        <v>326998.75384615402</v>
      </c>
      <c r="S1742" s="185">
        <v>1634993.7692307699</v>
      </c>
      <c r="T1742" s="186">
        <v>11</v>
      </c>
    </row>
    <row r="1743" spans="1:20" x14ac:dyDescent="0.25">
      <c r="A1743" s="198"/>
      <c r="B1743">
        <v>0</v>
      </c>
      <c r="C1743">
        <v>1213025689</v>
      </c>
      <c r="D1743">
        <v>1213704115</v>
      </c>
      <c r="E1743">
        <v>1213721075</v>
      </c>
      <c r="F1743">
        <v>1213839795</v>
      </c>
      <c r="G1743" t="s">
        <v>113</v>
      </c>
      <c r="H1743" t="s">
        <v>57</v>
      </c>
      <c r="I1743" t="s">
        <v>994</v>
      </c>
      <c r="J1743" t="s">
        <v>995</v>
      </c>
      <c r="K1743" t="s">
        <v>45</v>
      </c>
      <c r="L1743" t="s">
        <v>675</v>
      </c>
      <c r="M1743" t="s">
        <v>309</v>
      </c>
      <c r="N1743" t="s">
        <v>678</v>
      </c>
      <c r="O1743" s="190" t="s">
        <v>57</v>
      </c>
      <c r="P1743" t="s">
        <v>59</v>
      </c>
      <c r="Q1743" t="s">
        <v>475</v>
      </c>
      <c r="R1743" s="185">
        <v>21865.0565769231</v>
      </c>
      <c r="S1743" s="185">
        <v>242945.073076923</v>
      </c>
      <c r="T1743" s="186">
        <v>3</v>
      </c>
    </row>
    <row r="1744" spans="1:20" x14ac:dyDescent="0.25">
      <c r="A1744" s="198"/>
      <c r="B1744">
        <v>0</v>
      </c>
      <c r="C1744">
        <v>1213025689</v>
      </c>
      <c r="D1744">
        <v>1213704115</v>
      </c>
      <c r="E1744">
        <v>1213721075</v>
      </c>
      <c r="F1744">
        <v>1213839795</v>
      </c>
      <c r="G1744" t="s">
        <v>113</v>
      </c>
      <c r="H1744" t="s">
        <v>57</v>
      </c>
      <c r="I1744" t="s">
        <v>994</v>
      </c>
      <c r="J1744" t="s">
        <v>995</v>
      </c>
      <c r="K1744" t="s">
        <v>45</v>
      </c>
      <c r="L1744" t="s">
        <v>675</v>
      </c>
      <c r="M1744" t="s">
        <v>309</v>
      </c>
      <c r="N1744" t="s">
        <v>678</v>
      </c>
      <c r="O1744" s="190" t="s">
        <v>57</v>
      </c>
      <c r="P1744" t="s">
        <v>59</v>
      </c>
      <c r="Q1744" t="s">
        <v>465</v>
      </c>
      <c r="R1744" s="185">
        <v>74156.994000000006</v>
      </c>
      <c r="S1744" s="185">
        <v>741569.94</v>
      </c>
      <c r="T1744" s="186">
        <v>8</v>
      </c>
    </row>
    <row r="1745" spans="1:20" x14ac:dyDescent="0.25">
      <c r="A1745" s="198"/>
      <c r="B1745">
        <v>0</v>
      </c>
      <c r="C1745">
        <v>1213025689</v>
      </c>
      <c r="D1745">
        <v>1213704115</v>
      </c>
      <c r="E1745">
        <v>1213721075</v>
      </c>
      <c r="F1745">
        <v>1213839795</v>
      </c>
      <c r="G1745" t="s">
        <v>113</v>
      </c>
      <c r="H1745" t="s">
        <v>57</v>
      </c>
      <c r="I1745" t="s">
        <v>994</v>
      </c>
      <c r="J1745" t="s">
        <v>995</v>
      </c>
      <c r="K1745" t="s">
        <v>45</v>
      </c>
      <c r="L1745" t="s">
        <v>675</v>
      </c>
      <c r="M1745" t="s">
        <v>309</v>
      </c>
      <c r="N1745" t="s">
        <v>678</v>
      </c>
      <c r="O1745" s="190" t="s">
        <v>57</v>
      </c>
      <c r="P1745" t="s">
        <v>59</v>
      </c>
      <c r="Q1745" t="s">
        <v>476</v>
      </c>
      <c r="R1745" s="185">
        <v>48803.782692307599</v>
      </c>
      <c r="S1745" s="185">
        <v>488037.82692307699</v>
      </c>
      <c r="T1745" s="186">
        <v>5</v>
      </c>
    </row>
    <row r="1746" spans="1:20" x14ac:dyDescent="0.25">
      <c r="A1746" s="198"/>
      <c r="B1746">
        <v>0</v>
      </c>
      <c r="C1746">
        <v>1213025689</v>
      </c>
      <c r="D1746">
        <v>1213704115</v>
      </c>
      <c r="E1746">
        <v>1213721075</v>
      </c>
      <c r="F1746">
        <v>1213839795</v>
      </c>
      <c r="G1746" t="s">
        <v>113</v>
      </c>
      <c r="H1746" t="s">
        <v>57</v>
      </c>
      <c r="I1746" t="s">
        <v>994</v>
      </c>
      <c r="J1746" t="s">
        <v>995</v>
      </c>
      <c r="K1746" t="s">
        <v>45</v>
      </c>
      <c r="L1746" t="s">
        <v>675</v>
      </c>
      <c r="M1746" t="s">
        <v>309</v>
      </c>
      <c r="N1746" t="s">
        <v>678</v>
      </c>
      <c r="O1746" s="190" t="s">
        <v>57</v>
      </c>
      <c r="P1746" t="s">
        <v>59</v>
      </c>
      <c r="Q1746" t="s">
        <v>466</v>
      </c>
      <c r="R1746" s="185">
        <v>587112.56526923005</v>
      </c>
      <c r="S1746" s="185">
        <v>3914083.7684615399</v>
      </c>
      <c r="T1746" s="186">
        <v>31</v>
      </c>
    </row>
    <row r="1747" spans="1:20" x14ac:dyDescent="0.25">
      <c r="A1747" s="198"/>
      <c r="B1747">
        <v>0</v>
      </c>
      <c r="C1747">
        <v>1213025689</v>
      </c>
      <c r="D1747">
        <v>1213704115</v>
      </c>
      <c r="E1747">
        <v>1213721075</v>
      </c>
      <c r="F1747">
        <v>1213839795</v>
      </c>
      <c r="G1747" t="s">
        <v>113</v>
      </c>
      <c r="H1747" t="s">
        <v>57</v>
      </c>
      <c r="I1747" t="s">
        <v>994</v>
      </c>
      <c r="J1747" t="s">
        <v>995</v>
      </c>
      <c r="K1747" t="s">
        <v>45</v>
      </c>
      <c r="L1747" t="s">
        <v>675</v>
      </c>
      <c r="M1747" t="s">
        <v>309</v>
      </c>
      <c r="N1747" t="s">
        <v>678</v>
      </c>
      <c r="O1747" s="190" t="s">
        <v>57</v>
      </c>
      <c r="P1747" t="s">
        <v>59</v>
      </c>
      <c r="Q1747" t="s">
        <v>467</v>
      </c>
      <c r="R1747" s="185">
        <v>334239.892615385</v>
      </c>
      <c r="S1747" s="185">
        <v>1671199.46307692</v>
      </c>
      <c r="T1747" s="186">
        <v>11</v>
      </c>
    </row>
    <row r="1748" spans="1:20" x14ac:dyDescent="0.25">
      <c r="A1748" s="198"/>
      <c r="B1748">
        <v>0</v>
      </c>
      <c r="C1748">
        <v>1213025689</v>
      </c>
      <c r="D1748">
        <v>1213704115</v>
      </c>
      <c r="E1748">
        <v>1213721075</v>
      </c>
      <c r="F1748">
        <v>1213856755</v>
      </c>
      <c r="G1748" t="s">
        <v>113</v>
      </c>
      <c r="H1748" t="s">
        <v>57</v>
      </c>
      <c r="I1748" t="s">
        <v>994</v>
      </c>
      <c r="J1748" t="s">
        <v>995</v>
      </c>
      <c r="K1748" t="s">
        <v>45</v>
      </c>
      <c r="L1748" t="s">
        <v>675</v>
      </c>
      <c r="M1748" t="s">
        <v>310</v>
      </c>
      <c r="N1748" t="s">
        <v>679</v>
      </c>
      <c r="O1748" s="190" t="s">
        <v>57</v>
      </c>
      <c r="P1748" t="s">
        <v>59</v>
      </c>
      <c r="Q1748" t="s">
        <v>474</v>
      </c>
      <c r="R1748" s="185">
        <v>3746.58604615385</v>
      </c>
      <c r="S1748" s="185">
        <v>62443.100769230798</v>
      </c>
      <c r="T1748" s="186">
        <v>1</v>
      </c>
    </row>
    <row r="1749" spans="1:20" x14ac:dyDescent="0.25">
      <c r="A1749" s="198"/>
      <c r="B1749">
        <v>0</v>
      </c>
      <c r="C1749">
        <v>1213025689</v>
      </c>
      <c r="D1749">
        <v>1213704115</v>
      </c>
      <c r="E1749">
        <v>1213721075</v>
      </c>
      <c r="F1749">
        <v>1213856755</v>
      </c>
      <c r="G1749" t="s">
        <v>113</v>
      </c>
      <c r="H1749" t="s">
        <v>57</v>
      </c>
      <c r="I1749" t="s">
        <v>994</v>
      </c>
      <c r="J1749" t="s">
        <v>995</v>
      </c>
      <c r="K1749" t="s">
        <v>45</v>
      </c>
      <c r="L1749" t="s">
        <v>675</v>
      </c>
      <c r="M1749" t="s">
        <v>310</v>
      </c>
      <c r="N1749" t="s">
        <v>679</v>
      </c>
      <c r="O1749" s="190" t="s">
        <v>57</v>
      </c>
      <c r="P1749" t="s">
        <v>59</v>
      </c>
      <c r="Q1749" t="s">
        <v>476</v>
      </c>
      <c r="R1749" s="185">
        <v>46399.31</v>
      </c>
      <c r="S1749" s="185">
        <v>463993.1</v>
      </c>
      <c r="T1749" s="186">
        <v>4</v>
      </c>
    </row>
    <row r="1750" spans="1:20" x14ac:dyDescent="0.25">
      <c r="A1750" s="198"/>
      <c r="B1750">
        <v>0</v>
      </c>
      <c r="C1750">
        <v>1213025689</v>
      </c>
      <c r="D1750">
        <v>1213704115</v>
      </c>
      <c r="E1750">
        <v>1213721075</v>
      </c>
      <c r="F1750">
        <v>1213856755</v>
      </c>
      <c r="G1750" t="s">
        <v>113</v>
      </c>
      <c r="H1750" t="s">
        <v>57</v>
      </c>
      <c r="I1750" t="s">
        <v>994</v>
      </c>
      <c r="J1750" t="s">
        <v>995</v>
      </c>
      <c r="K1750" t="s">
        <v>45</v>
      </c>
      <c r="L1750" t="s">
        <v>675</v>
      </c>
      <c r="M1750" t="s">
        <v>310</v>
      </c>
      <c r="N1750" t="s">
        <v>679</v>
      </c>
      <c r="O1750" s="190" t="s">
        <v>57</v>
      </c>
      <c r="P1750" t="s">
        <v>59</v>
      </c>
      <c r="Q1750" t="s">
        <v>466</v>
      </c>
      <c r="R1750" s="185">
        <v>135427.48753846099</v>
      </c>
      <c r="S1750" s="185">
        <v>902849.91692307696</v>
      </c>
      <c r="T1750" s="186">
        <v>7</v>
      </c>
    </row>
    <row r="1751" spans="1:20" x14ac:dyDescent="0.25">
      <c r="A1751" s="198"/>
      <c r="B1751">
        <v>0</v>
      </c>
      <c r="C1751">
        <v>1213025689</v>
      </c>
      <c r="D1751">
        <v>1213704115</v>
      </c>
      <c r="E1751">
        <v>1213721075</v>
      </c>
      <c r="F1751">
        <v>1213856755</v>
      </c>
      <c r="G1751" t="s">
        <v>113</v>
      </c>
      <c r="H1751" t="s">
        <v>57</v>
      </c>
      <c r="I1751" t="s">
        <v>994</v>
      </c>
      <c r="J1751" t="s">
        <v>995</v>
      </c>
      <c r="K1751" t="s">
        <v>45</v>
      </c>
      <c r="L1751" t="s">
        <v>675</v>
      </c>
      <c r="M1751" t="s">
        <v>310</v>
      </c>
      <c r="N1751" t="s">
        <v>679</v>
      </c>
      <c r="O1751" s="190" t="s">
        <v>57</v>
      </c>
      <c r="P1751" t="s">
        <v>59</v>
      </c>
      <c r="Q1751" t="s">
        <v>467</v>
      </c>
      <c r="R1751" s="185">
        <v>54958.557692307601</v>
      </c>
      <c r="S1751" s="185">
        <v>274792.78846153902</v>
      </c>
      <c r="T1751" s="186">
        <v>2</v>
      </c>
    </row>
    <row r="1752" spans="1:20" x14ac:dyDescent="0.25">
      <c r="A1752" s="198"/>
      <c r="B1752">
        <v>0</v>
      </c>
      <c r="C1752">
        <v>1213025689</v>
      </c>
      <c r="D1752">
        <v>1213704115</v>
      </c>
      <c r="E1752">
        <v>1213873721</v>
      </c>
      <c r="F1752">
        <v>1213873721</v>
      </c>
      <c r="G1752" t="s">
        <v>113</v>
      </c>
      <c r="H1752" t="s">
        <v>57</v>
      </c>
      <c r="I1752" t="s">
        <v>994</v>
      </c>
      <c r="J1752" t="s">
        <v>995</v>
      </c>
      <c r="K1752" t="s">
        <v>43</v>
      </c>
      <c r="L1752" t="s">
        <v>996</v>
      </c>
      <c r="M1752"/>
      <c r="N1752"/>
      <c r="O1752" s="190" t="s">
        <v>57</v>
      </c>
      <c r="P1752" t="s">
        <v>59</v>
      </c>
      <c r="Q1752" t="s">
        <v>471</v>
      </c>
      <c r="R1752" s="185">
        <v>6327.8634461538504</v>
      </c>
      <c r="S1752" s="185">
        <v>79098.293076923102</v>
      </c>
      <c r="T1752" s="186">
        <v>1</v>
      </c>
    </row>
    <row r="1753" spans="1:20" x14ac:dyDescent="0.25">
      <c r="A1753" s="198"/>
      <c r="B1753">
        <v>0</v>
      </c>
      <c r="C1753">
        <v>1213025689</v>
      </c>
      <c r="D1753">
        <v>1213704115</v>
      </c>
      <c r="E1753">
        <v>1213873721</v>
      </c>
      <c r="F1753">
        <v>1213873721</v>
      </c>
      <c r="G1753" t="s">
        <v>113</v>
      </c>
      <c r="H1753" t="s">
        <v>57</v>
      </c>
      <c r="I1753" t="s">
        <v>994</v>
      </c>
      <c r="J1753" t="s">
        <v>995</v>
      </c>
      <c r="K1753" t="s">
        <v>43</v>
      </c>
      <c r="L1753" t="s">
        <v>996</v>
      </c>
      <c r="M1753"/>
      <c r="N1753"/>
      <c r="O1753" s="190" t="s">
        <v>57</v>
      </c>
      <c r="P1753" t="s">
        <v>59</v>
      </c>
      <c r="Q1753" t="s">
        <v>465</v>
      </c>
      <c r="R1753" s="185">
        <v>9210.1181538461497</v>
      </c>
      <c r="S1753" s="185">
        <v>92101.181538461504</v>
      </c>
      <c r="T1753" s="186">
        <v>1</v>
      </c>
    </row>
    <row r="1754" spans="1:20" x14ac:dyDescent="0.25">
      <c r="A1754" s="198"/>
      <c r="B1754">
        <v>0</v>
      </c>
      <c r="C1754">
        <v>1213025689</v>
      </c>
      <c r="D1754">
        <v>1213704115</v>
      </c>
      <c r="E1754">
        <v>1213873721</v>
      </c>
      <c r="F1754">
        <v>1213873721</v>
      </c>
      <c r="G1754" t="s">
        <v>113</v>
      </c>
      <c r="H1754" t="s">
        <v>57</v>
      </c>
      <c r="I1754" t="s">
        <v>994</v>
      </c>
      <c r="J1754" t="s">
        <v>995</v>
      </c>
      <c r="K1754" t="s">
        <v>43</v>
      </c>
      <c r="L1754" t="s">
        <v>996</v>
      </c>
      <c r="M1754"/>
      <c r="N1754"/>
      <c r="O1754" s="190" t="s">
        <v>57</v>
      </c>
      <c r="P1754" t="s">
        <v>59</v>
      </c>
      <c r="Q1754" t="s">
        <v>476</v>
      </c>
      <c r="R1754" s="185">
        <v>21836.367076923099</v>
      </c>
      <c r="S1754" s="185">
        <v>218363.67076923099</v>
      </c>
      <c r="T1754" s="186">
        <v>2</v>
      </c>
    </row>
    <row r="1755" spans="1:20" x14ac:dyDescent="0.25">
      <c r="A1755" s="198"/>
      <c r="B1755">
        <v>0</v>
      </c>
      <c r="C1755">
        <v>1213025689</v>
      </c>
      <c r="D1755">
        <v>1213704115</v>
      </c>
      <c r="E1755">
        <v>1213873721</v>
      </c>
      <c r="F1755">
        <v>1213873721</v>
      </c>
      <c r="G1755" t="s">
        <v>113</v>
      </c>
      <c r="H1755" t="s">
        <v>57</v>
      </c>
      <c r="I1755" t="s">
        <v>994</v>
      </c>
      <c r="J1755" t="s">
        <v>995</v>
      </c>
      <c r="K1755" t="s">
        <v>43</v>
      </c>
      <c r="L1755" t="s">
        <v>996</v>
      </c>
      <c r="M1755"/>
      <c r="N1755"/>
      <c r="O1755" s="190" t="s">
        <v>57</v>
      </c>
      <c r="P1755" t="s">
        <v>59</v>
      </c>
      <c r="Q1755" t="s">
        <v>466</v>
      </c>
      <c r="R1755" s="185">
        <v>56755.530346153799</v>
      </c>
      <c r="S1755" s="185">
        <v>378370.20230769197</v>
      </c>
      <c r="T1755" s="186">
        <v>3</v>
      </c>
    </row>
    <row r="1756" spans="1:20" x14ac:dyDescent="0.25">
      <c r="A1756" s="198"/>
      <c r="B1756">
        <v>0</v>
      </c>
      <c r="C1756">
        <v>1213025689</v>
      </c>
      <c r="D1756">
        <v>1213704115</v>
      </c>
      <c r="E1756">
        <v>1213873721</v>
      </c>
      <c r="F1756">
        <v>1213873721</v>
      </c>
      <c r="G1756" t="s">
        <v>113</v>
      </c>
      <c r="H1756" t="s">
        <v>57</v>
      </c>
      <c r="I1756" t="s">
        <v>994</v>
      </c>
      <c r="J1756" t="s">
        <v>995</v>
      </c>
      <c r="K1756" t="s">
        <v>43</v>
      </c>
      <c r="L1756" t="s">
        <v>996</v>
      </c>
      <c r="M1756"/>
      <c r="N1756"/>
      <c r="O1756" s="190" t="s">
        <v>57</v>
      </c>
      <c r="P1756" t="s">
        <v>59</v>
      </c>
      <c r="Q1756" t="s">
        <v>467</v>
      </c>
      <c r="R1756" s="185">
        <v>157518.36769230699</v>
      </c>
      <c r="S1756" s="185">
        <v>787591.83846153901</v>
      </c>
      <c r="T1756" s="186">
        <v>5</v>
      </c>
    </row>
    <row r="1757" spans="1:20" x14ac:dyDescent="0.25">
      <c r="A1757" s="198"/>
      <c r="B1757">
        <v>0</v>
      </c>
      <c r="C1757">
        <v>1213025689</v>
      </c>
      <c r="D1757">
        <v>1213704115</v>
      </c>
      <c r="E1757">
        <v>1213873721</v>
      </c>
      <c r="F1757">
        <v>1214043327</v>
      </c>
      <c r="G1757" t="s">
        <v>113</v>
      </c>
      <c r="H1757" t="s">
        <v>57</v>
      </c>
      <c r="I1757" t="s">
        <v>994</v>
      </c>
      <c r="J1757" t="s">
        <v>995</v>
      </c>
      <c r="K1757" t="s">
        <v>43</v>
      </c>
      <c r="L1757" t="s">
        <v>996</v>
      </c>
      <c r="M1757" t="s">
        <v>431</v>
      </c>
      <c r="N1757" t="s">
        <v>432</v>
      </c>
      <c r="O1757" s="190" t="s">
        <v>57</v>
      </c>
      <c r="P1757" t="s">
        <v>78</v>
      </c>
      <c r="Q1757" t="s">
        <v>465</v>
      </c>
      <c r="R1757" s="185">
        <v>10318.822461538501</v>
      </c>
      <c r="S1757" s="185">
        <v>103188.224615385</v>
      </c>
      <c r="T1757" s="186">
        <v>1</v>
      </c>
    </row>
    <row r="1758" spans="1:20" x14ac:dyDescent="0.25">
      <c r="A1758" s="198"/>
      <c r="B1758">
        <v>0</v>
      </c>
      <c r="C1758">
        <v>1213025689</v>
      </c>
      <c r="D1758">
        <v>1213704115</v>
      </c>
      <c r="E1758">
        <v>1213873721</v>
      </c>
      <c r="F1758">
        <v>1214212933</v>
      </c>
      <c r="G1758" t="s">
        <v>113</v>
      </c>
      <c r="H1758" t="s">
        <v>57</v>
      </c>
      <c r="I1758" t="s">
        <v>994</v>
      </c>
      <c r="J1758" t="s">
        <v>995</v>
      </c>
      <c r="K1758" t="s">
        <v>43</v>
      </c>
      <c r="L1758" t="s">
        <v>996</v>
      </c>
      <c r="M1758" t="s">
        <v>418</v>
      </c>
      <c r="N1758" t="s">
        <v>419</v>
      </c>
      <c r="O1758" s="190" t="s">
        <v>57</v>
      </c>
      <c r="P1758" t="s">
        <v>59</v>
      </c>
      <c r="Q1758" t="s">
        <v>475</v>
      </c>
      <c r="R1758" s="185">
        <v>7071.2285538461601</v>
      </c>
      <c r="S1758" s="185">
        <v>78569.2061538462</v>
      </c>
      <c r="T1758" s="186">
        <v>1</v>
      </c>
    </row>
    <row r="1759" spans="1:20" x14ac:dyDescent="0.25">
      <c r="A1759" s="198"/>
      <c r="B1759">
        <v>0</v>
      </c>
      <c r="C1759">
        <v>1213025689</v>
      </c>
      <c r="D1759">
        <v>1213704115</v>
      </c>
      <c r="E1759">
        <v>1213873721</v>
      </c>
      <c r="F1759">
        <v>1214212933</v>
      </c>
      <c r="G1759" t="s">
        <v>113</v>
      </c>
      <c r="H1759" t="s">
        <v>57</v>
      </c>
      <c r="I1759" t="s">
        <v>994</v>
      </c>
      <c r="J1759" t="s">
        <v>995</v>
      </c>
      <c r="K1759" t="s">
        <v>43</v>
      </c>
      <c r="L1759" t="s">
        <v>996</v>
      </c>
      <c r="M1759" t="s">
        <v>418</v>
      </c>
      <c r="N1759" t="s">
        <v>419</v>
      </c>
      <c r="O1759" s="190" t="s">
        <v>57</v>
      </c>
      <c r="P1759" t="s">
        <v>59</v>
      </c>
      <c r="Q1759" t="s">
        <v>476</v>
      </c>
      <c r="R1759" s="185">
        <v>29737.0053076923</v>
      </c>
      <c r="S1759" s="185">
        <v>297370.05307692301</v>
      </c>
      <c r="T1759" s="186">
        <v>3</v>
      </c>
    </row>
    <row r="1760" spans="1:20" x14ac:dyDescent="0.25">
      <c r="A1760" s="198"/>
      <c r="B1760">
        <v>0</v>
      </c>
      <c r="C1760">
        <v>1213025689</v>
      </c>
      <c r="D1760">
        <v>1213704115</v>
      </c>
      <c r="E1760">
        <v>1213873721</v>
      </c>
      <c r="F1760">
        <v>1214212933</v>
      </c>
      <c r="G1760" t="s">
        <v>113</v>
      </c>
      <c r="H1760" t="s">
        <v>57</v>
      </c>
      <c r="I1760" t="s">
        <v>994</v>
      </c>
      <c r="J1760" t="s">
        <v>995</v>
      </c>
      <c r="K1760" t="s">
        <v>43</v>
      </c>
      <c r="L1760" t="s">
        <v>996</v>
      </c>
      <c r="M1760" t="s">
        <v>418</v>
      </c>
      <c r="N1760" t="s">
        <v>419</v>
      </c>
      <c r="O1760" s="190" t="s">
        <v>57</v>
      </c>
      <c r="P1760" t="s">
        <v>59</v>
      </c>
      <c r="Q1760" t="s">
        <v>466</v>
      </c>
      <c r="R1760" s="185">
        <v>64679.197846153897</v>
      </c>
      <c r="S1760" s="185">
        <v>431194.65230769198</v>
      </c>
      <c r="T1760" s="186">
        <v>3</v>
      </c>
    </row>
    <row r="1761" spans="1:20" x14ac:dyDescent="0.25">
      <c r="A1761" s="198"/>
      <c r="B1761">
        <v>0</v>
      </c>
      <c r="C1761">
        <v>1213025689</v>
      </c>
      <c r="D1761">
        <v>1214382541</v>
      </c>
      <c r="E1761">
        <v>1214382541</v>
      </c>
      <c r="F1761">
        <v>1214382541</v>
      </c>
      <c r="G1761" t="s">
        <v>113</v>
      </c>
      <c r="H1761" t="s">
        <v>57</v>
      </c>
      <c r="I1761" t="s">
        <v>997</v>
      </c>
      <c r="J1761" t="s">
        <v>998</v>
      </c>
      <c r="K1761"/>
      <c r="L1761"/>
      <c r="M1761"/>
      <c r="N1761"/>
      <c r="O1761" s="190" t="s">
        <v>57</v>
      </c>
      <c r="P1761" t="s">
        <v>59</v>
      </c>
      <c r="Q1761" t="s">
        <v>471</v>
      </c>
      <c r="R1761" s="185">
        <v>6438.0215384615403</v>
      </c>
      <c r="S1761" s="185">
        <v>80475.269230769205</v>
      </c>
      <c r="T1761" s="186">
        <v>1</v>
      </c>
    </row>
    <row r="1762" spans="1:20" x14ac:dyDescent="0.25">
      <c r="A1762" s="198"/>
      <c r="B1762">
        <v>0</v>
      </c>
      <c r="C1762">
        <v>1213025689</v>
      </c>
      <c r="D1762">
        <v>1214382541</v>
      </c>
      <c r="E1762">
        <v>1214382541</v>
      </c>
      <c r="F1762">
        <v>1214382541</v>
      </c>
      <c r="G1762" t="s">
        <v>113</v>
      </c>
      <c r="H1762" t="s">
        <v>57</v>
      </c>
      <c r="I1762" t="s">
        <v>997</v>
      </c>
      <c r="J1762" t="s">
        <v>998</v>
      </c>
      <c r="K1762"/>
      <c r="L1762"/>
      <c r="M1762"/>
      <c r="N1762"/>
      <c r="O1762" s="190" t="s">
        <v>57</v>
      </c>
      <c r="P1762" t="s">
        <v>59</v>
      </c>
      <c r="Q1762" t="s">
        <v>465</v>
      </c>
      <c r="R1762" s="185">
        <v>8469.23692307692</v>
      </c>
      <c r="S1762" s="185">
        <v>84692.369230769196</v>
      </c>
      <c r="T1762" s="186">
        <v>1</v>
      </c>
    </row>
    <row r="1763" spans="1:20" x14ac:dyDescent="0.25">
      <c r="A1763" s="198"/>
      <c r="B1763">
        <v>0</v>
      </c>
      <c r="C1763">
        <v>1213025689</v>
      </c>
      <c r="D1763">
        <v>1214382541</v>
      </c>
      <c r="E1763">
        <v>1214382541</v>
      </c>
      <c r="F1763">
        <v>1214382541</v>
      </c>
      <c r="G1763" t="s">
        <v>113</v>
      </c>
      <c r="H1763" t="s">
        <v>57</v>
      </c>
      <c r="I1763" t="s">
        <v>997</v>
      </c>
      <c r="J1763" t="s">
        <v>998</v>
      </c>
      <c r="K1763"/>
      <c r="L1763"/>
      <c r="M1763"/>
      <c r="N1763"/>
      <c r="O1763" s="190" t="s">
        <v>57</v>
      </c>
      <c r="P1763" t="s">
        <v>59</v>
      </c>
      <c r="Q1763" t="s">
        <v>466</v>
      </c>
      <c r="R1763" s="185">
        <v>37850.836153846198</v>
      </c>
      <c r="S1763" s="185">
        <v>252338.90769230801</v>
      </c>
      <c r="T1763" s="186">
        <v>2</v>
      </c>
    </row>
    <row r="1764" spans="1:20" x14ac:dyDescent="0.25">
      <c r="A1764" s="198"/>
      <c r="B1764">
        <v>0</v>
      </c>
      <c r="C1764">
        <v>1213025689</v>
      </c>
      <c r="D1764">
        <v>1214382541</v>
      </c>
      <c r="E1764">
        <v>1214382541</v>
      </c>
      <c r="F1764">
        <v>1214382541</v>
      </c>
      <c r="G1764" t="s">
        <v>113</v>
      </c>
      <c r="H1764" t="s">
        <v>57</v>
      </c>
      <c r="I1764" t="s">
        <v>997</v>
      </c>
      <c r="J1764" t="s">
        <v>998</v>
      </c>
      <c r="K1764"/>
      <c r="L1764"/>
      <c r="M1764"/>
      <c r="N1764"/>
      <c r="O1764" s="190" t="s">
        <v>57</v>
      </c>
      <c r="P1764" t="s">
        <v>59</v>
      </c>
      <c r="Q1764" t="s">
        <v>469</v>
      </c>
      <c r="R1764" s="185">
        <v>97582.655961538301</v>
      </c>
      <c r="S1764" s="185">
        <v>278807.58846153802</v>
      </c>
      <c r="T1764" s="186">
        <v>1</v>
      </c>
    </row>
    <row r="1765" spans="1:20" x14ac:dyDescent="0.25">
      <c r="A1765" s="198"/>
      <c r="B1765">
        <v>0</v>
      </c>
      <c r="C1765">
        <v>1213025689</v>
      </c>
      <c r="D1765">
        <v>1214382541</v>
      </c>
      <c r="E1765">
        <v>1215060967</v>
      </c>
      <c r="F1765">
        <v>1215060967</v>
      </c>
      <c r="G1765" t="s">
        <v>113</v>
      </c>
      <c r="H1765" t="s">
        <v>57</v>
      </c>
      <c r="I1765" t="s">
        <v>997</v>
      </c>
      <c r="J1765" t="s">
        <v>998</v>
      </c>
      <c r="K1765" t="s">
        <v>928</v>
      </c>
      <c r="L1765" t="s">
        <v>929</v>
      </c>
      <c r="M1765"/>
      <c r="N1765"/>
      <c r="O1765" s="190" t="s">
        <v>57</v>
      </c>
      <c r="P1765" t="s">
        <v>948</v>
      </c>
      <c r="Q1765" t="s">
        <v>471</v>
      </c>
      <c r="R1765" s="185">
        <v>4097.76</v>
      </c>
      <c r="S1765" s="185">
        <v>51222</v>
      </c>
      <c r="T1765" s="186">
        <v>1</v>
      </c>
    </row>
    <row r="1766" spans="1:20" x14ac:dyDescent="0.25">
      <c r="A1766" s="198"/>
      <c r="B1766">
        <v>0</v>
      </c>
      <c r="C1766">
        <v>1213025689</v>
      </c>
      <c r="D1766">
        <v>1214382541</v>
      </c>
      <c r="E1766">
        <v>1215060967</v>
      </c>
      <c r="F1766">
        <v>1215060967</v>
      </c>
      <c r="G1766" t="s">
        <v>113</v>
      </c>
      <c r="H1766" t="s">
        <v>57</v>
      </c>
      <c r="I1766" t="s">
        <v>997</v>
      </c>
      <c r="J1766" t="s">
        <v>998</v>
      </c>
      <c r="K1766" t="s">
        <v>928</v>
      </c>
      <c r="L1766" t="s">
        <v>929</v>
      </c>
      <c r="M1766"/>
      <c r="N1766"/>
      <c r="O1766" s="190" t="s">
        <v>57</v>
      </c>
      <c r="P1766" t="s">
        <v>948</v>
      </c>
      <c r="Q1766" t="s">
        <v>475</v>
      </c>
      <c r="R1766" s="185">
        <v>30609.306761538501</v>
      </c>
      <c r="S1766" s="185">
        <v>340103.40846153803</v>
      </c>
      <c r="T1766" s="186">
        <v>3</v>
      </c>
    </row>
    <row r="1767" spans="1:20" x14ac:dyDescent="0.25">
      <c r="A1767" s="198"/>
      <c r="B1767">
        <v>0</v>
      </c>
      <c r="C1767">
        <v>1213025689</v>
      </c>
      <c r="D1767">
        <v>1214382541</v>
      </c>
      <c r="E1767">
        <v>1215060967</v>
      </c>
      <c r="F1767">
        <v>1215060967</v>
      </c>
      <c r="G1767" t="s">
        <v>113</v>
      </c>
      <c r="H1767" t="s">
        <v>57</v>
      </c>
      <c r="I1767" t="s">
        <v>997</v>
      </c>
      <c r="J1767" t="s">
        <v>998</v>
      </c>
      <c r="K1767" t="s">
        <v>928</v>
      </c>
      <c r="L1767" t="s">
        <v>929</v>
      </c>
      <c r="M1767"/>
      <c r="N1767"/>
      <c r="O1767" s="190" t="s">
        <v>57</v>
      </c>
      <c r="P1767" t="s">
        <v>948</v>
      </c>
      <c r="Q1767" t="s">
        <v>465</v>
      </c>
      <c r="R1767" s="185">
        <v>10709.752153846201</v>
      </c>
      <c r="S1767" s="185">
        <v>107097.521538462</v>
      </c>
      <c r="T1767" s="186">
        <v>1</v>
      </c>
    </row>
    <row r="1768" spans="1:20" x14ac:dyDescent="0.25">
      <c r="A1768" s="198"/>
      <c r="B1768">
        <v>0</v>
      </c>
      <c r="C1768">
        <v>1213025689</v>
      </c>
      <c r="D1768">
        <v>1214382541</v>
      </c>
      <c r="E1768">
        <v>1215060967</v>
      </c>
      <c r="F1768">
        <v>1215060967</v>
      </c>
      <c r="G1768" t="s">
        <v>113</v>
      </c>
      <c r="H1768" t="s">
        <v>57</v>
      </c>
      <c r="I1768" t="s">
        <v>997</v>
      </c>
      <c r="J1768" t="s">
        <v>998</v>
      </c>
      <c r="K1768" t="s">
        <v>928</v>
      </c>
      <c r="L1768" t="s">
        <v>929</v>
      </c>
      <c r="M1768"/>
      <c r="N1768"/>
      <c r="O1768" s="190" t="s">
        <v>57</v>
      </c>
      <c r="P1768" t="s">
        <v>948</v>
      </c>
      <c r="Q1768" t="s">
        <v>476</v>
      </c>
      <c r="R1768" s="185">
        <v>26298.407923076898</v>
      </c>
      <c r="S1768" s="185">
        <v>262984.07923076901</v>
      </c>
      <c r="T1768" s="186">
        <v>2</v>
      </c>
    </row>
    <row r="1769" spans="1:20" x14ac:dyDescent="0.25">
      <c r="A1769" s="198"/>
      <c r="B1769">
        <v>0</v>
      </c>
      <c r="C1769">
        <v>1213025689</v>
      </c>
      <c r="D1769">
        <v>1214382541</v>
      </c>
      <c r="E1769">
        <v>1215060967</v>
      </c>
      <c r="F1769">
        <v>1215060967</v>
      </c>
      <c r="G1769" t="s">
        <v>113</v>
      </c>
      <c r="H1769" t="s">
        <v>57</v>
      </c>
      <c r="I1769" t="s">
        <v>997</v>
      </c>
      <c r="J1769" t="s">
        <v>998</v>
      </c>
      <c r="K1769" t="s">
        <v>928</v>
      </c>
      <c r="L1769" t="s">
        <v>929</v>
      </c>
      <c r="M1769"/>
      <c r="N1769"/>
      <c r="O1769" s="190" t="s">
        <v>57</v>
      </c>
      <c r="P1769" t="s">
        <v>948</v>
      </c>
      <c r="Q1769" t="s">
        <v>466</v>
      </c>
      <c r="R1769" s="185">
        <v>44241.054115384701</v>
      </c>
      <c r="S1769" s="185">
        <v>294940.36076923099</v>
      </c>
      <c r="T1769" s="186">
        <v>2</v>
      </c>
    </row>
    <row r="1770" spans="1:20" x14ac:dyDescent="0.25">
      <c r="A1770" s="198"/>
      <c r="B1770">
        <v>0</v>
      </c>
      <c r="C1770">
        <v>1213025689</v>
      </c>
      <c r="D1770">
        <v>1214382541</v>
      </c>
      <c r="E1770">
        <v>1215060967</v>
      </c>
      <c r="F1770">
        <v>1215060967</v>
      </c>
      <c r="G1770" t="s">
        <v>113</v>
      </c>
      <c r="H1770" t="s">
        <v>57</v>
      </c>
      <c r="I1770" t="s">
        <v>997</v>
      </c>
      <c r="J1770" t="s">
        <v>998</v>
      </c>
      <c r="K1770" t="s">
        <v>928</v>
      </c>
      <c r="L1770" t="s">
        <v>929</v>
      </c>
      <c r="M1770"/>
      <c r="N1770"/>
      <c r="O1770" s="190" t="s">
        <v>57</v>
      </c>
      <c r="P1770" t="s">
        <v>948</v>
      </c>
      <c r="Q1770" t="s">
        <v>467</v>
      </c>
      <c r="R1770" s="185">
        <v>28925.613692307601</v>
      </c>
      <c r="S1770" s="185">
        <v>144628.068461538</v>
      </c>
      <c r="T1770" s="186">
        <v>1</v>
      </c>
    </row>
    <row r="1771" spans="1:20" x14ac:dyDescent="0.25">
      <c r="A1771" s="198"/>
      <c r="B1771">
        <v>0</v>
      </c>
      <c r="C1771">
        <v>1213025689</v>
      </c>
      <c r="D1771">
        <v>1214382541</v>
      </c>
      <c r="E1771">
        <v>1215060967</v>
      </c>
      <c r="F1771">
        <v>1215060967</v>
      </c>
      <c r="G1771" t="s">
        <v>113</v>
      </c>
      <c r="H1771" t="s">
        <v>57</v>
      </c>
      <c r="I1771" t="s">
        <v>997</v>
      </c>
      <c r="J1771" t="s">
        <v>998</v>
      </c>
      <c r="K1771" t="s">
        <v>928</v>
      </c>
      <c r="L1771" t="s">
        <v>929</v>
      </c>
      <c r="M1771"/>
      <c r="N1771"/>
      <c r="O1771" s="190" t="s">
        <v>57</v>
      </c>
      <c r="P1771" t="s">
        <v>948</v>
      </c>
      <c r="Q1771" t="s">
        <v>468</v>
      </c>
      <c r="R1771" s="185">
        <v>42038.568846153801</v>
      </c>
      <c r="S1771" s="185">
        <v>168154.275384615</v>
      </c>
      <c r="T1771" s="186">
        <v>1</v>
      </c>
    </row>
    <row r="1772" spans="1:20" x14ac:dyDescent="0.25">
      <c r="A1772" s="198"/>
      <c r="B1772">
        <v>0</v>
      </c>
      <c r="C1772">
        <v>1213025689</v>
      </c>
      <c r="D1772">
        <v>1215739393</v>
      </c>
      <c r="E1772">
        <v>1215739393</v>
      </c>
      <c r="F1772">
        <v>1215739393</v>
      </c>
      <c r="G1772" t="s">
        <v>113</v>
      </c>
      <c r="H1772" t="s">
        <v>57</v>
      </c>
      <c r="I1772" t="s">
        <v>505</v>
      </c>
      <c r="J1772" t="s">
        <v>506</v>
      </c>
      <c r="K1772"/>
      <c r="L1772"/>
      <c r="M1772"/>
      <c r="N1772"/>
      <c r="O1772" s="190" t="s">
        <v>57</v>
      </c>
      <c r="P1772" t="s">
        <v>59</v>
      </c>
      <c r="Q1772" t="s">
        <v>478</v>
      </c>
      <c r="R1772" s="185">
        <v>66792.489923076893</v>
      </c>
      <c r="S1772" s="185">
        <v>222641.633076923</v>
      </c>
      <c r="T1772" s="186">
        <v>1</v>
      </c>
    </row>
    <row r="1773" spans="1:20" x14ac:dyDescent="0.25">
      <c r="A1773" s="198"/>
      <c r="B1773">
        <v>0</v>
      </c>
      <c r="C1773">
        <v>1213025689</v>
      </c>
      <c r="D1773">
        <v>1218453097</v>
      </c>
      <c r="E1773">
        <v>1218453097</v>
      </c>
      <c r="F1773">
        <v>1218453097</v>
      </c>
      <c r="G1773" t="s">
        <v>113</v>
      </c>
      <c r="H1773" t="s">
        <v>57</v>
      </c>
      <c r="I1773" t="s">
        <v>162</v>
      </c>
      <c r="J1773" t="s">
        <v>144</v>
      </c>
      <c r="K1773"/>
      <c r="L1773"/>
      <c r="M1773"/>
      <c r="N1773"/>
      <c r="O1773" s="190" t="s">
        <v>57</v>
      </c>
      <c r="P1773" t="s">
        <v>59</v>
      </c>
      <c r="Q1773" t="s">
        <v>474</v>
      </c>
      <c r="R1773" s="185">
        <v>3763.16556923077</v>
      </c>
      <c r="S1773" s="185">
        <v>62719.426153846201</v>
      </c>
      <c r="T1773" s="186">
        <v>1</v>
      </c>
    </row>
    <row r="1774" spans="1:20" x14ac:dyDescent="0.25">
      <c r="A1774" s="198"/>
      <c r="B1774">
        <v>0</v>
      </c>
      <c r="C1774">
        <v>1213025689</v>
      </c>
      <c r="D1774">
        <v>1218453097</v>
      </c>
      <c r="E1774">
        <v>1218453097</v>
      </c>
      <c r="F1774">
        <v>1218453097</v>
      </c>
      <c r="G1774" t="s">
        <v>113</v>
      </c>
      <c r="H1774" t="s">
        <v>57</v>
      </c>
      <c r="I1774" t="s">
        <v>162</v>
      </c>
      <c r="J1774" t="s">
        <v>144</v>
      </c>
      <c r="K1774"/>
      <c r="L1774"/>
      <c r="M1774"/>
      <c r="N1774"/>
      <c r="O1774" s="190" t="s">
        <v>57</v>
      </c>
      <c r="P1774" t="s">
        <v>59</v>
      </c>
      <c r="Q1774" t="s">
        <v>475</v>
      </c>
      <c r="R1774" s="185">
        <v>6996.45759230769</v>
      </c>
      <c r="S1774" s="185">
        <v>77738.417692307703</v>
      </c>
      <c r="T1774" s="186">
        <v>1</v>
      </c>
    </row>
    <row r="1775" spans="1:20" x14ac:dyDescent="0.25">
      <c r="A1775" s="198"/>
      <c r="B1775">
        <v>0</v>
      </c>
      <c r="C1775">
        <v>1213025689</v>
      </c>
      <c r="D1775">
        <v>1218453097</v>
      </c>
      <c r="E1775">
        <v>1218453097</v>
      </c>
      <c r="F1775">
        <v>1218453097</v>
      </c>
      <c r="G1775" t="s">
        <v>113</v>
      </c>
      <c r="H1775" t="s">
        <v>57</v>
      </c>
      <c r="I1775" t="s">
        <v>162</v>
      </c>
      <c r="J1775" t="s">
        <v>144</v>
      </c>
      <c r="K1775"/>
      <c r="L1775"/>
      <c r="M1775"/>
      <c r="N1775"/>
      <c r="O1775" s="190" t="s">
        <v>57</v>
      </c>
      <c r="P1775" t="s">
        <v>59</v>
      </c>
      <c r="Q1775" t="s">
        <v>465</v>
      </c>
      <c r="R1775" s="185">
        <v>16892.947923076899</v>
      </c>
      <c r="S1775" s="185">
        <v>168929.47923076901</v>
      </c>
      <c r="T1775" s="186">
        <v>2</v>
      </c>
    </row>
    <row r="1776" spans="1:20" x14ac:dyDescent="0.25">
      <c r="A1776" s="198"/>
      <c r="B1776">
        <v>0</v>
      </c>
      <c r="C1776">
        <v>1213025689</v>
      </c>
      <c r="D1776">
        <v>1218453097</v>
      </c>
      <c r="E1776">
        <v>1218453097</v>
      </c>
      <c r="F1776">
        <v>1218453097</v>
      </c>
      <c r="G1776" t="s">
        <v>113</v>
      </c>
      <c r="H1776" t="s">
        <v>57</v>
      </c>
      <c r="I1776" t="s">
        <v>162</v>
      </c>
      <c r="J1776" t="s">
        <v>144</v>
      </c>
      <c r="K1776"/>
      <c r="L1776"/>
      <c r="M1776"/>
      <c r="N1776"/>
      <c r="O1776" s="190" t="s">
        <v>57</v>
      </c>
      <c r="P1776" t="s">
        <v>59</v>
      </c>
      <c r="Q1776" t="s">
        <v>476</v>
      </c>
      <c r="R1776" s="185">
        <v>43422.128538461497</v>
      </c>
      <c r="S1776" s="185">
        <v>434221.28538461501</v>
      </c>
      <c r="T1776" s="186">
        <v>4</v>
      </c>
    </row>
    <row r="1777" spans="1:20" x14ac:dyDescent="0.25">
      <c r="A1777" s="198"/>
      <c r="B1777">
        <v>0</v>
      </c>
      <c r="C1777">
        <v>1213025689</v>
      </c>
      <c r="D1777">
        <v>1218453097</v>
      </c>
      <c r="E1777">
        <v>1218453097</v>
      </c>
      <c r="F1777">
        <v>1218453097</v>
      </c>
      <c r="G1777" t="s">
        <v>113</v>
      </c>
      <c r="H1777" t="s">
        <v>57</v>
      </c>
      <c r="I1777" t="s">
        <v>162</v>
      </c>
      <c r="J1777" t="s">
        <v>144</v>
      </c>
      <c r="K1777"/>
      <c r="L1777"/>
      <c r="M1777"/>
      <c r="N1777"/>
      <c r="O1777" s="190" t="s">
        <v>57</v>
      </c>
      <c r="P1777" t="s">
        <v>59</v>
      </c>
      <c r="Q1777" t="s">
        <v>467</v>
      </c>
      <c r="R1777" s="185">
        <v>30203.6192307692</v>
      </c>
      <c r="S1777" s="185">
        <v>151018.09615384601</v>
      </c>
      <c r="T1777" s="186">
        <v>1</v>
      </c>
    </row>
    <row r="1778" spans="1:20" x14ac:dyDescent="0.25">
      <c r="A1778" s="198"/>
      <c r="B1778">
        <v>0</v>
      </c>
      <c r="C1778">
        <v>1213025689</v>
      </c>
      <c r="D1778">
        <v>1218453097</v>
      </c>
      <c r="E1778">
        <v>1218453097</v>
      </c>
      <c r="F1778">
        <v>1218453097</v>
      </c>
      <c r="G1778" t="s">
        <v>113</v>
      </c>
      <c r="H1778" t="s">
        <v>57</v>
      </c>
      <c r="I1778" t="s">
        <v>162</v>
      </c>
      <c r="J1778" t="s">
        <v>144</v>
      </c>
      <c r="K1778"/>
      <c r="L1778"/>
      <c r="M1778"/>
      <c r="N1778"/>
      <c r="O1778" s="190" t="s">
        <v>57</v>
      </c>
      <c r="P1778" t="s">
        <v>59</v>
      </c>
      <c r="Q1778" t="s">
        <v>468</v>
      </c>
      <c r="R1778" s="185">
        <v>41746.757115384498</v>
      </c>
      <c r="S1778" s="185">
        <v>166987.02846153799</v>
      </c>
      <c r="T1778" s="186">
        <v>1</v>
      </c>
    </row>
    <row r="1779" spans="1:20" x14ac:dyDescent="0.25">
      <c r="A1779" s="198"/>
      <c r="B1779">
        <v>0</v>
      </c>
      <c r="C1779">
        <v>1213025689</v>
      </c>
      <c r="D1779">
        <v>1218453097</v>
      </c>
      <c r="E1779">
        <v>1218453097</v>
      </c>
      <c r="F1779">
        <v>1218453097</v>
      </c>
      <c r="G1779" t="s">
        <v>113</v>
      </c>
      <c r="H1779" t="s">
        <v>57</v>
      </c>
      <c r="I1779" t="s">
        <v>162</v>
      </c>
      <c r="J1779" t="s">
        <v>144</v>
      </c>
      <c r="K1779"/>
      <c r="L1779"/>
      <c r="M1779"/>
      <c r="N1779"/>
      <c r="O1779" s="190" t="s">
        <v>57</v>
      </c>
      <c r="P1779" t="s">
        <v>59</v>
      </c>
      <c r="Q1779" t="s">
        <v>479</v>
      </c>
      <c r="R1779" s="185">
        <v>116018.82861538501</v>
      </c>
      <c r="S1779" s="185">
        <v>290047.07153846201</v>
      </c>
      <c r="T1779" s="186">
        <v>1</v>
      </c>
    </row>
    <row r="1780" spans="1:20" x14ac:dyDescent="0.25">
      <c r="A1780" s="198"/>
      <c r="B1780">
        <v>0</v>
      </c>
      <c r="C1780">
        <v>1213025689</v>
      </c>
      <c r="D1780">
        <v>1218453097</v>
      </c>
      <c r="E1780">
        <v>1221166801</v>
      </c>
      <c r="F1780">
        <v>1221166801</v>
      </c>
      <c r="G1780" t="s">
        <v>113</v>
      </c>
      <c r="H1780" t="s">
        <v>57</v>
      </c>
      <c r="I1780" t="s">
        <v>162</v>
      </c>
      <c r="J1780" t="s">
        <v>144</v>
      </c>
      <c r="K1780" t="s">
        <v>810</v>
      </c>
      <c r="L1780" t="s">
        <v>811</v>
      </c>
      <c r="M1780"/>
      <c r="N1780"/>
      <c r="O1780" s="190" t="s">
        <v>57</v>
      </c>
      <c r="P1780" t="s">
        <v>59</v>
      </c>
      <c r="Q1780" t="s">
        <v>474</v>
      </c>
      <c r="R1780" s="185">
        <v>3225.0360000000001</v>
      </c>
      <c r="S1780" s="185">
        <v>53750.6</v>
      </c>
      <c r="T1780" s="186">
        <v>1</v>
      </c>
    </row>
    <row r="1781" spans="1:20" x14ac:dyDescent="0.25">
      <c r="A1781" s="198"/>
      <c r="B1781">
        <v>0</v>
      </c>
      <c r="C1781">
        <v>1213025689</v>
      </c>
      <c r="D1781">
        <v>1218453097</v>
      </c>
      <c r="E1781">
        <v>1221166801</v>
      </c>
      <c r="F1781">
        <v>1221166801</v>
      </c>
      <c r="G1781" t="s">
        <v>113</v>
      </c>
      <c r="H1781" t="s">
        <v>57</v>
      </c>
      <c r="I1781" t="s">
        <v>162</v>
      </c>
      <c r="J1781" t="s">
        <v>144</v>
      </c>
      <c r="K1781" t="s">
        <v>810</v>
      </c>
      <c r="L1781" t="s">
        <v>811</v>
      </c>
      <c r="M1781"/>
      <c r="N1781"/>
      <c r="O1781" s="190" t="s">
        <v>57</v>
      </c>
      <c r="P1781" t="s">
        <v>59</v>
      </c>
      <c r="Q1781" t="s">
        <v>465</v>
      </c>
      <c r="R1781" s="185">
        <v>91034.374307692196</v>
      </c>
      <c r="S1781" s="185">
        <v>910343.74307692295</v>
      </c>
      <c r="T1781" s="186">
        <v>11</v>
      </c>
    </row>
    <row r="1782" spans="1:20" x14ac:dyDescent="0.25">
      <c r="A1782" s="198"/>
      <c r="B1782">
        <v>0</v>
      </c>
      <c r="C1782">
        <v>1213025689</v>
      </c>
      <c r="D1782">
        <v>1218453097</v>
      </c>
      <c r="E1782">
        <v>1221166801</v>
      </c>
      <c r="F1782">
        <v>1221166801</v>
      </c>
      <c r="G1782" t="s">
        <v>113</v>
      </c>
      <c r="H1782" t="s">
        <v>57</v>
      </c>
      <c r="I1782" t="s">
        <v>162</v>
      </c>
      <c r="J1782" t="s">
        <v>144</v>
      </c>
      <c r="K1782" t="s">
        <v>810</v>
      </c>
      <c r="L1782" t="s">
        <v>811</v>
      </c>
      <c r="M1782"/>
      <c r="N1782"/>
      <c r="O1782" s="190" t="s">
        <v>57</v>
      </c>
      <c r="P1782" t="s">
        <v>59</v>
      </c>
      <c r="Q1782" t="s">
        <v>476</v>
      </c>
      <c r="R1782" s="185">
        <v>117748.480769231</v>
      </c>
      <c r="S1782" s="185">
        <v>1177484.8076923101</v>
      </c>
      <c r="T1782" s="186">
        <v>12</v>
      </c>
    </row>
    <row r="1783" spans="1:20" x14ac:dyDescent="0.25">
      <c r="A1783" s="198"/>
      <c r="B1783">
        <v>0</v>
      </c>
      <c r="C1783">
        <v>1213025689</v>
      </c>
      <c r="D1783">
        <v>1218453097</v>
      </c>
      <c r="E1783">
        <v>1221166801</v>
      </c>
      <c r="F1783">
        <v>1221166801</v>
      </c>
      <c r="G1783" t="s">
        <v>113</v>
      </c>
      <c r="H1783" t="s">
        <v>57</v>
      </c>
      <c r="I1783" t="s">
        <v>162</v>
      </c>
      <c r="J1783" t="s">
        <v>144</v>
      </c>
      <c r="K1783" t="s">
        <v>810</v>
      </c>
      <c r="L1783" t="s">
        <v>811</v>
      </c>
      <c r="M1783"/>
      <c r="N1783"/>
      <c r="O1783" s="190" t="s">
        <v>57</v>
      </c>
      <c r="P1783" t="s">
        <v>59</v>
      </c>
      <c r="Q1783" t="s">
        <v>466</v>
      </c>
      <c r="R1783" s="185">
        <v>207114.135923077</v>
      </c>
      <c r="S1783" s="185">
        <v>1380760.90615385</v>
      </c>
      <c r="T1783" s="186">
        <v>11</v>
      </c>
    </row>
    <row r="1784" spans="1:20" x14ac:dyDescent="0.25">
      <c r="A1784" s="198"/>
      <c r="B1784">
        <v>0</v>
      </c>
      <c r="C1784">
        <v>1213025689</v>
      </c>
      <c r="D1784">
        <v>1218453097</v>
      </c>
      <c r="E1784">
        <v>1221166801</v>
      </c>
      <c r="F1784">
        <v>1221166801</v>
      </c>
      <c r="G1784" t="s">
        <v>113</v>
      </c>
      <c r="H1784" t="s">
        <v>57</v>
      </c>
      <c r="I1784" t="s">
        <v>162</v>
      </c>
      <c r="J1784" t="s">
        <v>144</v>
      </c>
      <c r="K1784" t="s">
        <v>810</v>
      </c>
      <c r="L1784" t="s">
        <v>811</v>
      </c>
      <c r="M1784"/>
      <c r="N1784"/>
      <c r="O1784" s="190" t="s">
        <v>57</v>
      </c>
      <c r="P1784" t="s">
        <v>59</v>
      </c>
      <c r="Q1784" t="s">
        <v>467</v>
      </c>
      <c r="R1784" s="185">
        <v>29400.015384615399</v>
      </c>
      <c r="S1784" s="185">
        <v>147000.07692307699</v>
      </c>
      <c r="T1784" s="186">
        <v>1</v>
      </c>
    </row>
    <row r="1785" spans="1:20" x14ac:dyDescent="0.25">
      <c r="A1785" s="198"/>
      <c r="B1785">
        <v>0</v>
      </c>
      <c r="C1785">
        <v>1213025689</v>
      </c>
      <c r="D1785">
        <v>1218453097</v>
      </c>
      <c r="E1785">
        <v>1221166801</v>
      </c>
      <c r="F1785">
        <v>1221166801</v>
      </c>
      <c r="G1785" t="s">
        <v>113</v>
      </c>
      <c r="H1785" t="s">
        <v>57</v>
      </c>
      <c r="I1785" t="s">
        <v>162</v>
      </c>
      <c r="J1785" t="s">
        <v>144</v>
      </c>
      <c r="K1785" t="s">
        <v>810</v>
      </c>
      <c r="L1785" t="s">
        <v>811</v>
      </c>
      <c r="M1785"/>
      <c r="N1785"/>
      <c r="O1785" s="190" t="s">
        <v>57</v>
      </c>
      <c r="P1785" t="s">
        <v>59</v>
      </c>
      <c r="Q1785" t="s">
        <v>468</v>
      </c>
      <c r="R1785" s="185">
        <v>50059.322692307796</v>
      </c>
      <c r="S1785" s="185">
        <v>200237.29076923101</v>
      </c>
      <c r="T1785" s="186">
        <v>1</v>
      </c>
    </row>
    <row r="1786" spans="1:20" x14ac:dyDescent="0.25">
      <c r="A1786" s="198"/>
      <c r="B1786">
        <v>0</v>
      </c>
      <c r="C1786">
        <v>1213025689</v>
      </c>
      <c r="D1786">
        <v>1218453097</v>
      </c>
      <c r="E1786">
        <v>1223880505</v>
      </c>
      <c r="F1786">
        <v>1223880505</v>
      </c>
      <c r="G1786" t="s">
        <v>113</v>
      </c>
      <c r="H1786" t="s">
        <v>57</v>
      </c>
      <c r="I1786" t="s">
        <v>162</v>
      </c>
      <c r="J1786" t="s">
        <v>144</v>
      </c>
      <c r="K1786" t="s">
        <v>181</v>
      </c>
      <c r="L1786" t="s">
        <v>182</v>
      </c>
      <c r="M1786"/>
      <c r="N1786"/>
      <c r="O1786" s="190" t="s">
        <v>57</v>
      </c>
      <c r="P1786" t="s">
        <v>59</v>
      </c>
      <c r="Q1786" t="s">
        <v>476</v>
      </c>
      <c r="R1786" s="185">
        <v>29645.255692307699</v>
      </c>
      <c r="S1786" s="185">
        <v>296452.55692307698</v>
      </c>
      <c r="T1786" s="186">
        <v>3</v>
      </c>
    </row>
    <row r="1787" spans="1:20" x14ac:dyDescent="0.25">
      <c r="A1787" s="198"/>
      <c r="B1787">
        <v>0</v>
      </c>
      <c r="C1787">
        <v>1213025689</v>
      </c>
      <c r="D1787">
        <v>1218453097</v>
      </c>
      <c r="E1787">
        <v>1223880505</v>
      </c>
      <c r="F1787">
        <v>1223880505</v>
      </c>
      <c r="G1787" t="s">
        <v>113</v>
      </c>
      <c r="H1787" t="s">
        <v>57</v>
      </c>
      <c r="I1787" t="s">
        <v>162</v>
      </c>
      <c r="J1787" t="s">
        <v>144</v>
      </c>
      <c r="K1787" t="s">
        <v>181</v>
      </c>
      <c r="L1787" t="s">
        <v>182</v>
      </c>
      <c r="M1787"/>
      <c r="N1787"/>
      <c r="O1787" s="190" t="s">
        <v>57</v>
      </c>
      <c r="P1787" t="s">
        <v>59</v>
      </c>
      <c r="Q1787" t="s">
        <v>466</v>
      </c>
      <c r="R1787" s="185">
        <v>59818.036500000002</v>
      </c>
      <c r="S1787" s="185">
        <v>398786.91</v>
      </c>
      <c r="T1787" s="186">
        <v>3</v>
      </c>
    </row>
    <row r="1788" spans="1:20" x14ac:dyDescent="0.25">
      <c r="A1788" s="198"/>
      <c r="B1788">
        <v>0</v>
      </c>
      <c r="C1788">
        <v>1213025689</v>
      </c>
      <c r="D1788">
        <v>1218453097</v>
      </c>
      <c r="E1788">
        <v>1223880505</v>
      </c>
      <c r="F1788">
        <v>1223880505</v>
      </c>
      <c r="G1788" t="s">
        <v>113</v>
      </c>
      <c r="H1788" t="s">
        <v>57</v>
      </c>
      <c r="I1788" t="s">
        <v>162</v>
      </c>
      <c r="J1788" t="s">
        <v>144</v>
      </c>
      <c r="K1788" t="s">
        <v>181</v>
      </c>
      <c r="L1788" t="s">
        <v>182</v>
      </c>
      <c r="M1788"/>
      <c r="N1788"/>
      <c r="O1788" s="190" t="s">
        <v>57</v>
      </c>
      <c r="P1788" t="s">
        <v>59</v>
      </c>
      <c r="Q1788" t="s">
        <v>467</v>
      </c>
      <c r="R1788" s="185">
        <v>56385.070153846202</v>
      </c>
      <c r="S1788" s="185">
        <v>281925.35076923098</v>
      </c>
      <c r="T1788" s="186">
        <v>2</v>
      </c>
    </row>
    <row r="1789" spans="1:20" x14ac:dyDescent="0.25">
      <c r="A1789" s="198"/>
      <c r="B1789">
        <v>0</v>
      </c>
      <c r="C1789">
        <v>1213025689</v>
      </c>
      <c r="D1789">
        <v>1218453097</v>
      </c>
      <c r="E1789">
        <v>1223880505</v>
      </c>
      <c r="F1789">
        <v>1223880505</v>
      </c>
      <c r="G1789" t="s">
        <v>113</v>
      </c>
      <c r="H1789" t="s">
        <v>57</v>
      </c>
      <c r="I1789" t="s">
        <v>162</v>
      </c>
      <c r="J1789" t="s">
        <v>144</v>
      </c>
      <c r="K1789" t="s">
        <v>181</v>
      </c>
      <c r="L1789" t="s">
        <v>182</v>
      </c>
      <c r="M1789"/>
      <c r="N1789"/>
      <c r="O1789" s="190" t="s">
        <v>57</v>
      </c>
      <c r="P1789" t="s">
        <v>59</v>
      </c>
      <c r="Q1789" t="s">
        <v>468</v>
      </c>
      <c r="R1789" s="185">
        <v>44680.809807692203</v>
      </c>
      <c r="S1789" s="185">
        <v>178723.23923076899</v>
      </c>
      <c r="T1789" s="186">
        <v>1</v>
      </c>
    </row>
    <row r="1790" spans="1:20" x14ac:dyDescent="0.25">
      <c r="A1790" s="198"/>
      <c r="B1790">
        <v>0</v>
      </c>
      <c r="C1790">
        <v>1213025689</v>
      </c>
      <c r="D1790">
        <v>1218453097</v>
      </c>
      <c r="E1790">
        <v>1229307913</v>
      </c>
      <c r="F1790">
        <v>1229307913</v>
      </c>
      <c r="G1790" t="s">
        <v>113</v>
      </c>
      <c r="H1790" t="s">
        <v>57</v>
      </c>
      <c r="I1790" t="s">
        <v>162</v>
      </c>
      <c r="J1790" t="s">
        <v>144</v>
      </c>
      <c r="K1790" t="s">
        <v>183</v>
      </c>
      <c r="L1790" t="s">
        <v>184</v>
      </c>
      <c r="M1790"/>
      <c r="N1790"/>
      <c r="O1790" s="190" t="s">
        <v>57</v>
      </c>
      <c r="P1790" t="s">
        <v>59</v>
      </c>
      <c r="Q1790" t="s">
        <v>471</v>
      </c>
      <c r="R1790" s="185">
        <v>15114.276984615401</v>
      </c>
      <c r="S1790" s="185">
        <v>188928.46230769201</v>
      </c>
      <c r="T1790" s="186">
        <v>3</v>
      </c>
    </row>
    <row r="1791" spans="1:20" x14ac:dyDescent="0.25">
      <c r="A1791" s="198"/>
      <c r="B1791">
        <v>0</v>
      </c>
      <c r="C1791">
        <v>1213025689</v>
      </c>
      <c r="D1791">
        <v>1218453097</v>
      </c>
      <c r="E1791">
        <v>1229307913</v>
      </c>
      <c r="F1791">
        <v>1229307913</v>
      </c>
      <c r="G1791" t="s">
        <v>113</v>
      </c>
      <c r="H1791" t="s">
        <v>57</v>
      </c>
      <c r="I1791" t="s">
        <v>162</v>
      </c>
      <c r="J1791" t="s">
        <v>144</v>
      </c>
      <c r="K1791" t="s">
        <v>183</v>
      </c>
      <c r="L1791" t="s">
        <v>184</v>
      </c>
      <c r="M1791"/>
      <c r="N1791"/>
      <c r="O1791" s="190" t="s">
        <v>57</v>
      </c>
      <c r="P1791" t="s">
        <v>59</v>
      </c>
      <c r="Q1791" t="s">
        <v>465</v>
      </c>
      <c r="R1791" s="185">
        <v>16617.293384615401</v>
      </c>
      <c r="S1791" s="185">
        <v>166172.93384615399</v>
      </c>
      <c r="T1791" s="186">
        <v>2</v>
      </c>
    </row>
    <row r="1792" spans="1:20" x14ac:dyDescent="0.25">
      <c r="A1792" s="198"/>
      <c r="B1792">
        <v>0</v>
      </c>
      <c r="C1792">
        <v>1213025689</v>
      </c>
      <c r="D1792">
        <v>1218453097</v>
      </c>
      <c r="E1792">
        <v>1229307913</v>
      </c>
      <c r="F1792">
        <v>1229307913</v>
      </c>
      <c r="G1792" t="s">
        <v>113</v>
      </c>
      <c r="H1792" t="s">
        <v>57</v>
      </c>
      <c r="I1792" t="s">
        <v>162</v>
      </c>
      <c r="J1792" t="s">
        <v>144</v>
      </c>
      <c r="K1792" t="s">
        <v>183</v>
      </c>
      <c r="L1792" t="s">
        <v>184</v>
      </c>
      <c r="M1792"/>
      <c r="N1792"/>
      <c r="O1792" s="190" t="s">
        <v>57</v>
      </c>
      <c r="P1792" t="s">
        <v>59</v>
      </c>
      <c r="Q1792" t="s">
        <v>476</v>
      </c>
      <c r="R1792" s="185">
        <v>21887.6392307692</v>
      </c>
      <c r="S1792" s="185">
        <v>218876.392307692</v>
      </c>
      <c r="T1792" s="186">
        <v>2</v>
      </c>
    </row>
    <row r="1793" spans="1:20" x14ac:dyDescent="0.25">
      <c r="A1793" s="198"/>
      <c r="B1793">
        <v>0</v>
      </c>
      <c r="C1793">
        <v>1213025689</v>
      </c>
      <c r="D1793">
        <v>1218453097</v>
      </c>
      <c r="E1793">
        <v>1229307913</v>
      </c>
      <c r="F1793">
        <v>1229307913</v>
      </c>
      <c r="G1793" t="s">
        <v>113</v>
      </c>
      <c r="H1793" t="s">
        <v>57</v>
      </c>
      <c r="I1793" t="s">
        <v>162</v>
      </c>
      <c r="J1793" t="s">
        <v>144</v>
      </c>
      <c r="K1793" t="s">
        <v>183</v>
      </c>
      <c r="L1793" t="s">
        <v>184</v>
      </c>
      <c r="M1793"/>
      <c r="N1793"/>
      <c r="O1793" s="190" t="s">
        <v>57</v>
      </c>
      <c r="P1793" t="s">
        <v>59</v>
      </c>
      <c r="Q1793" t="s">
        <v>466</v>
      </c>
      <c r="R1793" s="185">
        <v>88087.772423077098</v>
      </c>
      <c r="S1793" s="185">
        <v>587251.81615384598</v>
      </c>
      <c r="T1793" s="186">
        <v>5</v>
      </c>
    </row>
    <row r="1794" spans="1:20" x14ac:dyDescent="0.25">
      <c r="A1794" s="198"/>
      <c r="B1794">
        <v>0</v>
      </c>
      <c r="C1794">
        <v>1213025689</v>
      </c>
      <c r="D1794">
        <v>1218453097</v>
      </c>
      <c r="E1794">
        <v>1229307913</v>
      </c>
      <c r="F1794">
        <v>1229307913</v>
      </c>
      <c r="G1794" t="s">
        <v>113</v>
      </c>
      <c r="H1794" t="s">
        <v>57</v>
      </c>
      <c r="I1794" t="s">
        <v>162</v>
      </c>
      <c r="J1794" t="s">
        <v>144</v>
      </c>
      <c r="K1794" t="s">
        <v>183</v>
      </c>
      <c r="L1794" t="s">
        <v>184</v>
      </c>
      <c r="M1794"/>
      <c r="N1794"/>
      <c r="O1794" s="190" t="s">
        <v>57</v>
      </c>
      <c r="P1794" t="s">
        <v>59</v>
      </c>
      <c r="Q1794" t="s">
        <v>467</v>
      </c>
      <c r="R1794" s="185">
        <v>60112.483230769198</v>
      </c>
      <c r="S1794" s="185">
        <v>300562.41615384602</v>
      </c>
      <c r="T1794" s="186">
        <v>2</v>
      </c>
    </row>
    <row r="1795" spans="1:20" x14ac:dyDescent="0.25">
      <c r="A1795" s="198"/>
      <c r="B1795">
        <v>0</v>
      </c>
      <c r="C1795">
        <v>1213025689</v>
      </c>
      <c r="D1795">
        <v>1218453097</v>
      </c>
      <c r="E1795">
        <v>1229307913</v>
      </c>
      <c r="F1795">
        <v>1229307913</v>
      </c>
      <c r="G1795" t="s">
        <v>113</v>
      </c>
      <c r="H1795" t="s">
        <v>57</v>
      </c>
      <c r="I1795" t="s">
        <v>162</v>
      </c>
      <c r="J1795" t="s">
        <v>144</v>
      </c>
      <c r="K1795" t="s">
        <v>183</v>
      </c>
      <c r="L1795" t="s">
        <v>184</v>
      </c>
      <c r="M1795"/>
      <c r="N1795"/>
      <c r="O1795" s="190" t="s">
        <v>57</v>
      </c>
      <c r="P1795" t="s">
        <v>59</v>
      </c>
      <c r="Q1795" t="s">
        <v>468</v>
      </c>
      <c r="R1795" s="185">
        <v>44705.6003846155</v>
      </c>
      <c r="S1795" s="185">
        <v>178822.401538462</v>
      </c>
      <c r="T1795" s="186">
        <v>1</v>
      </c>
    </row>
    <row r="1796" spans="1:20" x14ac:dyDescent="0.25">
      <c r="A1796" s="198"/>
      <c r="B1796">
        <v>0</v>
      </c>
      <c r="C1796">
        <v>1213025689</v>
      </c>
      <c r="D1796">
        <v>1218453097</v>
      </c>
      <c r="E1796">
        <v>1229307913</v>
      </c>
      <c r="F1796">
        <v>1229307913</v>
      </c>
      <c r="G1796" t="s">
        <v>113</v>
      </c>
      <c r="H1796" t="s">
        <v>57</v>
      </c>
      <c r="I1796" t="s">
        <v>162</v>
      </c>
      <c r="J1796" t="s">
        <v>144</v>
      </c>
      <c r="K1796" t="s">
        <v>183</v>
      </c>
      <c r="L1796" t="s">
        <v>184</v>
      </c>
      <c r="M1796"/>
      <c r="N1796"/>
      <c r="O1796" s="190" t="s">
        <v>57</v>
      </c>
      <c r="P1796" t="s">
        <v>61</v>
      </c>
      <c r="Q1796" t="s">
        <v>475</v>
      </c>
      <c r="R1796" s="185">
        <v>7343.0661461538402</v>
      </c>
      <c r="S1796" s="185">
        <v>81589.623846153801</v>
      </c>
      <c r="T1796" s="186">
        <v>1</v>
      </c>
    </row>
    <row r="1797" spans="1:20" x14ac:dyDescent="0.25">
      <c r="A1797" s="198"/>
      <c r="B1797">
        <v>0</v>
      </c>
      <c r="C1797">
        <v>1213025689</v>
      </c>
      <c r="D1797">
        <v>1218453097</v>
      </c>
      <c r="E1797">
        <v>1229307913</v>
      </c>
      <c r="F1797">
        <v>1229307913</v>
      </c>
      <c r="G1797" t="s">
        <v>113</v>
      </c>
      <c r="H1797" t="s">
        <v>57</v>
      </c>
      <c r="I1797" t="s">
        <v>162</v>
      </c>
      <c r="J1797" t="s">
        <v>144</v>
      </c>
      <c r="K1797" t="s">
        <v>183</v>
      </c>
      <c r="L1797" t="s">
        <v>184</v>
      </c>
      <c r="M1797"/>
      <c r="N1797"/>
      <c r="O1797" s="190" t="s">
        <v>57</v>
      </c>
      <c r="P1797" t="s">
        <v>61</v>
      </c>
      <c r="Q1797" t="s">
        <v>465</v>
      </c>
      <c r="R1797" s="185">
        <v>8739.7667692307696</v>
      </c>
      <c r="S1797" s="185">
        <v>87397.667692307703</v>
      </c>
      <c r="T1797" s="186">
        <v>1</v>
      </c>
    </row>
    <row r="1798" spans="1:20" x14ac:dyDescent="0.25">
      <c r="A1798" s="198"/>
      <c r="B1798">
        <v>0</v>
      </c>
      <c r="C1798">
        <v>1213025689</v>
      </c>
      <c r="D1798">
        <v>1218453097</v>
      </c>
      <c r="E1798">
        <v>1229307913</v>
      </c>
      <c r="F1798">
        <v>1229307913</v>
      </c>
      <c r="G1798" t="s">
        <v>113</v>
      </c>
      <c r="H1798" t="s">
        <v>57</v>
      </c>
      <c r="I1798" t="s">
        <v>162</v>
      </c>
      <c r="J1798" t="s">
        <v>144</v>
      </c>
      <c r="K1798" t="s">
        <v>183</v>
      </c>
      <c r="L1798" t="s">
        <v>184</v>
      </c>
      <c r="M1798"/>
      <c r="N1798"/>
      <c r="O1798" s="190" t="s">
        <v>57</v>
      </c>
      <c r="P1798" t="s">
        <v>61</v>
      </c>
      <c r="Q1798" t="s">
        <v>466</v>
      </c>
      <c r="R1798" s="185">
        <v>17760.820961538499</v>
      </c>
      <c r="S1798" s="185">
        <v>118405.47307692299</v>
      </c>
      <c r="T1798" s="186">
        <v>1</v>
      </c>
    </row>
    <row r="1799" spans="1:20" x14ac:dyDescent="0.25">
      <c r="A1799" s="198"/>
      <c r="B1799">
        <v>0</v>
      </c>
      <c r="C1799">
        <v>1213025689</v>
      </c>
      <c r="D1799">
        <v>1218453097</v>
      </c>
      <c r="E1799">
        <v>1229307913</v>
      </c>
      <c r="F1799">
        <v>1229307913</v>
      </c>
      <c r="G1799" t="s">
        <v>113</v>
      </c>
      <c r="H1799" t="s">
        <v>57</v>
      </c>
      <c r="I1799" t="s">
        <v>162</v>
      </c>
      <c r="J1799" t="s">
        <v>144</v>
      </c>
      <c r="K1799" t="s">
        <v>183</v>
      </c>
      <c r="L1799" t="s">
        <v>184</v>
      </c>
      <c r="M1799"/>
      <c r="N1799"/>
      <c r="O1799" s="190" t="s">
        <v>57</v>
      </c>
      <c r="P1799" t="s">
        <v>63</v>
      </c>
      <c r="Q1799" t="s">
        <v>475</v>
      </c>
      <c r="R1799" s="185">
        <v>7210.05265384616</v>
      </c>
      <c r="S1799" s="185">
        <v>80111.696153846206</v>
      </c>
      <c r="T1799" s="186">
        <v>1</v>
      </c>
    </row>
    <row r="1800" spans="1:20" x14ac:dyDescent="0.25">
      <c r="A1800" s="198"/>
      <c r="B1800">
        <v>0</v>
      </c>
      <c r="C1800">
        <v>1213025689</v>
      </c>
      <c r="D1800">
        <v>1218453097</v>
      </c>
      <c r="E1800">
        <v>1229307913</v>
      </c>
      <c r="F1800">
        <v>1229307913</v>
      </c>
      <c r="G1800" t="s">
        <v>113</v>
      </c>
      <c r="H1800" t="s">
        <v>57</v>
      </c>
      <c r="I1800" t="s">
        <v>162</v>
      </c>
      <c r="J1800" t="s">
        <v>144</v>
      </c>
      <c r="K1800" t="s">
        <v>183</v>
      </c>
      <c r="L1800" t="s">
        <v>184</v>
      </c>
      <c r="M1800"/>
      <c r="N1800"/>
      <c r="O1800" s="190" t="s">
        <v>57</v>
      </c>
      <c r="P1800" t="s">
        <v>64</v>
      </c>
      <c r="Q1800" t="s">
        <v>475</v>
      </c>
      <c r="R1800" s="185">
        <v>13949.3184230769</v>
      </c>
      <c r="S1800" s="185">
        <v>154992.426923077</v>
      </c>
      <c r="T1800" s="186">
        <v>2</v>
      </c>
    </row>
    <row r="1801" spans="1:20" x14ac:dyDescent="0.25">
      <c r="A1801" s="198"/>
      <c r="B1801">
        <v>0</v>
      </c>
      <c r="C1801">
        <v>1213025689</v>
      </c>
      <c r="D1801">
        <v>1218453097</v>
      </c>
      <c r="E1801">
        <v>1229307913</v>
      </c>
      <c r="F1801">
        <v>1229307913</v>
      </c>
      <c r="G1801" t="s">
        <v>113</v>
      </c>
      <c r="H1801" t="s">
        <v>57</v>
      </c>
      <c r="I1801" t="s">
        <v>162</v>
      </c>
      <c r="J1801" t="s">
        <v>144</v>
      </c>
      <c r="K1801" t="s">
        <v>183</v>
      </c>
      <c r="L1801" t="s">
        <v>184</v>
      </c>
      <c r="M1801"/>
      <c r="N1801"/>
      <c r="O1801" s="190" t="s">
        <v>57</v>
      </c>
      <c r="P1801" t="s">
        <v>66</v>
      </c>
      <c r="Q1801" t="s">
        <v>465</v>
      </c>
      <c r="R1801" s="185">
        <v>8943.1509230769207</v>
      </c>
      <c r="S1801" s="185">
        <v>89431.509230769196</v>
      </c>
      <c r="T1801" s="186">
        <v>1</v>
      </c>
    </row>
    <row r="1802" spans="1:20" x14ac:dyDescent="0.25">
      <c r="A1802" s="198"/>
      <c r="B1802">
        <v>0</v>
      </c>
      <c r="C1802">
        <v>1213025689</v>
      </c>
      <c r="D1802">
        <v>1218453097</v>
      </c>
      <c r="E1802">
        <v>1229307913</v>
      </c>
      <c r="F1802">
        <v>1229307913</v>
      </c>
      <c r="G1802" t="s">
        <v>113</v>
      </c>
      <c r="H1802" t="s">
        <v>57</v>
      </c>
      <c r="I1802" t="s">
        <v>162</v>
      </c>
      <c r="J1802" t="s">
        <v>144</v>
      </c>
      <c r="K1802" t="s">
        <v>183</v>
      </c>
      <c r="L1802" t="s">
        <v>184</v>
      </c>
      <c r="M1802"/>
      <c r="N1802"/>
      <c r="O1802" s="190" t="s">
        <v>57</v>
      </c>
      <c r="P1802" t="s">
        <v>66</v>
      </c>
      <c r="Q1802" t="s">
        <v>466</v>
      </c>
      <c r="R1802" s="185">
        <v>21456.249923076899</v>
      </c>
      <c r="S1802" s="185">
        <v>143041.66615384599</v>
      </c>
      <c r="T1802" s="186">
        <v>1</v>
      </c>
    </row>
    <row r="1803" spans="1:20" x14ac:dyDescent="0.25">
      <c r="A1803" s="198"/>
      <c r="B1803">
        <v>0</v>
      </c>
      <c r="C1803">
        <v>1213025689</v>
      </c>
      <c r="D1803">
        <v>1218453097</v>
      </c>
      <c r="E1803">
        <v>1229307913</v>
      </c>
      <c r="F1803">
        <v>1229307913</v>
      </c>
      <c r="G1803" t="s">
        <v>113</v>
      </c>
      <c r="H1803" t="s">
        <v>57</v>
      </c>
      <c r="I1803" t="s">
        <v>162</v>
      </c>
      <c r="J1803" t="s">
        <v>144</v>
      </c>
      <c r="K1803" t="s">
        <v>183</v>
      </c>
      <c r="L1803" t="s">
        <v>184</v>
      </c>
      <c r="M1803"/>
      <c r="N1803"/>
      <c r="O1803" s="190" t="s">
        <v>57</v>
      </c>
      <c r="P1803" t="s">
        <v>84</v>
      </c>
      <c r="Q1803" t="s">
        <v>465</v>
      </c>
      <c r="R1803" s="185">
        <v>17829.705615384599</v>
      </c>
      <c r="S1803" s="185">
        <v>178297.056153846</v>
      </c>
      <c r="T1803" s="186">
        <v>2</v>
      </c>
    </row>
    <row r="1804" spans="1:20" x14ac:dyDescent="0.25">
      <c r="A1804" s="198"/>
      <c r="B1804">
        <v>0</v>
      </c>
      <c r="C1804">
        <v>1213025689</v>
      </c>
      <c r="D1804">
        <v>1218453097</v>
      </c>
      <c r="E1804">
        <v>1229307913</v>
      </c>
      <c r="F1804">
        <v>1229307913</v>
      </c>
      <c r="G1804" t="s">
        <v>113</v>
      </c>
      <c r="H1804" t="s">
        <v>57</v>
      </c>
      <c r="I1804" t="s">
        <v>162</v>
      </c>
      <c r="J1804" t="s">
        <v>144</v>
      </c>
      <c r="K1804" t="s">
        <v>183</v>
      </c>
      <c r="L1804" t="s">
        <v>184</v>
      </c>
      <c r="M1804"/>
      <c r="N1804"/>
      <c r="O1804" s="190" t="s">
        <v>57</v>
      </c>
      <c r="P1804" t="s">
        <v>84</v>
      </c>
      <c r="Q1804" t="s">
        <v>466</v>
      </c>
      <c r="R1804" s="185">
        <v>17558.364000000001</v>
      </c>
      <c r="S1804" s="185">
        <v>117055.76</v>
      </c>
      <c r="T1804" s="186">
        <v>1</v>
      </c>
    </row>
    <row r="1805" spans="1:20" x14ac:dyDescent="0.25">
      <c r="A1805" s="198"/>
      <c r="B1805">
        <v>0</v>
      </c>
      <c r="C1805">
        <v>1213025689</v>
      </c>
      <c r="D1805">
        <v>1218453097</v>
      </c>
      <c r="E1805">
        <v>1232021617</v>
      </c>
      <c r="F1805">
        <v>1232021617</v>
      </c>
      <c r="G1805" t="s">
        <v>113</v>
      </c>
      <c r="H1805" t="s">
        <v>57</v>
      </c>
      <c r="I1805" t="s">
        <v>162</v>
      </c>
      <c r="J1805" t="s">
        <v>144</v>
      </c>
      <c r="K1805" t="s">
        <v>185</v>
      </c>
      <c r="L1805" t="s">
        <v>186</v>
      </c>
      <c r="M1805"/>
      <c r="N1805"/>
      <c r="O1805" s="190" t="s">
        <v>57</v>
      </c>
      <c r="P1805" t="s">
        <v>59</v>
      </c>
      <c r="Q1805" t="s">
        <v>473</v>
      </c>
      <c r="R1805" s="185">
        <v>4621.9631153846203</v>
      </c>
      <c r="S1805" s="185">
        <v>92439.262307692305</v>
      </c>
      <c r="T1805" s="186">
        <v>2</v>
      </c>
    </row>
    <row r="1806" spans="1:20" x14ac:dyDescent="0.25">
      <c r="A1806" s="198"/>
      <c r="B1806">
        <v>0</v>
      </c>
      <c r="C1806">
        <v>1213025689</v>
      </c>
      <c r="D1806">
        <v>1218453097</v>
      </c>
      <c r="E1806">
        <v>1232021617</v>
      </c>
      <c r="F1806">
        <v>1232021617</v>
      </c>
      <c r="G1806" t="s">
        <v>113</v>
      </c>
      <c r="H1806" t="s">
        <v>57</v>
      </c>
      <c r="I1806" t="s">
        <v>162</v>
      </c>
      <c r="J1806" t="s">
        <v>144</v>
      </c>
      <c r="K1806" t="s">
        <v>185</v>
      </c>
      <c r="L1806" t="s">
        <v>186</v>
      </c>
      <c r="M1806"/>
      <c r="N1806"/>
      <c r="O1806" s="190" t="s">
        <v>57</v>
      </c>
      <c r="P1806" t="s">
        <v>59</v>
      </c>
      <c r="Q1806" t="s">
        <v>474</v>
      </c>
      <c r="R1806" s="185">
        <v>17153.490775384598</v>
      </c>
      <c r="S1806" s="185">
        <v>285891.51292307698</v>
      </c>
      <c r="T1806" s="186">
        <v>5</v>
      </c>
    </row>
    <row r="1807" spans="1:20" x14ac:dyDescent="0.25">
      <c r="A1807" s="198"/>
      <c r="B1807">
        <v>0</v>
      </c>
      <c r="C1807">
        <v>1213025689</v>
      </c>
      <c r="D1807">
        <v>1218453097</v>
      </c>
      <c r="E1807">
        <v>1232021617</v>
      </c>
      <c r="F1807">
        <v>1232021617</v>
      </c>
      <c r="G1807" t="s">
        <v>113</v>
      </c>
      <c r="H1807" t="s">
        <v>57</v>
      </c>
      <c r="I1807" t="s">
        <v>162</v>
      </c>
      <c r="J1807" t="s">
        <v>144</v>
      </c>
      <c r="K1807" t="s">
        <v>185</v>
      </c>
      <c r="L1807" t="s">
        <v>186</v>
      </c>
      <c r="M1807"/>
      <c r="N1807"/>
      <c r="O1807" s="190" t="s">
        <v>57</v>
      </c>
      <c r="P1807" t="s">
        <v>59</v>
      </c>
      <c r="Q1807" t="s">
        <v>471</v>
      </c>
      <c r="R1807" s="185">
        <v>38241.602043076797</v>
      </c>
      <c r="S1807" s="185">
        <v>478020.02553846198</v>
      </c>
      <c r="T1807" s="186">
        <v>7</v>
      </c>
    </row>
    <row r="1808" spans="1:20" x14ac:dyDescent="0.25">
      <c r="A1808" s="198"/>
      <c r="B1808">
        <v>0</v>
      </c>
      <c r="C1808">
        <v>1213025689</v>
      </c>
      <c r="D1808">
        <v>1218453097</v>
      </c>
      <c r="E1808">
        <v>1232021617</v>
      </c>
      <c r="F1808">
        <v>1232021617</v>
      </c>
      <c r="G1808" t="s">
        <v>113</v>
      </c>
      <c r="H1808" t="s">
        <v>57</v>
      </c>
      <c r="I1808" t="s">
        <v>162</v>
      </c>
      <c r="J1808" t="s">
        <v>144</v>
      </c>
      <c r="K1808" t="s">
        <v>185</v>
      </c>
      <c r="L1808" t="s">
        <v>186</v>
      </c>
      <c r="M1808"/>
      <c r="N1808"/>
      <c r="O1808" s="190" t="s">
        <v>57</v>
      </c>
      <c r="P1808" t="s">
        <v>59</v>
      </c>
      <c r="Q1808" t="s">
        <v>475</v>
      </c>
      <c r="R1808" s="185">
        <v>19109.705192307702</v>
      </c>
      <c r="S1808" s="185">
        <v>212330.05769230801</v>
      </c>
      <c r="T1808" s="186">
        <v>3</v>
      </c>
    </row>
    <row r="1809" spans="1:20" x14ac:dyDescent="0.25">
      <c r="A1809" s="198"/>
      <c r="B1809">
        <v>0</v>
      </c>
      <c r="C1809">
        <v>1213025689</v>
      </c>
      <c r="D1809">
        <v>1218453097</v>
      </c>
      <c r="E1809">
        <v>1232021617</v>
      </c>
      <c r="F1809">
        <v>1232021617</v>
      </c>
      <c r="G1809" t="s">
        <v>113</v>
      </c>
      <c r="H1809" t="s">
        <v>57</v>
      </c>
      <c r="I1809" t="s">
        <v>162</v>
      </c>
      <c r="J1809" t="s">
        <v>144</v>
      </c>
      <c r="K1809" t="s">
        <v>185</v>
      </c>
      <c r="L1809" t="s">
        <v>186</v>
      </c>
      <c r="M1809"/>
      <c r="N1809"/>
      <c r="O1809" s="190" t="s">
        <v>57</v>
      </c>
      <c r="P1809" t="s">
        <v>59</v>
      </c>
      <c r="Q1809" t="s">
        <v>465</v>
      </c>
      <c r="R1809" s="185">
        <v>16334.6552307692</v>
      </c>
      <c r="S1809" s="185">
        <v>163346.55230769201</v>
      </c>
      <c r="T1809" s="186">
        <v>2</v>
      </c>
    </row>
    <row r="1810" spans="1:20" x14ac:dyDescent="0.25">
      <c r="A1810" s="198"/>
      <c r="B1810">
        <v>0</v>
      </c>
      <c r="C1810">
        <v>1213025689</v>
      </c>
      <c r="D1810">
        <v>1218453097</v>
      </c>
      <c r="E1810">
        <v>1232021617</v>
      </c>
      <c r="F1810">
        <v>1232021617</v>
      </c>
      <c r="G1810" t="s">
        <v>113</v>
      </c>
      <c r="H1810" t="s">
        <v>57</v>
      </c>
      <c r="I1810" t="s">
        <v>162</v>
      </c>
      <c r="J1810" t="s">
        <v>144</v>
      </c>
      <c r="K1810" t="s">
        <v>185</v>
      </c>
      <c r="L1810" t="s">
        <v>186</v>
      </c>
      <c r="M1810"/>
      <c r="N1810"/>
      <c r="O1810" s="190" t="s">
        <v>57</v>
      </c>
      <c r="P1810" t="s">
        <v>59</v>
      </c>
      <c r="Q1810" t="s">
        <v>476</v>
      </c>
      <c r="R1810" s="185">
        <v>12403.1433846154</v>
      </c>
      <c r="S1810" s="185">
        <v>124031.433846154</v>
      </c>
      <c r="T1810" s="186">
        <v>2</v>
      </c>
    </row>
    <row r="1811" spans="1:20" x14ac:dyDescent="0.25">
      <c r="A1811" s="198"/>
      <c r="B1811">
        <v>0</v>
      </c>
      <c r="C1811">
        <v>1213025689</v>
      </c>
      <c r="D1811">
        <v>1218453097</v>
      </c>
      <c r="E1811">
        <v>1232021617</v>
      </c>
      <c r="F1811">
        <v>1232021617</v>
      </c>
      <c r="G1811" t="s">
        <v>113</v>
      </c>
      <c r="H1811" t="s">
        <v>57</v>
      </c>
      <c r="I1811" t="s">
        <v>162</v>
      </c>
      <c r="J1811" t="s">
        <v>144</v>
      </c>
      <c r="K1811" t="s">
        <v>185</v>
      </c>
      <c r="L1811" t="s">
        <v>186</v>
      </c>
      <c r="M1811"/>
      <c r="N1811"/>
      <c r="O1811" s="190" t="s">
        <v>57</v>
      </c>
      <c r="P1811" t="s">
        <v>59</v>
      </c>
      <c r="Q1811" t="s">
        <v>466</v>
      </c>
      <c r="R1811" s="185">
        <v>34743.923192307797</v>
      </c>
      <c r="S1811" s="185">
        <v>231626.15461538499</v>
      </c>
      <c r="T1811" s="186">
        <v>2</v>
      </c>
    </row>
    <row r="1812" spans="1:20" x14ac:dyDescent="0.25">
      <c r="A1812" s="198"/>
      <c r="B1812">
        <v>0</v>
      </c>
      <c r="C1812">
        <v>1213025689</v>
      </c>
      <c r="D1812">
        <v>1218453097</v>
      </c>
      <c r="E1812">
        <v>1232021617</v>
      </c>
      <c r="F1812">
        <v>1232021617</v>
      </c>
      <c r="G1812" t="s">
        <v>113</v>
      </c>
      <c r="H1812" t="s">
        <v>57</v>
      </c>
      <c r="I1812" t="s">
        <v>162</v>
      </c>
      <c r="J1812" t="s">
        <v>144</v>
      </c>
      <c r="K1812" t="s">
        <v>185</v>
      </c>
      <c r="L1812" t="s">
        <v>186</v>
      </c>
      <c r="M1812"/>
      <c r="N1812"/>
      <c r="O1812" s="190" t="s">
        <v>57</v>
      </c>
      <c r="P1812" t="s">
        <v>59</v>
      </c>
      <c r="Q1812" t="s">
        <v>468</v>
      </c>
      <c r="R1812" s="185">
        <v>43181.125</v>
      </c>
      <c r="S1812" s="185">
        <v>172724.5</v>
      </c>
      <c r="T1812" s="186">
        <v>1</v>
      </c>
    </row>
    <row r="1813" spans="1:20" x14ac:dyDescent="0.25">
      <c r="A1813" s="198"/>
      <c r="B1813">
        <v>0</v>
      </c>
      <c r="C1813">
        <v>1213025689</v>
      </c>
      <c r="D1813">
        <v>1245590137</v>
      </c>
      <c r="E1813">
        <v>1245590137</v>
      </c>
      <c r="F1813">
        <v>1245590137</v>
      </c>
      <c r="G1813" t="s">
        <v>113</v>
      </c>
      <c r="H1813" t="s">
        <v>57</v>
      </c>
      <c r="I1813" t="s">
        <v>378</v>
      </c>
      <c r="J1813" t="s">
        <v>958</v>
      </c>
      <c r="K1813"/>
      <c r="L1813"/>
      <c r="M1813"/>
      <c r="N1813"/>
      <c r="O1813" s="190" t="s">
        <v>57</v>
      </c>
      <c r="P1813" t="s">
        <v>59</v>
      </c>
      <c r="Q1813" t="s">
        <v>474</v>
      </c>
      <c r="R1813" s="185">
        <v>3262.0038</v>
      </c>
      <c r="S1813" s="185">
        <v>54366.73</v>
      </c>
      <c r="T1813" s="186">
        <v>1</v>
      </c>
    </row>
    <row r="1814" spans="1:20" x14ac:dyDescent="0.25">
      <c r="A1814" s="198"/>
      <c r="B1814">
        <v>0</v>
      </c>
      <c r="C1814">
        <v>1213025689</v>
      </c>
      <c r="D1814">
        <v>1245590137</v>
      </c>
      <c r="E1814">
        <v>1245590137</v>
      </c>
      <c r="F1814">
        <v>1245590137</v>
      </c>
      <c r="G1814" t="s">
        <v>113</v>
      </c>
      <c r="H1814" t="s">
        <v>57</v>
      </c>
      <c r="I1814" t="s">
        <v>378</v>
      </c>
      <c r="J1814" t="s">
        <v>958</v>
      </c>
      <c r="K1814"/>
      <c r="L1814"/>
      <c r="M1814"/>
      <c r="N1814"/>
      <c r="O1814" s="190" t="s">
        <v>57</v>
      </c>
      <c r="P1814" t="s">
        <v>59</v>
      </c>
      <c r="Q1814" t="s">
        <v>475</v>
      </c>
      <c r="R1814" s="185">
        <v>21774.709107692299</v>
      </c>
      <c r="S1814" s="185">
        <v>241941.21230769201</v>
      </c>
      <c r="T1814" s="186">
        <v>3</v>
      </c>
    </row>
    <row r="1815" spans="1:20" x14ac:dyDescent="0.25">
      <c r="A1815" s="198"/>
      <c r="B1815">
        <v>0</v>
      </c>
      <c r="C1815">
        <v>1213025689</v>
      </c>
      <c r="D1815">
        <v>1245590137</v>
      </c>
      <c r="E1815">
        <v>1245590137</v>
      </c>
      <c r="F1815">
        <v>1245590137</v>
      </c>
      <c r="G1815" t="s">
        <v>113</v>
      </c>
      <c r="H1815" t="s">
        <v>57</v>
      </c>
      <c r="I1815" t="s">
        <v>378</v>
      </c>
      <c r="J1815" t="s">
        <v>958</v>
      </c>
      <c r="K1815"/>
      <c r="L1815"/>
      <c r="M1815"/>
      <c r="N1815"/>
      <c r="O1815" s="190" t="s">
        <v>57</v>
      </c>
      <c r="P1815" t="s">
        <v>59</v>
      </c>
      <c r="Q1815" t="s">
        <v>465</v>
      </c>
      <c r="R1815" s="185">
        <v>90987.213692307501</v>
      </c>
      <c r="S1815" s="185">
        <v>909872.13692307705</v>
      </c>
      <c r="T1815" s="186">
        <v>12</v>
      </c>
    </row>
    <row r="1816" spans="1:20" x14ac:dyDescent="0.25">
      <c r="A1816" s="198"/>
      <c r="B1816">
        <v>0</v>
      </c>
      <c r="C1816">
        <v>1213025689</v>
      </c>
      <c r="D1816">
        <v>1245590137</v>
      </c>
      <c r="E1816">
        <v>1245590137</v>
      </c>
      <c r="F1816">
        <v>1245590137</v>
      </c>
      <c r="G1816" t="s">
        <v>113</v>
      </c>
      <c r="H1816" t="s">
        <v>57</v>
      </c>
      <c r="I1816" t="s">
        <v>378</v>
      </c>
      <c r="J1816" t="s">
        <v>958</v>
      </c>
      <c r="K1816"/>
      <c r="L1816"/>
      <c r="M1816"/>
      <c r="N1816"/>
      <c r="O1816" s="190" t="s">
        <v>57</v>
      </c>
      <c r="P1816" t="s">
        <v>59</v>
      </c>
      <c r="Q1816" t="s">
        <v>476</v>
      </c>
      <c r="R1816" s="185">
        <v>34913.995307692399</v>
      </c>
      <c r="S1816" s="185">
        <v>349139.95307692298</v>
      </c>
      <c r="T1816" s="186">
        <v>3</v>
      </c>
    </row>
    <row r="1817" spans="1:20" x14ac:dyDescent="0.25">
      <c r="A1817" s="198"/>
      <c r="B1817">
        <v>0</v>
      </c>
      <c r="C1817">
        <v>1213025689</v>
      </c>
      <c r="D1817">
        <v>1245590137</v>
      </c>
      <c r="E1817">
        <v>1245590137</v>
      </c>
      <c r="F1817">
        <v>1245590137</v>
      </c>
      <c r="G1817" t="s">
        <v>113</v>
      </c>
      <c r="H1817" t="s">
        <v>57</v>
      </c>
      <c r="I1817" t="s">
        <v>378</v>
      </c>
      <c r="J1817" t="s">
        <v>958</v>
      </c>
      <c r="K1817"/>
      <c r="L1817"/>
      <c r="M1817"/>
      <c r="N1817"/>
      <c r="O1817" s="190" t="s">
        <v>57</v>
      </c>
      <c r="P1817" t="s">
        <v>59</v>
      </c>
      <c r="Q1817" t="s">
        <v>466</v>
      </c>
      <c r="R1817" s="185">
        <v>76678.137692307704</v>
      </c>
      <c r="S1817" s="185">
        <v>511187.58461538499</v>
      </c>
      <c r="T1817" s="186">
        <v>4</v>
      </c>
    </row>
    <row r="1818" spans="1:20" x14ac:dyDescent="0.25">
      <c r="A1818" s="198"/>
      <c r="B1818">
        <v>0</v>
      </c>
      <c r="C1818">
        <v>1213025689</v>
      </c>
      <c r="D1818">
        <v>1245590137</v>
      </c>
      <c r="E1818">
        <v>1245590137</v>
      </c>
      <c r="F1818">
        <v>1245590137</v>
      </c>
      <c r="G1818" t="s">
        <v>113</v>
      </c>
      <c r="H1818" t="s">
        <v>57</v>
      </c>
      <c r="I1818" t="s">
        <v>378</v>
      </c>
      <c r="J1818" t="s">
        <v>958</v>
      </c>
      <c r="K1818"/>
      <c r="L1818"/>
      <c r="M1818"/>
      <c r="N1818"/>
      <c r="O1818" s="190" t="s">
        <v>57</v>
      </c>
      <c r="P1818" t="s">
        <v>59</v>
      </c>
      <c r="Q1818" t="s">
        <v>467</v>
      </c>
      <c r="R1818" s="185">
        <v>26891.347538461599</v>
      </c>
      <c r="S1818" s="185">
        <v>134456.737692308</v>
      </c>
      <c r="T1818" s="186">
        <v>1</v>
      </c>
    </row>
    <row r="1819" spans="1:20" x14ac:dyDescent="0.25">
      <c r="A1819" s="198"/>
      <c r="B1819">
        <v>0</v>
      </c>
      <c r="C1819">
        <v>1213025689</v>
      </c>
      <c r="D1819">
        <v>1245590137</v>
      </c>
      <c r="E1819">
        <v>1245590137</v>
      </c>
      <c r="F1819">
        <v>1245590137</v>
      </c>
      <c r="G1819" t="s">
        <v>113</v>
      </c>
      <c r="H1819" t="s">
        <v>57</v>
      </c>
      <c r="I1819" t="s">
        <v>378</v>
      </c>
      <c r="J1819" t="s">
        <v>958</v>
      </c>
      <c r="K1819"/>
      <c r="L1819"/>
      <c r="M1819"/>
      <c r="N1819"/>
      <c r="O1819" s="190" t="s">
        <v>57</v>
      </c>
      <c r="P1819" t="s">
        <v>59</v>
      </c>
      <c r="Q1819" t="s">
        <v>468</v>
      </c>
      <c r="R1819" s="185">
        <v>95007.356346154003</v>
      </c>
      <c r="S1819" s="185">
        <v>380029.42538461502</v>
      </c>
      <c r="T1819" s="186">
        <v>3</v>
      </c>
    </row>
    <row r="1820" spans="1:20" x14ac:dyDescent="0.25">
      <c r="A1820" s="198"/>
      <c r="B1820">
        <v>0</v>
      </c>
      <c r="C1820">
        <v>1213025689</v>
      </c>
      <c r="D1820">
        <v>1245590137</v>
      </c>
      <c r="E1820">
        <v>1245590137</v>
      </c>
      <c r="F1820">
        <v>1245590137</v>
      </c>
      <c r="G1820" t="s">
        <v>113</v>
      </c>
      <c r="H1820" t="s">
        <v>57</v>
      </c>
      <c r="I1820" t="s">
        <v>378</v>
      </c>
      <c r="J1820" t="s">
        <v>958</v>
      </c>
      <c r="K1820"/>
      <c r="L1820"/>
      <c r="M1820"/>
      <c r="N1820"/>
      <c r="O1820" s="190" t="s">
        <v>57</v>
      </c>
      <c r="P1820" t="s">
        <v>59</v>
      </c>
      <c r="Q1820" t="s">
        <v>479</v>
      </c>
      <c r="R1820" s="185">
        <v>117232.335384615</v>
      </c>
      <c r="S1820" s="185">
        <v>293080.83846153802</v>
      </c>
      <c r="T1820" s="186">
        <v>1</v>
      </c>
    </row>
    <row r="1821" spans="1:20" x14ac:dyDescent="0.25">
      <c r="A1821" s="198"/>
      <c r="B1821">
        <v>0</v>
      </c>
      <c r="C1821">
        <v>1213025689</v>
      </c>
      <c r="D1821">
        <v>1245590137</v>
      </c>
      <c r="E1821">
        <v>1248303841</v>
      </c>
      <c r="F1821">
        <v>1251017545</v>
      </c>
      <c r="G1821" t="s">
        <v>113</v>
      </c>
      <c r="H1821" t="s">
        <v>57</v>
      </c>
      <c r="I1821" t="s">
        <v>378</v>
      </c>
      <c r="J1821" t="s">
        <v>958</v>
      </c>
      <c r="K1821" t="s">
        <v>311</v>
      </c>
      <c r="L1821" t="s">
        <v>393</v>
      </c>
      <c r="M1821" t="s">
        <v>429</v>
      </c>
      <c r="N1821" t="s">
        <v>430</v>
      </c>
      <c r="O1821" s="190" t="s">
        <v>57</v>
      </c>
      <c r="P1821" t="s">
        <v>433</v>
      </c>
      <c r="Q1821" t="s">
        <v>472</v>
      </c>
      <c r="R1821" s="185">
        <v>2970.5652</v>
      </c>
      <c r="S1821" s="185">
        <v>99018.84</v>
      </c>
      <c r="T1821" s="186">
        <v>1</v>
      </c>
    </row>
    <row r="1822" spans="1:20" x14ac:dyDescent="0.25">
      <c r="A1822" s="198"/>
      <c r="B1822">
        <v>0</v>
      </c>
      <c r="C1822">
        <v>1213025689</v>
      </c>
      <c r="D1822">
        <v>1245590137</v>
      </c>
      <c r="E1822">
        <v>1248303841</v>
      </c>
      <c r="F1822">
        <v>1251017545</v>
      </c>
      <c r="G1822" t="s">
        <v>113</v>
      </c>
      <c r="H1822" t="s">
        <v>57</v>
      </c>
      <c r="I1822" t="s">
        <v>378</v>
      </c>
      <c r="J1822" t="s">
        <v>958</v>
      </c>
      <c r="K1822" t="s">
        <v>311</v>
      </c>
      <c r="L1822" t="s">
        <v>393</v>
      </c>
      <c r="M1822" t="s">
        <v>429</v>
      </c>
      <c r="N1822" t="s">
        <v>430</v>
      </c>
      <c r="O1822" s="190" t="s">
        <v>57</v>
      </c>
      <c r="P1822" t="s">
        <v>433</v>
      </c>
      <c r="Q1822" t="s">
        <v>471</v>
      </c>
      <c r="R1822" s="185">
        <v>1750.1539692307699</v>
      </c>
      <c r="S1822" s="185">
        <v>21876.9246153846</v>
      </c>
      <c r="T1822" s="186">
        <v>1</v>
      </c>
    </row>
    <row r="1823" spans="1:20" x14ac:dyDescent="0.25">
      <c r="A1823" s="198"/>
      <c r="B1823">
        <v>0</v>
      </c>
      <c r="C1823">
        <v>1213025689</v>
      </c>
      <c r="D1823">
        <v>1245590137</v>
      </c>
      <c r="E1823">
        <v>1248303841</v>
      </c>
      <c r="F1823">
        <v>1251017545</v>
      </c>
      <c r="G1823" t="s">
        <v>113</v>
      </c>
      <c r="H1823" t="s">
        <v>57</v>
      </c>
      <c r="I1823" t="s">
        <v>378</v>
      </c>
      <c r="J1823" t="s">
        <v>958</v>
      </c>
      <c r="K1823" t="s">
        <v>311</v>
      </c>
      <c r="L1823" t="s">
        <v>393</v>
      </c>
      <c r="M1823" t="s">
        <v>429</v>
      </c>
      <c r="N1823" t="s">
        <v>430</v>
      </c>
      <c r="O1823" s="190" t="s">
        <v>57</v>
      </c>
      <c r="P1823" t="s">
        <v>433</v>
      </c>
      <c r="Q1823" t="s">
        <v>465</v>
      </c>
      <c r="R1823" s="185">
        <v>21542.358230769201</v>
      </c>
      <c r="S1823" s="185">
        <v>215423.58230769201</v>
      </c>
      <c r="T1823" s="186">
        <v>2</v>
      </c>
    </row>
    <row r="1824" spans="1:20" x14ac:dyDescent="0.25">
      <c r="A1824" s="198"/>
      <c r="B1824">
        <v>0</v>
      </c>
      <c r="C1824">
        <v>1213025689</v>
      </c>
      <c r="D1824">
        <v>1245590137</v>
      </c>
      <c r="E1824">
        <v>1248303841</v>
      </c>
      <c r="F1824">
        <v>1251017545</v>
      </c>
      <c r="G1824" t="s">
        <v>113</v>
      </c>
      <c r="H1824" t="s">
        <v>57</v>
      </c>
      <c r="I1824" t="s">
        <v>378</v>
      </c>
      <c r="J1824" t="s">
        <v>958</v>
      </c>
      <c r="K1824" t="s">
        <v>311</v>
      </c>
      <c r="L1824" t="s">
        <v>393</v>
      </c>
      <c r="M1824" t="s">
        <v>429</v>
      </c>
      <c r="N1824" t="s">
        <v>430</v>
      </c>
      <c r="O1824" s="190" t="s">
        <v>57</v>
      </c>
      <c r="P1824" t="s">
        <v>433</v>
      </c>
      <c r="Q1824" t="s">
        <v>476</v>
      </c>
      <c r="R1824" s="185">
        <v>33240.989153846203</v>
      </c>
      <c r="S1824" s="185">
        <v>332409.89153846202</v>
      </c>
      <c r="T1824" s="186">
        <v>3</v>
      </c>
    </row>
    <row r="1825" spans="1:20" x14ac:dyDescent="0.25">
      <c r="A1825" s="198"/>
      <c r="B1825">
        <v>0</v>
      </c>
      <c r="C1825">
        <v>1213025689</v>
      </c>
      <c r="D1825">
        <v>1245590137</v>
      </c>
      <c r="E1825">
        <v>1248303841</v>
      </c>
      <c r="F1825">
        <v>1251017545</v>
      </c>
      <c r="G1825" t="s">
        <v>113</v>
      </c>
      <c r="H1825" t="s">
        <v>57</v>
      </c>
      <c r="I1825" t="s">
        <v>378</v>
      </c>
      <c r="J1825" t="s">
        <v>958</v>
      </c>
      <c r="K1825" t="s">
        <v>311</v>
      </c>
      <c r="L1825" t="s">
        <v>393</v>
      </c>
      <c r="M1825" t="s">
        <v>429</v>
      </c>
      <c r="N1825" t="s">
        <v>430</v>
      </c>
      <c r="O1825" s="190" t="s">
        <v>57</v>
      </c>
      <c r="P1825" t="s">
        <v>433</v>
      </c>
      <c r="Q1825" t="s">
        <v>466</v>
      </c>
      <c r="R1825" s="185">
        <v>98893.987961538398</v>
      </c>
      <c r="S1825" s="185">
        <v>659293.25307692296</v>
      </c>
      <c r="T1825" s="186">
        <v>5</v>
      </c>
    </row>
    <row r="1826" spans="1:20" x14ac:dyDescent="0.25">
      <c r="A1826" s="198"/>
      <c r="B1826">
        <v>0</v>
      </c>
      <c r="C1826">
        <v>1213025689</v>
      </c>
      <c r="D1826">
        <v>1245590137</v>
      </c>
      <c r="E1826">
        <v>1248303841</v>
      </c>
      <c r="F1826">
        <v>1251017545</v>
      </c>
      <c r="G1826" t="s">
        <v>113</v>
      </c>
      <c r="H1826" t="s">
        <v>57</v>
      </c>
      <c r="I1826" t="s">
        <v>378</v>
      </c>
      <c r="J1826" t="s">
        <v>958</v>
      </c>
      <c r="K1826" t="s">
        <v>311</v>
      </c>
      <c r="L1826" t="s">
        <v>393</v>
      </c>
      <c r="M1826" t="s">
        <v>429</v>
      </c>
      <c r="N1826" t="s">
        <v>430</v>
      </c>
      <c r="O1826" s="190" t="s">
        <v>57</v>
      </c>
      <c r="P1826" t="s">
        <v>433</v>
      </c>
      <c r="Q1826" t="s">
        <v>468</v>
      </c>
      <c r="R1826" s="185">
        <v>45889.772307692198</v>
      </c>
      <c r="S1826" s="185">
        <v>183559.08923076899</v>
      </c>
      <c r="T1826" s="186">
        <v>1</v>
      </c>
    </row>
    <row r="1827" spans="1:20" x14ac:dyDescent="0.25">
      <c r="A1827" s="198"/>
      <c r="B1827">
        <v>0</v>
      </c>
      <c r="C1827">
        <v>1213025689</v>
      </c>
      <c r="D1827">
        <v>1245590137</v>
      </c>
      <c r="E1827">
        <v>1261872361</v>
      </c>
      <c r="F1827">
        <v>1261872361</v>
      </c>
      <c r="G1827" t="s">
        <v>113</v>
      </c>
      <c r="H1827" t="s">
        <v>57</v>
      </c>
      <c r="I1827" t="s">
        <v>378</v>
      </c>
      <c r="J1827" t="s">
        <v>958</v>
      </c>
      <c r="K1827" t="s">
        <v>302</v>
      </c>
      <c r="L1827" t="s">
        <v>303</v>
      </c>
      <c r="M1827"/>
      <c r="N1827"/>
      <c r="O1827" s="190" t="s">
        <v>57</v>
      </c>
      <c r="P1827" t="s">
        <v>59</v>
      </c>
      <c r="Q1827" t="s">
        <v>475</v>
      </c>
      <c r="R1827" s="185">
        <v>15701.1675923077</v>
      </c>
      <c r="S1827" s="185">
        <v>174457.41769230799</v>
      </c>
      <c r="T1827" s="186">
        <v>3</v>
      </c>
    </row>
    <row r="1828" spans="1:20" x14ac:dyDescent="0.25">
      <c r="A1828" s="198"/>
      <c r="B1828">
        <v>0</v>
      </c>
      <c r="C1828">
        <v>1213025689</v>
      </c>
      <c r="D1828">
        <v>1245590137</v>
      </c>
      <c r="E1828">
        <v>1261872361</v>
      </c>
      <c r="F1828">
        <v>1261872361</v>
      </c>
      <c r="G1828" t="s">
        <v>113</v>
      </c>
      <c r="H1828" t="s">
        <v>57</v>
      </c>
      <c r="I1828" t="s">
        <v>378</v>
      </c>
      <c r="J1828" t="s">
        <v>958</v>
      </c>
      <c r="K1828" t="s">
        <v>302</v>
      </c>
      <c r="L1828" t="s">
        <v>303</v>
      </c>
      <c r="M1828"/>
      <c r="N1828"/>
      <c r="O1828" s="190" t="s">
        <v>57</v>
      </c>
      <c r="P1828" t="s">
        <v>59</v>
      </c>
      <c r="Q1828" t="s">
        <v>465</v>
      </c>
      <c r="R1828" s="185">
        <v>51242.182692307702</v>
      </c>
      <c r="S1828" s="185">
        <v>512421.82692307699</v>
      </c>
      <c r="T1828" s="186">
        <v>6</v>
      </c>
    </row>
    <row r="1829" spans="1:20" x14ac:dyDescent="0.25">
      <c r="A1829" s="198"/>
      <c r="B1829">
        <v>0</v>
      </c>
      <c r="C1829">
        <v>1213025689</v>
      </c>
      <c r="D1829">
        <v>1245590137</v>
      </c>
      <c r="E1829">
        <v>1261872361</v>
      </c>
      <c r="F1829">
        <v>1261872361</v>
      </c>
      <c r="G1829" t="s">
        <v>113</v>
      </c>
      <c r="H1829" t="s">
        <v>57</v>
      </c>
      <c r="I1829" t="s">
        <v>378</v>
      </c>
      <c r="J1829" t="s">
        <v>958</v>
      </c>
      <c r="K1829" t="s">
        <v>302</v>
      </c>
      <c r="L1829" t="s">
        <v>303</v>
      </c>
      <c r="M1829"/>
      <c r="N1829"/>
      <c r="O1829" s="190" t="s">
        <v>57</v>
      </c>
      <c r="P1829" t="s">
        <v>59</v>
      </c>
      <c r="Q1829" t="s">
        <v>476</v>
      </c>
      <c r="R1829" s="185">
        <v>168420.20261538599</v>
      </c>
      <c r="S1829" s="185">
        <v>1684202.0261538499</v>
      </c>
      <c r="T1829" s="186">
        <v>17</v>
      </c>
    </row>
    <row r="1830" spans="1:20" x14ac:dyDescent="0.25">
      <c r="A1830" s="198"/>
      <c r="B1830">
        <v>0</v>
      </c>
      <c r="C1830">
        <v>1213025689</v>
      </c>
      <c r="D1830">
        <v>1245590137</v>
      </c>
      <c r="E1830">
        <v>1261872361</v>
      </c>
      <c r="F1830">
        <v>1261872361</v>
      </c>
      <c r="G1830" t="s">
        <v>113</v>
      </c>
      <c r="H1830" t="s">
        <v>57</v>
      </c>
      <c r="I1830" t="s">
        <v>378</v>
      </c>
      <c r="J1830" t="s">
        <v>958</v>
      </c>
      <c r="K1830" t="s">
        <v>302</v>
      </c>
      <c r="L1830" t="s">
        <v>303</v>
      </c>
      <c r="M1830"/>
      <c r="N1830"/>
      <c r="O1830" s="190" t="s">
        <v>57</v>
      </c>
      <c r="P1830" t="s">
        <v>59</v>
      </c>
      <c r="Q1830" t="s">
        <v>466</v>
      </c>
      <c r="R1830" s="185">
        <v>174859.70653846199</v>
      </c>
      <c r="S1830" s="185">
        <v>1165731.3769230801</v>
      </c>
      <c r="T1830" s="186">
        <v>9</v>
      </c>
    </row>
    <row r="1831" spans="1:20" x14ac:dyDescent="0.25">
      <c r="A1831" s="198"/>
      <c r="B1831">
        <v>0</v>
      </c>
      <c r="C1831">
        <v>1213025689</v>
      </c>
      <c r="D1831">
        <v>1245590137</v>
      </c>
      <c r="E1831">
        <v>1261872361</v>
      </c>
      <c r="F1831">
        <v>1261872361</v>
      </c>
      <c r="G1831" t="s">
        <v>113</v>
      </c>
      <c r="H1831" t="s">
        <v>57</v>
      </c>
      <c r="I1831" t="s">
        <v>378</v>
      </c>
      <c r="J1831" t="s">
        <v>958</v>
      </c>
      <c r="K1831" t="s">
        <v>302</v>
      </c>
      <c r="L1831" t="s">
        <v>303</v>
      </c>
      <c r="M1831"/>
      <c r="N1831"/>
      <c r="O1831" s="190" t="s">
        <v>57</v>
      </c>
      <c r="P1831" t="s">
        <v>59</v>
      </c>
      <c r="Q1831" t="s">
        <v>467</v>
      </c>
      <c r="R1831" s="185">
        <v>200746.880461539</v>
      </c>
      <c r="S1831" s="185">
        <v>1003734.40230769</v>
      </c>
      <c r="T1831" s="186">
        <v>7</v>
      </c>
    </row>
    <row r="1832" spans="1:20" x14ac:dyDescent="0.25">
      <c r="A1832" s="198"/>
      <c r="B1832">
        <v>0</v>
      </c>
      <c r="C1832">
        <v>1213025689</v>
      </c>
      <c r="D1832">
        <v>1245590137</v>
      </c>
      <c r="E1832">
        <v>1261872361</v>
      </c>
      <c r="F1832">
        <v>1261872361</v>
      </c>
      <c r="G1832" t="s">
        <v>113</v>
      </c>
      <c r="H1832" t="s">
        <v>57</v>
      </c>
      <c r="I1832" t="s">
        <v>378</v>
      </c>
      <c r="J1832" t="s">
        <v>958</v>
      </c>
      <c r="K1832" t="s">
        <v>302</v>
      </c>
      <c r="L1832" t="s">
        <v>303</v>
      </c>
      <c r="M1832"/>
      <c r="N1832"/>
      <c r="O1832" s="190" t="s">
        <v>57</v>
      </c>
      <c r="P1832" t="s">
        <v>59</v>
      </c>
      <c r="Q1832" t="s">
        <v>468</v>
      </c>
      <c r="R1832" s="185">
        <v>173387.552884615</v>
      </c>
      <c r="S1832" s="185">
        <v>693550.21153846197</v>
      </c>
      <c r="T1832" s="186">
        <v>4</v>
      </c>
    </row>
    <row r="1833" spans="1:20" x14ac:dyDescent="0.25">
      <c r="A1833" s="198"/>
      <c r="B1833">
        <v>0</v>
      </c>
      <c r="C1833">
        <v>1213025689</v>
      </c>
      <c r="D1833">
        <v>1245590137</v>
      </c>
      <c r="E1833">
        <v>1267299769</v>
      </c>
      <c r="F1833">
        <v>1267299769</v>
      </c>
      <c r="G1833" t="s">
        <v>113</v>
      </c>
      <c r="H1833" t="s">
        <v>57</v>
      </c>
      <c r="I1833" t="s">
        <v>378</v>
      </c>
      <c r="J1833" t="s">
        <v>958</v>
      </c>
      <c r="K1833" t="s">
        <v>304</v>
      </c>
      <c r="L1833" t="s">
        <v>305</v>
      </c>
      <c r="M1833"/>
      <c r="N1833"/>
      <c r="O1833" s="190" t="s">
        <v>57</v>
      </c>
      <c r="P1833" t="s">
        <v>59</v>
      </c>
      <c r="Q1833" t="s">
        <v>475</v>
      </c>
      <c r="R1833" s="185">
        <v>7253.93035384615</v>
      </c>
      <c r="S1833" s="185">
        <v>80599.226153846103</v>
      </c>
      <c r="T1833" s="186">
        <v>1</v>
      </c>
    </row>
    <row r="1834" spans="1:20" x14ac:dyDescent="0.25">
      <c r="A1834" s="198"/>
      <c r="B1834">
        <v>0</v>
      </c>
      <c r="C1834">
        <v>1213025689</v>
      </c>
      <c r="D1834">
        <v>1245590137</v>
      </c>
      <c r="E1834">
        <v>1267299769</v>
      </c>
      <c r="F1834">
        <v>1267299769</v>
      </c>
      <c r="G1834" t="s">
        <v>113</v>
      </c>
      <c r="H1834" t="s">
        <v>57</v>
      </c>
      <c r="I1834" t="s">
        <v>378</v>
      </c>
      <c r="J1834" t="s">
        <v>958</v>
      </c>
      <c r="K1834" t="s">
        <v>304</v>
      </c>
      <c r="L1834" t="s">
        <v>305</v>
      </c>
      <c r="M1834"/>
      <c r="N1834"/>
      <c r="O1834" s="190" t="s">
        <v>57</v>
      </c>
      <c r="P1834" t="s">
        <v>59</v>
      </c>
      <c r="Q1834" t="s">
        <v>465</v>
      </c>
      <c r="R1834" s="185">
        <v>54282.918615384602</v>
      </c>
      <c r="S1834" s="185">
        <v>542829.18615384598</v>
      </c>
      <c r="T1834" s="186">
        <v>6</v>
      </c>
    </row>
    <row r="1835" spans="1:20" x14ac:dyDescent="0.25">
      <c r="A1835" s="198"/>
      <c r="B1835">
        <v>0</v>
      </c>
      <c r="C1835">
        <v>1213025689</v>
      </c>
      <c r="D1835">
        <v>1245590137</v>
      </c>
      <c r="E1835">
        <v>1267299769</v>
      </c>
      <c r="F1835">
        <v>1267299769</v>
      </c>
      <c r="G1835" t="s">
        <v>113</v>
      </c>
      <c r="H1835" t="s">
        <v>57</v>
      </c>
      <c r="I1835" t="s">
        <v>378</v>
      </c>
      <c r="J1835" t="s">
        <v>958</v>
      </c>
      <c r="K1835" t="s">
        <v>304</v>
      </c>
      <c r="L1835" t="s">
        <v>305</v>
      </c>
      <c r="M1835"/>
      <c r="N1835"/>
      <c r="O1835" s="190" t="s">
        <v>57</v>
      </c>
      <c r="P1835" t="s">
        <v>59</v>
      </c>
      <c r="Q1835" t="s">
        <v>476</v>
      </c>
      <c r="R1835" s="185">
        <v>166304.84823077</v>
      </c>
      <c r="S1835" s="185">
        <v>1663048.48230769</v>
      </c>
      <c r="T1835" s="186">
        <v>14</v>
      </c>
    </row>
    <row r="1836" spans="1:20" x14ac:dyDescent="0.25">
      <c r="A1836" s="198"/>
      <c r="B1836">
        <v>0</v>
      </c>
      <c r="C1836">
        <v>1213025689</v>
      </c>
      <c r="D1836">
        <v>1245590137</v>
      </c>
      <c r="E1836">
        <v>1267299769</v>
      </c>
      <c r="F1836">
        <v>1267299769</v>
      </c>
      <c r="G1836" t="s">
        <v>113</v>
      </c>
      <c r="H1836" t="s">
        <v>57</v>
      </c>
      <c r="I1836" t="s">
        <v>378</v>
      </c>
      <c r="J1836" t="s">
        <v>958</v>
      </c>
      <c r="K1836" t="s">
        <v>304</v>
      </c>
      <c r="L1836" t="s">
        <v>305</v>
      </c>
      <c r="M1836"/>
      <c r="N1836"/>
      <c r="O1836" s="190" t="s">
        <v>57</v>
      </c>
      <c r="P1836" t="s">
        <v>59</v>
      </c>
      <c r="Q1836" t="s">
        <v>466</v>
      </c>
      <c r="R1836" s="185">
        <v>200685.43684615401</v>
      </c>
      <c r="S1836" s="185">
        <v>1337902.9123076899</v>
      </c>
      <c r="T1836" s="186">
        <v>11</v>
      </c>
    </row>
    <row r="1837" spans="1:20" x14ac:dyDescent="0.25">
      <c r="A1837" s="198"/>
      <c r="B1837">
        <v>0</v>
      </c>
      <c r="C1837">
        <v>1213025689</v>
      </c>
      <c r="D1837">
        <v>1245590137</v>
      </c>
      <c r="E1837">
        <v>1267299769</v>
      </c>
      <c r="F1837">
        <v>1267299769</v>
      </c>
      <c r="G1837" t="s">
        <v>113</v>
      </c>
      <c r="H1837" t="s">
        <v>57</v>
      </c>
      <c r="I1837" t="s">
        <v>378</v>
      </c>
      <c r="J1837" t="s">
        <v>958</v>
      </c>
      <c r="K1837" t="s">
        <v>304</v>
      </c>
      <c r="L1837" t="s">
        <v>305</v>
      </c>
      <c r="M1837"/>
      <c r="N1837"/>
      <c r="O1837" s="190" t="s">
        <v>57</v>
      </c>
      <c r="P1837" t="s">
        <v>59</v>
      </c>
      <c r="Q1837" t="s">
        <v>467</v>
      </c>
      <c r="R1837" s="185">
        <v>61725.471076923001</v>
      </c>
      <c r="S1837" s="185">
        <v>308627.35538461502</v>
      </c>
      <c r="T1837" s="186">
        <v>2</v>
      </c>
    </row>
    <row r="1838" spans="1:20" x14ac:dyDescent="0.25">
      <c r="A1838" s="198"/>
      <c r="B1838">
        <v>0</v>
      </c>
      <c r="C1838">
        <v>1213025689</v>
      </c>
      <c r="D1838">
        <v>1272727177</v>
      </c>
      <c r="E1838">
        <v>1272727177</v>
      </c>
      <c r="F1838">
        <v>1272727177</v>
      </c>
      <c r="G1838" t="s">
        <v>113</v>
      </c>
      <c r="H1838" t="s">
        <v>57</v>
      </c>
      <c r="I1838" t="s">
        <v>116</v>
      </c>
      <c r="J1838" t="s">
        <v>959</v>
      </c>
      <c r="K1838"/>
      <c r="L1838"/>
      <c r="M1838"/>
      <c r="N1838"/>
      <c r="O1838" s="190" t="s">
        <v>57</v>
      </c>
      <c r="P1838" t="s">
        <v>59</v>
      </c>
      <c r="Q1838" t="s">
        <v>469</v>
      </c>
      <c r="R1838" s="185">
        <v>88249.010769230896</v>
      </c>
      <c r="S1838" s="185">
        <v>252140.030769231</v>
      </c>
      <c r="T1838" s="186">
        <v>1</v>
      </c>
    </row>
    <row r="1839" spans="1:20" x14ac:dyDescent="0.25">
      <c r="A1839" s="198"/>
      <c r="B1839">
        <v>0</v>
      </c>
      <c r="C1839">
        <v>1213025689</v>
      </c>
      <c r="D1839">
        <v>1272727177</v>
      </c>
      <c r="E1839">
        <v>1272727177</v>
      </c>
      <c r="F1839">
        <v>1272727177</v>
      </c>
      <c r="G1839" t="s">
        <v>113</v>
      </c>
      <c r="H1839" t="s">
        <v>57</v>
      </c>
      <c r="I1839" t="s">
        <v>116</v>
      </c>
      <c r="J1839" t="s">
        <v>959</v>
      </c>
      <c r="K1839"/>
      <c r="L1839"/>
      <c r="M1839"/>
      <c r="N1839"/>
      <c r="O1839" s="190" t="s">
        <v>57</v>
      </c>
      <c r="P1839" t="s">
        <v>59</v>
      </c>
      <c r="Q1839" t="s">
        <v>480</v>
      </c>
      <c r="R1839" s="185">
        <v>113757.56</v>
      </c>
      <c r="S1839" s="185">
        <v>227515.12</v>
      </c>
      <c r="T1839" s="186">
        <v>1</v>
      </c>
    </row>
    <row r="1840" spans="1:20" x14ac:dyDescent="0.25">
      <c r="A1840" s="198"/>
      <c r="B1840">
        <v>0</v>
      </c>
      <c r="C1840">
        <v>1213025689</v>
      </c>
      <c r="D1840">
        <v>1272727177</v>
      </c>
      <c r="E1840">
        <v>1272727177</v>
      </c>
      <c r="F1840">
        <v>1272727177</v>
      </c>
      <c r="G1840" t="s">
        <v>113</v>
      </c>
      <c r="H1840" t="s">
        <v>57</v>
      </c>
      <c r="I1840" t="s">
        <v>116</v>
      </c>
      <c r="J1840" t="s">
        <v>959</v>
      </c>
      <c r="K1840"/>
      <c r="L1840"/>
      <c r="M1840"/>
      <c r="N1840"/>
      <c r="O1840" s="190" t="s">
        <v>57</v>
      </c>
      <c r="P1840" t="s">
        <v>75</v>
      </c>
      <c r="Q1840" t="s">
        <v>468</v>
      </c>
      <c r="R1840" s="185">
        <v>42047.721730769197</v>
      </c>
      <c r="S1840" s="185">
        <v>168190.88692307699</v>
      </c>
      <c r="T1840" s="186">
        <v>1</v>
      </c>
    </row>
    <row r="1841" spans="1:20" x14ac:dyDescent="0.25">
      <c r="A1841" s="198"/>
      <c r="B1841">
        <v>0</v>
      </c>
      <c r="C1841">
        <v>1213025689</v>
      </c>
      <c r="D1841">
        <v>1272727177</v>
      </c>
      <c r="E1841">
        <v>1310719033</v>
      </c>
      <c r="F1841">
        <v>1310719033</v>
      </c>
      <c r="G1841" t="s">
        <v>113</v>
      </c>
      <c r="H1841" t="s">
        <v>57</v>
      </c>
      <c r="I1841" t="s">
        <v>116</v>
      </c>
      <c r="J1841" t="s">
        <v>959</v>
      </c>
      <c r="K1841" t="s">
        <v>47</v>
      </c>
      <c r="L1841" t="s">
        <v>930</v>
      </c>
      <c r="M1841"/>
      <c r="N1841"/>
      <c r="O1841" s="190" t="s">
        <v>57</v>
      </c>
      <c r="P1841" t="s">
        <v>59</v>
      </c>
      <c r="Q1841" t="s">
        <v>476</v>
      </c>
      <c r="R1841" s="185">
        <v>23762.992923076999</v>
      </c>
      <c r="S1841" s="185">
        <v>237629.92923076899</v>
      </c>
      <c r="T1841" s="186">
        <v>2</v>
      </c>
    </row>
    <row r="1842" spans="1:20" x14ac:dyDescent="0.25">
      <c r="A1842" s="198"/>
      <c r="B1842">
        <v>0</v>
      </c>
      <c r="C1842">
        <v>1213025689</v>
      </c>
      <c r="D1842">
        <v>1272727177</v>
      </c>
      <c r="E1842">
        <v>1310719033</v>
      </c>
      <c r="F1842">
        <v>1310719033</v>
      </c>
      <c r="G1842" t="s">
        <v>113</v>
      </c>
      <c r="H1842" t="s">
        <v>57</v>
      </c>
      <c r="I1842" t="s">
        <v>116</v>
      </c>
      <c r="J1842" t="s">
        <v>959</v>
      </c>
      <c r="K1842" t="s">
        <v>47</v>
      </c>
      <c r="L1842" t="s">
        <v>930</v>
      </c>
      <c r="M1842"/>
      <c r="N1842"/>
      <c r="O1842" s="190" t="s">
        <v>57</v>
      </c>
      <c r="P1842" t="s">
        <v>59</v>
      </c>
      <c r="Q1842" t="s">
        <v>467</v>
      </c>
      <c r="R1842" s="185">
        <v>31862.155999999999</v>
      </c>
      <c r="S1842" s="185">
        <v>159310.78</v>
      </c>
      <c r="T1842" s="186">
        <v>1</v>
      </c>
    </row>
    <row r="1843" spans="1:20" x14ac:dyDescent="0.25">
      <c r="A1843" s="198"/>
      <c r="B1843">
        <v>0</v>
      </c>
      <c r="C1843">
        <v>1213025689</v>
      </c>
      <c r="D1843">
        <v>1272727177</v>
      </c>
      <c r="E1843">
        <v>1310719033</v>
      </c>
      <c r="F1843">
        <v>1310719033</v>
      </c>
      <c r="G1843" t="s">
        <v>113</v>
      </c>
      <c r="H1843" t="s">
        <v>57</v>
      </c>
      <c r="I1843" t="s">
        <v>116</v>
      </c>
      <c r="J1843" t="s">
        <v>959</v>
      </c>
      <c r="K1843" t="s">
        <v>47</v>
      </c>
      <c r="L1843" t="s">
        <v>930</v>
      </c>
      <c r="M1843"/>
      <c r="N1843"/>
      <c r="O1843" s="190" t="s">
        <v>57</v>
      </c>
      <c r="P1843" t="s">
        <v>74</v>
      </c>
      <c r="Q1843" t="s">
        <v>472</v>
      </c>
      <c r="R1843" s="185">
        <v>57380.288999999997</v>
      </c>
      <c r="S1843" s="185">
        <v>1912676.3</v>
      </c>
      <c r="T1843" s="186">
        <v>22</v>
      </c>
    </row>
    <row r="1844" spans="1:20" x14ac:dyDescent="0.25">
      <c r="A1844" s="198"/>
      <c r="B1844">
        <v>0</v>
      </c>
      <c r="C1844">
        <v>1213025689</v>
      </c>
      <c r="D1844">
        <v>1272727177</v>
      </c>
      <c r="E1844">
        <v>1310719033</v>
      </c>
      <c r="F1844">
        <v>1310719033</v>
      </c>
      <c r="G1844" t="s">
        <v>113</v>
      </c>
      <c r="H1844" t="s">
        <v>57</v>
      </c>
      <c r="I1844" t="s">
        <v>116</v>
      </c>
      <c r="J1844" t="s">
        <v>959</v>
      </c>
      <c r="K1844" t="s">
        <v>47</v>
      </c>
      <c r="L1844" t="s">
        <v>930</v>
      </c>
      <c r="M1844"/>
      <c r="N1844"/>
      <c r="O1844" s="190" t="s">
        <v>57</v>
      </c>
      <c r="P1844" t="s">
        <v>74</v>
      </c>
      <c r="Q1844" t="s">
        <v>475</v>
      </c>
      <c r="R1844" s="185">
        <v>14613.4308461538</v>
      </c>
      <c r="S1844" s="185">
        <v>162371.45384615401</v>
      </c>
      <c r="T1844" s="186">
        <v>2</v>
      </c>
    </row>
    <row r="1845" spans="1:20" x14ac:dyDescent="0.25">
      <c r="A1845" s="198"/>
      <c r="B1845">
        <v>0</v>
      </c>
      <c r="C1845">
        <v>1213025689</v>
      </c>
      <c r="D1845">
        <v>1272727177</v>
      </c>
      <c r="E1845">
        <v>1310719033</v>
      </c>
      <c r="F1845">
        <v>1310719033</v>
      </c>
      <c r="G1845" t="s">
        <v>113</v>
      </c>
      <c r="H1845" t="s">
        <v>57</v>
      </c>
      <c r="I1845" t="s">
        <v>116</v>
      </c>
      <c r="J1845" t="s">
        <v>959</v>
      </c>
      <c r="K1845" t="s">
        <v>47</v>
      </c>
      <c r="L1845" t="s">
        <v>930</v>
      </c>
      <c r="M1845"/>
      <c r="N1845"/>
      <c r="O1845" s="190" t="s">
        <v>57</v>
      </c>
      <c r="P1845" t="s">
        <v>74</v>
      </c>
      <c r="Q1845" t="s">
        <v>476</v>
      </c>
      <c r="R1845" s="185">
        <v>73481.051461538504</v>
      </c>
      <c r="S1845" s="185">
        <v>734810.51461538498</v>
      </c>
      <c r="T1845" s="186">
        <v>6</v>
      </c>
    </row>
    <row r="1846" spans="1:20" x14ac:dyDescent="0.25">
      <c r="A1846" s="198"/>
      <c r="B1846">
        <v>0</v>
      </c>
      <c r="C1846">
        <v>1213025689</v>
      </c>
      <c r="D1846">
        <v>1272727177</v>
      </c>
      <c r="E1846">
        <v>1310719033</v>
      </c>
      <c r="F1846">
        <v>1310719033</v>
      </c>
      <c r="G1846" t="s">
        <v>113</v>
      </c>
      <c r="H1846" t="s">
        <v>57</v>
      </c>
      <c r="I1846" t="s">
        <v>116</v>
      </c>
      <c r="J1846" t="s">
        <v>959</v>
      </c>
      <c r="K1846" t="s">
        <v>47</v>
      </c>
      <c r="L1846" t="s">
        <v>930</v>
      </c>
      <c r="M1846"/>
      <c r="N1846"/>
      <c r="O1846" s="190" t="s">
        <v>57</v>
      </c>
      <c r="P1846" t="s">
        <v>74</v>
      </c>
      <c r="Q1846" t="s">
        <v>466</v>
      </c>
      <c r="R1846" s="185">
        <v>25235.4587307693</v>
      </c>
      <c r="S1846" s="185">
        <v>168236.39153846199</v>
      </c>
      <c r="T1846" s="186">
        <v>1</v>
      </c>
    </row>
    <row r="1847" spans="1:20" x14ac:dyDescent="0.25">
      <c r="A1847" s="198"/>
      <c r="B1847">
        <v>0</v>
      </c>
      <c r="C1847">
        <v>1213025689</v>
      </c>
      <c r="D1847">
        <v>1272727177</v>
      </c>
      <c r="E1847">
        <v>1310719033</v>
      </c>
      <c r="F1847">
        <v>1310719033</v>
      </c>
      <c r="G1847" t="s">
        <v>113</v>
      </c>
      <c r="H1847" t="s">
        <v>57</v>
      </c>
      <c r="I1847" t="s">
        <v>116</v>
      </c>
      <c r="J1847" t="s">
        <v>959</v>
      </c>
      <c r="K1847" t="s">
        <v>47</v>
      </c>
      <c r="L1847" t="s">
        <v>930</v>
      </c>
      <c r="M1847"/>
      <c r="N1847"/>
      <c r="O1847" s="190" t="s">
        <v>57</v>
      </c>
      <c r="P1847" t="s">
        <v>74</v>
      </c>
      <c r="Q1847" t="s">
        <v>467</v>
      </c>
      <c r="R1847" s="185">
        <v>36063.552461538398</v>
      </c>
      <c r="S1847" s="185">
        <v>180317.762307692</v>
      </c>
      <c r="T1847" s="186">
        <v>1</v>
      </c>
    </row>
    <row r="1848" spans="1:20" x14ac:dyDescent="0.25">
      <c r="A1848" s="198"/>
      <c r="B1848">
        <v>0</v>
      </c>
      <c r="C1848">
        <v>1213025689</v>
      </c>
      <c r="D1848">
        <v>1272727177</v>
      </c>
      <c r="E1848">
        <v>1310719033</v>
      </c>
      <c r="F1848">
        <v>1310719033</v>
      </c>
      <c r="G1848" t="s">
        <v>113</v>
      </c>
      <c r="H1848" t="s">
        <v>57</v>
      </c>
      <c r="I1848" t="s">
        <v>116</v>
      </c>
      <c r="J1848" t="s">
        <v>959</v>
      </c>
      <c r="K1848" t="s">
        <v>47</v>
      </c>
      <c r="L1848" t="s">
        <v>930</v>
      </c>
      <c r="M1848"/>
      <c r="N1848"/>
      <c r="O1848" s="190" t="s">
        <v>57</v>
      </c>
      <c r="P1848" t="s">
        <v>75</v>
      </c>
      <c r="Q1848" t="s">
        <v>472</v>
      </c>
      <c r="R1848" s="185">
        <v>387632.26799999998</v>
      </c>
      <c r="S1848" s="185">
        <v>12921075.6</v>
      </c>
      <c r="T1848" s="186">
        <v>113</v>
      </c>
    </row>
    <row r="1849" spans="1:20" x14ac:dyDescent="0.25">
      <c r="A1849" s="198"/>
      <c r="B1849">
        <v>0</v>
      </c>
      <c r="C1849">
        <v>1213025689</v>
      </c>
      <c r="D1849">
        <v>1272727177</v>
      </c>
      <c r="E1849">
        <v>1310719033</v>
      </c>
      <c r="F1849">
        <v>1310719033</v>
      </c>
      <c r="G1849" t="s">
        <v>113</v>
      </c>
      <c r="H1849" t="s">
        <v>57</v>
      </c>
      <c r="I1849" t="s">
        <v>116</v>
      </c>
      <c r="J1849" t="s">
        <v>959</v>
      </c>
      <c r="K1849" t="s">
        <v>47</v>
      </c>
      <c r="L1849" t="s">
        <v>930</v>
      </c>
      <c r="M1849"/>
      <c r="N1849"/>
      <c r="O1849" s="190" t="s">
        <v>57</v>
      </c>
      <c r="P1849" t="s">
        <v>75</v>
      </c>
      <c r="Q1849" t="s">
        <v>474</v>
      </c>
      <c r="R1849" s="185">
        <v>18555.111046153899</v>
      </c>
      <c r="S1849" s="185">
        <v>309251.85076923098</v>
      </c>
      <c r="T1849" s="186">
        <v>6</v>
      </c>
    </row>
    <row r="1850" spans="1:20" x14ac:dyDescent="0.25">
      <c r="A1850" s="198"/>
      <c r="B1850">
        <v>0</v>
      </c>
      <c r="C1850">
        <v>1213025689</v>
      </c>
      <c r="D1850">
        <v>1272727177</v>
      </c>
      <c r="E1850">
        <v>1310719033</v>
      </c>
      <c r="F1850">
        <v>1310719033</v>
      </c>
      <c r="G1850" t="s">
        <v>113</v>
      </c>
      <c r="H1850" t="s">
        <v>57</v>
      </c>
      <c r="I1850" t="s">
        <v>116</v>
      </c>
      <c r="J1850" t="s">
        <v>959</v>
      </c>
      <c r="K1850" t="s">
        <v>47</v>
      </c>
      <c r="L1850" t="s">
        <v>930</v>
      </c>
      <c r="M1850"/>
      <c r="N1850"/>
      <c r="O1850" s="190" t="s">
        <v>57</v>
      </c>
      <c r="P1850" t="s">
        <v>75</v>
      </c>
      <c r="Q1850" t="s">
        <v>465</v>
      </c>
      <c r="R1850" s="185">
        <v>17861.3045384615</v>
      </c>
      <c r="S1850" s="185">
        <v>178613.04538461499</v>
      </c>
      <c r="T1850" s="186">
        <v>2</v>
      </c>
    </row>
    <row r="1851" spans="1:20" x14ac:dyDescent="0.25">
      <c r="A1851" s="198"/>
      <c r="B1851">
        <v>0</v>
      </c>
      <c r="C1851">
        <v>1213025689</v>
      </c>
      <c r="D1851">
        <v>1272727177</v>
      </c>
      <c r="E1851">
        <v>1310719033</v>
      </c>
      <c r="F1851">
        <v>1310719033</v>
      </c>
      <c r="G1851" t="s">
        <v>113</v>
      </c>
      <c r="H1851" t="s">
        <v>57</v>
      </c>
      <c r="I1851" t="s">
        <v>116</v>
      </c>
      <c r="J1851" t="s">
        <v>959</v>
      </c>
      <c r="K1851" t="s">
        <v>47</v>
      </c>
      <c r="L1851" t="s">
        <v>930</v>
      </c>
      <c r="M1851"/>
      <c r="N1851"/>
      <c r="O1851" s="190" t="s">
        <v>57</v>
      </c>
      <c r="P1851" t="s">
        <v>75</v>
      </c>
      <c r="Q1851" t="s">
        <v>476</v>
      </c>
      <c r="R1851" s="185">
        <v>331119.24423076899</v>
      </c>
      <c r="S1851" s="185">
        <v>3311192.4423076902</v>
      </c>
      <c r="T1851" s="186">
        <v>30</v>
      </c>
    </row>
    <row r="1852" spans="1:20" x14ac:dyDescent="0.25">
      <c r="A1852" s="198"/>
      <c r="B1852">
        <v>0</v>
      </c>
      <c r="C1852">
        <v>1213025689</v>
      </c>
      <c r="D1852">
        <v>1272727177</v>
      </c>
      <c r="E1852">
        <v>1310719033</v>
      </c>
      <c r="F1852">
        <v>1310719033</v>
      </c>
      <c r="G1852" t="s">
        <v>113</v>
      </c>
      <c r="H1852" t="s">
        <v>57</v>
      </c>
      <c r="I1852" t="s">
        <v>116</v>
      </c>
      <c r="J1852" t="s">
        <v>959</v>
      </c>
      <c r="K1852" t="s">
        <v>47</v>
      </c>
      <c r="L1852" t="s">
        <v>930</v>
      </c>
      <c r="M1852"/>
      <c r="N1852"/>
      <c r="O1852" s="190" t="s">
        <v>57</v>
      </c>
      <c r="P1852" t="s">
        <v>75</v>
      </c>
      <c r="Q1852" t="s">
        <v>466</v>
      </c>
      <c r="R1852" s="185">
        <v>305998.94930769101</v>
      </c>
      <c r="S1852" s="185">
        <v>2039992.99538462</v>
      </c>
      <c r="T1852" s="186">
        <v>17</v>
      </c>
    </row>
    <row r="1853" spans="1:20" x14ac:dyDescent="0.25">
      <c r="A1853" s="198"/>
      <c r="B1853">
        <v>0</v>
      </c>
      <c r="C1853">
        <v>1213025689</v>
      </c>
      <c r="D1853">
        <v>1272727177</v>
      </c>
      <c r="E1853">
        <v>1310719033</v>
      </c>
      <c r="F1853">
        <v>1310719033</v>
      </c>
      <c r="G1853" t="s">
        <v>113</v>
      </c>
      <c r="H1853" t="s">
        <v>57</v>
      </c>
      <c r="I1853" t="s">
        <v>116</v>
      </c>
      <c r="J1853" t="s">
        <v>959</v>
      </c>
      <c r="K1853" t="s">
        <v>47</v>
      </c>
      <c r="L1853" t="s">
        <v>930</v>
      </c>
      <c r="M1853"/>
      <c r="N1853"/>
      <c r="O1853" s="190" t="s">
        <v>57</v>
      </c>
      <c r="P1853" t="s">
        <v>75</v>
      </c>
      <c r="Q1853" t="s">
        <v>467</v>
      </c>
      <c r="R1853" s="185">
        <v>80624.730923077004</v>
      </c>
      <c r="S1853" s="185">
        <v>403123.65461538499</v>
      </c>
      <c r="T1853" s="186">
        <v>3</v>
      </c>
    </row>
    <row r="1854" spans="1:20" x14ac:dyDescent="0.25">
      <c r="A1854" s="198"/>
      <c r="B1854">
        <v>0</v>
      </c>
      <c r="C1854">
        <v>1213025689</v>
      </c>
      <c r="D1854">
        <v>1272727177</v>
      </c>
      <c r="E1854">
        <v>1310719033</v>
      </c>
      <c r="F1854">
        <v>1310719033</v>
      </c>
      <c r="G1854" t="s">
        <v>113</v>
      </c>
      <c r="H1854" t="s">
        <v>57</v>
      </c>
      <c r="I1854" t="s">
        <v>116</v>
      </c>
      <c r="J1854" t="s">
        <v>959</v>
      </c>
      <c r="K1854" t="s">
        <v>47</v>
      </c>
      <c r="L1854" t="s">
        <v>930</v>
      </c>
      <c r="M1854"/>
      <c r="N1854"/>
      <c r="O1854" s="190" t="s">
        <v>57</v>
      </c>
      <c r="P1854" t="s">
        <v>75</v>
      </c>
      <c r="Q1854" t="s">
        <v>478</v>
      </c>
      <c r="R1854" s="185">
        <v>62960.652692307602</v>
      </c>
      <c r="S1854" s="185">
        <v>209868.84230769199</v>
      </c>
      <c r="T1854" s="186">
        <v>1</v>
      </c>
    </row>
    <row r="1855" spans="1:20" x14ac:dyDescent="0.25">
      <c r="A1855" s="198"/>
      <c r="B1855">
        <v>0</v>
      </c>
      <c r="C1855">
        <v>1213025689</v>
      </c>
      <c r="D1855">
        <v>1272727177</v>
      </c>
      <c r="E1855">
        <v>1310719033</v>
      </c>
      <c r="F1855">
        <v>1310719033</v>
      </c>
      <c r="G1855" t="s">
        <v>113</v>
      </c>
      <c r="H1855" t="s">
        <v>57</v>
      </c>
      <c r="I1855" t="s">
        <v>116</v>
      </c>
      <c r="J1855" t="s">
        <v>959</v>
      </c>
      <c r="K1855" t="s">
        <v>47</v>
      </c>
      <c r="L1855" t="s">
        <v>930</v>
      </c>
      <c r="M1855"/>
      <c r="N1855"/>
      <c r="O1855" s="190" t="s">
        <v>57</v>
      </c>
      <c r="P1855" t="s">
        <v>999</v>
      </c>
      <c r="Q1855" t="s">
        <v>472</v>
      </c>
      <c r="R1855" s="185">
        <v>370652.25569999998</v>
      </c>
      <c r="S1855" s="185">
        <v>12355075.189999999</v>
      </c>
      <c r="T1855" s="186">
        <v>126</v>
      </c>
    </row>
    <row r="1856" spans="1:20" x14ac:dyDescent="0.25">
      <c r="A1856" s="198"/>
      <c r="B1856">
        <v>0</v>
      </c>
      <c r="C1856">
        <v>1213025689</v>
      </c>
      <c r="D1856">
        <v>1272727177</v>
      </c>
      <c r="E1856">
        <v>1310719033</v>
      </c>
      <c r="F1856">
        <v>1310719033</v>
      </c>
      <c r="G1856" t="s">
        <v>113</v>
      </c>
      <c r="H1856" t="s">
        <v>57</v>
      </c>
      <c r="I1856" t="s">
        <v>116</v>
      </c>
      <c r="J1856" t="s">
        <v>959</v>
      </c>
      <c r="K1856" t="s">
        <v>47</v>
      </c>
      <c r="L1856" t="s">
        <v>930</v>
      </c>
      <c r="M1856"/>
      <c r="N1856"/>
      <c r="O1856" s="190" t="s">
        <v>57</v>
      </c>
      <c r="P1856" t="s">
        <v>999</v>
      </c>
      <c r="Q1856" t="s">
        <v>473</v>
      </c>
      <c r="R1856" s="185">
        <v>1773.4348076923</v>
      </c>
      <c r="S1856" s="185">
        <v>35468.696153846198</v>
      </c>
      <c r="T1856" s="186">
        <v>2</v>
      </c>
    </row>
    <row r="1857" spans="1:20" x14ac:dyDescent="0.25">
      <c r="A1857" s="198"/>
      <c r="B1857">
        <v>0</v>
      </c>
      <c r="C1857">
        <v>1213025689</v>
      </c>
      <c r="D1857">
        <v>1272727177</v>
      </c>
      <c r="E1857">
        <v>1310719033</v>
      </c>
      <c r="F1857">
        <v>1310719033</v>
      </c>
      <c r="G1857" t="s">
        <v>113</v>
      </c>
      <c r="H1857" t="s">
        <v>57</v>
      </c>
      <c r="I1857" t="s">
        <v>116</v>
      </c>
      <c r="J1857" t="s">
        <v>959</v>
      </c>
      <c r="K1857" t="s">
        <v>47</v>
      </c>
      <c r="L1857" t="s">
        <v>930</v>
      </c>
      <c r="M1857"/>
      <c r="N1857"/>
      <c r="O1857" s="190" t="s">
        <v>57</v>
      </c>
      <c r="P1857" t="s">
        <v>999</v>
      </c>
      <c r="Q1857" t="s">
        <v>474</v>
      </c>
      <c r="R1857" s="185">
        <v>4299.8469692307699</v>
      </c>
      <c r="S1857" s="185">
        <v>71664.116153846102</v>
      </c>
      <c r="T1857" s="186">
        <v>1</v>
      </c>
    </row>
    <row r="1858" spans="1:20" x14ac:dyDescent="0.25">
      <c r="A1858" s="198"/>
      <c r="B1858">
        <v>0</v>
      </c>
      <c r="C1858">
        <v>1213025689</v>
      </c>
      <c r="D1858">
        <v>1272727177</v>
      </c>
      <c r="E1858">
        <v>1310719033</v>
      </c>
      <c r="F1858">
        <v>1310719033</v>
      </c>
      <c r="G1858" t="s">
        <v>113</v>
      </c>
      <c r="H1858" t="s">
        <v>57</v>
      </c>
      <c r="I1858" t="s">
        <v>116</v>
      </c>
      <c r="J1858" t="s">
        <v>959</v>
      </c>
      <c r="K1858" t="s">
        <v>47</v>
      </c>
      <c r="L1858" t="s">
        <v>930</v>
      </c>
      <c r="M1858"/>
      <c r="N1858"/>
      <c r="O1858" s="190" t="s">
        <v>57</v>
      </c>
      <c r="P1858" t="s">
        <v>999</v>
      </c>
      <c r="Q1858" t="s">
        <v>471</v>
      </c>
      <c r="R1858" s="185">
        <v>6211.89083076923</v>
      </c>
      <c r="S1858" s="185">
        <v>77648.635384615394</v>
      </c>
      <c r="T1858" s="186">
        <v>1</v>
      </c>
    </row>
    <row r="1859" spans="1:20" x14ac:dyDescent="0.25">
      <c r="A1859" s="198"/>
      <c r="B1859">
        <v>0</v>
      </c>
      <c r="C1859">
        <v>1213025689</v>
      </c>
      <c r="D1859">
        <v>1272727177</v>
      </c>
      <c r="E1859">
        <v>1310719033</v>
      </c>
      <c r="F1859">
        <v>1310719033</v>
      </c>
      <c r="G1859" t="s">
        <v>113</v>
      </c>
      <c r="H1859" t="s">
        <v>57</v>
      </c>
      <c r="I1859" t="s">
        <v>116</v>
      </c>
      <c r="J1859" t="s">
        <v>959</v>
      </c>
      <c r="K1859" t="s">
        <v>47</v>
      </c>
      <c r="L1859" t="s">
        <v>930</v>
      </c>
      <c r="M1859"/>
      <c r="N1859"/>
      <c r="O1859" s="190" t="s">
        <v>57</v>
      </c>
      <c r="P1859" t="s">
        <v>999</v>
      </c>
      <c r="Q1859" t="s">
        <v>475</v>
      </c>
      <c r="R1859" s="185">
        <v>13749.5991461538</v>
      </c>
      <c r="S1859" s="185">
        <v>152773.323846154</v>
      </c>
      <c r="T1859" s="186">
        <v>2</v>
      </c>
    </row>
    <row r="1860" spans="1:20" x14ac:dyDescent="0.25">
      <c r="A1860" s="198"/>
      <c r="B1860">
        <v>0</v>
      </c>
      <c r="C1860">
        <v>1213025689</v>
      </c>
      <c r="D1860">
        <v>1272727177</v>
      </c>
      <c r="E1860">
        <v>1310719033</v>
      </c>
      <c r="F1860">
        <v>1310719033</v>
      </c>
      <c r="G1860" t="s">
        <v>113</v>
      </c>
      <c r="H1860" t="s">
        <v>57</v>
      </c>
      <c r="I1860" t="s">
        <v>116</v>
      </c>
      <c r="J1860" t="s">
        <v>959</v>
      </c>
      <c r="K1860" t="s">
        <v>47</v>
      </c>
      <c r="L1860" t="s">
        <v>930</v>
      </c>
      <c r="M1860"/>
      <c r="N1860"/>
      <c r="O1860" s="190" t="s">
        <v>57</v>
      </c>
      <c r="P1860" t="s">
        <v>999</v>
      </c>
      <c r="Q1860" t="s">
        <v>465</v>
      </c>
      <c r="R1860" s="185">
        <v>9641.5726923076909</v>
      </c>
      <c r="S1860" s="185">
        <v>96415.726923076902</v>
      </c>
      <c r="T1860" s="186">
        <v>1</v>
      </c>
    </row>
    <row r="1861" spans="1:20" x14ac:dyDescent="0.25">
      <c r="A1861" s="198"/>
      <c r="B1861">
        <v>0</v>
      </c>
      <c r="C1861">
        <v>1213025689</v>
      </c>
      <c r="D1861">
        <v>1272727177</v>
      </c>
      <c r="E1861">
        <v>1310719033</v>
      </c>
      <c r="F1861">
        <v>1310719033</v>
      </c>
      <c r="G1861" t="s">
        <v>113</v>
      </c>
      <c r="H1861" t="s">
        <v>57</v>
      </c>
      <c r="I1861" t="s">
        <v>116</v>
      </c>
      <c r="J1861" t="s">
        <v>959</v>
      </c>
      <c r="K1861" t="s">
        <v>47</v>
      </c>
      <c r="L1861" t="s">
        <v>930</v>
      </c>
      <c r="M1861"/>
      <c r="N1861"/>
      <c r="O1861" s="190" t="s">
        <v>57</v>
      </c>
      <c r="P1861" t="s">
        <v>999</v>
      </c>
      <c r="Q1861" t="s">
        <v>476</v>
      </c>
      <c r="R1861" s="185">
        <v>389217.59784615802</v>
      </c>
      <c r="S1861" s="185">
        <v>3892175.9784615398</v>
      </c>
      <c r="T1861" s="186">
        <v>31</v>
      </c>
    </row>
    <row r="1862" spans="1:20" x14ac:dyDescent="0.25">
      <c r="A1862" s="198"/>
      <c r="B1862">
        <v>0</v>
      </c>
      <c r="C1862">
        <v>1213025689</v>
      </c>
      <c r="D1862">
        <v>1272727177</v>
      </c>
      <c r="E1862">
        <v>1310719033</v>
      </c>
      <c r="F1862">
        <v>1310719033</v>
      </c>
      <c r="G1862" t="s">
        <v>113</v>
      </c>
      <c r="H1862" t="s">
        <v>57</v>
      </c>
      <c r="I1862" t="s">
        <v>116</v>
      </c>
      <c r="J1862" t="s">
        <v>959</v>
      </c>
      <c r="K1862" t="s">
        <v>47</v>
      </c>
      <c r="L1862" t="s">
        <v>930</v>
      </c>
      <c r="M1862"/>
      <c r="N1862"/>
      <c r="O1862" s="190" t="s">
        <v>57</v>
      </c>
      <c r="P1862" t="s">
        <v>999</v>
      </c>
      <c r="Q1862" t="s">
        <v>466</v>
      </c>
      <c r="R1862" s="185">
        <v>208657.61584615399</v>
      </c>
      <c r="S1862" s="185">
        <v>1391050.77230769</v>
      </c>
      <c r="T1862" s="186">
        <v>10</v>
      </c>
    </row>
    <row r="1863" spans="1:20" x14ac:dyDescent="0.25">
      <c r="A1863" s="198"/>
      <c r="B1863">
        <v>0</v>
      </c>
      <c r="C1863">
        <v>1213025689</v>
      </c>
      <c r="D1863">
        <v>1272727177</v>
      </c>
      <c r="E1863">
        <v>1310719033</v>
      </c>
      <c r="F1863">
        <v>1310719033</v>
      </c>
      <c r="G1863" t="s">
        <v>113</v>
      </c>
      <c r="H1863" t="s">
        <v>57</v>
      </c>
      <c r="I1863" t="s">
        <v>116</v>
      </c>
      <c r="J1863" t="s">
        <v>959</v>
      </c>
      <c r="K1863" t="s">
        <v>47</v>
      </c>
      <c r="L1863" t="s">
        <v>930</v>
      </c>
      <c r="M1863"/>
      <c r="N1863"/>
      <c r="O1863" s="190" t="s">
        <v>57</v>
      </c>
      <c r="P1863" t="s">
        <v>999</v>
      </c>
      <c r="Q1863" t="s">
        <v>467</v>
      </c>
      <c r="R1863" s="185">
        <v>68241.073999999993</v>
      </c>
      <c r="S1863" s="185">
        <v>341205.37</v>
      </c>
      <c r="T1863" s="186">
        <v>2</v>
      </c>
    </row>
    <row r="1864" spans="1:20" x14ac:dyDescent="0.25">
      <c r="A1864" s="198"/>
      <c r="B1864">
        <v>0</v>
      </c>
      <c r="C1864">
        <v>1213025689</v>
      </c>
      <c r="D1864">
        <v>1272727177</v>
      </c>
      <c r="E1864">
        <v>1310719033</v>
      </c>
      <c r="F1864">
        <v>1310719033</v>
      </c>
      <c r="G1864" t="s">
        <v>113</v>
      </c>
      <c r="H1864" t="s">
        <v>57</v>
      </c>
      <c r="I1864" t="s">
        <v>116</v>
      </c>
      <c r="J1864" t="s">
        <v>959</v>
      </c>
      <c r="K1864" t="s">
        <v>47</v>
      </c>
      <c r="L1864" t="s">
        <v>930</v>
      </c>
      <c r="M1864"/>
      <c r="N1864"/>
      <c r="O1864" s="190" t="s">
        <v>57</v>
      </c>
      <c r="P1864" t="s">
        <v>999</v>
      </c>
      <c r="Q1864" t="s">
        <v>478</v>
      </c>
      <c r="R1864" s="185">
        <v>64863.416076923102</v>
      </c>
      <c r="S1864" s="185">
        <v>216211.38692307699</v>
      </c>
      <c r="T1864" s="186">
        <v>1</v>
      </c>
    </row>
    <row r="1865" spans="1:20" x14ac:dyDescent="0.25">
      <c r="A1865" s="198"/>
      <c r="B1865">
        <v>0</v>
      </c>
      <c r="C1865">
        <v>1213025689</v>
      </c>
      <c r="D1865">
        <v>1272727177</v>
      </c>
      <c r="E1865">
        <v>1310719033</v>
      </c>
      <c r="F1865">
        <v>1312075885</v>
      </c>
      <c r="G1865" t="s">
        <v>113</v>
      </c>
      <c r="H1865" t="s">
        <v>57</v>
      </c>
      <c r="I1865" t="s">
        <v>116</v>
      </c>
      <c r="J1865" t="s">
        <v>959</v>
      </c>
      <c r="K1865" t="s">
        <v>47</v>
      </c>
      <c r="L1865" t="s">
        <v>930</v>
      </c>
      <c r="M1865" t="s">
        <v>931</v>
      </c>
      <c r="N1865" t="s">
        <v>932</v>
      </c>
      <c r="O1865" s="190" t="s">
        <v>57</v>
      </c>
      <c r="P1865" t="s">
        <v>75</v>
      </c>
      <c r="Q1865" t="s">
        <v>472</v>
      </c>
      <c r="R1865" s="185">
        <v>15878.384099999999</v>
      </c>
      <c r="S1865" s="185">
        <v>529279.47</v>
      </c>
      <c r="T1865" s="186">
        <v>7</v>
      </c>
    </row>
    <row r="1866" spans="1:20" x14ac:dyDescent="0.25">
      <c r="A1866" s="198"/>
      <c r="B1866">
        <v>0</v>
      </c>
      <c r="C1866">
        <v>1213025689</v>
      </c>
      <c r="D1866">
        <v>1272727177</v>
      </c>
      <c r="E1866">
        <v>1310719033</v>
      </c>
      <c r="F1866">
        <v>1312075885</v>
      </c>
      <c r="G1866" t="s">
        <v>113</v>
      </c>
      <c r="H1866" t="s">
        <v>57</v>
      </c>
      <c r="I1866" t="s">
        <v>116</v>
      </c>
      <c r="J1866" t="s">
        <v>959</v>
      </c>
      <c r="K1866" t="s">
        <v>47</v>
      </c>
      <c r="L1866" t="s">
        <v>930</v>
      </c>
      <c r="M1866" t="s">
        <v>931</v>
      </c>
      <c r="N1866" t="s">
        <v>932</v>
      </c>
      <c r="O1866" s="190" t="s">
        <v>57</v>
      </c>
      <c r="P1866" t="s">
        <v>75</v>
      </c>
      <c r="Q1866" t="s">
        <v>476</v>
      </c>
      <c r="R1866" s="185">
        <v>11165.9113846154</v>
      </c>
      <c r="S1866" s="185">
        <v>111659.113846154</v>
      </c>
      <c r="T1866" s="186">
        <v>1</v>
      </c>
    </row>
    <row r="1867" spans="1:20" x14ac:dyDescent="0.25">
      <c r="A1867" s="198"/>
      <c r="B1867">
        <v>0</v>
      </c>
      <c r="C1867">
        <v>1213025689</v>
      </c>
      <c r="D1867">
        <v>1272727177</v>
      </c>
      <c r="E1867">
        <v>1370420521</v>
      </c>
      <c r="F1867">
        <v>1370420521</v>
      </c>
      <c r="G1867" t="s">
        <v>113</v>
      </c>
      <c r="H1867" t="s">
        <v>57</v>
      </c>
      <c r="I1867" t="s">
        <v>116</v>
      </c>
      <c r="J1867" t="s">
        <v>959</v>
      </c>
      <c r="K1867" t="s">
        <v>94</v>
      </c>
      <c r="L1867" t="s">
        <v>55</v>
      </c>
      <c r="M1867"/>
      <c r="N1867"/>
      <c r="O1867" s="190" t="s">
        <v>57</v>
      </c>
      <c r="P1867" t="s">
        <v>59</v>
      </c>
      <c r="Q1867" t="s">
        <v>465</v>
      </c>
      <c r="R1867" s="185">
        <v>9132.2335384615399</v>
      </c>
      <c r="S1867" s="185">
        <v>91322.335384615406</v>
      </c>
      <c r="T1867" s="186">
        <v>1</v>
      </c>
    </row>
    <row r="1868" spans="1:20" x14ac:dyDescent="0.25">
      <c r="A1868" s="198"/>
      <c r="B1868">
        <v>0</v>
      </c>
      <c r="C1868">
        <v>1213025689</v>
      </c>
      <c r="D1868">
        <v>1272727177</v>
      </c>
      <c r="E1868">
        <v>1370420521</v>
      </c>
      <c r="F1868">
        <v>1370420521</v>
      </c>
      <c r="G1868" t="s">
        <v>113</v>
      </c>
      <c r="H1868" t="s">
        <v>57</v>
      </c>
      <c r="I1868" t="s">
        <v>116</v>
      </c>
      <c r="J1868" t="s">
        <v>959</v>
      </c>
      <c r="K1868" t="s">
        <v>94</v>
      </c>
      <c r="L1868" t="s">
        <v>55</v>
      </c>
      <c r="M1868"/>
      <c r="N1868"/>
      <c r="O1868" s="190" t="s">
        <v>57</v>
      </c>
      <c r="P1868" t="s">
        <v>59</v>
      </c>
      <c r="Q1868" t="s">
        <v>467</v>
      </c>
      <c r="R1868" s="185">
        <v>32470.1718461538</v>
      </c>
      <c r="S1868" s="185">
        <v>162350.85923076901</v>
      </c>
      <c r="T1868" s="186">
        <v>1</v>
      </c>
    </row>
    <row r="1869" spans="1:20" x14ac:dyDescent="0.25">
      <c r="A1869" s="198"/>
      <c r="B1869">
        <v>0</v>
      </c>
      <c r="C1869">
        <v>1213025689</v>
      </c>
      <c r="D1869">
        <v>1272727177</v>
      </c>
      <c r="E1869">
        <v>1370420521</v>
      </c>
      <c r="F1869">
        <v>1370420521</v>
      </c>
      <c r="G1869" t="s">
        <v>113</v>
      </c>
      <c r="H1869" t="s">
        <v>57</v>
      </c>
      <c r="I1869" t="s">
        <v>116</v>
      </c>
      <c r="J1869" t="s">
        <v>959</v>
      </c>
      <c r="K1869" t="s">
        <v>94</v>
      </c>
      <c r="L1869" t="s">
        <v>55</v>
      </c>
      <c r="M1869"/>
      <c r="N1869"/>
      <c r="O1869" s="190" t="s">
        <v>57</v>
      </c>
      <c r="P1869" t="s">
        <v>78</v>
      </c>
      <c r="Q1869" t="s">
        <v>472</v>
      </c>
      <c r="R1869" s="185">
        <v>1058247.2438999999</v>
      </c>
      <c r="S1869" s="185">
        <v>35274908.130000003</v>
      </c>
      <c r="T1869" s="186">
        <v>345</v>
      </c>
    </row>
    <row r="1870" spans="1:20" x14ac:dyDescent="0.25">
      <c r="A1870" s="198"/>
      <c r="B1870">
        <v>0</v>
      </c>
      <c r="C1870">
        <v>1213025689</v>
      </c>
      <c r="D1870">
        <v>1272727177</v>
      </c>
      <c r="E1870">
        <v>1370420521</v>
      </c>
      <c r="F1870">
        <v>1370420521</v>
      </c>
      <c r="G1870" t="s">
        <v>113</v>
      </c>
      <c r="H1870" t="s">
        <v>57</v>
      </c>
      <c r="I1870" t="s">
        <v>116</v>
      </c>
      <c r="J1870" t="s">
        <v>959</v>
      </c>
      <c r="K1870" t="s">
        <v>94</v>
      </c>
      <c r="L1870" t="s">
        <v>55</v>
      </c>
      <c r="M1870"/>
      <c r="N1870"/>
      <c r="O1870" s="190" t="s">
        <v>57</v>
      </c>
      <c r="P1870" t="s">
        <v>78</v>
      </c>
      <c r="Q1870" t="s">
        <v>473</v>
      </c>
      <c r="R1870" s="185">
        <v>2435.06330769231</v>
      </c>
      <c r="S1870" s="185">
        <v>48701.266153846198</v>
      </c>
      <c r="T1870" s="186">
        <v>1</v>
      </c>
    </row>
    <row r="1871" spans="1:20" x14ac:dyDescent="0.25">
      <c r="A1871" s="198"/>
      <c r="B1871">
        <v>0</v>
      </c>
      <c r="C1871">
        <v>1213025689</v>
      </c>
      <c r="D1871">
        <v>1272727177</v>
      </c>
      <c r="E1871">
        <v>1370420521</v>
      </c>
      <c r="F1871">
        <v>1370420521</v>
      </c>
      <c r="G1871" t="s">
        <v>113</v>
      </c>
      <c r="H1871" t="s">
        <v>57</v>
      </c>
      <c r="I1871" t="s">
        <v>116</v>
      </c>
      <c r="J1871" t="s">
        <v>959</v>
      </c>
      <c r="K1871" t="s">
        <v>94</v>
      </c>
      <c r="L1871" t="s">
        <v>55</v>
      </c>
      <c r="M1871"/>
      <c r="N1871"/>
      <c r="O1871" s="190" t="s">
        <v>57</v>
      </c>
      <c r="P1871" t="s">
        <v>78</v>
      </c>
      <c r="Q1871" t="s">
        <v>474</v>
      </c>
      <c r="R1871" s="185">
        <v>31206.058523076899</v>
      </c>
      <c r="S1871" s="185">
        <v>520100.97538461501</v>
      </c>
      <c r="T1871" s="186">
        <v>9</v>
      </c>
    </row>
    <row r="1872" spans="1:20" x14ac:dyDescent="0.25">
      <c r="A1872" s="198"/>
      <c r="B1872">
        <v>0</v>
      </c>
      <c r="C1872">
        <v>1213025689</v>
      </c>
      <c r="D1872">
        <v>1272727177</v>
      </c>
      <c r="E1872">
        <v>1370420521</v>
      </c>
      <c r="F1872">
        <v>1370420521</v>
      </c>
      <c r="G1872" t="s">
        <v>113</v>
      </c>
      <c r="H1872" t="s">
        <v>57</v>
      </c>
      <c r="I1872" t="s">
        <v>116</v>
      </c>
      <c r="J1872" t="s">
        <v>959</v>
      </c>
      <c r="K1872" t="s">
        <v>94</v>
      </c>
      <c r="L1872" t="s">
        <v>55</v>
      </c>
      <c r="M1872"/>
      <c r="N1872"/>
      <c r="O1872" s="190" t="s">
        <v>57</v>
      </c>
      <c r="P1872" t="s">
        <v>78</v>
      </c>
      <c r="Q1872" t="s">
        <v>471</v>
      </c>
      <c r="R1872" s="185">
        <v>15543.183323076901</v>
      </c>
      <c r="S1872" s="185">
        <v>194289.79153846201</v>
      </c>
      <c r="T1872" s="186">
        <v>3</v>
      </c>
    </row>
    <row r="1873" spans="1:20" x14ac:dyDescent="0.25">
      <c r="A1873" s="198"/>
      <c r="B1873">
        <v>0</v>
      </c>
      <c r="C1873">
        <v>1213025689</v>
      </c>
      <c r="D1873">
        <v>1272727177</v>
      </c>
      <c r="E1873">
        <v>1370420521</v>
      </c>
      <c r="F1873">
        <v>1370420521</v>
      </c>
      <c r="G1873" t="s">
        <v>113</v>
      </c>
      <c r="H1873" t="s">
        <v>57</v>
      </c>
      <c r="I1873" t="s">
        <v>116</v>
      </c>
      <c r="J1873" t="s">
        <v>959</v>
      </c>
      <c r="K1873" t="s">
        <v>94</v>
      </c>
      <c r="L1873" t="s">
        <v>55</v>
      </c>
      <c r="M1873"/>
      <c r="N1873"/>
      <c r="O1873" s="190" t="s">
        <v>57</v>
      </c>
      <c r="P1873" t="s">
        <v>78</v>
      </c>
      <c r="Q1873" t="s">
        <v>475</v>
      </c>
      <c r="R1873" s="185">
        <v>48923.063999999998</v>
      </c>
      <c r="S1873" s="185">
        <v>543589.6</v>
      </c>
      <c r="T1873" s="186">
        <v>7</v>
      </c>
    </row>
    <row r="1874" spans="1:20" x14ac:dyDescent="0.25">
      <c r="A1874" s="198"/>
      <c r="B1874">
        <v>0</v>
      </c>
      <c r="C1874">
        <v>1213025689</v>
      </c>
      <c r="D1874">
        <v>1272727177</v>
      </c>
      <c r="E1874">
        <v>1370420521</v>
      </c>
      <c r="F1874">
        <v>1370420521</v>
      </c>
      <c r="G1874" t="s">
        <v>113</v>
      </c>
      <c r="H1874" t="s">
        <v>57</v>
      </c>
      <c r="I1874" t="s">
        <v>116</v>
      </c>
      <c r="J1874" t="s">
        <v>959</v>
      </c>
      <c r="K1874" t="s">
        <v>94</v>
      </c>
      <c r="L1874" t="s">
        <v>55</v>
      </c>
      <c r="M1874"/>
      <c r="N1874"/>
      <c r="O1874" s="190" t="s">
        <v>57</v>
      </c>
      <c r="P1874" t="s">
        <v>78</v>
      </c>
      <c r="Q1874" t="s">
        <v>465</v>
      </c>
      <c r="R1874" s="185">
        <v>96843.821230769201</v>
      </c>
      <c r="S1874" s="185">
        <v>968438.21230769297</v>
      </c>
      <c r="T1874" s="186">
        <v>10</v>
      </c>
    </row>
    <row r="1875" spans="1:20" x14ac:dyDescent="0.25">
      <c r="A1875" s="198"/>
      <c r="B1875">
        <v>0</v>
      </c>
      <c r="C1875">
        <v>1213025689</v>
      </c>
      <c r="D1875">
        <v>1272727177</v>
      </c>
      <c r="E1875">
        <v>1370420521</v>
      </c>
      <c r="F1875">
        <v>1370420521</v>
      </c>
      <c r="G1875" t="s">
        <v>113</v>
      </c>
      <c r="H1875" t="s">
        <v>57</v>
      </c>
      <c r="I1875" t="s">
        <v>116</v>
      </c>
      <c r="J1875" t="s">
        <v>959</v>
      </c>
      <c r="K1875" t="s">
        <v>94</v>
      </c>
      <c r="L1875" t="s">
        <v>55</v>
      </c>
      <c r="M1875"/>
      <c r="N1875"/>
      <c r="O1875" s="190" t="s">
        <v>57</v>
      </c>
      <c r="P1875" t="s">
        <v>78</v>
      </c>
      <c r="Q1875" t="s">
        <v>476</v>
      </c>
      <c r="R1875" s="185">
        <v>767301.81492307805</v>
      </c>
      <c r="S1875" s="185">
        <v>7673018.1492307698</v>
      </c>
      <c r="T1875" s="186">
        <v>66</v>
      </c>
    </row>
    <row r="1876" spans="1:20" x14ac:dyDescent="0.25">
      <c r="A1876" s="198"/>
      <c r="B1876">
        <v>0</v>
      </c>
      <c r="C1876">
        <v>1213025689</v>
      </c>
      <c r="D1876">
        <v>1272727177</v>
      </c>
      <c r="E1876">
        <v>1370420521</v>
      </c>
      <c r="F1876">
        <v>1370420521</v>
      </c>
      <c r="G1876" t="s">
        <v>113</v>
      </c>
      <c r="H1876" t="s">
        <v>57</v>
      </c>
      <c r="I1876" t="s">
        <v>116</v>
      </c>
      <c r="J1876" t="s">
        <v>959</v>
      </c>
      <c r="K1876" t="s">
        <v>94</v>
      </c>
      <c r="L1876" t="s">
        <v>55</v>
      </c>
      <c r="M1876"/>
      <c r="N1876"/>
      <c r="O1876" s="190" t="s">
        <v>57</v>
      </c>
      <c r="P1876" t="s">
        <v>78</v>
      </c>
      <c r="Q1876" t="s">
        <v>466</v>
      </c>
      <c r="R1876" s="185">
        <v>448026.15576923097</v>
      </c>
      <c r="S1876" s="185">
        <v>2986841.0384615399</v>
      </c>
      <c r="T1876" s="186">
        <v>23</v>
      </c>
    </row>
    <row r="1877" spans="1:20" x14ac:dyDescent="0.25">
      <c r="A1877" s="198"/>
      <c r="B1877">
        <v>0</v>
      </c>
      <c r="C1877">
        <v>1213025689</v>
      </c>
      <c r="D1877">
        <v>1272727177</v>
      </c>
      <c r="E1877">
        <v>1370420521</v>
      </c>
      <c r="F1877">
        <v>1370420521</v>
      </c>
      <c r="G1877" t="s">
        <v>113</v>
      </c>
      <c r="H1877" t="s">
        <v>57</v>
      </c>
      <c r="I1877" t="s">
        <v>116</v>
      </c>
      <c r="J1877" t="s">
        <v>959</v>
      </c>
      <c r="K1877" t="s">
        <v>94</v>
      </c>
      <c r="L1877" t="s">
        <v>55</v>
      </c>
      <c r="M1877"/>
      <c r="N1877"/>
      <c r="O1877" s="190" t="s">
        <v>57</v>
      </c>
      <c r="P1877" t="s">
        <v>78</v>
      </c>
      <c r="Q1877" t="s">
        <v>467</v>
      </c>
      <c r="R1877" s="185">
        <v>228867.22323076901</v>
      </c>
      <c r="S1877" s="185">
        <v>1144336.11615385</v>
      </c>
      <c r="T1877" s="186">
        <v>7</v>
      </c>
    </row>
    <row r="1878" spans="1:20" x14ac:dyDescent="0.25">
      <c r="A1878" s="198"/>
      <c r="B1878">
        <v>0</v>
      </c>
      <c r="C1878">
        <v>1213025689</v>
      </c>
      <c r="D1878">
        <v>1272727177</v>
      </c>
      <c r="E1878">
        <v>1370420521</v>
      </c>
      <c r="F1878">
        <v>1370420521</v>
      </c>
      <c r="G1878" t="s">
        <v>113</v>
      </c>
      <c r="H1878" t="s">
        <v>57</v>
      </c>
      <c r="I1878" t="s">
        <v>116</v>
      </c>
      <c r="J1878" t="s">
        <v>959</v>
      </c>
      <c r="K1878" t="s">
        <v>94</v>
      </c>
      <c r="L1878" t="s">
        <v>55</v>
      </c>
      <c r="M1878"/>
      <c r="N1878"/>
      <c r="O1878" s="190" t="s">
        <v>57</v>
      </c>
      <c r="P1878" t="s">
        <v>78</v>
      </c>
      <c r="Q1878" t="s">
        <v>468</v>
      </c>
      <c r="R1878" s="185">
        <v>233089.10961538501</v>
      </c>
      <c r="S1878" s="185">
        <v>932356.43846153899</v>
      </c>
      <c r="T1878" s="186">
        <v>5</v>
      </c>
    </row>
    <row r="1879" spans="1:20" x14ac:dyDescent="0.25">
      <c r="A1879" s="198"/>
      <c r="B1879">
        <v>0</v>
      </c>
      <c r="C1879">
        <v>1213025689</v>
      </c>
      <c r="D1879">
        <v>1272727177</v>
      </c>
      <c r="E1879">
        <v>1370420521</v>
      </c>
      <c r="F1879">
        <v>1370420521</v>
      </c>
      <c r="G1879" t="s">
        <v>113</v>
      </c>
      <c r="H1879" t="s">
        <v>57</v>
      </c>
      <c r="I1879" t="s">
        <v>116</v>
      </c>
      <c r="J1879" t="s">
        <v>959</v>
      </c>
      <c r="K1879" t="s">
        <v>94</v>
      </c>
      <c r="L1879" t="s">
        <v>55</v>
      </c>
      <c r="M1879"/>
      <c r="N1879"/>
      <c r="O1879" s="190" t="s">
        <v>57</v>
      </c>
      <c r="P1879" t="s">
        <v>78</v>
      </c>
      <c r="Q1879" t="s">
        <v>469</v>
      </c>
      <c r="R1879" s="185">
        <v>88675.534230769103</v>
      </c>
      <c r="S1879" s="185">
        <v>253358.66923076901</v>
      </c>
      <c r="T1879" s="186">
        <v>1</v>
      </c>
    </row>
    <row r="1880" spans="1:20" x14ac:dyDescent="0.25">
      <c r="A1880" s="198"/>
      <c r="B1880">
        <v>0</v>
      </c>
      <c r="C1880">
        <v>1213025689</v>
      </c>
      <c r="D1880">
        <v>1272727177</v>
      </c>
      <c r="E1880">
        <v>1370420521</v>
      </c>
      <c r="F1880">
        <v>1370420521</v>
      </c>
      <c r="G1880" t="s">
        <v>113</v>
      </c>
      <c r="H1880" t="s">
        <v>57</v>
      </c>
      <c r="I1880" t="s">
        <v>116</v>
      </c>
      <c r="J1880" t="s">
        <v>959</v>
      </c>
      <c r="K1880" t="s">
        <v>94</v>
      </c>
      <c r="L1880" t="s">
        <v>55</v>
      </c>
      <c r="M1880"/>
      <c r="N1880"/>
      <c r="O1880" s="190" t="s">
        <v>57</v>
      </c>
      <c r="P1880" t="s">
        <v>80</v>
      </c>
      <c r="Q1880" t="s">
        <v>476</v>
      </c>
      <c r="R1880" s="185">
        <v>23290.6701538462</v>
      </c>
      <c r="S1880" s="185">
        <v>232906.70153846199</v>
      </c>
      <c r="T1880" s="186">
        <v>2</v>
      </c>
    </row>
    <row r="1881" spans="1:20" x14ac:dyDescent="0.25">
      <c r="A1881" s="198"/>
      <c r="B1881">
        <v>0</v>
      </c>
      <c r="C1881">
        <v>1213025689</v>
      </c>
      <c r="D1881">
        <v>1272727177</v>
      </c>
      <c r="E1881">
        <v>1381275337</v>
      </c>
      <c r="F1881">
        <v>1381275337</v>
      </c>
      <c r="G1881" t="s">
        <v>113</v>
      </c>
      <c r="H1881" t="s">
        <v>57</v>
      </c>
      <c r="I1881" t="s">
        <v>116</v>
      </c>
      <c r="J1881" t="s">
        <v>959</v>
      </c>
      <c r="K1881" t="s">
        <v>95</v>
      </c>
      <c r="L1881" t="s">
        <v>136</v>
      </c>
      <c r="M1881"/>
      <c r="N1881"/>
      <c r="O1881" s="190" t="s">
        <v>57</v>
      </c>
      <c r="P1881" t="s">
        <v>80</v>
      </c>
      <c r="Q1881" t="s">
        <v>472</v>
      </c>
      <c r="R1881" s="185">
        <v>494245.9938</v>
      </c>
      <c r="S1881" s="185">
        <v>16474866.460000001</v>
      </c>
      <c r="T1881" s="186">
        <v>161</v>
      </c>
    </row>
    <row r="1882" spans="1:20" x14ac:dyDescent="0.25">
      <c r="A1882" s="198"/>
      <c r="B1882">
        <v>0</v>
      </c>
      <c r="C1882">
        <v>1213025689</v>
      </c>
      <c r="D1882">
        <v>1272727177</v>
      </c>
      <c r="E1882">
        <v>1381275337</v>
      </c>
      <c r="F1882">
        <v>1381275337</v>
      </c>
      <c r="G1882" t="s">
        <v>113</v>
      </c>
      <c r="H1882" t="s">
        <v>57</v>
      </c>
      <c r="I1882" t="s">
        <v>116</v>
      </c>
      <c r="J1882" t="s">
        <v>959</v>
      </c>
      <c r="K1882" t="s">
        <v>95</v>
      </c>
      <c r="L1882" t="s">
        <v>136</v>
      </c>
      <c r="M1882"/>
      <c r="N1882"/>
      <c r="O1882" s="190" t="s">
        <v>57</v>
      </c>
      <c r="P1882" t="s">
        <v>80</v>
      </c>
      <c r="Q1882" t="s">
        <v>474</v>
      </c>
      <c r="R1882" s="185">
        <v>13921.2798</v>
      </c>
      <c r="S1882" s="185">
        <v>232021.33</v>
      </c>
      <c r="T1882" s="186">
        <v>4</v>
      </c>
    </row>
    <row r="1883" spans="1:20" x14ac:dyDescent="0.25">
      <c r="A1883" s="198"/>
      <c r="B1883">
        <v>0</v>
      </c>
      <c r="C1883">
        <v>1213025689</v>
      </c>
      <c r="D1883">
        <v>1272727177</v>
      </c>
      <c r="E1883">
        <v>1381275337</v>
      </c>
      <c r="F1883">
        <v>1381275337</v>
      </c>
      <c r="G1883" t="s">
        <v>113</v>
      </c>
      <c r="H1883" t="s">
        <v>57</v>
      </c>
      <c r="I1883" t="s">
        <v>116</v>
      </c>
      <c r="J1883" t="s">
        <v>959</v>
      </c>
      <c r="K1883" t="s">
        <v>95</v>
      </c>
      <c r="L1883" t="s">
        <v>136</v>
      </c>
      <c r="M1883"/>
      <c r="N1883"/>
      <c r="O1883" s="190" t="s">
        <v>57</v>
      </c>
      <c r="P1883" t="s">
        <v>80</v>
      </c>
      <c r="Q1883" t="s">
        <v>471</v>
      </c>
      <c r="R1883" s="185">
        <v>4817.2082461538403</v>
      </c>
      <c r="S1883" s="185">
        <v>60215.1030769231</v>
      </c>
      <c r="T1883" s="186">
        <v>2</v>
      </c>
    </row>
    <row r="1884" spans="1:20" x14ac:dyDescent="0.25">
      <c r="A1884" s="198"/>
      <c r="B1884">
        <v>0</v>
      </c>
      <c r="C1884">
        <v>1213025689</v>
      </c>
      <c r="D1884">
        <v>1272727177</v>
      </c>
      <c r="E1884">
        <v>1381275337</v>
      </c>
      <c r="F1884">
        <v>1381275337</v>
      </c>
      <c r="G1884" t="s">
        <v>113</v>
      </c>
      <c r="H1884" t="s">
        <v>57</v>
      </c>
      <c r="I1884" t="s">
        <v>116</v>
      </c>
      <c r="J1884" t="s">
        <v>959</v>
      </c>
      <c r="K1884" t="s">
        <v>95</v>
      </c>
      <c r="L1884" t="s">
        <v>136</v>
      </c>
      <c r="M1884"/>
      <c r="N1884"/>
      <c r="O1884" s="190" t="s">
        <v>57</v>
      </c>
      <c r="P1884" t="s">
        <v>80</v>
      </c>
      <c r="Q1884" t="s">
        <v>475</v>
      </c>
      <c r="R1884" s="185">
        <v>8733.3792230769195</v>
      </c>
      <c r="S1884" s="185">
        <v>97037.546923076894</v>
      </c>
      <c r="T1884" s="186">
        <v>1</v>
      </c>
    </row>
    <row r="1885" spans="1:20" x14ac:dyDescent="0.25">
      <c r="A1885" s="198"/>
      <c r="B1885">
        <v>0</v>
      </c>
      <c r="C1885">
        <v>1213025689</v>
      </c>
      <c r="D1885">
        <v>1272727177</v>
      </c>
      <c r="E1885">
        <v>1381275337</v>
      </c>
      <c r="F1885">
        <v>1381275337</v>
      </c>
      <c r="G1885" t="s">
        <v>113</v>
      </c>
      <c r="H1885" t="s">
        <v>57</v>
      </c>
      <c r="I1885" t="s">
        <v>116</v>
      </c>
      <c r="J1885" t="s">
        <v>959</v>
      </c>
      <c r="K1885" t="s">
        <v>95</v>
      </c>
      <c r="L1885" t="s">
        <v>136</v>
      </c>
      <c r="M1885"/>
      <c r="N1885"/>
      <c r="O1885" s="190" t="s">
        <v>57</v>
      </c>
      <c r="P1885" t="s">
        <v>80</v>
      </c>
      <c r="Q1885" t="s">
        <v>465</v>
      </c>
      <c r="R1885" s="185">
        <v>81108.7141538461</v>
      </c>
      <c r="S1885" s="185">
        <v>811087.14153846202</v>
      </c>
      <c r="T1885" s="186">
        <v>8</v>
      </c>
    </row>
    <row r="1886" spans="1:20" x14ac:dyDescent="0.25">
      <c r="A1886" s="198"/>
      <c r="B1886">
        <v>0</v>
      </c>
      <c r="C1886">
        <v>1213025689</v>
      </c>
      <c r="D1886">
        <v>1272727177</v>
      </c>
      <c r="E1886">
        <v>1381275337</v>
      </c>
      <c r="F1886">
        <v>1381275337</v>
      </c>
      <c r="G1886" t="s">
        <v>113</v>
      </c>
      <c r="H1886" t="s">
        <v>57</v>
      </c>
      <c r="I1886" t="s">
        <v>116</v>
      </c>
      <c r="J1886" t="s">
        <v>959</v>
      </c>
      <c r="K1886" t="s">
        <v>95</v>
      </c>
      <c r="L1886" t="s">
        <v>136</v>
      </c>
      <c r="M1886"/>
      <c r="N1886"/>
      <c r="O1886" s="190" t="s">
        <v>57</v>
      </c>
      <c r="P1886" t="s">
        <v>80</v>
      </c>
      <c r="Q1886" t="s">
        <v>476</v>
      </c>
      <c r="R1886" s="185">
        <v>341645.78230769199</v>
      </c>
      <c r="S1886" s="185">
        <v>3416457.8230769201</v>
      </c>
      <c r="T1886" s="186">
        <v>30</v>
      </c>
    </row>
    <row r="1887" spans="1:20" x14ac:dyDescent="0.25">
      <c r="A1887" s="198"/>
      <c r="B1887">
        <v>0</v>
      </c>
      <c r="C1887">
        <v>1213025689</v>
      </c>
      <c r="D1887">
        <v>1272727177</v>
      </c>
      <c r="E1887">
        <v>1381275337</v>
      </c>
      <c r="F1887">
        <v>1381275337</v>
      </c>
      <c r="G1887" t="s">
        <v>113</v>
      </c>
      <c r="H1887" t="s">
        <v>57</v>
      </c>
      <c r="I1887" t="s">
        <v>116</v>
      </c>
      <c r="J1887" t="s">
        <v>959</v>
      </c>
      <c r="K1887" t="s">
        <v>95</v>
      </c>
      <c r="L1887" t="s">
        <v>136</v>
      </c>
      <c r="M1887"/>
      <c r="N1887"/>
      <c r="O1887" s="190" t="s">
        <v>57</v>
      </c>
      <c r="P1887" t="s">
        <v>80</v>
      </c>
      <c r="Q1887" t="s">
        <v>466</v>
      </c>
      <c r="R1887" s="185">
        <v>318491.89165384602</v>
      </c>
      <c r="S1887" s="185">
        <v>2123279.27769231</v>
      </c>
      <c r="T1887" s="186">
        <v>17</v>
      </c>
    </row>
    <row r="1888" spans="1:20" x14ac:dyDescent="0.25">
      <c r="A1888" s="198"/>
      <c r="B1888">
        <v>0</v>
      </c>
      <c r="C1888">
        <v>1213025689</v>
      </c>
      <c r="D1888">
        <v>1272727177</v>
      </c>
      <c r="E1888">
        <v>1381275337</v>
      </c>
      <c r="F1888">
        <v>1381275337</v>
      </c>
      <c r="G1888" t="s">
        <v>113</v>
      </c>
      <c r="H1888" t="s">
        <v>57</v>
      </c>
      <c r="I1888" t="s">
        <v>116</v>
      </c>
      <c r="J1888" t="s">
        <v>959</v>
      </c>
      <c r="K1888" t="s">
        <v>95</v>
      </c>
      <c r="L1888" t="s">
        <v>136</v>
      </c>
      <c r="M1888"/>
      <c r="N1888"/>
      <c r="O1888" s="190" t="s">
        <v>57</v>
      </c>
      <c r="P1888" t="s">
        <v>80</v>
      </c>
      <c r="Q1888" t="s">
        <v>467</v>
      </c>
      <c r="R1888" s="185">
        <v>121371.046923077</v>
      </c>
      <c r="S1888" s="185">
        <v>606855.23461538495</v>
      </c>
      <c r="T1888" s="186">
        <v>4</v>
      </c>
    </row>
    <row r="1889" spans="1:20" x14ac:dyDescent="0.25">
      <c r="A1889" s="198"/>
      <c r="B1889">
        <v>0</v>
      </c>
      <c r="C1889">
        <v>1213025689</v>
      </c>
      <c r="D1889">
        <v>1272727177</v>
      </c>
      <c r="E1889">
        <v>1381275337</v>
      </c>
      <c r="F1889">
        <v>1381275337</v>
      </c>
      <c r="G1889" t="s">
        <v>113</v>
      </c>
      <c r="H1889" t="s">
        <v>57</v>
      </c>
      <c r="I1889" t="s">
        <v>116</v>
      </c>
      <c r="J1889" t="s">
        <v>959</v>
      </c>
      <c r="K1889" t="s">
        <v>95</v>
      </c>
      <c r="L1889" t="s">
        <v>136</v>
      </c>
      <c r="M1889"/>
      <c r="N1889"/>
      <c r="O1889" s="190" t="s">
        <v>57</v>
      </c>
      <c r="P1889" t="s">
        <v>80</v>
      </c>
      <c r="Q1889" t="s">
        <v>468</v>
      </c>
      <c r="R1889" s="185">
        <v>55624.451346153801</v>
      </c>
      <c r="S1889" s="185">
        <v>222497.805384615</v>
      </c>
      <c r="T1889" s="186">
        <v>1</v>
      </c>
    </row>
    <row r="1890" spans="1:20" x14ac:dyDescent="0.25">
      <c r="A1890" s="198"/>
      <c r="B1890">
        <v>0</v>
      </c>
      <c r="C1890">
        <v>1213025689</v>
      </c>
      <c r="D1890">
        <v>1272727177</v>
      </c>
      <c r="E1890">
        <v>1381275337</v>
      </c>
      <c r="F1890">
        <v>1381275337</v>
      </c>
      <c r="G1890" t="s">
        <v>113</v>
      </c>
      <c r="H1890" t="s">
        <v>57</v>
      </c>
      <c r="I1890" t="s">
        <v>116</v>
      </c>
      <c r="J1890" t="s">
        <v>959</v>
      </c>
      <c r="K1890" t="s">
        <v>95</v>
      </c>
      <c r="L1890" t="s">
        <v>136</v>
      </c>
      <c r="M1890"/>
      <c r="N1890"/>
      <c r="O1890" s="190" t="s">
        <v>57</v>
      </c>
      <c r="P1890" t="s">
        <v>80</v>
      </c>
      <c r="Q1890" t="s">
        <v>469</v>
      </c>
      <c r="R1890" s="185">
        <v>81239.732807692199</v>
      </c>
      <c r="S1890" s="185">
        <v>232113.52230769201</v>
      </c>
      <c r="T1890" s="186">
        <v>1</v>
      </c>
    </row>
    <row r="1891" spans="1:20" x14ac:dyDescent="0.25">
      <c r="A1891" s="198"/>
      <c r="B1891">
        <v>0</v>
      </c>
      <c r="C1891">
        <v>1213025689</v>
      </c>
      <c r="D1891">
        <v>1272727177</v>
      </c>
      <c r="E1891">
        <v>1383989041</v>
      </c>
      <c r="F1891">
        <v>1383989041</v>
      </c>
      <c r="G1891" t="s">
        <v>113</v>
      </c>
      <c r="H1891" t="s">
        <v>57</v>
      </c>
      <c r="I1891" t="s">
        <v>116</v>
      </c>
      <c r="J1891" t="s">
        <v>959</v>
      </c>
      <c r="K1891" t="s">
        <v>153</v>
      </c>
      <c r="L1891" t="s">
        <v>933</v>
      </c>
      <c r="M1891"/>
      <c r="N1891"/>
      <c r="O1891" s="190" t="s">
        <v>57</v>
      </c>
      <c r="P1891" t="s">
        <v>82</v>
      </c>
      <c r="Q1891" t="s">
        <v>472</v>
      </c>
      <c r="R1891" s="185">
        <v>972626.21250000002</v>
      </c>
      <c r="S1891" s="185">
        <v>32420873.75</v>
      </c>
      <c r="T1891" s="186">
        <v>289</v>
      </c>
    </row>
    <row r="1892" spans="1:20" x14ac:dyDescent="0.25">
      <c r="A1892" s="198"/>
      <c r="B1892">
        <v>0</v>
      </c>
      <c r="C1892">
        <v>1213025689</v>
      </c>
      <c r="D1892">
        <v>1272727177</v>
      </c>
      <c r="E1892">
        <v>1383989041</v>
      </c>
      <c r="F1892">
        <v>1383989041</v>
      </c>
      <c r="G1892" t="s">
        <v>113</v>
      </c>
      <c r="H1892" t="s">
        <v>57</v>
      </c>
      <c r="I1892" t="s">
        <v>116</v>
      </c>
      <c r="J1892" t="s">
        <v>959</v>
      </c>
      <c r="K1892" t="s">
        <v>153</v>
      </c>
      <c r="L1892" t="s">
        <v>933</v>
      </c>
      <c r="M1892"/>
      <c r="N1892"/>
      <c r="O1892" s="190" t="s">
        <v>57</v>
      </c>
      <c r="P1892" t="s">
        <v>82</v>
      </c>
      <c r="Q1892" t="s">
        <v>477</v>
      </c>
      <c r="R1892" s="185">
        <v>2395.5602692307698</v>
      </c>
      <c r="S1892" s="185">
        <v>47911.205384615401</v>
      </c>
      <c r="T1892" s="186">
        <v>1</v>
      </c>
    </row>
    <row r="1893" spans="1:20" x14ac:dyDescent="0.25">
      <c r="A1893" s="198"/>
      <c r="B1893">
        <v>0</v>
      </c>
      <c r="C1893">
        <v>1213025689</v>
      </c>
      <c r="D1893">
        <v>1272727177</v>
      </c>
      <c r="E1893">
        <v>1383989041</v>
      </c>
      <c r="F1893">
        <v>1383989041</v>
      </c>
      <c r="G1893" t="s">
        <v>113</v>
      </c>
      <c r="H1893" t="s">
        <v>57</v>
      </c>
      <c r="I1893" t="s">
        <v>116</v>
      </c>
      <c r="J1893" t="s">
        <v>959</v>
      </c>
      <c r="K1893" t="s">
        <v>153</v>
      </c>
      <c r="L1893" t="s">
        <v>933</v>
      </c>
      <c r="M1893"/>
      <c r="N1893"/>
      <c r="O1893" s="190" t="s">
        <v>57</v>
      </c>
      <c r="P1893" t="s">
        <v>82</v>
      </c>
      <c r="Q1893" t="s">
        <v>473</v>
      </c>
      <c r="R1893" s="185">
        <v>7571.4777692307598</v>
      </c>
      <c r="S1893" s="185">
        <v>151429.555384615</v>
      </c>
      <c r="T1893" s="186">
        <v>4</v>
      </c>
    </row>
    <row r="1894" spans="1:20" x14ac:dyDescent="0.25">
      <c r="A1894" s="198"/>
      <c r="B1894">
        <v>0</v>
      </c>
      <c r="C1894">
        <v>1213025689</v>
      </c>
      <c r="D1894">
        <v>1272727177</v>
      </c>
      <c r="E1894">
        <v>1383989041</v>
      </c>
      <c r="F1894">
        <v>1383989041</v>
      </c>
      <c r="G1894" t="s">
        <v>113</v>
      </c>
      <c r="H1894" t="s">
        <v>57</v>
      </c>
      <c r="I1894" t="s">
        <v>116</v>
      </c>
      <c r="J1894" t="s">
        <v>959</v>
      </c>
      <c r="K1894" t="s">
        <v>153</v>
      </c>
      <c r="L1894" t="s">
        <v>933</v>
      </c>
      <c r="M1894"/>
      <c r="N1894"/>
      <c r="O1894" s="190" t="s">
        <v>57</v>
      </c>
      <c r="P1894" t="s">
        <v>82</v>
      </c>
      <c r="Q1894" t="s">
        <v>474</v>
      </c>
      <c r="R1894" s="185">
        <v>7679.8859538461602</v>
      </c>
      <c r="S1894" s="185">
        <v>127998.099230769</v>
      </c>
      <c r="T1894" s="186">
        <v>2</v>
      </c>
    </row>
    <row r="1895" spans="1:20" x14ac:dyDescent="0.25">
      <c r="A1895" s="198"/>
      <c r="B1895">
        <v>0</v>
      </c>
      <c r="C1895">
        <v>1213025689</v>
      </c>
      <c r="D1895">
        <v>1272727177</v>
      </c>
      <c r="E1895">
        <v>1383989041</v>
      </c>
      <c r="F1895">
        <v>1383989041</v>
      </c>
      <c r="G1895" t="s">
        <v>113</v>
      </c>
      <c r="H1895" t="s">
        <v>57</v>
      </c>
      <c r="I1895" t="s">
        <v>116</v>
      </c>
      <c r="J1895" t="s">
        <v>959</v>
      </c>
      <c r="K1895" t="s">
        <v>153</v>
      </c>
      <c r="L1895" t="s">
        <v>933</v>
      </c>
      <c r="M1895"/>
      <c r="N1895"/>
      <c r="O1895" s="190" t="s">
        <v>57</v>
      </c>
      <c r="P1895" t="s">
        <v>82</v>
      </c>
      <c r="Q1895" t="s">
        <v>471</v>
      </c>
      <c r="R1895" s="185">
        <v>38050.592363076903</v>
      </c>
      <c r="S1895" s="185">
        <v>475632.404538462</v>
      </c>
      <c r="T1895" s="186">
        <v>7</v>
      </c>
    </row>
    <row r="1896" spans="1:20" x14ac:dyDescent="0.25">
      <c r="A1896" s="198"/>
      <c r="B1896">
        <v>0</v>
      </c>
      <c r="C1896">
        <v>1213025689</v>
      </c>
      <c r="D1896">
        <v>1272727177</v>
      </c>
      <c r="E1896">
        <v>1383989041</v>
      </c>
      <c r="F1896">
        <v>1383989041</v>
      </c>
      <c r="G1896" t="s">
        <v>113</v>
      </c>
      <c r="H1896" t="s">
        <v>57</v>
      </c>
      <c r="I1896" t="s">
        <v>116</v>
      </c>
      <c r="J1896" t="s">
        <v>959</v>
      </c>
      <c r="K1896" t="s">
        <v>153</v>
      </c>
      <c r="L1896" t="s">
        <v>933</v>
      </c>
      <c r="M1896"/>
      <c r="N1896"/>
      <c r="O1896" s="190" t="s">
        <v>57</v>
      </c>
      <c r="P1896" t="s">
        <v>82</v>
      </c>
      <c r="Q1896" t="s">
        <v>475</v>
      </c>
      <c r="R1896" s="185">
        <v>238829.09393076799</v>
      </c>
      <c r="S1896" s="185">
        <v>2653656.59923077</v>
      </c>
      <c r="T1896" s="186">
        <v>25</v>
      </c>
    </row>
    <row r="1897" spans="1:20" x14ac:dyDescent="0.25">
      <c r="A1897" s="198"/>
      <c r="B1897">
        <v>0</v>
      </c>
      <c r="C1897">
        <v>1213025689</v>
      </c>
      <c r="D1897">
        <v>1272727177</v>
      </c>
      <c r="E1897">
        <v>1383989041</v>
      </c>
      <c r="F1897">
        <v>1383989041</v>
      </c>
      <c r="G1897" t="s">
        <v>113</v>
      </c>
      <c r="H1897" t="s">
        <v>57</v>
      </c>
      <c r="I1897" t="s">
        <v>116</v>
      </c>
      <c r="J1897" t="s">
        <v>959</v>
      </c>
      <c r="K1897" t="s">
        <v>153</v>
      </c>
      <c r="L1897" t="s">
        <v>933</v>
      </c>
      <c r="M1897"/>
      <c r="N1897"/>
      <c r="O1897" s="190" t="s">
        <v>57</v>
      </c>
      <c r="P1897" t="s">
        <v>82</v>
      </c>
      <c r="Q1897" t="s">
        <v>465</v>
      </c>
      <c r="R1897" s="185">
        <v>128241.13823076899</v>
      </c>
      <c r="S1897" s="185">
        <v>1282411.3823076901</v>
      </c>
      <c r="T1897" s="186">
        <v>12</v>
      </c>
    </row>
    <row r="1898" spans="1:20" x14ac:dyDescent="0.25">
      <c r="A1898" s="198"/>
      <c r="B1898">
        <v>0</v>
      </c>
      <c r="C1898">
        <v>1213025689</v>
      </c>
      <c r="D1898">
        <v>1272727177</v>
      </c>
      <c r="E1898">
        <v>1383989041</v>
      </c>
      <c r="F1898">
        <v>1383989041</v>
      </c>
      <c r="G1898" t="s">
        <v>113</v>
      </c>
      <c r="H1898" t="s">
        <v>57</v>
      </c>
      <c r="I1898" t="s">
        <v>116</v>
      </c>
      <c r="J1898" t="s">
        <v>959</v>
      </c>
      <c r="K1898" t="s">
        <v>153</v>
      </c>
      <c r="L1898" t="s">
        <v>933</v>
      </c>
      <c r="M1898"/>
      <c r="N1898"/>
      <c r="O1898" s="190" t="s">
        <v>57</v>
      </c>
      <c r="P1898" t="s">
        <v>82</v>
      </c>
      <c r="Q1898" t="s">
        <v>476</v>
      </c>
      <c r="R1898" s="185">
        <v>1070692.0726153799</v>
      </c>
      <c r="S1898" s="185">
        <v>10706920.7261538</v>
      </c>
      <c r="T1898" s="186">
        <v>88</v>
      </c>
    </row>
    <row r="1899" spans="1:20" x14ac:dyDescent="0.25">
      <c r="A1899" s="198"/>
      <c r="B1899">
        <v>0</v>
      </c>
      <c r="C1899">
        <v>1213025689</v>
      </c>
      <c r="D1899">
        <v>1272727177</v>
      </c>
      <c r="E1899">
        <v>1383989041</v>
      </c>
      <c r="F1899">
        <v>1383989041</v>
      </c>
      <c r="G1899" t="s">
        <v>113</v>
      </c>
      <c r="H1899" t="s">
        <v>57</v>
      </c>
      <c r="I1899" t="s">
        <v>116</v>
      </c>
      <c r="J1899" t="s">
        <v>959</v>
      </c>
      <c r="K1899" t="s">
        <v>153</v>
      </c>
      <c r="L1899" t="s">
        <v>933</v>
      </c>
      <c r="M1899"/>
      <c r="N1899"/>
      <c r="O1899" s="190" t="s">
        <v>57</v>
      </c>
      <c r="P1899" t="s">
        <v>82</v>
      </c>
      <c r="Q1899" t="s">
        <v>466</v>
      </c>
      <c r="R1899" s="185">
        <v>523943.90053846099</v>
      </c>
      <c r="S1899" s="185">
        <v>3492959.33692308</v>
      </c>
      <c r="T1899" s="186">
        <v>26</v>
      </c>
    </row>
    <row r="1900" spans="1:20" x14ac:dyDescent="0.25">
      <c r="A1900" s="198"/>
      <c r="B1900">
        <v>0</v>
      </c>
      <c r="C1900">
        <v>1213025689</v>
      </c>
      <c r="D1900">
        <v>1272727177</v>
      </c>
      <c r="E1900">
        <v>1383989041</v>
      </c>
      <c r="F1900">
        <v>1383989041</v>
      </c>
      <c r="G1900" t="s">
        <v>113</v>
      </c>
      <c r="H1900" t="s">
        <v>57</v>
      </c>
      <c r="I1900" t="s">
        <v>116</v>
      </c>
      <c r="J1900" t="s">
        <v>959</v>
      </c>
      <c r="K1900" t="s">
        <v>153</v>
      </c>
      <c r="L1900" t="s">
        <v>933</v>
      </c>
      <c r="M1900"/>
      <c r="N1900"/>
      <c r="O1900" s="190" t="s">
        <v>57</v>
      </c>
      <c r="P1900" t="s">
        <v>82</v>
      </c>
      <c r="Q1900" t="s">
        <v>467</v>
      </c>
      <c r="R1900" s="185">
        <v>229212.91646153899</v>
      </c>
      <c r="S1900" s="185">
        <v>1146064.5823076901</v>
      </c>
      <c r="T1900" s="186">
        <v>7</v>
      </c>
    </row>
    <row r="1901" spans="1:20" x14ac:dyDescent="0.25">
      <c r="A1901" s="198"/>
      <c r="B1901">
        <v>0</v>
      </c>
      <c r="C1901">
        <v>1213025689</v>
      </c>
      <c r="D1901">
        <v>1272727177</v>
      </c>
      <c r="E1901">
        <v>1383989041</v>
      </c>
      <c r="F1901">
        <v>1383989041</v>
      </c>
      <c r="G1901" t="s">
        <v>113</v>
      </c>
      <c r="H1901" t="s">
        <v>57</v>
      </c>
      <c r="I1901" t="s">
        <v>116</v>
      </c>
      <c r="J1901" t="s">
        <v>959</v>
      </c>
      <c r="K1901" t="s">
        <v>153</v>
      </c>
      <c r="L1901" t="s">
        <v>933</v>
      </c>
      <c r="M1901"/>
      <c r="N1901"/>
      <c r="O1901" s="190" t="s">
        <v>57</v>
      </c>
      <c r="P1901" t="s">
        <v>82</v>
      </c>
      <c r="Q1901" t="s">
        <v>468</v>
      </c>
      <c r="R1901" s="185">
        <v>51048.309423077</v>
      </c>
      <c r="S1901" s="185">
        <v>204193.237692308</v>
      </c>
      <c r="T1901" s="186">
        <v>1</v>
      </c>
    </row>
    <row r="1902" spans="1:20" x14ac:dyDescent="0.25">
      <c r="A1902" s="198"/>
      <c r="B1902">
        <v>0</v>
      </c>
      <c r="C1902">
        <v>1213025689</v>
      </c>
      <c r="D1902">
        <v>1272727177</v>
      </c>
      <c r="E1902">
        <v>1383989041</v>
      </c>
      <c r="F1902">
        <v>1383989041</v>
      </c>
      <c r="G1902" t="s">
        <v>113</v>
      </c>
      <c r="H1902" t="s">
        <v>57</v>
      </c>
      <c r="I1902" t="s">
        <v>116</v>
      </c>
      <c r="J1902" t="s">
        <v>959</v>
      </c>
      <c r="K1902" t="s">
        <v>153</v>
      </c>
      <c r="L1902" t="s">
        <v>933</v>
      </c>
      <c r="M1902"/>
      <c r="N1902"/>
      <c r="O1902" s="190" t="s">
        <v>57</v>
      </c>
      <c r="P1902" t="s">
        <v>82</v>
      </c>
      <c r="Q1902" t="s">
        <v>478</v>
      </c>
      <c r="R1902" s="185">
        <v>70161.084692307602</v>
      </c>
      <c r="S1902" s="185">
        <v>233870.28230769199</v>
      </c>
      <c r="T1902" s="186">
        <v>1</v>
      </c>
    </row>
    <row r="1903" spans="1:20" x14ac:dyDescent="0.25">
      <c r="A1903" s="198"/>
      <c r="B1903">
        <v>0</v>
      </c>
      <c r="C1903">
        <v>1213025689</v>
      </c>
      <c r="D1903">
        <v>1272727177</v>
      </c>
      <c r="E1903">
        <v>1383989041</v>
      </c>
      <c r="F1903">
        <v>1383989041</v>
      </c>
      <c r="G1903" t="s">
        <v>113</v>
      </c>
      <c r="H1903" t="s">
        <v>57</v>
      </c>
      <c r="I1903" t="s">
        <v>116</v>
      </c>
      <c r="J1903" t="s">
        <v>959</v>
      </c>
      <c r="K1903" t="s">
        <v>153</v>
      </c>
      <c r="L1903" t="s">
        <v>933</v>
      </c>
      <c r="M1903"/>
      <c r="N1903"/>
      <c r="O1903" s="190" t="s">
        <v>57</v>
      </c>
      <c r="P1903" t="s">
        <v>82</v>
      </c>
      <c r="Q1903" t="s">
        <v>469</v>
      </c>
      <c r="R1903" s="185">
        <v>92558.3451153848</v>
      </c>
      <c r="S1903" s="185">
        <v>264452.414615385</v>
      </c>
      <c r="T1903" s="186">
        <v>1</v>
      </c>
    </row>
    <row r="1904" spans="1:20" x14ac:dyDescent="0.25">
      <c r="A1904" s="198"/>
      <c r="B1904">
        <v>0</v>
      </c>
      <c r="C1904">
        <v>1213025689</v>
      </c>
      <c r="D1904">
        <v>1272727177</v>
      </c>
      <c r="E1904">
        <v>1383989041</v>
      </c>
      <c r="F1904">
        <v>1386702745</v>
      </c>
      <c r="G1904" t="s">
        <v>113</v>
      </c>
      <c r="H1904" t="s">
        <v>57</v>
      </c>
      <c r="I1904" t="s">
        <v>116</v>
      </c>
      <c r="J1904" t="s">
        <v>959</v>
      </c>
      <c r="K1904" t="s">
        <v>153</v>
      </c>
      <c r="L1904" t="s">
        <v>933</v>
      </c>
      <c r="M1904" t="s">
        <v>934</v>
      </c>
      <c r="N1904" t="s">
        <v>935</v>
      </c>
      <c r="O1904" s="190" t="s">
        <v>57</v>
      </c>
      <c r="P1904" t="s">
        <v>59</v>
      </c>
      <c r="Q1904" t="s">
        <v>474</v>
      </c>
      <c r="R1904" s="185">
        <v>2275.2737999999999</v>
      </c>
      <c r="S1904" s="185">
        <v>37921.230000000003</v>
      </c>
      <c r="T1904" s="186">
        <v>1</v>
      </c>
    </row>
    <row r="1905" spans="1:20" x14ac:dyDescent="0.25">
      <c r="A1905" s="198"/>
      <c r="B1905">
        <v>0</v>
      </c>
      <c r="C1905">
        <v>1213025689</v>
      </c>
      <c r="D1905">
        <v>1272727177</v>
      </c>
      <c r="E1905">
        <v>1383989041</v>
      </c>
      <c r="F1905">
        <v>1386702745</v>
      </c>
      <c r="G1905" t="s">
        <v>113</v>
      </c>
      <c r="H1905" t="s">
        <v>57</v>
      </c>
      <c r="I1905" t="s">
        <v>116</v>
      </c>
      <c r="J1905" t="s">
        <v>959</v>
      </c>
      <c r="K1905" t="s">
        <v>153</v>
      </c>
      <c r="L1905" t="s">
        <v>933</v>
      </c>
      <c r="M1905" t="s">
        <v>934</v>
      </c>
      <c r="N1905" t="s">
        <v>935</v>
      </c>
      <c r="O1905" s="190" t="s">
        <v>57</v>
      </c>
      <c r="P1905" t="s">
        <v>59</v>
      </c>
      <c r="Q1905" t="s">
        <v>471</v>
      </c>
      <c r="R1905" s="185">
        <v>11817.2832615385</v>
      </c>
      <c r="S1905" s="185">
        <v>147716.04076923101</v>
      </c>
      <c r="T1905" s="186">
        <v>2</v>
      </c>
    </row>
    <row r="1906" spans="1:20" x14ac:dyDescent="0.25">
      <c r="A1906" s="198"/>
      <c r="B1906">
        <v>0</v>
      </c>
      <c r="C1906">
        <v>1213025689</v>
      </c>
      <c r="D1906">
        <v>1272727177</v>
      </c>
      <c r="E1906">
        <v>1383989041</v>
      </c>
      <c r="F1906">
        <v>1386702745</v>
      </c>
      <c r="G1906" t="s">
        <v>113</v>
      </c>
      <c r="H1906" t="s">
        <v>57</v>
      </c>
      <c r="I1906" t="s">
        <v>116</v>
      </c>
      <c r="J1906" t="s">
        <v>959</v>
      </c>
      <c r="K1906" t="s">
        <v>153</v>
      </c>
      <c r="L1906" t="s">
        <v>933</v>
      </c>
      <c r="M1906" t="s">
        <v>934</v>
      </c>
      <c r="N1906" t="s">
        <v>935</v>
      </c>
      <c r="O1906" s="190" t="s">
        <v>57</v>
      </c>
      <c r="P1906" t="s">
        <v>59</v>
      </c>
      <c r="Q1906" t="s">
        <v>475</v>
      </c>
      <c r="R1906" s="185">
        <v>7877.1856846153896</v>
      </c>
      <c r="S1906" s="185">
        <v>87524.285384615403</v>
      </c>
      <c r="T1906" s="186">
        <v>1</v>
      </c>
    </row>
    <row r="1907" spans="1:20" x14ac:dyDescent="0.25">
      <c r="A1907" s="198"/>
      <c r="B1907">
        <v>0</v>
      </c>
      <c r="C1907">
        <v>1213025689</v>
      </c>
      <c r="D1907">
        <v>1272727177</v>
      </c>
      <c r="E1907">
        <v>1383989041</v>
      </c>
      <c r="F1907">
        <v>1386702745</v>
      </c>
      <c r="G1907" t="s">
        <v>113</v>
      </c>
      <c r="H1907" t="s">
        <v>57</v>
      </c>
      <c r="I1907" t="s">
        <v>116</v>
      </c>
      <c r="J1907" t="s">
        <v>959</v>
      </c>
      <c r="K1907" t="s">
        <v>153</v>
      </c>
      <c r="L1907" t="s">
        <v>933</v>
      </c>
      <c r="M1907" t="s">
        <v>934</v>
      </c>
      <c r="N1907" t="s">
        <v>935</v>
      </c>
      <c r="O1907" s="190" t="s">
        <v>57</v>
      </c>
      <c r="P1907" t="s">
        <v>59</v>
      </c>
      <c r="Q1907" t="s">
        <v>465</v>
      </c>
      <c r="R1907" s="185">
        <v>144676.86669230901</v>
      </c>
      <c r="S1907" s="185">
        <v>1446768.6669230801</v>
      </c>
      <c r="T1907" s="186">
        <v>15</v>
      </c>
    </row>
    <row r="1908" spans="1:20" x14ac:dyDescent="0.25">
      <c r="A1908" s="198"/>
      <c r="B1908">
        <v>0</v>
      </c>
      <c r="C1908">
        <v>1213025689</v>
      </c>
      <c r="D1908">
        <v>1272727177</v>
      </c>
      <c r="E1908">
        <v>1383989041</v>
      </c>
      <c r="F1908">
        <v>1386702745</v>
      </c>
      <c r="G1908" t="s">
        <v>113</v>
      </c>
      <c r="H1908" t="s">
        <v>57</v>
      </c>
      <c r="I1908" t="s">
        <v>116</v>
      </c>
      <c r="J1908" t="s">
        <v>959</v>
      </c>
      <c r="K1908" t="s">
        <v>153</v>
      </c>
      <c r="L1908" t="s">
        <v>933</v>
      </c>
      <c r="M1908" t="s">
        <v>934</v>
      </c>
      <c r="N1908" t="s">
        <v>935</v>
      </c>
      <c r="O1908" s="190" t="s">
        <v>57</v>
      </c>
      <c r="P1908" t="s">
        <v>59</v>
      </c>
      <c r="Q1908" t="s">
        <v>476</v>
      </c>
      <c r="R1908" s="185">
        <v>66313.860846153897</v>
      </c>
      <c r="S1908" s="185">
        <v>663138.60846153798</v>
      </c>
      <c r="T1908" s="186">
        <v>6</v>
      </c>
    </row>
    <row r="1909" spans="1:20" x14ac:dyDescent="0.25">
      <c r="A1909" s="198"/>
      <c r="B1909">
        <v>0</v>
      </c>
      <c r="C1909">
        <v>1213025689</v>
      </c>
      <c r="D1909">
        <v>1272727177</v>
      </c>
      <c r="E1909">
        <v>1383989041</v>
      </c>
      <c r="F1909">
        <v>1386702745</v>
      </c>
      <c r="G1909" t="s">
        <v>113</v>
      </c>
      <c r="H1909" t="s">
        <v>57</v>
      </c>
      <c r="I1909" t="s">
        <v>116</v>
      </c>
      <c r="J1909" t="s">
        <v>959</v>
      </c>
      <c r="K1909" t="s">
        <v>153</v>
      </c>
      <c r="L1909" t="s">
        <v>933</v>
      </c>
      <c r="M1909" t="s">
        <v>934</v>
      </c>
      <c r="N1909" t="s">
        <v>935</v>
      </c>
      <c r="O1909" s="190" t="s">
        <v>57</v>
      </c>
      <c r="P1909" t="s">
        <v>59</v>
      </c>
      <c r="Q1909" t="s">
        <v>466</v>
      </c>
      <c r="R1909" s="185">
        <v>100788.206423077</v>
      </c>
      <c r="S1909" s="185">
        <v>671921.37615384604</v>
      </c>
      <c r="T1909" s="186">
        <v>5</v>
      </c>
    </row>
    <row r="1910" spans="1:20" x14ac:dyDescent="0.25">
      <c r="A1910" s="198"/>
      <c r="B1910">
        <v>0</v>
      </c>
      <c r="C1910">
        <v>1213025689</v>
      </c>
      <c r="D1910">
        <v>1272727177</v>
      </c>
      <c r="E1910">
        <v>1383989041</v>
      </c>
      <c r="F1910">
        <v>1386702745</v>
      </c>
      <c r="G1910" t="s">
        <v>113</v>
      </c>
      <c r="H1910" t="s">
        <v>57</v>
      </c>
      <c r="I1910" t="s">
        <v>116</v>
      </c>
      <c r="J1910" t="s">
        <v>959</v>
      </c>
      <c r="K1910" t="s">
        <v>153</v>
      </c>
      <c r="L1910" t="s">
        <v>933</v>
      </c>
      <c r="M1910" t="s">
        <v>934</v>
      </c>
      <c r="N1910" t="s">
        <v>935</v>
      </c>
      <c r="O1910" s="190" t="s">
        <v>57</v>
      </c>
      <c r="P1910" t="s">
        <v>59</v>
      </c>
      <c r="Q1910" t="s">
        <v>468</v>
      </c>
      <c r="R1910" s="185">
        <v>44878.197692307796</v>
      </c>
      <c r="S1910" s="185">
        <v>179512.79076923101</v>
      </c>
      <c r="T1910" s="186">
        <v>1</v>
      </c>
    </row>
    <row r="1911" spans="1:20" x14ac:dyDescent="0.25">
      <c r="A1911" s="198"/>
      <c r="B1911">
        <v>0</v>
      </c>
      <c r="C1911">
        <v>1213025689</v>
      </c>
      <c r="D1911">
        <v>1272727177</v>
      </c>
      <c r="E1911">
        <v>1383989041</v>
      </c>
      <c r="F1911">
        <v>1386702745</v>
      </c>
      <c r="G1911" t="s">
        <v>113</v>
      </c>
      <c r="H1911" t="s">
        <v>57</v>
      </c>
      <c r="I1911" t="s">
        <v>116</v>
      </c>
      <c r="J1911" t="s">
        <v>959</v>
      </c>
      <c r="K1911" t="s">
        <v>153</v>
      </c>
      <c r="L1911" t="s">
        <v>933</v>
      </c>
      <c r="M1911" t="s">
        <v>934</v>
      </c>
      <c r="N1911" t="s">
        <v>935</v>
      </c>
      <c r="O1911" s="190" t="s">
        <v>57</v>
      </c>
      <c r="P1911" t="s">
        <v>82</v>
      </c>
      <c r="Q1911" t="s">
        <v>472</v>
      </c>
      <c r="R1911" s="185">
        <v>93005.5821</v>
      </c>
      <c r="S1911" s="185">
        <v>3100186.07</v>
      </c>
      <c r="T1911" s="186">
        <v>37</v>
      </c>
    </row>
    <row r="1912" spans="1:20" x14ac:dyDescent="0.25">
      <c r="A1912" s="198"/>
      <c r="B1912">
        <v>0</v>
      </c>
      <c r="C1912">
        <v>1213025689</v>
      </c>
      <c r="D1912">
        <v>1272727177</v>
      </c>
      <c r="E1912">
        <v>1383989041</v>
      </c>
      <c r="F1912">
        <v>1386702745</v>
      </c>
      <c r="G1912" t="s">
        <v>113</v>
      </c>
      <c r="H1912" t="s">
        <v>57</v>
      </c>
      <c r="I1912" t="s">
        <v>116</v>
      </c>
      <c r="J1912" t="s">
        <v>959</v>
      </c>
      <c r="K1912" t="s">
        <v>153</v>
      </c>
      <c r="L1912" t="s">
        <v>933</v>
      </c>
      <c r="M1912" t="s">
        <v>934</v>
      </c>
      <c r="N1912" t="s">
        <v>935</v>
      </c>
      <c r="O1912" s="190" t="s">
        <v>57</v>
      </c>
      <c r="P1912" t="s">
        <v>82</v>
      </c>
      <c r="Q1912" t="s">
        <v>471</v>
      </c>
      <c r="R1912" s="185">
        <v>27215.1421538461</v>
      </c>
      <c r="S1912" s="185">
        <v>340189.27692307701</v>
      </c>
      <c r="T1912" s="186">
        <v>6</v>
      </c>
    </row>
    <row r="1913" spans="1:20" x14ac:dyDescent="0.25">
      <c r="A1913" s="198"/>
      <c r="B1913">
        <v>0</v>
      </c>
      <c r="C1913">
        <v>1213025689</v>
      </c>
      <c r="D1913">
        <v>1272727177</v>
      </c>
      <c r="E1913">
        <v>1383989041</v>
      </c>
      <c r="F1913">
        <v>1386702745</v>
      </c>
      <c r="G1913" t="s">
        <v>113</v>
      </c>
      <c r="H1913" t="s">
        <v>57</v>
      </c>
      <c r="I1913" t="s">
        <v>116</v>
      </c>
      <c r="J1913" t="s">
        <v>959</v>
      </c>
      <c r="K1913" t="s">
        <v>153</v>
      </c>
      <c r="L1913" t="s">
        <v>933</v>
      </c>
      <c r="M1913" t="s">
        <v>934</v>
      </c>
      <c r="N1913" t="s">
        <v>935</v>
      </c>
      <c r="O1913" s="190" t="s">
        <v>57</v>
      </c>
      <c r="P1913" t="s">
        <v>82</v>
      </c>
      <c r="Q1913" t="s">
        <v>475</v>
      </c>
      <c r="R1913" s="185">
        <v>7302.7203923076904</v>
      </c>
      <c r="S1913" s="185">
        <v>81141.337692307701</v>
      </c>
      <c r="T1913" s="186">
        <v>1</v>
      </c>
    </row>
    <row r="1914" spans="1:20" x14ac:dyDescent="0.25">
      <c r="A1914" s="198"/>
      <c r="B1914">
        <v>0</v>
      </c>
      <c r="C1914">
        <v>1213025689</v>
      </c>
      <c r="D1914">
        <v>1272727177</v>
      </c>
      <c r="E1914">
        <v>1383989041</v>
      </c>
      <c r="F1914">
        <v>1386702745</v>
      </c>
      <c r="G1914" t="s">
        <v>113</v>
      </c>
      <c r="H1914" t="s">
        <v>57</v>
      </c>
      <c r="I1914" t="s">
        <v>116</v>
      </c>
      <c r="J1914" t="s">
        <v>959</v>
      </c>
      <c r="K1914" t="s">
        <v>153</v>
      </c>
      <c r="L1914" t="s">
        <v>933</v>
      </c>
      <c r="M1914" t="s">
        <v>934</v>
      </c>
      <c r="N1914" t="s">
        <v>935</v>
      </c>
      <c r="O1914" s="190" t="s">
        <v>57</v>
      </c>
      <c r="P1914" t="s">
        <v>82</v>
      </c>
      <c r="Q1914" t="s">
        <v>465</v>
      </c>
      <c r="R1914" s="185">
        <v>32117.831692307602</v>
      </c>
      <c r="S1914" s="185">
        <v>321178.31692307699</v>
      </c>
      <c r="T1914" s="186">
        <v>3</v>
      </c>
    </row>
    <row r="1915" spans="1:20" x14ac:dyDescent="0.25">
      <c r="A1915" s="198"/>
      <c r="B1915">
        <v>0</v>
      </c>
      <c r="C1915">
        <v>1213025689</v>
      </c>
      <c r="D1915">
        <v>1272727177</v>
      </c>
      <c r="E1915">
        <v>1383989041</v>
      </c>
      <c r="F1915">
        <v>1386702745</v>
      </c>
      <c r="G1915" t="s">
        <v>113</v>
      </c>
      <c r="H1915" t="s">
        <v>57</v>
      </c>
      <c r="I1915" t="s">
        <v>116</v>
      </c>
      <c r="J1915" t="s">
        <v>959</v>
      </c>
      <c r="K1915" t="s">
        <v>153</v>
      </c>
      <c r="L1915" t="s">
        <v>933</v>
      </c>
      <c r="M1915" t="s">
        <v>934</v>
      </c>
      <c r="N1915" t="s">
        <v>935</v>
      </c>
      <c r="O1915" s="190" t="s">
        <v>57</v>
      </c>
      <c r="P1915" t="s">
        <v>82</v>
      </c>
      <c r="Q1915" t="s">
        <v>476</v>
      </c>
      <c r="R1915" s="185">
        <v>32604.181615384601</v>
      </c>
      <c r="S1915" s="185">
        <v>326041.81615384598</v>
      </c>
      <c r="T1915" s="186">
        <v>3</v>
      </c>
    </row>
    <row r="1916" spans="1:20" x14ac:dyDescent="0.25">
      <c r="A1916" s="198"/>
      <c r="B1916">
        <v>0</v>
      </c>
      <c r="C1916">
        <v>1652645737</v>
      </c>
      <c r="D1916">
        <v>1652681919</v>
      </c>
      <c r="E1916">
        <v>1652681919</v>
      </c>
      <c r="F1916">
        <v>1652681919</v>
      </c>
      <c r="G1916" t="s">
        <v>19</v>
      </c>
      <c r="H1916" t="s">
        <v>268</v>
      </c>
      <c r="I1916" t="s">
        <v>105</v>
      </c>
      <c r="J1916" t="s">
        <v>812</v>
      </c>
      <c r="K1916"/>
      <c r="L1916"/>
      <c r="M1916"/>
      <c r="N1916"/>
      <c r="O1916" s="81" t="s">
        <v>520</v>
      </c>
      <c r="P1916" t="s">
        <v>59</v>
      </c>
      <c r="Q1916" t="s">
        <v>475</v>
      </c>
      <c r="R1916" s="185">
        <v>6714.7873615384697</v>
      </c>
      <c r="S1916" s="185">
        <v>74608.748461538504</v>
      </c>
      <c r="T1916" s="186">
        <v>1</v>
      </c>
    </row>
    <row r="1917" spans="1:20" x14ac:dyDescent="0.25">
      <c r="A1917" s="198"/>
      <c r="B1917">
        <v>0</v>
      </c>
      <c r="C1917">
        <v>1652645737</v>
      </c>
      <c r="D1917">
        <v>1652681919</v>
      </c>
      <c r="E1917">
        <v>1652681919</v>
      </c>
      <c r="F1917">
        <v>1652681919</v>
      </c>
      <c r="G1917" t="s">
        <v>19</v>
      </c>
      <c r="H1917" t="s">
        <v>268</v>
      </c>
      <c r="I1917" t="s">
        <v>105</v>
      </c>
      <c r="J1917" t="s">
        <v>812</v>
      </c>
      <c r="K1917"/>
      <c r="L1917"/>
      <c r="M1917"/>
      <c r="N1917"/>
      <c r="O1917" s="81" t="s">
        <v>520</v>
      </c>
      <c r="P1917" t="s">
        <v>59</v>
      </c>
      <c r="Q1917" t="s">
        <v>465</v>
      </c>
      <c r="R1917" s="185">
        <v>8380.7169230769196</v>
      </c>
      <c r="S1917" s="185">
        <v>83807.169230769199</v>
      </c>
      <c r="T1917" s="186">
        <v>1</v>
      </c>
    </row>
    <row r="1918" spans="1:20" x14ac:dyDescent="0.25">
      <c r="A1918" s="198"/>
      <c r="B1918">
        <v>0</v>
      </c>
      <c r="C1918">
        <v>1652645737</v>
      </c>
      <c r="D1918">
        <v>1652681919</v>
      </c>
      <c r="E1918">
        <v>1652681919</v>
      </c>
      <c r="F1918">
        <v>1652681919</v>
      </c>
      <c r="G1918" t="s">
        <v>19</v>
      </c>
      <c r="H1918" t="s">
        <v>268</v>
      </c>
      <c r="I1918" t="s">
        <v>105</v>
      </c>
      <c r="J1918" t="s">
        <v>812</v>
      </c>
      <c r="K1918"/>
      <c r="L1918"/>
      <c r="M1918"/>
      <c r="N1918"/>
      <c r="O1918" s="81" t="s">
        <v>520</v>
      </c>
      <c r="P1918" t="s">
        <v>59</v>
      </c>
      <c r="Q1918" t="s">
        <v>476</v>
      </c>
      <c r="R1918" s="185">
        <v>11668.965076923099</v>
      </c>
      <c r="S1918" s="185">
        <v>116689.650769231</v>
      </c>
      <c r="T1918" s="186">
        <v>1</v>
      </c>
    </row>
    <row r="1919" spans="1:20" x14ac:dyDescent="0.25">
      <c r="A1919" s="198"/>
      <c r="B1919">
        <v>0</v>
      </c>
      <c r="C1919">
        <v>1652645737</v>
      </c>
      <c r="D1919">
        <v>1652681919</v>
      </c>
      <c r="E1919">
        <v>1652681919</v>
      </c>
      <c r="F1919">
        <v>1652681919</v>
      </c>
      <c r="G1919" t="s">
        <v>19</v>
      </c>
      <c r="H1919" t="s">
        <v>268</v>
      </c>
      <c r="I1919" t="s">
        <v>105</v>
      </c>
      <c r="J1919" t="s">
        <v>812</v>
      </c>
      <c r="K1919"/>
      <c r="L1919"/>
      <c r="M1919"/>
      <c r="N1919"/>
      <c r="O1919" s="81" t="s">
        <v>520</v>
      </c>
      <c r="P1919" t="s">
        <v>59</v>
      </c>
      <c r="Q1919" t="s">
        <v>466</v>
      </c>
      <c r="R1919" s="185">
        <v>16557.025384615401</v>
      </c>
      <c r="S1919" s="185">
        <v>110380.169230769</v>
      </c>
      <c r="T1919" s="186">
        <v>1</v>
      </c>
    </row>
    <row r="1920" spans="1:20" x14ac:dyDescent="0.25">
      <c r="A1920" s="198"/>
      <c r="B1920">
        <v>0</v>
      </c>
      <c r="C1920">
        <v>1652645737</v>
      </c>
      <c r="D1920">
        <v>1652681919</v>
      </c>
      <c r="E1920">
        <v>1652681919</v>
      </c>
      <c r="F1920">
        <v>1652681919</v>
      </c>
      <c r="G1920" t="s">
        <v>19</v>
      </c>
      <c r="H1920" t="s">
        <v>268</v>
      </c>
      <c r="I1920" t="s">
        <v>105</v>
      </c>
      <c r="J1920" t="s">
        <v>812</v>
      </c>
      <c r="K1920"/>
      <c r="L1920"/>
      <c r="M1920"/>
      <c r="N1920"/>
      <c r="O1920" s="81" t="s">
        <v>520</v>
      </c>
      <c r="P1920" t="s">
        <v>59</v>
      </c>
      <c r="Q1920" t="s">
        <v>478</v>
      </c>
      <c r="R1920" s="185">
        <v>155975.46507692299</v>
      </c>
      <c r="S1920" s="185">
        <v>519918.21692307701</v>
      </c>
      <c r="T1920" s="186">
        <v>2</v>
      </c>
    </row>
    <row r="1921" spans="1:20" x14ac:dyDescent="0.25">
      <c r="A1921" s="198"/>
      <c r="B1921">
        <v>0</v>
      </c>
      <c r="C1921">
        <v>1652645737</v>
      </c>
      <c r="D1921">
        <v>1652681919</v>
      </c>
      <c r="E1921">
        <v>1652681919</v>
      </c>
      <c r="F1921">
        <v>1652681919</v>
      </c>
      <c r="G1921" t="s">
        <v>19</v>
      </c>
      <c r="H1921" t="s">
        <v>268</v>
      </c>
      <c r="I1921" t="s">
        <v>105</v>
      </c>
      <c r="J1921" t="s">
        <v>812</v>
      </c>
      <c r="K1921"/>
      <c r="L1921"/>
      <c r="M1921"/>
      <c r="N1921"/>
      <c r="O1921" s="81" t="s">
        <v>520</v>
      </c>
      <c r="P1921" t="s">
        <v>59</v>
      </c>
      <c r="Q1921" t="s">
        <v>480</v>
      </c>
      <c r="R1921" s="185">
        <v>212365.35153846201</v>
      </c>
      <c r="S1921" s="185">
        <v>424730.70307692298</v>
      </c>
      <c r="T1921" s="186">
        <v>1</v>
      </c>
    </row>
    <row r="1922" spans="1:20" x14ac:dyDescent="0.25">
      <c r="A1922" s="198"/>
      <c r="B1922">
        <v>0</v>
      </c>
      <c r="C1922">
        <v>1652645737</v>
      </c>
      <c r="D1922">
        <v>1652754285</v>
      </c>
      <c r="E1922">
        <v>1652754285</v>
      </c>
      <c r="F1922">
        <v>1652754285</v>
      </c>
      <c r="G1922" t="s">
        <v>19</v>
      </c>
      <c r="H1922" t="s">
        <v>268</v>
      </c>
      <c r="I1922" t="s">
        <v>112</v>
      </c>
      <c r="J1922" t="s">
        <v>100</v>
      </c>
      <c r="K1922"/>
      <c r="L1922"/>
      <c r="M1922"/>
      <c r="N1922"/>
      <c r="O1922" s="81" t="s">
        <v>520</v>
      </c>
      <c r="P1922" t="s">
        <v>59</v>
      </c>
      <c r="Q1922" t="s">
        <v>473</v>
      </c>
      <c r="R1922" s="185">
        <v>2962.7723461538399</v>
      </c>
      <c r="S1922" s="185">
        <v>59255.446923076903</v>
      </c>
      <c r="T1922" s="186">
        <v>1</v>
      </c>
    </row>
    <row r="1923" spans="1:20" x14ac:dyDescent="0.25">
      <c r="A1923" s="198"/>
      <c r="B1923">
        <v>0</v>
      </c>
      <c r="C1923">
        <v>1652645737</v>
      </c>
      <c r="D1923">
        <v>1652754285</v>
      </c>
      <c r="E1923">
        <v>1652754285</v>
      </c>
      <c r="F1923">
        <v>1652754285</v>
      </c>
      <c r="G1923" t="s">
        <v>19</v>
      </c>
      <c r="H1923" t="s">
        <v>268</v>
      </c>
      <c r="I1923" t="s">
        <v>112</v>
      </c>
      <c r="J1923" t="s">
        <v>100</v>
      </c>
      <c r="K1923"/>
      <c r="L1923"/>
      <c r="M1923"/>
      <c r="N1923"/>
      <c r="O1923" s="81" t="s">
        <v>520</v>
      </c>
      <c r="P1923" t="s">
        <v>59</v>
      </c>
      <c r="Q1923" t="s">
        <v>474</v>
      </c>
      <c r="R1923" s="185">
        <v>8196.49735384616</v>
      </c>
      <c r="S1923" s="185">
        <v>136608.28923076901</v>
      </c>
      <c r="T1923" s="186">
        <v>3</v>
      </c>
    </row>
    <row r="1924" spans="1:20" x14ac:dyDescent="0.25">
      <c r="A1924" s="198"/>
      <c r="B1924">
        <v>0</v>
      </c>
      <c r="C1924">
        <v>1652645737</v>
      </c>
      <c r="D1924">
        <v>1652754285</v>
      </c>
      <c r="E1924">
        <v>1652754285</v>
      </c>
      <c r="F1924">
        <v>1652754285</v>
      </c>
      <c r="G1924" t="s">
        <v>19</v>
      </c>
      <c r="H1924" t="s">
        <v>268</v>
      </c>
      <c r="I1924" t="s">
        <v>112</v>
      </c>
      <c r="J1924" t="s">
        <v>100</v>
      </c>
      <c r="K1924"/>
      <c r="L1924"/>
      <c r="M1924"/>
      <c r="N1924"/>
      <c r="O1924" s="81" t="s">
        <v>520</v>
      </c>
      <c r="P1924" t="s">
        <v>59</v>
      </c>
      <c r="Q1924" t="s">
        <v>471</v>
      </c>
      <c r="R1924" s="185">
        <v>45751.770461538501</v>
      </c>
      <c r="S1924" s="185">
        <v>571897.13076923101</v>
      </c>
      <c r="T1924" s="186">
        <v>10</v>
      </c>
    </row>
    <row r="1925" spans="1:20" x14ac:dyDescent="0.25">
      <c r="A1925" s="198"/>
      <c r="B1925">
        <v>0</v>
      </c>
      <c r="C1925">
        <v>1652645737</v>
      </c>
      <c r="D1925">
        <v>1652754285</v>
      </c>
      <c r="E1925">
        <v>1652754285</v>
      </c>
      <c r="F1925">
        <v>1652754285</v>
      </c>
      <c r="G1925" t="s">
        <v>19</v>
      </c>
      <c r="H1925" t="s">
        <v>268</v>
      </c>
      <c r="I1925" t="s">
        <v>112</v>
      </c>
      <c r="J1925" t="s">
        <v>100</v>
      </c>
      <c r="K1925"/>
      <c r="L1925"/>
      <c r="M1925"/>
      <c r="N1925"/>
      <c r="O1925" s="81" t="s">
        <v>520</v>
      </c>
      <c r="P1925" t="s">
        <v>59</v>
      </c>
      <c r="Q1925" t="s">
        <v>475</v>
      </c>
      <c r="R1925" s="185">
        <v>1912.5004153846101</v>
      </c>
      <c r="S1925" s="185">
        <v>21250.004615384601</v>
      </c>
      <c r="T1925" s="186">
        <v>1</v>
      </c>
    </row>
    <row r="1926" spans="1:20" x14ac:dyDescent="0.25">
      <c r="A1926" s="198"/>
      <c r="B1926">
        <v>0</v>
      </c>
      <c r="C1926">
        <v>1652645737</v>
      </c>
      <c r="D1926">
        <v>1652754285</v>
      </c>
      <c r="E1926">
        <v>1652754285</v>
      </c>
      <c r="F1926">
        <v>1652754285</v>
      </c>
      <c r="G1926" t="s">
        <v>19</v>
      </c>
      <c r="H1926" t="s">
        <v>268</v>
      </c>
      <c r="I1926" t="s">
        <v>112</v>
      </c>
      <c r="J1926" t="s">
        <v>100</v>
      </c>
      <c r="K1926"/>
      <c r="L1926"/>
      <c r="M1926"/>
      <c r="N1926"/>
      <c r="O1926" s="81" t="s">
        <v>520</v>
      </c>
      <c r="P1926" t="s">
        <v>59</v>
      </c>
      <c r="Q1926" t="s">
        <v>465</v>
      </c>
      <c r="R1926" s="185">
        <v>83064.390538461594</v>
      </c>
      <c r="S1926" s="185">
        <v>830643.90538461495</v>
      </c>
      <c r="T1926" s="186">
        <v>12</v>
      </c>
    </row>
    <row r="1927" spans="1:20" x14ac:dyDescent="0.25">
      <c r="A1927" s="198"/>
      <c r="B1927">
        <v>0</v>
      </c>
      <c r="C1927">
        <v>1652645737</v>
      </c>
      <c r="D1927">
        <v>1652754285</v>
      </c>
      <c r="E1927">
        <v>1652754285</v>
      </c>
      <c r="F1927">
        <v>1652754285</v>
      </c>
      <c r="G1927" t="s">
        <v>19</v>
      </c>
      <c r="H1927" t="s">
        <v>268</v>
      </c>
      <c r="I1927" t="s">
        <v>112</v>
      </c>
      <c r="J1927" t="s">
        <v>100</v>
      </c>
      <c r="K1927"/>
      <c r="L1927"/>
      <c r="M1927"/>
      <c r="N1927"/>
      <c r="O1927" s="81" t="s">
        <v>520</v>
      </c>
      <c r="P1927" t="s">
        <v>59</v>
      </c>
      <c r="Q1927" t="s">
        <v>476</v>
      </c>
      <c r="R1927" s="185">
        <v>17496.881230769199</v>
      </c>
      <c r="S1927" s="185">
        <v>174968.81230769199</v>
      </c>
      <c r="T1927" s="186">
        <v>2</v>
      </c>
    </row>
    <row r="1928" spans="1:20" x14ac:dyDescent="0.25">
      <c r="A1928" s="198"/>
      <c r="B1928">
        <v>0</v>
      </c>
      <c r="C1928">
        <v>1652645737</v>
      </c>
      <c r="D1928">
        <v>1652754285</v>
      </c>
      <c r="E1928">
        <v>1652754285</v>
      </c>
      <c r="F1928">
        <v>1652754285</v>
      </c>
      <c r="G1928" t="s">
        <v>19</v>
      </c>
      <c r="H1928" t="s">
        <v>268</v>
      </c>
      <c r="I1928" t="s">
        <v>112</v>
      </c>
      <c r="J1928" t="s">
        <v>100</v>
      </c>
      <c r="K1928"/>
      <c r="L1928"/>
      <c r="M1928"/>
      <c r="N1928"/>
      <c r="O1928" s="81" t="s">
        <v>520</v>
      </c>
      <c r="P1928" t="s">
        <v>59</v>
      </c>
      <c r="Q1928" t="s">
        <v>467</v>
      </c>
      <c r="R1928" s="185">
        <v>52904.545076923001</v>
      </c>
      <c r="S1928" s="185">
        <v>264522.72538461501</v>
      </c>
      <c r="T1928" s="186">
        <v>2</v>
      </c>
    </row>
    <row r="1929" spans="1:20" x14ac:dyDescent="0.25">
      <c r="A1929" s="198"/>
      <c r="B1929">
        <v>0</v>
      </c>
      <c r="C1929">
        <v>1652645737</v>
      </c>
      <c r="D1929">
        <v>1652754285</v>
      </c>
      <c r="E1929">
        <v>1652754285</v>
      </c>
      <c r="F1929">
        <v>1652754285</v>
      </c>
      <c r="G1929" t="s">
        <v>19</v>
      </c>
      <c r="H1929" t="s">
        <v>268</v>
      </c>
      <c r="I1929" t="s">
        <v>112</v>
      </c>
      <c r="J1929" t="s">
        <v>100</v>
      </c>
      <c r="K1929"/>
      <c r="L1929"/>
      <c r="M1929"/>
      <c r="N1929"/>
      <c r="O1929" s="81" t="s">
        <v>520</v>
      </c>
      <c r="P1929" t="s">
        <v>59</v>
      </c>
      <c r="Q1929" t="s">
        <v>468</v>
      </c>
      <c r="R1929" s="185">
        <v>44523.271346153801</v>
      </c>
      <c r="S1929" s="185">
        <v>178093.085384615</v>
      </c>
      <c r="T1929" s="186">
        <v>1</v>
      </c>
    </row>
    <row r="1930" spans="1:20" x14ac:dyDescent="0.25">
      <c r="A1930" s="198"/>
      <c r="B1930">
        <v>0</v>
      </c>
      <c r="C1930">
        <v>1652645737</v>
      </c>
      <c r="D1930">
        <v>1652754285</v>
      </c>
      <c r="E1930">
        <v>1652754285</v>
      </c>
      <c r="F1930">
        <v>1652754285</v>
      </c>
      <c r="G1930" t="s">
        <v>19</v>
      </c>
      <c r="H1930" t="s">
        <v>268</v>
      </c>
      <c r="I1930" t="s">
        <v>112</v>
      </c>
      <c r="J1930" t="s">
        <v>100</v>
      </c>
      <c r="K1930"/>
      <c r="L1930"/>
      <c r="M1930"/>
      <c r="N1930"/>
      <c r="O1930" s="81" t="s">
        <v>520</v>
      </c>
      <c r="P1930" t="s">
        <v>59</v>
      </c>
      <c r="Q1930" t="s">
        <v>478</v>
      </c>
      <c r="R1930" s="185">
        <v>46310.778461538597</v>
      </c>
      <c r="S1930" s="185">
        <v>154369.26153846199</v>
      </c>
      <c r="T1930" s="186">
        <v>1</v>
      </c>
    </row>
    <row r="1931" spans="1:20" x14ac:dyDescent="0.25">
      <c r="A1931" s="198"/>
      <c r="B1931">
        <v>0</v>
      </c>
      <c r="C1931">
        <v>1652645737</v>
      </c>
      <c r="D1931">
        <v>1652754285</v>
      </c>
      <c r="E1931">
        <v>1652754285</v>
      </c>
      <c r="F1931">
        <v>1652754285</v>
      </c>
      <c r="G1931" t="s">
        <v>19</v>
      </c>
      <c r="H1931" t="s">
        <v>268</v>
      </c>
      <c r="I1931" t="s">
        <v>112</v>
      </c>
      <c r="J1931" t="s">
        <v>100</v>
      </c>
      <c r="K1931"/>
      <c r="L1931"/>
      <c r="M1931"/>
      <c r="N1931"/>
      <c r="O1931" s="81" t="s">
        <v>520</v>
      </c>
      <c r="P1931" t="s">
        <v>59</v>
      </c>
      <c r="Q1931" t="s">
        <v>480</v>
      </c>
      <c r="R1931" s="185">
        <v>180148.99384615399</v>
      </c>
      <c r="S1931" s="185">
        <v>360297.98769230797</v>
      </c>
      <c r="T1931" s="186">
        <v>1</v>
      </c>
    </row>
    <row r="1932" spans="1:20" x14ac:dyDescent="0.25">
      <c r="A1932" s="198"/>
      <c r="B1932">
        <v>0</v>
      </c>
      <c r="C1932">
        <v>1652645737</v>
      </c>
      <c r="D1932">
        <v>1652754285</v>
      </c>
      <c r="E1932">
        <v>1652772376</v>
      </c>
      <c r="F1932">
        <v>1652772376</v>
      </c>
      <c r="G1932" t="s">
        <v>19</v>
      </c>
      <c r="H1932" t="s">
        <v>268</v>
      </c>
      <c r="I1932" t="s">
        <v>112</v>
      </c>
      <c r="J1932" t="s">
        <v>100</v>
      </c>
      <c r="K1932" t="s">
        <v>665</v>
      </c>
      <c r="L1932" t="s">
        <v>666</v>
      </c>
      <c r="M1932"/>
      <c r="N1932"/>
      <c r="O1932" s="81" t="s">
        <v>520</v>
      </c>
      <c r="P1932" t="s">
        <v>59</v>
      </c>
      <c r="Q1932" t="s">
        <v>471</v>
      </c>
      <c r="R1932" s="185">
        <v>16201.9344615385</v>
      </c>
      <c r="S1932" s="185">
        <v>202524.180769231</v>
      </c>
      <c r="T1932" s="186">
        <v>3</v>
      </c>
    </row>
    <row r="1933" spans="1:20" x14ac:dyDescent="0.25">
      <c r="A1933" s="198"/>
      <c r="B1933">
        <v>0</v>
      </c>
      <c r="C1933">
        <v>1652645737</v>
      </c>
      <c r="D1933">
        <v>1652754285</v>
      </c>
      <c r="E1933">
        <v>1652772376</v>
      </c>
      <c r="F1933">
        <v>1652772376</v>
      </c>
      <c r="G1933" t="s">
        <v>19</v>
      </c>
      <c r="H1933" t="s">
        <v>268</v>
      </c>
      <c r="I1933" t="s">
        <v>112</v>
      </c>
      <c r="J1933" t="s">
        <v>100</v>
      </c>
      <c r="K1933" t="s">
        <v>665</v>
      </c>
      <c r="L1933" t="s">
        <v>666</v>
      </c>
      <c r="M1933"/>
      <c r="N1933"/>
      <c r="O1933" s="81" t="s">
        <v>520</v>
      </c>
      <c r="P1933" t="s">
        <v>59</v>
      </c>
      <c r="Q1933" t="s">
        <v>475</v>
      </c>
      <c r="R1933" s="185">
        <v>20254.304146153801</v>
      </c>
      <c r="S1933" s="185">
        <v>225047.823846154</v>
      </c>
      <c r="T1933" s="186">
        <v>3</v>
      </c>
    </row>
    <row r="1934" spans="1:20" x14ac:dyDescent="0.25">
      <c r="A1934" s="198"/>
      <c r="B1934">
        <v>0</v>
      </c>
      <c r="C1934">
        <v>1652645737</v>
      </c>
      <c r="D1934">
        <v>1652754285</v>
      </c>
      <c r="E1934">
        <v>1652772376</v>
      </c>
      <c r="F1934">
        <v>1652772376</v>
      </c>
      <c r="G1934" t="s">
        <v>19</v>
      </c>
      <c r="H1934" t="s">
        <v>268</v>
      </c>
      <c r="I1934" t="s">
        <v>112</v>
      </c>
      <c r="J1934" t="s">
        <v>100</v>
      </c>
      <c r="K1934" t="s">
        <v>665</v>
      </c>
      <c r="L1934" t="s">
        <v>666</v>
      </c>
      <c r="M1934"/>
      <c r="N1934"/>
      <c r="O1934" s="81" t="s">
        <v>520</v>
      </c>
      <c r="P1934" t="s">
        <v>59</v>
      </c>
      <c r="Q1934" t="s">
        <v>465</v>
      </c>
      <c r="R1934" s="185">
        <v>50846.425769230802</v>
      </c>
      <c r="S1934" s="185">
        <v>508464.25769230799</v>
      </c>
      <c r="T1934" s="186">
        <v>5</v>
      </c>
    </row>
    <row r="1935" spans="1:20" x14ac:dyDescent="0.25">
      <c r="A1935" s="198"/>
      <c r="B1935">
        <v>0</v>
      </c>
      <c r="C1935">
        <v>1652645737</v>
      </c>
      <c r="D1935">
        <v>1652754285</v>
      </c>
      <c r="E1935">
        <v>1652772376</v>
      </c>
      <c r="F1935">
        <v>1652772376</v>
      </c>
      <c r="G1935" t="s">
        <v>19</v>
      </c>
      <c r="H1935" t="s">
        <v>268</v>
      </c>
      <c r="I1935" t="s">
        <v>112</v>
      </c>
      <c r="J1935" t="s">
        <v>100</v>
      </c>
      <c r="K1935" t="s">
        <v>665</v>
      </c>
      <c r="L1935" t="s">
        <v>666</v>
      </c>
      <c r="M1935"/>
      <c r="N1935"/>
      <c r="O1935" s="81" t="s">
        <v>520</v>
      </c>
      <c r="P1935" t="s">
        <v>59</v>
      </c>
      <c r="Q1935" t="s">
        <v>476</v>
      </c>
      <c r="R1935" s="185">
        <v>30781.996461538401</v>
      </c>
      <c r="S1935" s="185">
        <v>307819.96461538499</v>
      </c>
      <c r="T1935" s="186">
        <v>3</v>
      </c>
    </row>
    <row r="1936" spans="1:20" x14ac:dyDescent="0.25">
      <c r="A1936" s="198"/>
      <c r="B1936">
        <v>0</v>
      </c>
      <c r="C1936">
        <v>1652645737</v>
      </c>
      <c r="D1936">
        <v>1652754285</v>
      </c>
      <c r="E1936">
        <v>1652772376</v>
      </c>
      <c r="F1936">
        <v>1652772376</v>
      </c>
      <c r="G1936" t="s">
        <v>19</v>
      </c>
      <c r="H1936" t="s">
        <v>268</v>
      </c>
      <c r="I1936" t="s">
        <v>112</v>
      </c>
      <c r="J1936" t="s">
        <v>100</v>
      </c>
      <c r="K1936" t="s">
        <v>665</v>
      </c>
      <c r="L1936" t="s">
        <v>666</v>
      </c>
      <c r="M1936"/>
      <c r="N1936"/>
      <c r="O1936" s="81" t="s">
        <v>520</v>
      </c>
      <c r="P1936" t="s">
        <v>59</v>
      </c>
      <c r="Q1936" t="s">
        <v>466</v>
      </c>
      <c r="R1936" s="185">
        <v>36196.6436538462</v>
      </c>
      <c r="S1936" s="185">
        <v>241310.957692308</v>
      </c>
      <c r="T1936" s="186">
        <v>2</v>
      </c>
    </row>
    <row r="1937" spans="1:20" x14ac:dyDescent="0.25">
      <c r="A1937" s="198"/>
      <c r="B1937">
        <v>0</v>
      </c>
      <c r="C1937">
        <v>1652645737</v>
      </c>
      <c r="D1937">
        <v>1652754285</v>
      </c>
      <c r="E1937">
        <v>1652772376</v>
      </c>
      <c r="F1937">
        <v>1652772376</v>
      </c>
      <c r="G1937" t="s">
        <v>19</v>
      </c>
      <c r="H1937" t="s">
        <v>268</v>
      </c>
      <c r="I1937" t="s">
        <v>112</v>
      </c>
      <c r="J1937" t="s">
        <v>100</v>
      </c>
      <c r="K1937" t="s">
        <v>665</v>
      </c>
      <c r="L1937" t="s">
        <v>666</v>
      </c>
      <c r="M1937"/>
      <c r="N1937"/>
      <c r="O1937" s="81" t="s">
        <v>520</v>
      </c>
      <c r="P1937" t="s">
        <v>59</v>
      </c>
      <c r="Q1937" t="s">
        <v>467</v>
      </c>
      <c r="R1937" s="185">
        <v>119479.30923076899</v>
      </c>
      <c r="S1937" s="185">
        <v>597396.54615384596</v>
      </c>
      <c r="T1937" s="186">
        <v>4</v>
      </c>
    </row>
    <row r="1938" spans="1:20" x14ac:dyDescent="0.25">
      <c r="A1938" s="198"/>
      <c r="B1938">
        <v>0</v>
      </c>
      <c r="C1938">
        <v>1652645737</v>
      </c>
      <c r="D1938">
        <v>1652754285</v>
      </c>
      <c r="E1938">
        <v>1652772376</v>
      </c>
      <c r="F1938">
        <v>1652772376</v>
      </c>
      <c r="G1938" t="s">
        <v>19</v>
      </c>
      <c r="H1938" t="s">
        <v>268</v>
      </c>
      <c r="I1938" t="s">
        <v>112</v>
      </c>
      <c r="J1938" t="s">
        <v>100</v>
      </c>
      <c r="K1938" t="s">
        <v>665</v>
      </c>
      <c r="L1938" t="s">
        <v>666</v>
      </c>
      <c r="M1938"/>
      <c r="N1938"/>
      <c r="O1938" s="81" t="s">
        <v>520</v>
      </c>
      <c r="P1938" t="s">
        <v>59</v>
      </c>
      <c r="Q1938" t="s">
        <v>468</v>
      </c>
      <c r="R1938" s="185">
        <v>48452.137307692203</v>
      </c>
      <c r="S1938" s="185">
        <v>193808.54923076899</v>
      </c>
      <c r="T1938" s="186">
        <v>1</v>
      </c>
    </row>
    <row r="1939" spans="1:20" x14ac:dyDescent="0.25">
      <c r="A1939" s="198"/>
      <c r="B1939">
        <v>0</v>
      </c>
      <c r="C1939">
        <v>1652645737</v>
      </c>
      <c r="D1939">
        <v>1652754285</v>
      </c>
      <c r="E1939">
        <v>1652772376</v>
      </c>
      <c r="F1939">
        <v>1652772376</v>
      </c>
      <c r="G1939" t="s">
        <v>19</v>
      </c>
      <c r="H1939" t="s">
        <v>268</v>
      </c>
      <c r="I1939" t="s">
        <v>112</v>
      </c>
      <c r="J1939" t="s">
        <v>100</v>
      </c>
      <c r="K1939" t="s">
        <v>665</v>
      </c>
      <c r="L1939" t="s">
        <v>666</v>
      </c>
      <c r="M1939"/>
      <c r="N1939"/>
      <c r="O1939" s="81" t="s">
        <v>520</v>
      </c>
      <c r="P1939" t="s">
        <v>62</v>
      </c>
      <c r="Q1939" t="s">
        <v>476</v>
      </c>
      <c r="R1939" s="185">
        <v>11059.462692307699</v>
      </c>
      <c r="S1939" s="185">
        <v>110594.626923077</v>
      </c>
      <c r="T1939" s="186">
        <v>1</v>
      </c>
    </row>
    <row r="1940" spans="1:20" x14ac:dyDescent="0.25">
      <c r="A1940" s="198"/>
      <c r="B1940">
        <v>0</v>
      </c>
      <c r="C1940">
        <v>1652645737</v>
      </c>
      <c r="D1940">
        <v>1652754285</v>
      </c>
      <c r="E1940">
        <v>1652772376</v>
      </c>
      <c r="F1940">
        <v>1652790467</v>
      </c>
      <c r="G1940" t="s">
        <v>19</v>
      </c>
      <c r="H1940" t="s">
        <v>268</v>
      </c>
      <c r="I1940" t="s">
        <v>112</v>
      </c>
      <c r="J1940" t="s">
        <v>100</v>
      </c>
      <c r="K1940" t="s">
        <v>665</v>
      </c>
      <c r="L1940" t="s">
        <v>666</v>
      </c>
      <c r="M1940" t="s">
        <v>667</v>
      </c>
      <c r="N1940" t="s">
        <v>668</v>
      </c>
      <c r="O1940" s="81" t="s">
        <v>520</v>
      </c>
      <c r="P1940" t="s">
        <v>59</v>
      </c>
      <c r="Q1940" t="s">
        <v>473</v>
      </c>
      <c r="R1940" s="185">
        <v>2356.0516153846202</v>
      </c>
      <c r="S1940" s="185">
        <v>47121.032307692301</v>
      </c>
      <c r="T1940" s="186">
        <v>1</v>
      </c>
    </row>
    <row r="1941" spans="1:20" x14ac:dyDescent="0.25">
      <c r="A1941" s="198"/>
      <c r="B1941">
        <v>0</v>
      </c>
      <c r="C1941">
        <v>1652645737</v>
      </c>
      <c r="D1941">
        <v>1652754285</v>
      </c>
      <c r="E1941">
        <v>1652772376</v>
      </c>
      <c r="F1941">
        <v>1652790467</v>
      </c>
      <c r="G1941" t="s">
        <v>19</v>
      </c>
      <c r="H1941" t="s">
        <v>268</v>
      </c>
      <c r="I1941" t="s">
        <v>112</v>
      </c>
      <c r="J1941" t="s">
        <v>100</v>
      </c>
      <c r="K1941" t="s">
        <v>665</v>
      </c>
      <c r="L1941" t="s">
        <v>666</v>
      </c>
      <c r="M1941" t="s">
        <v>667</v>
      </c>
      <c r="N1941" t="s">
        <v>668</v>
      </c>
      <c r="O1941" s="81" t="s">
        <v>520</v>
      </c>
      <c r="P1941" t="s">
        <v>59</v>
      </c>
      <c r="Q1941" t="s">
        <v>475</v>
      </c>
      <c r="R1941" s="185">
        <v>8820.3811153846109</v>
      </c>
      <c r="S1941" s="185">
        <v>98004.234615384601</v>
      </c>
      <c r="T1941" s="186">
        <v>1</v>
      </c>
    </row>
    <row r="1942" spans="1:20" x14ac:dyDescent="0.25">
      <c r="A1942" s="198"/>
      <c r="B1942">
        <v>0</v>
      </c>
      <c r="C1942">
        <v>1652645737</v>
      </c>
      <c r="D1942">
        <v>1652754285</v>
      </c>
      <c r="E1942">
        <v>1652772376</v>
      </c>
      <c r="F1942">
        <v>1652790467</v>
      </c>
      <c r="G1942" t="s">
        <v>19</v>
      </c>
      <c r="H1942" t="s">
        <v>268</v>
      </c>
      <c r="I1942" t="s">
        <v>112</v>
      </c>
      <c r="J1942" t="s">
        <v>100</v>
      </c>
      <c r="K1942" t="s">
        <v>665</v>
      </c>
      <c r="L1942" t="s">
        <v>666</v>
      </c>
      <c r="M1942" t="s">
        <v>667</v>
      </c>
      <c r="N1942" t="s">
        <v>668</v>
      </c>
      <c r="O1942" s="81" t="s">
        <v>520</v>
      </c>
      <c r="P1942" t="s">
        <v>59</v>
      </c>
      <c r="Q1942" t="s">
        <v>465</v>
      </c>
      <c r="R1942" s="185">
        <v>50530.003307692299</v>
      </c>
      <c r="S1942" s="185">
        <v>505300.03307692299</v>
      </c>
      <c r="T1942" s="186">
        <v>5</v>
      </c>
    </row>
    <row r="1943" spans="1:20" x14ac:dyDescent="0.25">
      <c r="A1943" s="198"/>
      <c r="B1943">
        <v>0</v>
      </c>
      <c r="C1943">
        <v>1652645737</v>
      </c>
      <c r="D1943">
        <v>1652754285</v>
      </c>
      <c r="E1943">
        <v>1652772376</v>
      </c>
      <c r="F1943">
        <v>1652790467</v>
      </c>
      <c r="G1943" t="s">
        <v>19</v>
      </c>
      <c r="H1943" t="s">
        <v>268</v>
      </c>
      <c r="I1943" t="s">
        <v>112</v>
      </c>
      <c r="J1943" t="s">
        <v>100</v>
      </c>
      <c r="K1943" t="s">
        <v>665</v>
      </c>
      <c r="L1943" t="s">
        <v>666</v>
      </c>
      <c r="M1943" t="s">
        <v>667</v>
      </c>
      <c r="N1943" t="s">
        <v>668</v>
      </c>
      <c r="O1943" s="81" t="s">
        <v>520</v>
      </c>
      <c r="P1943" t="s">
        <v>59</v>
      </c>
      <c r="Q1943" t="s">
        <v>467</v>
      </c>
      <c r="R1943" s="185">
        <v>31373.275384615401</v>
      </c>
      <c r="S1943" s="185">
        <v>156866.37692307701</v>
      </c>
      <c r="T1943" s="186">
        <v>1</v>
      </c>
    </row>
    <row r="1944" spans="1:20" x14ac:dyDescent="0.25">
      <c r="A1944" s="198"/>
      <c r="B1944">
        <v>0</v>
      </c>
      <c r="C1944">
        <v>1652645737</v>
      </c>
      <c r="D1944">
        <v>1652754285</v>
      </c>
      <c r="E1944">
        <v>1652772376</v>
      </c>
      <c r="F1944">
        <v>1652790467</v>
      </c>
      <c r="G1944" t="s">
        <v>19</v>
      </c>
      <c r="H1944" t="s">
        <v>268</v>
      </c>
      <c r="I1944" t="s">
        <v>112</v>
      </c>
      <c r="J1944" t="s">
        <v>100</v>
      </c>
      <c r="K1944" t="s">
        <v>665</v>
      </c>
      <c r="L1944" t="s">
        <v>666</v>
      </c>
      <c r="M1944" t="s">
        <v>667</v>
      </c>
      <c r="N1944" t="s">
        <v>668</v>
      </c>
      <c r="O1944" s="81" t="s">
        <v>520</v>
      </c>
      <c r="P1944" t="s">
        <v>60</v>
      </c>
      <c r="Q1944" t="s">
        <v>465</v>
      </c>
      <c r="R1944" s="185">
        <v>9661.6169230769192</v>
      </c>
      <c r="S1944" s="185">
        <v>96616.169230769199</v>
      </c>
      <c r="T1944" s="186">
        <v>1</v>
      </c>
    </row>
    <row r="1945" spans="1:20" x14ac:dyDescent="0.25">
      <c r="A1945" s="198"/>
      <c r="B1945">
        <v>0</v>
      </c>
      <c r="C1945">
        <v>1652645737</v>
      </c>
      <c r="D1945">
        <v>1652754285</v>
      </c>
      <c r="E1945">
        <v>1652772376</v>
      </c>
      <c r="F1945">
        <v>1652790467</v>
      </c>
      <c r="G1945" t="s">
        <v>19</v>
      </c>
      <c r="H1945" t="s">
        <v>268</v>
      </c>
      <c r="I1945" t="s">
        <v>112</v>
      </c>
      <c r="J1945" t="s">
        <v>100</v>
      </c>
      <c r="K1945" t="s">
        <v>665</v>
      </c>
      <c r="L1945" t="s">
        <v>666</v>
      </c>
      <c r="M1945" t="s">
        <v>667</v>
      </c>
      <c r="N1945" t="s">
        <v>668</v>
      </c>
      <c r="O1945" s="81" t="s">
        <v>520</v>
      </c>
      <c r="P1945" t="s">
        <v>60</v>
      </c>
      <c r="Q1945" t="s">
        <v>476</v>
      </c>
      <c r="R1945" s="185">
        <v>10569.528615384599</v>
      </c>
      <c r="S1945" s="185">
        <v>105695.286153846</v>
      </c>
      <c r="T1945" s="186">
        <v>1</v>
      </c>
    </row>
    <row r="1946" spans="1:20" x14ac:dyDescent="0.25">
      <c r="A1946" s="198"/>
      <c r="B1946">
        <v>0</v>
      </c>
      <c r="C1946">
        <v>1652645737</v>
      </c>
      <c r="D1946">
        <v>1652754285</v>
      </c>
      <c r="E1946">
        <v>1652772376</v>
      </c>
      <c r="F1946">
        <v>1652790467</v>
      </c>
      <c r="G1946" t="s">
        <v>19</v>
      </c>
      <c r="H1946" t="s">
        <v>268</v>
      </c>
      <c r="I1946" t="s">
        <v>112</v>
      </c>
      <c r="J1946" t="s">
        <v>100</v>
      </c>
      <c r="K1946" t="s">
        <v>665</v>
      </c>
      <c r="L1946" t="s">
        <v>666</v>
      </c>
      <c r="M1946" t="s">
        <v>667</v>
      </c>
      <c r="N1946" t="s">
        <v>668</v>
      </c>
      <c r="O1946" s="81" t="s">
        <v>520</v>
      </c>
      <c r="P1946" t="s">
        <v>61</v>
      </c>
      <c r="Q1946" t="s">
        <v>475</v>
      </c>
      <c r="R1946" s="185">
        <v>12132.646199999999</v>
      </c>
      <c r="S1946" s="185">
        <v>134807.18</v>
      </c>
      <c r="T1946" s="186">
        <v>1</v>
      </c>
    </row>
    <row r="1947" spans="1:20" x14ac:dyDescent="0.25">
      <c r="A1947" s="198"/>
      <c r="B1947">
        <v>0</v>
      </c>
      <c r="C1947">
        <v>1652645737</v>
      </c>
      <c r="D1947">
        <v>1652754285</v>
      </c>
      <c r="E1947">
        <v>1652772376</v>
      </c>
      <c r="F1947">
        <v>1652790467</v>
      </c>
      <c r="G1947" t="s">
        <v>19</v>
      </c>
      <c r="H1947" t="s">
        <v>268</v>
      </c>
      <c r="I1947" t="s">
        <v>112</v>
      </c>
      <c r="J1947" t="s">
        <v>100</v>
      </c>
      <c r="K1947" t="s">
        <v>665</v>
      </c>
      <c r="L1947" t="s">
        <v>666</v>
      </c>
      <c r="M1947" t="s">
        <v>667</v>
      </c>
      <c r="N1947" t="s">
        <v>668</v>
      </c>
      <c r="O1947" s="81" t="s">
        <v>520</v>
      </c>
      <c r="P1947" t="s">
        <v>61</v>
      </c>
      <c r="Q1947" t="s">
        <v>465</v>
      </c>
      <c r="R1947" s="185">
        <v>10223.9786153846</v>
      </c>
      <c r="S1947" s="185">
        <v>102239.786153846</v>
      </c>
      <c r="T1947" s="186">
        <v>1</v>
      </c>
    </row>
    <row r="1948" spans="1:20" x14ac:dyDescent="0.25">
      <c r="A1948" s="198"/>
      <c r="B1948">
        <v>0</v>
      </c>
      <c r="C1948">
        <v>1652645737</v>
      </c>
      <c r="D1948">
        <v>1652754285</v>
      </c>
      <c r="E1948">
        <v>1652772376</v>
      </c>
      <c r="F1948">
        <v>1652790467</v>
      </c>
      <c r="G1948" t="s">
        <v>19</v>
      </c>
      <c r="H1948" t="s">
        <v>268</v>
      </c>
      <c r="I1948" t="s">
        <v>112</v>
      </c>
      <c r="J1948" t="s">
        <v>100</v>
      </c>
      <c r="K1948" t="s">
        <v>665</v>
      </c>
      <c r="L1948" t="s">
        <v>666</v>
      </c>
      <c r="M1948" t="s">
        <v>667</v>
      </c>
      <c r="N1948" t="s">
        <v>668</v>
      </c>
      <c r="O1948" s="81" t="s">
        <v>520</v>
      </c>
      <c r="P1948" t="s">
        <v>61</v>
      </c>
      <c r="Q1948" t="s">
        <v>476</v>
      </c>
      <c r="R1948" s="185">
        <v>22676.734153846199</v>
      </c>
      <c r="S1948" s="185">
        <v>226767.341538462</v>
      </c>
      <c r="T1948" s="186">
        <v>2</v>
      </c>
    </row>
    <row r="1949" spans="1:20" x14ac:dyDescent="0.25">
      <c r="A1949" s="198"/>
      <c r="B1949">
        <v>0</v>
      </c>
      <c r="C1949">
        <v>1652645737</v>
      </c>
      <c r="D1949">
        <v>1652754285</v>
      </c>
      <c r="E1949">
        <v>1652772376</v>
      </c>
      <c r="F1949">
        <v>1652790467</v>
      </c>
      <c r="G1949" t="s">
        <v>19</v>
      </c>
      <c r="H1949" t="s">
        <v>268</v>
      </c>
      <c r="I1949" t="s">
        <v>112</v>
      </c>
      <c r="J1949" t="s">
        <v>100</v>
      </c>
      <c r="K1949" t="s">
        <v>665</v>
      </c>
      <c r="L1949" t="s">
        <v>666</v>
      </c>
      <c r="M1949" t="s">
        <v>667</v>
      </c>
      <c r="N1949" t="s">
        <v>668</v>
      </c>
      <c r="O1949" s="81" t="s">
        <v>520</v>
      </c>
      <c r="P1949" t="s">
        <v>62</v>
      </c>
      <c r="Q1949" t="s">
        <v>476</v>
      </c>
      <c r="R1949" s="185">
        <v>11207.8476923077</v>
      </c>
      <c r="S1949" s="185">
        <v>112078.476923077</v>
      </c>
      <c r="T1949" s="186">
        <v>1</v>
      </c>
    </row>
    <row r="1950" spans="1:20" x14ac:dyDescent="0.25">
      <c r="A1950" s="198"/>
      <c r="B1950">
        <v>0</v>
      </c>
      <c r="C1950">
        <v>1652645737</v>
      </c>
      <c r="D1950">
        <v>1652754285</v>
      </c>
      <c r="E1950">
        <v>1652772376</v>
      </c>
      <c r="F1950">
        <v>1652790467</v>
      </c>
      <c r="G1950" t="s">
        <v>19</v>
      </c>
      <c r="H1950" t="s">
        <v>268</v>
      </c>
      <c r="I1950" t="s">
        <v>112</v>
      </c>
      <c r="J1950" t="s">
        <v>100</v>
      </c>
      <c r="K1950" t="s">
        <v>665</v>
      </c>
      <c r="L1950" t="s">
        <v>666</v>
      </c>
      <c r="M1950" t="s">
        <v>667</v>
      </c>
      <c r="N1950" t="s">
        <v>668</v>
      </c>
      <c r="O1950" s="81" t="s">
        <v>520</v>
      </c>
      <c r="P1950" t="s">
        <v>63</v>
      </c>
      <c r="Q1950" t="s">
        <v>471</v>
      </c>
      <c r="R1950" s="185">
        <v>5381.8435076922997</v>
      </c>
      <c r="S1950" s="185">
        <v>67273.0438461538</v>
      </c>
      <c r="T1950" s="186">
        <v>1</v>
      </c>
    </row>
    <row r="1951" spans="1:20" x14ac:dyDescent="0.25">
      <c r="A1951" s="198"/>
      <c r="B1951">
        <v>0</v>
      </c>
      <c r="C1951">
        <v>1652645737</v>
      </c>
      <c r="D1951">
        <v>1652754285</v>
      </c>
      <c r="E1951">
        <v>1652772376</v>
      </c>
      <c r="F1951">
        <v>1652790467</v>
      </c>
      <c r="G1951" t="s">
        <v>19</v>
      </c>
      <c r="H1951" t="s">
        <v>268</v>
      </c>
      <c r="I1951" t="s">
        <v>112</v>
      </c>
      <c r="J1951" t="s">
        <v>100</v>
      </c>
      <c r="K1951" t="s">
        <v>665</v>
      </c>
      <c r="L1951" t="s">
        <v>666</v>
      </c>
      <c r="M1951" t="s">
        <v>667</v>
      </c>
      <c r="N1951" t="s">
        <v>668</v>
      </c>
      <c r="O1951" s="81" t="s">
        <v>520</v>
      </c>
      <c r="P1951" t="s">
        <v>63</v>
      </c>
      <c r="Q1951" t="s">
        <v>476</v>
      </c>
      <c r="R1951" s="185">
        <v>10471.5528461538</v>
      </c>
      <c r="S1951" s="185">
        <v>104715.52846153799</v>
      </c>
      <c r="T1951" s="186">
        <v>1</v>
      </c>
    </row>
    <row r="1952" spans="1:20" x14ac:dyDescent="0.25">
      <c r="A1952" s="198"/>
      <c r="B1952">
        <v>0</v>
      </c>
      <c r="C1952">
        <v>1652645737</v>
      </c>
      <c r="D1952">
        <v>1652754285</v>
      </c>
      <c r="E1952">
        <v>1652772376</v>
      </c>
      <c r="F1952">
        <v>1652790467</v>
      </c>
      <c r="G1952" t="s">
        <v>19</v>
      </c>
      <c r="H1952" t="s">
        <v>268</v>
      </c>
      <c r="I1952" t="s">
        <v>112</v>
      </c>
      <c r="J1952" t="s">
        <v>100</v>
      </c>
      <c r="K1952" t="s">
        <v>665</v>
      </c>
      <c r="L1952" t="s">
        <v>666</v>
      </c>
      <c r="M1952" t="s">
        <v>667</v>
      </c>
      <c r="N1952" t="s">
        <v>668</v>
      </c>
      <c r="O1952" s="81" t="s">
        <v>520</v>
      </c>
      <c r="P1952" t="s">
        <v>64</v>
      </c>
      <c r="Q1952" t="s">
        <v>465</v>
      </c>
      <c r="R1952" s="185">
        <v>10093.078923076901</v>
      </c>
      <c r="S1952" s="185">
        <v>100930.78923076901</v>
      </c>
      <c r="T1952" s="186">
        <v>1</v>
      </c>
    </row>
    <row r="1953" spans="1:20" x14ac:dyDescent="0.25">
      <c r="A1953" s="198"/>
      <c r="B1953">
        <v>0</v>
      </c>
      <c r="C1953">
        <v>1652645737</v>
      </c>
      <c r="D1953">
        <v>1652754285</v>
      </c>
      <c r="E1953">
        <v>1652772376</v>
      </c>
      <c r="F1953">
        <v>1652790467</v>
      </c>
      <c r="G1953" t="s">
        <v>19</v>
      </c>
      <c r="H1953" t="s">
        <v>268</v>
      </c>
      <c r="I1953" t="s">
        <v>112</v>
      </c>
      <c r="J1953" t="s">
        <v>100</v>
      </c>
      <c r="K1953" t="s">
        <v>665</v>
      </c>
      <c r="L1953" t="s">
        <v>666</v>
      </c>
      <c r="M1953" t="s">
        <v>667</v>
      </c>
      <c r="N1953" t="s">
        <v>668</v>
      </c>
      <c r="O1953" s="81" t="s">
        <v>520</v>
      </c>
      <c r="P1953" t="s">
        <v>64</v>
      </c>
      <c r="Q1953" t="s">
        <v>476</v>
      </c>
      <c r="R1953" s="185">
        <v>11624.2457692308</v>
      </c>
      <c r="S1953" s="185">
        <v>116242.457692308</v>
      </c>
      <c r="T1953" s="186">
        <v>1</v>
      </c>
    </row>
    <row r="1954" spans="1:20" x14ac:dyDescent="0.25">
      <c r="A1954" s="198"/>
      <c r="B1954">
        <v>0</v>
      </c>
      <c r="C1954">
        <v>1652645737</v>
      </c>
      <c r="D1954">
        <v>1652754285</v>
      </c>
      <c r="E1954">
        <v>1652772376</v>
      </c>
      <c r="F1954">
        <v>1652790467</v>
      </c>
      <c r="G1954" t="s">
        <v>19</v>
      </c>
      <c r="H1954" t="s">
        <v>268</v>
      </c>
      <c r="I1954" t="s">
        <v>112</v>
      </c>
      <c r="J1954" t="s">
        <v>100</v>
      </c>
      <c r="K1954" t="s">
        <v>665</v>
      </c>
      <c r="L1954" t="s">
        <v>666</v>
      </c>
      <c r="M1954" t="s">
        <v>667</v>
      </c>
      <c r="N1954" t="s">
        <v>668</v>
      </c>
      <c r="O1954" s="81" t="s">
        <v>520</v>
      </c>
      <c r="P1954" t="s">
        <v>66</v>
      </c>
      <c r="Q1954" t="s">
        <v>465</v>
      </c>
      <c r="R1954" s="185">
        <v>21499.517692307702</v>
      </c>
      <c r="S1954" s="185">
        <v>214995.176923077</v>
      </c>
      <c r="T1954" s="186">
        <v>3</v>
      </c>
    </row>
    <row r="1955" spans="1:20" x14ac:dyDescent="0.25">
      <c r="A1955" s="198"/>
      <c r="B1955">
        <v>0</v>
      </c>
      <c r="C1955">
        <v>1652645737</v>
      </c>
      <c r="D1955">
        <v>1652754285</v>
      </c>
      <c r="E1955">
        <v>1652772376</v>
      </c>
      <c r="F1955">
        <v>1652790467</v>
      </c>
      <c r="G1955" t="s">
        <v>19</v>
      </c>
      <c r="H1955" t="s">
        <v>268</v>
      </c>
      <c r="I1955" t="s">
        <v>112</v>
      </c>
      <c r="J1955" t="s">
        <v>100</v>
      </c>
      <c r="K1955" t="s">
        <v>665</v>
      </c>
      <c r="L1955" t="s">
        <v>666</v>
      </c>
      <c r="M1955" t="s">
        <v>667</v>
      </c>
      <c r="N1955" t="s">
        <v>668</v>
      </c>
      <c r="O1955" s="81" t="s">
        <v>520</v>
      </c>
      <c r="P1955" t="s">
        <v>66</v>
      </c>
      <c r="Q1955" t="s">
        <v>476</v>
      </c>
      <c r="R1955" s="185">
        <v>10736.3007692308</v>
      </c>
      <c r="S1955" s="185">
        <v>107363.00769230801</v>
      </c>
      <c r="T1955" s="186">
        <v>1</v>
      </c>
    </row>
    <row r="1956" spans="1:20" x14ac:dyDescent="0.25">
      <c r="A1956" s="198"/>
      <c r="B1956">
        <v>0</v>
      </c>
      <c r="C1956">
        <v>1652645737</v>
      </c>
      <c r="D1956">
        <v>1652754285</v>
      </c>
      <c r="E1956">
        <v>1652772376</v>
      </c>
      <c r="F1956">
        <v>1652790467</v>
      </c>
      <c r="G1956" t="s">
        <v>19</v>
      </c>
      <c r="H1956" t="s">
        <v>268</v>
      </c>
      <c r="I1956" t="s">
        <v>112</v>
      </c>
      <c r="J1956" t="s">
        <v>100</v>
      </c>
      <c r="K1956" t="s">
        <v>665</v>
      </c>
      <c r="L1956" t="s">
        <v>666</v>
      </c>
      <c r="M1956" t="s">
        <v>667</v>
      </c>
      <c r="N1956" t="s">
        <v>668</v>
      </c>
      <c r="O1956" s="81" t="s">
        <v>520</v>
      </c>
      <c r="P1956" t="s">
        <v>84</v>
      </c>
      <c r="Q1956" t="s">
        <v>465</v>
      </c>
      <c r="R1956" s="185">
        <v>20734.357384615399</v>
      </c>
      <c r="S1956" s="185">
        <v>207343.573846154</v>
      </c>
      <c r="T1956" s="186">
        <v>2</v>
      </c>
    </row>
    <row r="1957" spans="1:20" x14ac:dyDescent="0.25">
      <c r="A1957" s="198"/>
      <c r="B1957">
        <v>0</v>
      </c>
      <c r="C1957">
        <v>1652645737</v>
      </c>
      <c r="D1957">
        <v>1652754285</v>
      </c>
      <c r="E1957">
        <v>1652808559</v>
      </c>
      <c r="F1957">
        <v>1652808559</v>
      </c>
      <c r="G1957" t="s">
        <v>19</v>
      </c>
      <c r="H1957" t="s">
        <v>268</v>
      </c>
      <c r="I1957" t="s">
        <v>112</v>
      </c>
      <c r="J1957" t="s">
        <v>100</v>
      </c>
      <c r="K1957" t="s">
        <v>250</v>
      </c>
      <c r="L1957" t="s">
        <v>251</v>
      </c>
      <c r="M1957"/>
      <c r="N1957"/>
      <c r="O1957" s="81" t="s">
        <v>520</v>
      </c>
      <c r="P1957" t="s">
        <v>59</v>
      </c>
      <c r="Q1957" t="s">
        <v>467</v>
      </c>
      <c r="R1957" s="185">
        <v>136211.16615384599</v>
      </c>
      <c r="S1957" s="185">
        <v>681055.83076923096</v>
      </c>
      <c r="T1957" s="186">
        <v>4</v>
      </c>
    </row>
    <row r="1958" spans="1:20" x14ac:dyDescent="0.25">
      <c r="A1958" s="198"/>
      <c r="B1958">
        <v>0</v>
      </c>
      <c r="C1958">
        <v>1652645737</v>
      </c>
      <c r="D1958">
        <v>1652754285</v>
      </c>
      <c r="E1958">
        <v>1652808559</v>
      </c>
      <c r="F1958">
        <v>1652808559</v>
      </c>
      <c r="G1958" t="s">
        <v>19</v>
      </c>
      <c r="H1958" t="s">
        <v>268</v>
      </c>
      <c r="I1958" t="s">
        <v>112</v>
      </c>
      <c r="J1958" t="s">
        <v>100</v>
      </c>
      <c r="K1958" t="s">
        <v>250</v>
      </c>
      <c r="L1958" t="s">
        <v>251</v>
      </c>
      <c r="M1958"/>
      <c r="N1958"/>
      <c r="O1958" s="81" t="s">
        <v>520</v>
      </c>
      <c r="P1958" t="s">
        <v>59</v>
      </c>
      <c r="Q1958" t="s">
        <v>469</v>
      </c>
      <c r="R1958" s="185">
        <v>82392.357115384802</v>
      </c>
      <c r="S1958" s="185">
        <v>235406.73461538501</v>
      </c>
      <c r="T1958" s="186">
        <v>1</v>
      </c>
    </row>
    <row r="1959" spans="1:20" x14ac:dyDescent="0.25">
      <c r="A1959" s="198"/>
      <c r="B1959">
        <v>0</v>
      </c>
      <c r="C1959">
        <v>1652645737</v>
      </c>
      <c r="D1959">
        <v>1652754285</v>
      </c>
      <c r="E1959">
        <v>1652862833</v>
      </c>
      <c r="F1959">
        <v>1652862833</v>
      </c>
      <c r="G1959" t="s">
        <v>19</v>
      </c>
      <c r="H1959" t="s">
        <v>268</v>
      </c>
      <c r="I1959" t="s">
        <v>112</v>
      </c>
      <c r="J1959" t="s">
        <v>100</v>
      </c>
      <c r="K1959" t="s">
        <v>339</v>
      </c>
      <c r="L1959" t="s">
        <v>340</v>
      </c>
      <c r="M1959"/>
      <c r="N1959"/>
      <c r="O1959" s="81" t="s">
        <v>520</v>
      </c>
      <c r="P1959" t="s">
        <v>59</v>
      </c>
      <c r="Q1959" t="s">
        <v>475</v>
      </c>
      <c r="R1959" s="185">
        <v>8545.6760538461494</v>
      </c>
      <c r="S1959" s="185">
        <v>94951.956153846098</v>
      </c>
      <c r="T1959" s="186">
        <v>1</v>
      </c>
    </row>
    <row r="1960" spans="1:20" x14ac:dyDescent="0.25">
      <c r="A1960" s="198"/>
      <c r="B1960">
        <v>0</v>
      </c>
      <c r="C1960">
        <v>1652645737</v>
      </c>
      <c r="D1960">
        <v>1652754285</v>
      </c>
      <c r="E1960">
        <v>1652862833</v>
      </c>
      <c r="F1960">
        <v>1652862833</v>
      </c>
      <c r="G1960" t="s">
        <v>19</v>
      </c>
      <c r="H1960" t="s">
        <v>268</v>
      </c>
      <c r="I1960" t="s">
        <v>112</v>
      </c>
      <c r="J1960" t="s">
        <v>100</v>
      </c>
      <c r="K1960" t="s">
        <v>339</v>
      </c>
      <c r="L1960" t="s">
        <v>340</v>
      </c>
      <c r="M1960"/>
      <c r="N1960"/>
      <c r="O1960" s="81" t="s">
        <v>520</v>
      </c>
      <c r="P1960" t="s">
        <v>59</v>
      </c>
      <c r="Q1960" t="s">
        <v>465</v>
      </c>
      <c r="R1960" s="185">
        <v>9023.0739230769195</v>
      </c>
      <c r="S1960" s="185">
        <v>90230.739230769206</v>
      </c>
      <c r="T1960" s="186">
        <v>1</v>
      </c>
    </row>
    <row r="1961" spans="1:20" x14ac:dyDescent="0.25">
      <c r="A1961" s="198"/>
      <c r="B1961">
        <v>0</v>
      </c>
      <c r="C1961">
        <v>1652645737</v>
      </c>
      <c r="D1961">
        <v>1652754285</v>
      </c>
      <c r="E1961">
        <v>1652862833</v>
      </c>
      <c r="F1961">
        <v>1652862833</v>
      </c>
      <c r="G1961" t="s">
        <v>19</v>
      </c>
      <c r="H1961" t="s">
        <v>268</v>
      </c>
      <c r="I1961" t="s">
        <v>112</v>
      </c>
      <c r="J1961" t="s">
        <v>100</v>
      </c>
      <c r="K1961" t="s">
        <v>339</v>
      </c>
      <c r="L1961" t="s">
        <v>340</v>
      </c>
      <c r="M1961"/>
      <c r="N1961"/>
      <c r="O1961" s="81" t="s">
        <v>520</v>
      </c>
      <c r="P1961" t="s">
        <v>59</v>
      </c>
      <c r="Q1961" t="s">
        <v>476</v>
      </c>
      <c r="R1961" s="185">
        <v>70838.774615384595</v>
      </c>
      <c r="S1961" s="185">
        <v>708387.74615384603</v>
      </c>
      <c r="T1961" s="186">
        <v>7</v>
      </c>
    </row>
    <row r="1962" spans="1:20" x14ac:dyDescent="0.25">
      <c r="A1962" s="198"/>
      <c r="B1962">
        <v>0</v>
      </c>
      <c r="C1962">
        <v>1652645737</v>
      </c>
      <c r="D1962">
        <v>1652754285</v>
      </c>
      <c r="E1962">
        <v>1652862833</v>
      </c>
      <c r="F1962">
        <v>1652862833</v>
      </c>
      <c r="G1962" t="s">
        <v>19</v>
      </c>
      <c r="H1962" t="s">
        <v>268</v>
      </c>
      <c r="I1962" t="s">
        <v>112</v>
      </c>
      <c r="J1962" t="s">
        <v>100</v>
      </c>
      <c r="K1962" t="s">
        <v>339</v>
      </c>
      <c r="L1962" t="s">
        <v>340</v>
      </c>
      <c r="M1962"/>
      <c r="N1962"/>
      <c r="O1962" s="81" t="s">
        <v>520</v>
      </c>
      <c r="P1962" t="s">
        <v>59</v>
      </c>
      <c r="Q1962" t="s">
        <v>466</v>
      </c>
      <c r="R1962" s="185">
        <v>20797.061076923099</v>
      </c>
      <c r="S1962" s="185">
        <v>138647.073846154</v>
      </c>
      <c r="T1962" s="186">
        <v>1</v>
      </c>
    </row>
    <row r="1963" spans="1:20" x14ac:dyDescent="0.25">
      <c r="A1963" s="198"/>
      <c r="B1963">
        <v>0</v>
      </c>
      <c r="C1963">
        <v>1652645737</v>
      </c>
      <c r="D1963">
        <v>1652754285</v>
      </c>
      <c r="E1963">
        <v>1652862833</v>
      </c>
      <c r="F1963">
        <v>1652862833</v>
      </c>
      <c r="G1963" t="s">
        <v>19</v>
      </c>
      <c r="H1963" t="s">
        <v>268</v>
      </c>
      <c r="I1963" t="s">
        <v>112</v>
      </c>
      <c r="J1963" t="s">
        <v>100</v>
      </c>
      <c r="K1963" t="s">
        <v>339</v>
      </c>
      <c r="L1963" t="s">
        <v>340</v>
      </c>
      <c r="M1963"/>
      <c r="N1963"/>
      <c r="O1963" s="81" t="s">
        <v>520</v>
      </c>
      <c r="P1963" t="s">
        <v>59</v>
      </c>
      <c r="Q1963" t="s">
        <v>468</v>
      </c>
      <c r="R1963" s="185">
        <v>42853.605576923001</v>
      </c>
      <c r="S1963" s="185">
        <v>171414.422307692</v>
      </c>
      <c r="T1963" s="186">
        <v>1</v>
      </c>
    </row>
    <row r="1964" spans="1:20" x14ac:dyDescent="0.25">
      <c r="A1964" s="198"/>
      <c r="B1964">
        <v>0</v>
      </c>
      <c r="C1964">
        <v>1652645737</v>
      </c>
      <c r="D1964">
        <v>1652754285</v>
      </c>
      <c r="E1964">
        <v>1652862833</v>
      </c>
      <c r="F1964">
        <v>1652971381</v>
      </c>
      <c r="G1964" t="s">
        <v>19</v>
      </c>
      <c r="H1964" t="s">
        <v>268</v>
      </c>
      <c r="I1964" t="s">
        <v>112</v>
      </c>
      <c r="J1964" t="s">
        <v>100</v>
      </c>
      <c r="K1964" t="s">
        <v>339</v>
      </c>
      <c r="L1964" t="s">
        <v>340</v>
      </c>
      <c r="M1964" t="s">
        <v>337</v>
      </c>
      <c r="N1964" t="s">
        <v>338</v>
      </c>
      <c r="O1964" s="81" t="s">
        <v>520</v>
      </c>
      <c r="P1964" t="s">
        <v>59</v>
      </c>
      <c r="Q1964" t="s">
        <v>473</v>
      </c>
      <c r="R1964" s="185">
        <v>3546.3121923076801</v>
      </c>
      <c r="S1964" s="185">
        <v>70926.243846153797</v>
      </c>
      <c r="T1964" s="186">
        <v>2</v>
      </c>
    </row>
    <row r="1965" spans="1:20" x14ac:dyDescent="0.25">
      <c r="A1965" s="198"/>
      <c r="B1965">
        <v>0</v>
      </c>
      <c r="C1965">
        <v>1652645737</v>
      </c>
      <c r="D1965">
        <v>1652754285</v>
      </c>
      <c r="E1965">
        <v>1652862833</v>
      </c>
      <c r="F1965">
        <v>1652971381</v>
      </c>
      <c r="G1965" t="s">
        <v>19</v>
      </c>
      <c r="H1965" t="s">
        <v>268</v>
      </c>
      <c r="I1965" t="s">
        <v>112</v>
      </c>
      <c r="J1965" t="s">
        <v>100</v>
      </c>
      <c r="K1965" t="s">
        <v>339</v>
      </c>
      <c r="L1965" t="s">
        <v>340</v>
      </c>
      <c r="M1965" t="s">
        <v>337</v>
      </c>
      <c r="N1965" t="s">
        <v>338</v>
      </c>
      <c r="O1965" s="81" t="s">
        <v>520</v>
      </c>
      <c r="P1965" t="s">
        <v>59</v>
      </c>
      <c r="Q1965" t="s">
        <v>474</v>
      </c>
      <c r="R1965" s="185">
        <v>4702.7318769230797</v>
      </c>
      <c r="S1965" s="185">
        <v>78378.864615384606</v>
      </c>
      <c r="T1965" s="186">
        <v>2</v>
      </c>
    </row>
    <row r="1966" spans="1:20" x14ac:dyDescent="0.25">
      <c r="A1966" s="198"/>
      <c r="B1966">
        <v>0</v>
      </c>
      <c r="C1966">
        <v>1652645737</v>
      </c>
      <c r="D1966">
        <v>1652754285</v>
      </c>
      <c r="E1966">
        <v>1652862833</v>
      </c>
      <c r="F1966">
        <v>1652971381</v>
      </c>
      <c r="G1966" t="s">
        <v>19</v>
      </c>
      <c r="H1966" t="s">
        <v>268</v>
      </c>
      <c r="I1966" t="s">
        <v>112</v>
      </c>
      <c r="J1966" t="s">
        <v>100</v>
      </c>
      <c r="K1966" t="s">
        <v>339</v>
      </c>
      <c r="L1966" t="s">
        <v>340</v>
      </c>
      <c r="M1966" t="s">
        <v>337</v>
      </c>
      <c r="N1966" t="s">
        <v>338</v>
      </c>
      <c r="O1966" s="81" t="s">
        <v>520</v>
      </c>
      <c r="P1966" t="s">
        <v>59</v>
      </c>
      <c r="Q1966" t="s">
        <v>471</v>
      </c>
      <c r="R1966" s="185">
        <v>14985.5507076923</v>
      </c>
      <c r="S1966" s="185">
        <v>187319.383846154</v>
      </c>
      <c r="T1966" s="186">
        <v>3</v>
      </c>
    </row>
    <row r="1967" spans="1:20" x14ac:dyDescent="0.25">
      <c r="A1967" s="198"/>
      <c r="B1967">
        <v>0</v>
      </c>
      <c r="C1967">
        <v>1652645737</v>
      </c>
      <c r="D1967">
        <v>1652754285</v>
      </c>
      <c r="E1967">
        <v>1652862833</v>
      </c>
      <c r="F1967">
        <v>1652971381</v>
      </c>
      <c r="G1967" t="s">
        <v>19</v>
      </c>
      <c r="H1967" t="s">
        <v>268</v>
      </c>
      <c r="I1967" t="s">
        <v>112</v>
      </c>
      <c r="J1967" t="s">
        <v>100</v>
      </c>
      <c r="K1967" t="s">
        <v>339</v>
      </c>
      <c r="L1967" t="s">
        <v>340</v>
      </c>
      <c r="M1967" t="s">
        <v>337</v>
      </c>
      <c r="N1967" t="s">
        <v>338</v>
      </c>
      <c r="O1967" s="81" t="s">
        <v>520</v>
      </c>
      <c r="P1967" t="s">
        <v>59</v>
      </c>
      <c r="Q1967" t="s">
        <v>476</v>
      </c>
      <c r="R1967" s="185">
        <v>11242.4366153846</v>
      </c>
      <c r="S1967" s="185">
        <v>112424.366153846</v>
      </c>
      <c r="T1967" s="186">
        <v>1</v>
      </c>
    </row>
    <row r="1968" spans="1:20" x14ac:dyDescent="0.25">
      <c r="A1968" s="198"/>
      <c r="B1968">
        <v>0</v>
      </c>
      <c r="C1968">
        <v>1652645737</v>
      </c>
      <c r="D1968">
        <v>1652754285</v>
      </c>
      <c r="E1968">
        <v>1653514121</v>
      </c>
      <c r="F1968">
        <v>1653622669</v>
      </c>
      <c r="G1968" t="s">
        <v>19</v>
      </c>
      <c r="H1968" t="s">
        <v>268</v>
      </c>
      <c r="I1968" t="s">
        <v>112</v>
      </c>
      <c r="J1968" t="s">
        <v>100</v>
      </c>
      <c r="K1968" t="s">
        <v>132</v>
      </c>
      <c r="L1968" t="s">
        <v>70</v>
      </c>
      <c r="M1968" t="s">
        <v>335</v>
      </c>
      <c r="N1968" t="s">
        <v>336</v>
      </c>
      <c r="O1968" s="81" t="s">
        <v>520</v>
      </c>
      <c r="P1968" t="s">
        <v>59</v>
      </c>
      <c r="Q1968" t="s">
        <v>465</v>
      </c>
      <c r="R1968" s="185">
        <v>14406.839615384601</v>
      </c>
      <c r="S1968" s="185">
        <v>144068.396153846</v>
      </c>
      <c r="T1968" s="186">
        <v>2</v>
      </c>
    </row>
    <row r="1969" spans="1:20" x14ac:dyDescent="0.25">
      <c r="A1969" s="198"/>
      <c r="B1969">
        <v>0</v>
      </c>
      <c r="C1969">
        <v>1652645737</v>
      </c>
      <c r="D1969">
        <v>1652754285</v>
      </c>
      <c r="E1969">
        <v>1653514121</v>
      </c>
      <c r="F1969">
        <v>1653622669</v>
      </c>
      <c r="G1969" t="s">
        <v>19</v>
      </c>
      <c r="H1969" t="s">
        <v>268</v>
      </c>
      <c r="I1969" t="s">
        <v>112</v>
      </c>
      <c r="J1969" t="s">
        <v>100</v>
      </c>
      <c r="K1969" t="s">
        <v>132</v>
      </c>
      <c r="L1969" t="s">
        <v>70</v>
      </c>
      <c r="M1969" t="s">
        <v>335</v>
      </c>
      <c r="N1969" t="s">
        <v>336</v>
      </c>
      <c r="O1969" s="81" t="s">
        <v>520</v>
      </c>
      <c r="P1969" t="s">
        <v>59</v>
      </c>
      <c r="Q1969" t="s">
        <v>476</v>
      </c>
      <c r="R1969" s="185">
        <v>50172.4464615385</v>
      </c>
      <c r="S1969" s="185">
        <v>501724.46461538499</v>
      </c>
      <c r="T1969" s="186">
        <v>4</v>
      </c>
    </row>
    <row r="1970" spans="1:20" x14ac:dyDescent="0.25">
      <c r="A1970" s="198"/>
      <c r="B1970">
        <v>0</v>
      </c>
      <c r="C1970">
        <v>1652645737</v>
      </c>
      <c r="D1970">
        <v>1652754285</v>
      </c>
      <c r="E1970">
        <v>1653514121</v>
      </c>
      <c r="F1970">
        <v>1653622669</v>
      </c>
      <c r="G1970" t="s">
        <v>19</v>
      </c>
      <c r="H1970" t="s">
        <v>268</v>
      </c>
      <c r="I1970" t="s">
        <v>112</v>
      </c>
      <c r="J1970" t="s">
        <v>100</v>
      </c>
      <c r="K1970" t="s">
        <v>132</v>
      </c>
      <c r="L1970" t="s">
        <v>70</v>
      </c>
      <c r="M1970" t="s">
        <v>335</v>
      </c>
      <c r="N1970" t="s">
        <v>336</v>
      </c>
      <c r="O1970" s="81" t="s">
        <v>520</v>
      </c>
      <c r="P1970" t="s">
        <v>59</v>
      </c>
      <c r="Q1970" t="s">
        <v>466</v>
      </c>
      <c r="R1970" s="185">
        <v>12204.810923076901</v>
      </c>
      <c r="S1970" s="185">
        <v>81365.406153846197</v>
      </c>
      <c r="T1970" s="186">
        <v>1</v>
      </c>
    </row>
    <row r="1971" spans="1:20" x14ac:dyDescent="0.25">
      <c r="A1971" s="198"/>
      <c r="B1971">
        <v>0</v>
      </c>
      <c r="C1971">
        <v>1652645737</v>
      </c>
      <c r="D1971">
        <v>1652754285</v>
      </c>
      <c r="E1971">
        <v>1653731217</v>
      </c>
      <c r="F1971">
        <v>1653731217</v>
      </c>
      <c r="G1971" t="s">
        <v>19</v>
      </c>
      <c r="H1971" t="s">
        <v>268</v>
      </c>
      <c r="I1971" t="s">
        <v>112</v>
      </c>
      <c r="J1971" t="s">
        <v>100</v>
      </c>
      <c r="K1971" t="s">
        <v>22</v>
      </c>
      <c r="L1971" t="s">
        <v>71</v>
      </c>
      <c r="M1971"/>
      <c r="N1971"/>
      <c r="O1971" s="81" t="s">
        <v>520</v>
      </c>
      <c r="P1971" t="s">
        <v>59</v>
      </c>
      <c r="Q1971" t="s">
        <v>465</v>
      </c>
      <c r="R1971" s="185">
        <v>6211.5374615384599</v>
      </c>
      <c r="S1971" s="185">
        <v>62115.3746153846</v>
      </c>
      <c r="T1971" s="186">
        <v>1</v>
      </c>
    </row>
    <row r="1972" spans="1:20" x14ac:dyDescent="0.25">
      <c r="A1972" s="198"/>
      <c r="B1972">
        <v>0</v>
      </c>
      <c r="C1972">
        <v>1652645737</v>
      </c>
      <c r="D1972">
        <v>1652754285</v>
      </c>
      <c r="E1972">
        <v>1653731217</v>
      </c>
      <c r="F1972">
        <v>1653731217</v>
      </c>
      <c r="G1972" t="s">
        <v>19</v>
      </c>
      <c r="H1972" t="s">
        <v>268</v>
      </c>
      <c r="I1972" t="s">
        <v>112</v>
      </c>
      <c r="J1972" t="s">
        <v>100</v>
      </c>
      <c r="K1972" t="s">
        <v>22</v>
      </c>
      <c r="L1972" t="s">
        <v>71</v>
      </c>
      <c r="M1972"/>
      <c r="N1972"/>
      <c r="O1972" s="81" t="s">
        <v>520</v>
      </c>
      <c r="P1972" t="s">
        <v>59</v>
      </c>
      <c r="Q1972" t="s">
        <v>466</v>
      </c>
      <c r="R1972" s="185">
        <v>50011.807384615298</v>
      </c>
      <c r="S1972" s="185">
        <v>333412.04923076899</v>
      </c>
      <c r="T1972" s="186">
        <v>3</v>
      </c>
    </row>
    <row r="1973" spans="1:20" x14ac:dyDescent="0.25">
      <c r="A1973" s="198"/>
      <c r="B1973">
        <v>0</v>
      </c>
      <c r="C1973">
        <v>1652645737</v>
      </c>
      <c r="D1973">
        <v>1652754285</v>
      </c>
      <c r="E1973">
        <v>1653731217</v>
      </c>
      <c r="F1973">
        <v>1653731217</v>
      </c>
      <c r="G1973" t="s">
        <v>19</v>
      </c>
      <c r="H1973" t="s">
        <v>268</v>
      </c>
      <c r="I1973" t="s">
        <v>112</v>
      </c>
      <c r="J1973" t="s">
        <v>100</v>
      </c>
      <c r="K1973" t="s">
        <v>22</v>
      </c>
      <c r="L1973" t="s">
        <v>71</v>
      </c>
      <c r="M1973"/>
      <c r="N1973"/>
      <c r="O1973" s="81" t="s">
        <v>520</v>
      </c>
      <c r="P1973" t="s">
        <v>59</v>
      </c>
      <c r="Q1973" t="s">
        <v>479</v>
      </c>
      <c r="R1973" s="185">
        <v>116921.2</v>
      </c>
      <c r="S1973" s="185">
        <v>292303</v>
      </c>
      <c r="T1973" s="186">
        <v>1</v>
      </c>
    </row>
    <row r="1974" spans="1:20" x14ac:dyDescent="0.25">
      <c r="A1974" s="198"/>
      <c r="B1974">
        <v>0</v>
      </c>
      <c r="C1974">
        <v>1652645737</v>
      </c>
      <c r="D1974">
        <v>1652754285</v>
      </c>
      <c r="E1974">
        <v>1653948313</v>
      </c>
      <c r="F1974">
        <v>1653948313</v>
      </c>
      <c r="G1974" t="s">
        <v>19</v>
      </c>
      <c r="H1974" t="s">
        <v>268</v>
      </c>
      <c r="I1974" t="s">
        <v>112</v>
      </c>
      <c r="J1974" t="s">
        <v>100</v>
      </c>
      <c r="K1974" t="s">
        <v>23</v>
      </c>
      <c r="L1974" t="s">
        <v>690</v>
      </c>
      <c r="M1974"/>
      <c r="N1974"/>
      <c r="O1974" s="81" t="s">
        <v>520</v>
      </c>
      <c r="P1974" t="s">
        <v>59</v>
      </c>
      <c r="Q1974" t="s">
        <v>471</v>
      </c>
      <c r="R1974" s="185">
        <v>21417.0364923077</v>
      </c>
      <c r="S1974" s="185">
        <v>267712.956153846</v>
      </c>
      <c r="T1974" s="186">
        <v>4</v>
      </c>
    </row>
    <row r="1975" spans="1:20" x14ac:dyDescent="0.25">
      <c r="A1975" s="198"/>
      <c r="B1975">
        <v>0</v>
      </c>
      <c r="C1975">
        <v>1652645737</v>
      </c>
      <c r="D1975">
        <v>1652754285</v>
      </c>
      <c r="E1975">
        <v>1653948313</v>
      </c>
      <c r="F1975">
        <v>1653948313</v>
      </c>
      <c r="G1975" t="s">
        <v>19</v>
      </c>
      <c r="H1975" t="s">
        <v>268</v>
      </c>
      <c r="I1975" t="s">
        <v>112</v>
      </c>
      <c r="J1975" t="s">
        <v>100</v>
      </c>
      <c r="K1975" t="s">
        <v>23</v>
      </c>
      <c r="L1975" t="s">
        <v>690</v>
      </c>
      <c r="M1975"/>
      <c r="N1975"/>
      <c r="O1975" s="81" t="s">
        <v>520</v>
      </c>
      <c r="P1975" t="s">
        <v>59</v>
      </c>
      <c r="Q1975" t="s">
        <v>465</v>
      </c>
      <c r="R1975" s="185">
        <v>28290.230153846202</v>
      </c>
      <c r="S1975" s="185">
        <v>282902.30153846199</v>
      </c>
      <c r="T1975" s="186">
        <v>3</v>
      </c>
    </row>
    <row r="1976" spans="1:20" x14ac:dyDescent="0.25">
      <c r="A1976" s="198"/>
      <c r="B1976">
        <v>0</v>
      </c>
      <c r="C1976">
        <v>1652645737</v>
      </c>
      <c r="D1976">
        <v>1652754285</v>
      </c>
      <c r="E1976">
        <v>1653948313</v>
      </c>
      <c r="F1976">
        <v>1653948313</v>
      </c>
      <c r="G1976" t="s">
        <v>19</v>
      </c>
      <c r="H1976" t="s">
        <v>268</v>
      </c>
      <c r="I1976" t="s">
        <v>112</v>
      </c>
      <c r="J1976" t="s">
        <v>100</v>
      </c>
      <c r="K1976" t="s">
        <v>23</v>
      </c>
      <c r="L1976" t="s">
        <v>690</v>
      </c>
      <c r="M1976"/>
      <c r="N1976"/>
      <c r="O1976" s="81" t="s">
        <v>520</v>
      </c>
      <c r="P1976" t="s">
        <v>59</v>
      </c>
      <c r="Q1976" t="s">
        <v>466</v>
      </c>
      <c r="R1976" s="185">
        <v>19228.834384615398</v>
      </c>
      <c r="S1976" s="185">
        <v>128192.22923076899</v>
      </c>
      <c r="T1976" s="186">
        <v>1</v>
      </c>
    </row>
    <row r="1977" spans="1:20" x14ac:dyDescent="0.25">
      <c r="A1977" s="198"/>
      <c r="B1977">
        <v>0</v>
      </c>
      <c r="C1977">
        <v>1652645737</v>
      </c>
      <c r="D1977">
        <v>1652754285</v>
      </c>
      <c r="E1977">
        <v>1653948313</v>
      </c>
      <c r="F1977">
        <v>1653948313</v>
      </c>
      <c r="G1977" t="s">
        <v>19</v>
      </c>
      <c r="H1977" t="s">
        <v>268</v>
      </c>
      <c r="I1977" t="s">
        <v>112</v>
      </c>
      <c r="J1977" t="s">
        <v>100</v>
      </c>
      <c r="K1977" t="s">
        <v>23</v>
      </c>
      <c r="L1977" t="s">
        <v>690</v>
      </c>
      <c r="M1977"/>
      <c r="N1977"/>
      <c r="O1977" s="81" t="s">
        <v>520</v>
      </c>
      <c r="P1977" t="s">
        <v>59</v>
      </c>
      <c r="Q1977" t="s">
        <v>467</v>
      </c>
      <c r="R1977" s="185">
        <v>28362.151999999998</v>
      </c>
      <c r="S1977" s="185">
        <v>141810.76</v>
      </c>
      <c r="T1977" s="186">
        <v>1</v>
      </c>
    </row>
    <row r="1978" spans="1:20" x14ac:dyDescent="0.25">
      <c r="A1978" s="198"/>
      <c r="B1978">
        <v>0</v>
      </c>
      <c r="C1978">
        <v>1652645737</v>
      </c>
      <c r="D1978">
        <v>1652754285</v>
      </c>
      <c r="E1978">
        <v>1653948313</v>
      </c>
      <c r="F1978">
        <v>1653948313</v>
      </c>
      <c r="G1978" t="s">
        <v>19</v>
      </c>
      <c r="H1978" t="s">
        <v>268</v>
      </c>
      <c r="I1978" t="s">
        <v>112</v>
      </c>
      <c r="J1978" t="s">
        <v>100</v>
      </c>
      <c r="K1978" t="s">
        <v>23</v>
      </c>
      <c r="L1978" t="s">
        <v>690</v>
      </c>
      <c r="M1978"/>
      <c r="N1978"/>
      <c r="O1978" s="81" t="s">
        <v>520</v>
      </c>
      <c r="P1978" t="s">
        <v>59</v>
      </c>
      <c r="Q1978" t="s">
        <v>468</v>
      </c>
      <c r="R1978" s="185">
        <v>165714.234423077</v>
      </c>
      <c r="S1978" s="185">
        <v>662856.93769230798</v>
      </c>
      <c r="T1978" s="186">
        <v>4</v>
      </c>
    </row>
    <row r="1979" spans="1:20" x14ac:dyDescent="0.25">
      <c r="A1979" s="198"/>
      <c r="B1979">
        <v>0</v>
      </c>
      <c r="C1979">
        <v>1652645737</v>
      </c>
      <c r="D1979">
        <v>1652754285</v>
      </c>
      <c r="E1979">
        <v>1653948313</v>
      </c>
      <c r="F1979">
        <v>1653948313</v>
      </c>
      <c r="G1979" t="s">
        <v>19</v>
      </c>
      <c r="H1979" t="s">
        <v>268</v>
      </c>
      <c r="I1979" t="s">
        <v>112</v>
      </c>
      <c r="J1979" t="s">
        <v>100</v>
      </c>
      <c r="K1979" t="s">
        <v>23</v>
      </c>
      <c r="L1979" t="s">
        <v>690</v>
      </c>
      <c r="M1979"/>
      <c r="N1979"/>
      <c r="O1979" s="81" t="s">
        <v>520</v>
      </c>
      <c r="P1979" t="s">
        <v>59</v>
      </c>
      <c r="Q1979" t="s">
        <v>478</v>
      </c>
      <c r="R1979" s="185">
        <v>66521.527384615503</v>
      </c>
      <c r="S1979" s="185">
        <v>221738.42461538501</v>
      </c>
      <c r="T1979" s="186">
        <v>1</v>
      </c>
    </row>
    <row r="1980" spans="1:20" x14ac:dyDescent="0.25">
      <c r="A1980" s="198"/>
      <c r="B1980">
        <v>0</v>
      </c>
      <c r="C1980">
        <v>1652645737</v>
      </c>
      <c r="D1980">
        <v>1652754285</v>
      </c>
      <c r="E1980">
        <v>1653948313</v>
      </c>
      <c r="F1980">
        <v>1654056861</v>
      </c>
      <c r="G1980" t="s">
        <v>19</v>
      </c>
      <c r="H1980" t="s">
        <v>268</v>
      </c>
      <c r="I1980" t="s">
        <v>112</v>
      </c>
      <c r="J1980" t="s">
        <v>100</v>
      </c>
      <c r="K1980" t="s">
        <v>23</v>
      </c>
      <c r="L1980" t="s">
        <v>690</v>
      </c>
      <c r="M1980" t="s">
        <v>411</v>
      </c>
      <c r="N1980" t="s">
        <v>691</v>
      </c>
      <c r="O1980" s="81" t="s">
        <v>520</v>
      </c>
      <c r="P1980" t="s">
        <v>59</v>
      </c>
      <c r="Q1980" t="s">
        <v>474</v>
      </c>
      <c r="R1980" s="185">
        <v>3646.0493076923099</v>
      </c>
      <c r="S1980" s="185">
        <v>60767.488461538502</v>
      </c>
      <c r="T1980" s="186">
        <v>1</v>
      </c>
    </row>
    <row r="1981" spans="1:20" x14ac:dyDescent="0.25">
      <c r="A1981" s="198"/>
      <c r="B1981">
        <v>0</v>
      </c>
      <c r="C1981">
        <v>1652645737</v>
      </c>
      <c r="D1981">
        <v>1652754285</v>
      </c>
      <c r="E1981">
        <v>1653948313</v>
      </c>
      <c r="F1981">
        <v>1654056861</v>
      </c>
      <c r="G1981" t="s">
        <v>19</v>
      </c>
      <c r="H1981" t="s">
        <v>268</v>
      </c>
      <c r="I1981" t="s">
        <v>112</v>
      </c>
      <c r="J1981" t="s">
        <v>100</v>
      </c>
      <c r="K1981" t="s">
        <v>23</v>
      </c>
      <c r="L1981" t="s">
        <v>690</v>
      </c>
      <c r="M1981" t="s">
        <v>411</v>
      </c>
      <c r="N1981" t="s">
        <v>691</v>
      </c>
      <c r="O1981" s="81" t="s">
        <v>520</v>
      </c>
      <c r="P1981" t="s">
        <v>59</v>
      </c>
      <c r="Q1981" t="s">
        <v>471</v>
      </c>
      <c r="R1981" s="185">
        <v>11835.7673230769</v>
      </c>
      <c r="S1981" s="185">
        <v>147947.091538462</v>
      </c>
      <c r="T1981" s="186">
        <v>2</v>
      </c>
    </row>
    <row r="1982" spans="1:20" x14ac:dyDescent="0.25">
      <c r="A1982" s="198"/>
      <c r="B1982">
        <v>0</v>
      </c>
      <c r="C1982">
        <v>1652645737</v>
      </c>
      <c r="D1982">
        <v>1652754285</v>
      </c>
      <c r="E1982">
        <v>1653948313</v>
      </c>
      <c r="F1982">
        <v>1654056861</v>
      </c>
      <c r="G1982" t="s">
        <v>19</v>
      </c>
      <c r="H1982" t="s">
        <v>268</v>
      </c>
      <c r="I1982" t="s">
        <v>112</v>
      </c>
      <c r="J1982" t="s">
        <v>100</v>
      </c>
      <c r="K1982" t="s">
        <v>23</v>
      </c>
      <c r="L1982" t="s">
        <v>690</v>
      </c>
      <c r="M1982" t="s">
        <v>411</v>
      </c>
      <c r="N1982" t="s">
        <v>691</v>
      </c>
      <c r="O1982" s="81" t="s">
        <v>520</v>
      </c>
      <c r="P1982" t="s">
        <v>59</v>
      </c>
      <c r="Q1982" t="s">
        <v>465</v>
      </c>
      <c r="R1982" s="185">
        <v>8694.9973076923106</v>
      </c>
      <c r="S1982" s="185">
        <v>86949.973076923096</v>
      </c>
      <c r="T1982" s="186">
        <v>1</v>
      </c>
    </row>
    <row r="1983" spans="1:20" x14ac:dyDescent="0.25">
      <c r="A1983" s="198"/>
      <c r="B1983">
        <v>0</v>
      </c>
      <c r="C1983">
        <v>1652645737</v>
      </c>
      <c r="D1983">
        <v>1652754285</v>
      </c>
      <c r="E1983">
        <v>1653948313</v>
      </c>
      <c r="F1983">
        <v>1654165409</v>
      </c>
      <c r="G1983" t="s">
        <v>19</v>
      </c>
      <c r="H1983" t="s">
        <v>268</v>
      </c>
      <c r="I1983" t="s">
        <v>112</v>
      </c>
      <c r="J1983" t="s">
        <v>100</v>
      </c>
      <c r="K1983" t="s">
        <v>23</v>
      </c>
      <c r="L1983" t="s">
        <v>690</v>
      </c>
      <c r="M1983" t="s">
        <v>413</v>
      </c>
      <c r="N1983" t="s">
        <v>692</v>
      </c>
      <c r="O1983" s="81" t="s">
        <v>520</v>
      </c>
      <c r="P1983" t="s">
        <v>59</v>
      </c>
      <c r="Q1983" t="s">
        <v>474</v>
      </c>
      <c r="R1983" s="185">
        <v>6805.26175384615</v>
      </c>
      <c r="S1983" s="185">
        <v>113421.029230769</v>
      </c>
      <c r="T1983" s="186">
        <v>2</v>
      </c>
    </row>
    <row r="1984" spans="1:20" x14ac:dyDescent="0.25">
      <c r="A1984" s="198"/>
      <c r="B1984">
        <v>0</v>
      </c>
      <c r="C1984">
        <v>1652645737</v>
      </c>
      <c r="D1984">
        <v>1652754285</v>
      </c>
      <c r="E1984">
        <v>1653948313</v>
      </c>
      <c r="F1984">
        <v>1654165409</v>
      </c>
      <c r="G1984" t="s">
        <v>19</v>
      </c>
      <c r="H1984" t="s">
        <v>268</v>
      </c>
      <c r="I1984" t="s">
        <v>112</v>
      </c>
      <c r="J1984" t="s">
        <v>100</v>
      </c>
      <c r="K1984" t="s">
        <v>23</v>
      </c>
      <c r="L1984" t="s">
        <v>690</v>
      </c>
      <c r="M1984" t="s">
        <v>413</v>
      </c>
      <c r="N1984" t="s">
        <v>692</v>
      </c>
      <c r="O1984" s="81" t="s">
        <v>520</v>
      </c>
      <c r="P1984" t="s">
        <v>59</v>
      </c>
      <c r="Q1984" t="s">
        <v>471</v>
      </c>
      <c r="R1984" s="185">
        <v>4990.8120615384596</v>
      </c>
      <c r="S1984" s="185">
        <v>62385.150769230801</v>
      </c>
      <c r="T1984" s="186">
        <v>1</v>
      </c>
    </row>
    <row r="1985" spans="1:20" x14ac:dyDescent="0.25">
      <c r="A1985" s="198"/>
      <c r="B1985">
        <v>0</v>
      </c>
      <c r="C1985">
        <v>1652645737</v>
      </c>
      <c r="D1985">
        <v>1652754285</v>
      </c>
      <c r="E1985">
        <v>1653948313</v>
      </c>
      <c r="F1985">
        <v>1654165409</v>
      </c>
      <c r="G1985" t="s">
        <v>19</v>
      </c>
      <c r="H1985" t="s">
        <v>268</v>
      </c>
      <c r="I1985" t="s">
        <v>112</v>
      </c>
      <c r="J1985" t="s">
        <v>100</v>
      </c>
      <c r="K1985" t="s">
        <v>23</v>
      </c>
      <c r="L1985" t="s">
        <v>690</v>
      </c>
      <c r="M1985" t="s">
        <v>413</v>
      </c>
      <c r="N1985" t="s">
        <v>692</v>
      </c>
      <c r="O1985" s="81" t="s">
        <v>520</v>
      </c>
      <c r="P1985" t="s">
        <v>59</v>
      </c>
      <c r="Q1985" t="s">
        <v>465</v>
      </c>
      <c r="R1985" s="185">
        <v>32722.028846153898</v>
      </c>
      <c r="S1985" s="185">
        <v>327220.28846153797</v>
      </c>
      <c r="T1985" s="186">
        <v>4</v>
      </c>
    </row>
    <row r="1986" spans="1:20" x14ac:dyDescent="0.25">
      <c r="A1986" s="198"/>
      <c r="B1986">
        <v>0</v>
      </c>
      <c r="C1986">
        <v>1652645737</v>
      </c>
      <c r="D1986">
        <v>1652754285</v>
      </c>
      <c r="E1986">
        <v>1653948313</v>
      </c>
      <c r="F1986">
        <v>1654165409</v>
      </c>
      <c r="G1986" t="s">
        <v>19</v>
      </c>
      <c r="H1986" t="s">
        <v>268</v>
      </c>
      <c r="I1986" t="s">
        <v>112</v>
      </c>
      <c r="J1986" t="s">
        <v>100</v>
      </c>
      <c r="K1986" t="s">
        <v>23</v>
      </c>
      <c r="L1986" t="s">
        <v>690</v>
      </c>
      <c r="M1986" t="s">
        <v>413</v>
      </c>
      <c r="N1986" t="s">
        <v>692</v>
      </c>
      <c r="O1986" s="81" t="s">
        <v>520</v>
      </c>
      <c r="P1986" t="s">
        <v>59</v>
      </c>
      <c r="Q1986" t="s">
        <v>476</v>
      </c>
      <c r="R1986" s="185">
        <v>11179.8663846154</v>
      </c>
      <c r="S1986" s="185">
        <v>111798.663846154</v>
      </c>
      <c r="T1986" s="186">
        <v>1</v>
      </c>
    </row>
    <row r="1987" spans="1:20" x14ac:dyDescent="0.25">
      <c r="A1987" s="198"/>
      <c r="B1987">
        <v>0</v>
      </c>
      <c r="C1987">
        <v>1652645737</v>
      </c>
      <c r="D1987">
        <v>1652754285</v>
      </c>
      <c r="E1987">
        <v>1653948313</v>
      </c>
      <c r="F1987">
        <v>1654165409</v>
      </c>
      <c r="G1987" t="s">
        <v>19</v>
      </c>
      <c r="H1987" t="s">
        <v>268</v>
      </c>
      <c r="I1987" t="s">
        <v>112</v>
      </c>
      <c r="J1987" t="s">
        <v>100</v>
      </c>
      <c r="K1987" t="s">
        <v>23</v>
      </c>
      <c r="L1987" t="s">
        <v>690</v>
      </c>
      <c r="M1987" t="s">
        <v>413</v>
      </c>
      <c r="N1987" t="s">
        <v>692</v>
      </c>
      <c r="O1987" s="81" t="s">
        <v>520</v>
      </c>
      <c r="P1987" t="s">
        <v>59</v>
      </c>
      <c r="Q1987" t="s">
        <v>467</v>
      </c>
      <c r="R1987" s="185">
        <v>24445.184000000001</v>
      </c>
      <c r="S1987" s="185">
        <v>122225.92</v>
      </c>
      <c r="T1987" s="186">
        <v>1</v>
      </c>
    </row>
    <row r="1988" spans="1:20" x14ac:dyDescent="0.25">
      <c r="A1988" s="198"/>
      <c r="B1988">
        <v>0</v>
      </c>
      <c r="C1988">
        <v>1652645737</v>
      </c>
      <c r="D1988">
        <v>1652754285</v>
      </c>
      <c r="E1988">
        <v>1653948313</v>
      </c>
      <c r="F1988">
        <v>1654273957</v>
      </c>
      <c r="G1988" t="s">
        <v>19</v>
      </c>
      <c r="H1988" t="s">
        <v>268</v>
      </c>
      <c r="I1988" t="s">
        <v>112</v>
      </c>
      <c r="J1988" t="s">
        <v>100</v>
      </c>
      <c r="K1988" t="s">
        <v>23</v>
      </c>
      <c r="L1988" t="s">
        <v>690</v>
      </c>
      <c r="M1988" t="s">
        <v>341</v>
      </c>
      <c r="N1988" t="s">
        <v>693</v>
      </c>
      <c r="O1988" s="81" t="s">
        <v>520</v>
      </c>
      <c r="P1988" t="s">
        <v>59</v>
      </c>
      <c r="Q1988" t="s">
        <v>471</v>
      </c>
      <c r="R1988" s="185">
        <v>5823.16092307692</v>
      </c>
      <c r="S1988" s="185">
        <v>72789.511538461506</v>
      </c>
      <c r="T1988" s="186">
        <v>1</v>
      </c>
    </row>
    <row r="1989" spans="1:20" x14ac:dyDescent="0.25">
      <c r="A1989" s="198"/>
      <c r="B1989">
        <v>0</v>
      </c>
      <c r="C1989">
        <v>1652645737</v>
      </c>
      <c r="D1989">
        <v>1652754285</v>
      </c>
      <c r="E1989">
        <v>1653948313</v>
      </c>
      <c r="F1989">
        <v>1654273957</v>
      </c>
      <c r="G1989" t="s">
        <v>19</v>
      </c>
      <c r="H1989" t="s">
        <v>268</v>
      </c>
      <c r="I1989" t="s">
        <v>112</v>
      </c>
      <c r="J1989" t="s">
        <v>100</v>
      </c>
      <c r="K1989" t="s">
        <v>23</v>
      </c>
      <c r="L1989" t="s">
        <v>690</v>
      </c>
      <c r="M1989" t="s">
        <v>341</v>
      </c>
      <c r="N1989" t="s">
        <v>693</v>
      </c>
      <c r="O1989" s="81" t="s">
        <v>520</v>
      </c>
      <c r="P1989" t="s">
        <v>59</v>
      </c>
      <c r="Q1989" t="s">
        <v>467</v>
      </c>
      <c r="R1989" s="185">
        <v>32150.023692307601</v>
      </c>
      <c r="S1989" s="185">
        <v>160750.11846153799</v>
      </c>
      <c r="T1989" s="186">
        <v>1</v>
      </c>
    </row>
    <row r="1990" spans="1:20" x14ac:dyDescent="0.25">
      <c r="A1990" s="198"/>
      <c r="B1990">
        <v>0</v>
      </c>
      <c r="C1990">
        <v>1652645737</v>
      </c>
      <c r="D1990">
        <v>1652754285</v>
      </c>
      <c r="E1990">
        <v>1653948313</v>
      </c>
      <c r="F1990">
        <v>1654491053</v>
      </c>
      <c r="G1990" t="s">
        <v>19</v>
      </c>
      <c r="H1990" t="s">
        <v>268</v>
      </c>
      <c r="I1990" t="s">
        <v>112</v>
      </c>
      <c r="J1990" t="s">
        <v>100</v>
      </c>
      <c r="K1990" t="s">
        <v>23</v>
      </c>
      <c r="L1990" t="s">
        <v>690</v>
      </c>
      <c r="M1990" t="s">
        <v>343</v>
      </c>
      <c r="N1990" t="s">
        <v>694</v>
      </c>
      <c r="O1990" s="81" t="s">
        <v>520</v>
      </c>
      <c r="P1990" t="s">
        <v>59</v>
      </c>
      <c r="Q1990" t="s">
        <v>474</v>
      </c>
      <c r="R1990" s="185">
        <v>3600.0535846153898</v>
      </c>
      <c r="S1990" s="185">
        <v>60000.893076923101</v>
      </c>
      <c r="T1990" s="186">
        <v>1</v>
      </c>
    </row>
    <row r="1991" spans="1:20" x14ac:dyDescent="0.25">
      <c r="A1991" s="198"/>
      <c r="B1991">
        <v>0</v>
      </c>
      <c r="C1991">
        <v>1652645737</v>
      </c>
      <c r="D1991">
        <v>1652754285</v>
      </c>
      <c r="E1991">
        <v>1653948313</v>
      </c>
      <c r="F1991">
        <v>1654491053</v>
      </c>
      <c r="G1991" t="s">
        <v>19</v>
      </c>
      <c r="H1991" t="s">
        <v>268</v>
      </c>
      <c r="I1991" t="s">
        <v>112</v>
      </c>
      <c r="J1991" t="s">
        <v>100</v>
      </c>
      <c r="K1991" t="s">
        <v>23</v>
      </c>
      <c r="L1991" t="s">
        <v>690</v>
      </c>
      <c r="M1991" t="s">
        <v>343</v>
      </c>
      <c r="N1991" t="s">
        <v>694</v>
      </c>
      <c r="O1991" s="81" t="s">
        <v>520</v>
      </c>
      <c r="P1991" t="s">
        <v>59</v>
      </c>
      <c r="Q1991" t="s">
        <v>465</v>
      </c>
      <c r="R1991" s="185">
        <v>8870.0428461538504</v>
      </c>
      <c r="S1991" s="185">
        <v>88700.428461538497</v>
      </c>
      <c r="T1991" s="186">
        <v>1</v>
      </c>
    </row>
    <row r="1992" spans="1:20" x14ac:dyDescent="0.25">
      <c r="A1992" s="198"/>
      <c r="B1992">
        <v>0</v>
      </c>
      <c r="C1992">
        <v>1652645737</v>
      </c>
      <c r="D1992">
        <v>1652754285</v>
      </c>
      <c r="E1992">
        <v>1653948313</v>
      </c>
      <c r="F1992">
        <v>1654491053</v>
      </c>
      <c r="G1992" t="s">
        <v>19</v>
      </c>
      <c r="H1992" t="s">
        <v>268</v>
      </c>
      <c r="I1992" t="s">
        <v>112</v>
      </c>
      <c r="J1992" t="s">
        <v>100</v>
      </c>
      <c r="K1992" t="s">
        <v>23</v>
      </c>
      <c r="L1992" t="s">
        <v>690</v>
      </c>
      <c r="M1992" t="s">
        <v>343</v>
      </c>
      <c r="N1992" t="s">
        <v>694</v>
      </c>
      <c r="O1992" s="81" t="s">
        <v>520</v>
      </c>
      <c r="P1992" t="s">
        <v>59</v>
      </c>
      <c r="Q1992" t="s">
        <v>476</v>
      </c>
      <c r="R1992" s="185">
        <v>31428.254846153901</v>
      </c>
      <c r="S1992" s="185">
        <v>314282.54846153798</v>
      </c>
      <c r="T1992" s="186">
        <v>3</v>
      </c>
    </row>
    <row r="1993" spans="1:20" x14ac:dyDescent="0.25">
      <c r="A1993" s="198"/>
      <c r="B1993">
        <v>0</v>
      </c>
      <c r="C1993">
        <v>1652645737</v>
      </c>
      <c r="D1993">
        <v>1652754285</v>
      </c>
      <c r="E1993">
        <v>1653948313</v>
      </c>
      <c r="F1993">
        <v>1654491053</v>
      </c>
      <c r="G1993" t="s">
        <v>19</v>
      </c>
      <c r="H1993" t="s">
        <v>268</v>
      </c>
      <c r="I1993" t="s">
        <v>112</v>
      </c>
      <c r="J1993" t="s">
        <v>100</v>
      </c>
      <c r="K1993" t="s">
        <v>23</v>
      </c>
      <c r="L1993" t="s">
        <v>690</v>
      </c>
      <c r="M1993" t="s">
        <v>343</v>
      </c>
      <c r="N1993" t="s">
        <v>694</v>
      </c>
      <c r="O1993" s="81" t="s">
        <v>520</v>
      </c>
      <c r="P1993" t="s">
        <v>59</v>
      </c>
      <c r="Q1993" t="s">
        <v>467</v>
      </c>
      <c r="R1993" s="185">
        <v>32697.844000000001</v>
      </c>
      <c r="S1993" s="185">
        <v>163489.22</v>
      </c>
      <c r="T1993" s="186">
        <v>1</v>
      </c>
    </row>
    <row r="1994" spans="1:20" x14ac:dyDescent="0.25">
      <c r="A1994" s="198"/>
      <c r="B1994">
        <v>0</v>
      </c>
      <c r="C1994">
        <v>1652645737</v>
      </c>
      <c r="D1994">
        <v>1652754285</v>
      </c>
      <c r="E1994">
        <v>1653948313</v>
      </c>
      <c r="F1994">
        <v>1654599601</v>
      </c>
      <c r="G1994" t="s">
        <v>19</v>
      </c>
      <c r="H1994" t="s">
        <v>268</v>
      </c>
      <c r="I1994" t="s">
        <v>112</v>
      </c>
      <c r="J1994" t="s">
        <v>100</v>
      </c>
      <c r="K1994" t="s">
        <v>23</v>
      </c>
      <c r="L1994" t="s">
        <v>690</v>
      </c>
      <c r="M1994" t="s">
        <v>345</v>
      </c>
      <c r="N1994" t="s">
        <v>695</v>
      </c>
      <c r="O1994" s="81" t="s">
        <v>520</v>
      </c>
      <c r="P1994" t="s">
        <v>59</v>
      </c>
      <c r="Q1994" t="s">
        <v>474</v>
      </c>
      <c r="R1994" s="185">
        <v>3630.3399692307698</v>
      </c>
      <c r="S1994" s="185">
        <v>60505.666153846199</v>
      </c>
      <c r="T1994" s="186">
        <v>1</v>
      </c>
    </row>
    <row r="1995" spans="1:20" x14ac:dyDescent="0.25">
      <c r="A1995" s="198"/>
      <c r="B1995">
        <v>0</v>
      </c>
      <c r="C1995">
        <v>1652645737</v>
      </c>
      <c r="D1995">
        <v>1652754285</v>
      </c>
      <c r="E1995">
        <v>1653948313</v>
      </c>
      <c r="F1995">
        <v>1654599601</v>
      </c>
      <c r="G1995" t="s">
        <v>19</v>
      </c>
      <c r="H1995" t="s">
        <v>268</v>
      </c>
      <c r="I1995" t="s">
        <v>112</v>
      </c>
      <c r="J1995" t="s">
        <v>100</v>
      </c>
      <c r="K1995" t="s">
        <v>23</v>
      </c>
      <c r="L1995" t="s">
        <v>690</v>
      </c>
      <c r="M1995" t="s">
        <v>345</v>
      </c>
      <c r="N1995" t="s">
        <v>695</v>
      </c>
      <c r="O1995" s="81" t="s">
        <v>520</v>
      </c>
      <c r="P1995" t="s">
        <v>59</v>
      </c>
      <c r="Q1995" t="s">
        <v>476</v>
      </c>
      <c r="R1995" s="185">
        <v>33395.948461538501</v>
      </c>
      <c r="S1995" s="185">
        <v>333959.48461538501</v>
      </c>
      <c r="T1995" s="186">
        <v>3</v>
      </c>
    </row>
    <row r="1996" spans="1:20" x14ac:dyDescent="0.25">
      <c r="A1996" s="198"/>
      <c r="B1996">
        <v>0</v>
      </c>
      <c r="C1996">
        <v>1652645737</v>
      </c>
      <c r="D1996">
        <v>1652754285</v>
      </c>
      <c r="E1996">
        <v>1653948313</v>
      </c>
      <c r="F1996">
        <v>1654599601</v>
      </c>
      <c r="G1996" t="s">
        <v>19</v>
      </c>
      <c r="H1996" t="s">
        <v>268</v>
      </c>
      <c r="I1996" t="s">
        <v>112</v>
      </c>
      <c r="J1996" t="s">
        <v>100</v>
      </c>
      <c r="K1996" t="s">
        <v>23</v>
      </c>
      <c r="L1996" t="s">
        <v>690</v>
      </c>
      <c r="M1996" t="s">
        <v>345</v>
      </c>
      <c r="N1996" t="s">
        <v>695</v>
      </c>
      <c r="O1996" s="81" t="s">
        <v>520</v>
      </c>
      <c r="P1996" t="s">
        <v>59</v>
      </c>
      <c r="Q1996" t="s">
        <v>467</v>
      </c>
      <c r="R1996" s="185">
        <v>31688.304461538399</v>
      </c>
      <c r="S1996" s="185">
        <v>158441.52230769201</v>
      </c>
      <c r="T1996" s="186">
        <v>1</v>
      </c>
    </row>
    <row r="1997" spans="1:20" x14ac:dyDescent="0.25">
      <c r="A1997" s="198"/>
      <c r="B1997">
        <v>0</v>
      </c>
      <c r="C1997">
        <v>1652645737</v>
      </c>
      <c r="D1997">
        <v>1652754285</v>
      </c>
      <c r="E1997">
        <v>1653948313</v>
      </c>
      <c r="F1997">
        <v>1654708149</v>
      </c>
      <c r="G1997" t="s">
        <v>19</v>
      </c>
      <c r="H1997" t="s">
        <v>268</v>
      </c>
      <c r="I1997" t="s">
        <v>112</v>
      </c>
      <c r="J1997" t="s">
        <v>100</v>
      </c>
      <c r="K1997" t="s">
        <v>23</v>
      </c>
      <c r="L1997" t="s">
        <v>690</v>
      </c>
      <c r="M1997" t="s">
        <v>347</v>
      </c>
      <c r="N1997" t="s">
        <v>696</v>
      </c>
      <c r="O1997" s="81" t="s">
        <v>520</v>
      </c>
      <c r="P1997" t="s">
        <v>59</v>
      </c>
      <c r="Q1997" t="s">
        <v>474</v>
      </c>
      <c r="R1997" s="185">
        <v>3474.2962153846102</v>
      </c>
      <c r="S1997" s="185">
        <v>57904.936923076901</v>
      </c>
      <c r="T1997" s="186">
        <v>1</v>
      </c>
    </row>
    <row r="1998" spans="1:20" x14ac:dyDescent="0.25">
      <c r="A1998" s="198"/>
      <c r="B1998">
        <v>0</v>
      </c>
      <c r="C1998">
        <v>1652645737</v>
      </c>
      <c r="D1998">
        <v>1652754285</v>
      </c>
      <c r="E1998">
        <v>1653948313</v>
      </c>
      <c r="F1998">
        <v>1654708149</v>
      </c>
      <c r="G1998" t="s">
        <v>19</v>
      </c>
      <c r="H1998" t="s">
        <v>268</v>
      </c>
      <c r="I1998" t="s">
        <v>112</v>
      </c>
      <c r="J1998" t="s">
        <v>100</v>
      </c>
      <c r="K1998" t="s">
        <v>23</v>
      </c>
      <c r="L1998" t="s">
        <v>690</v>
      </c>
      <c r="M1998" t="s">
        <v>347</v>
      </c>
      <c r="N1998" t="s">
        <v>696</v>
      </c>
      <c r="O1998" s="81" t="s">
        <v>520</v>
      </c>
      <c r="P1998" t="s">
        <v>59</v>
      </c>
      <c r="Q1998" t="s">
        <v>476</v>
      </c>
      <c r="R1998" s="185">
        <v>9994.8780000000006</v>
      </c>
      <c r="S1998" s="185">
        <v>99948.78</v>
      </c>
      <c r="T1998" s="186">
        <v>1</v>
      </c>
    </row>
    <row r="1999" spans="1:20" x14ac:dyDescent="0.25">
      <c r="A1999" s="198"/>
      <c r="B1999">
        <v>0</v>
      </c>
      <c r="C1999">
        <v>1652645737</v>
      </c>
      <c r="D1999">
        <v>1652754285</v>
      </c>
      <c r="E1999">
        <v>1653948313</v>
      </c>
      <c r="F1999">
        <v>1654708149</v>
      </c>
      <c r="G1999" t="s">
        <v>19</v>
      </c>
      <c r="H1999" t="s">
        <v>268</v>
      </c>
      <c r="I1999" t="s">
        <v>112</v>
      </c>
      <c r="J1999" t="s">
        <v>100</v>
      </c>
      <c r="K1999" t="s">
        <v>23</v>
      </c>
      <c r="L1999" t="s">
        <v>690</v>
      </c>
      <c r="M1999" t="s">
        <v>347</v>
      </c>
      <c r="N1999" t="s">
        <v>696</v>
      </c>
      <c r="O1999" s="81" t="s">
        <v>520</v>
      </c>
      <c r="P1999" t="s">
        <v>59</v>
      </c>
      <c r="Q1999" t="s">
        <v>467</v>
      </c>
      <c r="R1999" s="185">
        <v>31065.484307692401</v>
      </c>
      <c r="S1999" s="185">
        <v>155327.42153846199</v>
      </c>
      <c r="T1999" s="186">
        <v>1</v>
      </c>
    </row>
    <row r="2000" spans="1:20" x14ac:dyDescent="0.25">
      <c r="A2000" s="198"/>
      <c r="B2000">
        <v>0</v>
      </c>
      <c r="C2000">
        <v>1652645737</v>
      </c>
      <c r="D2000">
        <v>1652754285</v>
      </c>
      <c r="E2000">
        <v>1653948313</v>
      </c>
      <c r="F2000">
        <v>1654816697</v>
      </c>
      <c r="G2000" t="s">
        <v>19</v>
      </c>
      <c r="H2000" t="s">
        <v>268</v>
      </c>
      <c r="I2000" t="s">
        <v>112</v>
      </c>
      <c r="J2000" t="s">
        <v>100</v>
      </c>
      <c r="K2000" t="s">
        <v>23</v>
      </c>
      <c r="L2000" t="s">
        <v>690</v>
      </c>
      <c r="M2000" t="s">
        <v>349</v>
      </c>
      <c r="N2000" t="s">
        <v>697</v>
      </c>
      <c r="O2000" s="81" t="s">
        <v>520</v>
      </c>
      <c r="P2000" t="s">
        <v>59</v>
      </c>
      <c r="Q2000" t="s">
        <v>474</v>
      </c>
      <c r="R2000" s="185">
        <v>3693.9501692307699</v>
      </c>
      <c r="S2000" s="185">
        <v>61565.836153846198</v>
      </c>
      <c r="T2000" s="186">
        <v>1</v>
      </c>
    </row>
    <row r="2001" spans="1:20" x14ac:dyDescent="0.25">
      <c r="A2001" s="198"/>
      <c r="B2001">
        <v>0</v>
      </c>
      <c r="C2001">
        <v>1652645737</v>
      </c>
      <c r="D2001">
        <v>1652754285</v>
      </c>
      <c r="E2001">
        <v>1653948313</v>
      </c>
      <c r="F2001">
        <v>1654816697</v>
      </c>
      <c r="G2001" t="s">
        <v>19</v>
      </c>
      <c r="H2001" t="s">
        <v>268</v>
      </c>
      <c r="I2001" t="s">
        <v>112</v>
      </c>
      <c r="J2001" t="s">
        <v>100</v>
      </c>
      <c r="K2001" t="s">
        <v>23</v>
      </c>
      <c r="L2001" t="s">
        <v>690</v>
      </c>
      <c r="M2001" t="s">
        <v>349</v>
      </c>
      <c r="N2001" t="s">
        <v>697</v>
      </c>
      <c r="O2001" s="81" t="s">
        <v>520</v>
      </c>
      <c r="P2001" t="s">
        <v>59</v>
      </c>
      <c r="Q2001" t="s">
        <v>465</v>
      </c>
      <c r="R2001" s="185">
        <v>42665.7763076923</v>
      </c>
      <c r="S2001" s="185">
        <v>426657.76307692297</v>
      </c>
      <c r="T2001" s="186">
        <v>5</v>
      </c>
    </row>
    <row r="2002" spans="1:20" x14ac:dyDescent="0.25">
      <c r="A2002" s="198"/>
      <c r="B2002">
        <v>0</v>
      </c>
      <c r="C2002">
        <v>1652645737</v>
      </c>
      <c r="D2002">
        <v>1652754285</v>
      </c>
      <c r="E2002">
        <v>1653948313</v>
      </c>
      <c r="F2002">
        <v>1654816697</v>
      </c>
      <c r="G2002" t="s">
        <v>19</v>
      </c>
      <c r="H2002" t="s">
        <v>268</v>
      </c>
      <c r="I2002" t="s">
        <v>112</v>
      </c>
      <c r="J2002" t="s">
        <v>100</v>
      </c>
      <c r="K2002" t="s">
        <v>23</v>
      </c>
      <c r="L2002" t="s">
        <v>690</v>
      </c>
      <c r="M2002" t="s">
        <v>349</v>
      </c>
      <c r="N2002" t="s">
        <v>697</v>
      </c>
      <c r="O2002" s="81" t="s">
        <v>520</v>
      </c>
      <c r="P2002" t="s">
        <v>59</v>
      </c>
      <c r="Q2002" t="s">
        <v>476</v>
      </c>
      <c r="R2002" s="185">
        <v>10279.862384615401</v>
      </c>
      <c r="S2002" s="185">
        <v>102798.62384615401</v>
      </c>
      <c r="T2002" s="186">
        <v>1</v>
      </c>
    </row>
    <row r="2003" spans="1:20" x14ac:dyDescent="0.25">
      <c r="A2003" s="198"/>
      <c r="B2003">
        <v>0</v>
      </c>
      <c r="C2003">
        <v>1652645737</v>
      </c>
      <c r="D2003">
        <v>1652754285</v>
      </c>
      <c r="E2003">
        <v>1653948313</v>
      </c>
      <c r="F2003">
        <v>1654816697</v>
      </c>
      <c r="G2003" t="s">
        <v>19</v>
      </c>
      <c r="H2003" t="s">
        <v>268</v>
      </c>
      <c r="I2003" t="s">
        <v>112</v>
      </c>
      <c r="J2003" t="s">
        <v>100</v>
      </c>
      <c r="K2003" t="s">
        <v>23</v>
      </c>
      <c r="L2003" t="s">
        <v>690</v>
      </c>
      <c r="M2003" t="s">
        <v>349</v>
      </c>
      <c r="N2003" t="s">
        <v>697</v>
      </c>
      <c r="O2003" s="81" t="s">
        <v>520</v>
      </c>
      <c r="P2003" t="s">
        <v>59</v>
      </c>
      <c r="Q2003" t="s">
        <v>467</v>
      </c>
      <c r="R2003" s="185">
        <v>28729.291230769199</v>
      </c>
      <c r="S2003" s="185">
        <v>143646.456153846</v>
      </c>
      <c r="T2003" s="186">
        <v>1</v>
      </c>
    </row>
    <row r="2004" spans="1:20" x14ac:dyDescent="0.25">
      <c r="A2004" s="198"/>
      <c r="B2004">
        <v>0</v>
      </c>
      <c r="C2004">
        <v>1652645737</v>
      </c>
      <c r="D2004">
        <v>1652754285</v>
      </c>
      <c r="E2004">
        <v>1654925245</v>
      </c>
      <c r="F2004">
        <v>1654925245</v>
      </c>
      <c r="G2004" t="s">
        <v>19</v>
      </c>
      <c r="H2004" t="s">
        <v>268</v>
      </c>
      <c r="I2004" t="s">
        <v>112</v>
      </c>
      <c r="J2004" t="s">
        <v>100</v>
      </c>
      <c r="K2004" t="s">
        <v>24</v>
      </c>
      <c r="L2004" t="s">
        <v>380</v>
      </c>
      <c r="M2004"/>
      <c r="N2004"/>
      <c r="O2004" s="81" t="s">
        <v>520</v>
      </c>
      <c r="P2004" t="s">
        <v>59</v>
      </c>
      <c r="Q2004" t="s">
        <v>473</v>
      </c>
      <c r="R2004" s="185">
        <v>6552.3753076923103</v>
      </c>
      <c r="S2004" s="185">
        <v>131047.506153846</v>
      </c>
      <c r="T2004" s="186">
        <v>3</v>
      </c>
    </row>
    <row r="2005" spans="1:20" x14ac:dyDescent="0.25">
      <c r="A2005" s="198"/>
      <c r="B2005">
        <v>0</v>
      </c>
      <c r="C2005">
        <v>1652645737</v>
      </c>
      <c r="D2005">
        <v>1652754285</v>
      </c>
      <c r="E2005">
        <v>1654925245</v>
      </c>
      <c r="F2005">
        <v>1654925245</v>
      </c>
      <c r="G2005" t="s">
        <v>19</v>
      </c>
      <c r="H2005" t="s">
        <v>268</v>
      </c>
      <c r="I2005" t="s">
        <v>112</v>
      </c>
      <c r="J2005" t="s">
        <v>100</v>
      </c>
      <c r="K2005" t="s">
        <v>24</v>
      </c>
      <c r="L2005" t="s">
        <v>380</v>
      </c>
      <c r="M2005"/>
      <c r="N2005"/>
      <c r="O2005" s="81" t="s">
        <v>520</v>
      </c>
      <c r="P2005" t="s">
        <v>59</v>
      </c>
      <c r="Q2005" t="s">
        <v>474</v>
      </c>
      <c r="R2005" s="185">
        <v>10093.5666</v>
      </c>
      <c r="S2005" s="185">
        <v>168226.11</v>
      </c>
      <c r="T2005" s="186">
        <v>3</v>
      </c>
    </row>
    <row r="2006" spans="1:20" x14ac:dyDescent="0.25">
      <c r="A2006" s="198"/>
      <c r="B2006">
        <v>0</v>
      </c>
      <c r="C2006">
        <v>1652645737</v>
      </c>
      <c r="D2006">
        <v>1652754285</v>
      </c>
      <c r="E2006">
        <v>1654925245</v>
      </c>
      <c r="F2006">
        <v>1654925245</v>
      </c>
      <c r="G2006" t="s">
        <v>19</v>
      </c>
      <c r="H2006" t="s">
        <v>268</v>
      </c>
      <c r="I2006" t="s">
        <v>112</v>
      </c>
      <c r="J2006" t="s">
        <v>100</v>
      </c>
      <c r="K2006" t="s">
        <v>24</v>
      </c>
      <c r="L2006" t="s">
        <v>380</v>
      </c>
      <c r="M2006"/>
      <c r="N2006"/>
      <c r="O2006" s="81" t="s">
        <v>520</v>
      </c>
      <c r="P2006" t="s">
        <v>59</v>
      </c>
      <c r="Q2006" t="s">
        <v>471</v>
      </c>
      <c r="R2006" s="185">
        <v>10651.8536</v>
      </c>
      <c r="S2006" s="185">
        <v>133148.17000000001</v>
      </c>
      <c r="T2006" s="186">
        <v>2</v>
      </c>
    </row>
    <row r="2007" spans="1:20" x14ac:dyDescent="0.25">
      <c r="A2007" s="198"/>
      <c r="B2007">
        <v>0</v>
      </c>
      <c r="C2007">
        <v>1652645737</v>
      </c>
      <c r="D2007">
        <v>1652754285</v>
      </c>
      <c r="E2007">
        <v>1654925245</v>
      </c>
      <c r="F2007">
        <v>1654925245</v>
      </c>
      <c r="G2007" t="s">
        <v>19</v>
      </c>
      <c r="H2007" t="s">
        <v>268</v>
      </c>
      <c r="I2007" t="s">
        <v>112</v>
      </c>
      <c r="J2007" t="s">
        <v>100</v>
      </c>
      <c r="K2007" t="s">
        <v>24</v>
      </c>
      <c r="L2007" t="s">
        <v>380</v>
      </c>
      <c r="M2007"/>
      <c r="N2007"/>
      <c r="O2007" s="81" t="s">
        <v>520</v>
      </c>
      <c r="P2007" t="s">
        <v>59</v>
      </c>
      <c r="Q2007" t="s">
        <v>475</v>
      </c>
      <c r="R2007" s="185">
        <v>6781.3085076923098</v>
      </c>
      <c r="S2007" s="185">
        <v>75347.872307692305</v>
      </c>
      <c r="T2007" s="186">
        <v>1</v>
      </c>
    </row>
    <row r="2008" spans="1:20" x14ac:dyDescent="0.25">
      <c r="A2008" s="198"/>
      <c r="B2008">
        <v>0</v>
      </c>
      <c r="C2008">
        <v>1652645737</v>
      </c>
      <c r="D2008">
        <v>1652754285</v>
      </c>
      <c r="E2008">
        <v>1654925245</v>
      </c>
      <c r="F2008">
        <v>1654925245</v>
      </c>
      <c r="G2008" t="s">
        <v>19</v>
      </c>
      <c r="H2008" t="s">
        <v>268</v>
      </c>
      <c r="I2008" t="s">
        <v>112</v>
      </c>
      <c r="J2008" t="s">
        <v>100</v>
      </c>
      <c r="K2008" t="s">
        <v>24</v>
      </c>
      <c r="L2008" t="s">
        <v>380</v>
      </c>
      <c r="M2008"/>
      <c r="N2008"/>
      <c r="O2008" s="81" t="s">
        <v>520</v>
      </c>
      <c r="P2008" t="s">
        <v>59</v>
      </c>
      <c r="Q2008" t="s">
        <v>465</v>
      </c>
      <c r="R2008" s="185">
        <v>17840.877461538501</v>
      </c>
      <c r="S2008" s="185">
        <v>178408.77461538499</v>
      </c>
      <c r="T2008" s="186">
        <v>2</v>
      </c>
    </row>
    <row r="2009" spans="1:20" x14ac:dyDescent="0.25">
      <c r="A2009" s="198"/>
      <c r="B2009">
        <v>0</v>
      </c>
      <c r="C2009">
        <v>1652645737</v>
      </c>
      <c r="D2009">
        <v>1652754285</v>
      </c>
      <c r="E2009">
        <v>1654925245</v>
      </c>
      <c r="F2009">
        <v>1654925245</v>
      </c>
      <c r="G2009" t="s">
        <v>19</v>
      </c>
      <c r="H2009" t="s">
        <v>268</v>
      </c>
      <c r="I2009" t="s">
        <v>112</v>
      </c>
      <c r="J2009" t="s">
        <v>100</v>
      </c>
      <c r="K2009" t="s">
        <v>24</v>
      </c>
      <c r="L2009" t="s">
        <v>380</v>
      </c>
      <c r="M2009"/>
      <c r="N2009"/>
      <c r="O2009" s="81" t="s">
        <v>520</v>
      </c>
      <c r="P2009" t="s">
        <v>59</v>
      </c>
      <c r="Q2009" t="s">
        <v>476</v>
      </c>
      <c r="R2009" s="185">
        <v>11295.101615384599</v>
      </c>
      <c r="S2009" s="185">
        <v>112951.01615384599</v>
      </c>
      <c r="T2009" s="186">
        <v>1</v>
      </c>
    </row>
    <row r="2010" spans="1:20" x14ac:dyDescent="0.25">
      <c r="A2010" s="198"/>
      <c r="B2010">
        <v>0</v>
      </c>
      <c r="C2010">
        <v>1652645737</v>
      </c>
      <c r="D2010">
        <v>1652754285</v>
      </c>
      <c r="E2010">
        <v>1654925245</v>
      </c>
      <c r="F2010">
        <v>1654925245</v>
      </c>
      <c r="G2010" t="s">
        <v>19</v>
      </c>
      <c r="H2010" t="s">
        <v>268</v>
      </c>
      <c r="I2010" t="s">
        <v>112</v>
      </c>
      <c r="J2010" t="s">
        <v>100</v>
      </c>
      <c r="K2010" t="s">
        <v>24</v>
      </c>
      <c r="L2010" t="s">
        <v>380</v>
      </c>
      <c r="M2010"/>
      <c r="N2010"/>
      <c r="O2010" s="81" t="s">
        <v>520</v>
      </c>
      <c r="P2010" t="s">
        <v>59</v>
      </c>
      <c r="Q2010" t="s">
        <v>466</v>
      </c>
      <c r="R2010" s="185">
        <v>19857.452423076898</v>
      </c>
      <c r="S2010" s="185">
        <v>132383.01615384599</v>
      </c>
      <c r="T2010" s="186">
        <v>1</v>
      </c>
    </row>
    <row r="2011" spans="1:20" x14ac:dyDescent="0.25">
      <c r="A2011" s="198"/>
      <c r="B2011">
        <v>0</v>
      </c>
      <c r="C2011">
        <v>1652645737</v>
      </c>
      <c r="D2011">
        <v>1652754285</v>
      </c>
      <c r="E2011">
        <v>1654925245</v>
      </c>
      <c r="F2011">
        <v>1654925245</v>
      </c>
      <c r="G2011" t="s">
        <v>19</v>
      </c>
      <c r="H2011" t="s">
        <v>268</v>
      </c>
      <c r="I2011" t="s">
        <v>112</v>
      </c>
      <c r="J2011" t="s">
        <v>100</v>
      </c>
      <c r="K2011" t="s">
        <v>24</v>
      </c>
      <c r="L2011" t="s">
        <v>380</v>
      </c>
      <c r="M2011"/>
      <c r="N2011"/>
      <c r="O2011" s="81" t="s">
        <v>520</v>
      </c>
      <c r="P2011" t="s">
        <v>59</v>
      </c>
      <c r="Q2011" t="s">
        <v>467</v>
      </c>
      <c r="R2011" s="185">
        <v>32705.245846153801</v>
      </c>
      <c r="S2011" s="185">
        <v>163526.22923076901</v>
      </c>
      <c r="T2011" s="186">
        <v>1</v>
      </c>
    </row>
    <row r="2012" spans="1:20" x14ac:dyDescent="0.25">
      <c r="A2012" s="198"/>
      <c r="B2012">
        <v>0</v>
      </c>
      <c r="C2012">
        <v>1652645737</v>
      </c>
      <c r="D2012">
        <v>1652754285</v>
      </c>
      <c r="E2012">
        <v>1654925245</v>
      </c>
      <c r="F2012">
        <v>1654925245</v>
      </c>
      <c r="G2012" t="s">
        <v>19</v>
      </c>
      <c r="H2012" t="s">
        <v>268</v>
      </c>
      <c r="I2012" t="s">
        <v>112</v>
      </c>
      <c r="J2012" t="s">
        <v>100</v>
      </c>
      <c r="K2012" t="s">
        <v>24</v>
      </c>
      <c r="L2012" t="s">
        <v>380</v>
      </c>
      <c r="M2012"/>
      <c r="N2012"/>
      <c r="O2012" s="81" t="s">
        <v>520</v>
      </c>
      <c r="P2012" t="s">
        <v>59</v>
      </c>
      <c r="Q2012" t="s">
        <v>478</v>
      </c>
      <c r="R2012" s="185">
        <v>77346.992769230696</v>
      </c>
      <c r="S2012" s="185">
        <v>257823.30923076899</v>
      </c>
      <c r="T2012" s="186">
        <v>1</v>
      </c>
    </row>
    <row r="2013" spans="1:20" x14ac:dyDescent="0.25">
      <c r="A2013" s="198"/>
      <c r="B2013">
        <v>0</v>
      </c>
      <c r="C2013">
        <v>1652645737</v>
      </c>
      <c r="D2013">
        <v>1652754285</v>
      </c>
      <c r="E2013">
        <v>1654925245</v>
      </c>
      <c r="F2013">
        <v>1654925245</v>
      </c>
      <c r="G2013" t="s">
        <v>19</v>
      </c>
      <c r="H2013" t="s">
        <v>268</v>
      </c>
      <c r="I2013" t="s">
        <v>112</v>
      </c>
      <c r="J2013" t="s">
        <v>100</v>
      </c>
      <c r="K2013" t="s">
        <v>24</v>
      </c>
      <c r="L2013" t="s">
        <v>380</v>
      </c>
      <c r="M2013"/>
      <c r="N2013"/>
      <c r="O2013" s="81" t="s">
        <v>520</v>
      </c>
      <c r="P2013" t="s">
        <v>59</v>
      </c>
      <c r="Q2013" t="s">
        <v>479</v>
      </c>
      <c r="R2013" s="185">
        <v>112272.712</v>
      </c>
      <c r="S2013" s="185">
        <v>280681.78000000003</v>
      </c>
      <c r="T2013" s="186">
        <v>1</v>
      </c>
    </row>
    <row r="2014" spans="1:20" x14ac:dyDescent="0.25">
      <c r="A2014" s="198"/>
      <c r="B2014">
        <v>0</v>
      </c>
      <c r="C2014">
        <v>1652645737</v>
      </c>
      <c r="D2014">
        <v>1652754285</v>
      </c>
      <c r="E2014">
        <v>1654925245</v>
      </c>
      <c r="F2014">
        <v>1655033793</v>
      </c>
      <c r="G2014" t="s">
        <v>19</v>
      </c>
      <c r="H2014" t="s">
        <v>268</v>
      </c>
      <c r="I2014" t="s">
        <v>112</v>
      </c>
      <c r="J2014" t="s">
        <v>100</v>
      </c>
      <c r="K2014" t="s">
        <v>24</v>
      </c>
      <c r="L2014" t="s">
        <v>380</v>
      </c>
      <c r="M2014" t="s">
        <v>562</v>
      </c>
      <c r="N2014" t="s">
        <v>563</v>
      </c>
      <c r="O2014" s="81" t="s">
        <v>520</v>
      </c>
      <c r="P2014" t="s">
        <v>59</v>
      </c>
      <c r="Q2014" t="s">
        <v>473</v>
      </c>
      <c r="R2014" s="185">
        <v>636.05773076923003</v>
      </c>
      <c r="S2014" s="185">
        <v>12721.154615384599</v>
      </c>
      <c r="T2014" s="186">
        <v>1</v>
      </c>
    </row>
    <row r="2015" spans="1:20" x14ac:dyDescent="0.25">
      <c r="A2015" s="198"/>
      <c r="B2015">
        <v>0</v>
      </c>
      <c r="C2015">
        <v>1652645737</v>
      </c>
      <c r="D2015">
        <v>1652754285</v>
      </c>
      <c r="E2015">
        <v>1654925245</v>
      </c>
      <c r="F2015">
        <v>1655033793</v>
      </c>
      <c r="G2015" t="s">
        <v>19</v>
      </c>
      <c r="H2015" t="s">
        <v>268</v>
      </c>
      <c r="I2015" t="s">
        <v>112</v>
      </c>
      <c r="J2015" t="s">
        <v>100</v>
      </c>
      <c r="K2015" t="s">
        <v>24</v>
      </c>
      <c r="L2015" t="s">
        <v>380</v>
      </c>
      <c r="M2015" t="s">
        <v>562</v>
      </c>
      <c r="N2015" t="s">
        <v>563</v>
      </c>
      <c r="O2015" s="81" t="s">
        <v>520</v>
      </c>
      <c r="P2015" t="s">
        <v>59</v>
      </c>
      <c r="Q2015" t="s">
        <v>474</v>
      </c>
      <c r="R2015" s="185">
        <v>2706.8490461538499</v>
      </c>
      <c r="S2015" s="185">
        <v>45114.150769230801</v>
      </c>
      <c r="T2015" s="186">
        <v>1</v>
      </c>
    </row>
    <row r="2016" spans="1:20" x14ac:dyDescent="0.25">
      <c r="A2016" s="198"/>
      <c r="B2016">
        <v>0</v>
      </c>
      <c r="C2016">
        <v>1652645737</v>
      </c>
      <c r="D2016">
        <v>1652754285</v>
      </c>
      <c r="E2016">
        <v>1654925245</v>
      </c>
      <c r="F2016">
        <v>1655033793</v>
      </c>
      <c r="G2016" t="s">
        <v>19</v>
      </c>
      <c r="H2016" t="s">
        <v>268</v>
      </c>
      <c r="I2016" t="s">
        <v>112</v>
      </c>
      <c r="J2016" t="s">
        <v>100</v>
      </c>
      <c r="K2016" t="s">
        <v>24</v>
      </c>
      <c r="L2016" t="s">
        <v>380</v>
      </c>
      <c r="M2016" t="s">
        <v>562</v>
      </c>
      <c r="N2016" t="s">
        <v>563</v>
      </c>
      <c r="O2016" s="81" t="s">
        <v>520</v>
      </c>
      <c r="P2016" t="s">
        <v>59</v>
      </c>
      <c r="Q2016" t="s">
        <v>471</v>
      </c>
      <c r="R2016" s="185">
        <v>20896.791323076901</v>
      </c>
      <c r="S2016" s="185">
        <v>261209.89153846199</v>
      </c>
      <c r="T2016" s="186">
        <v>4</v>
      </c>
    </row>
    <row r="2017" spans="1:20" x14ac:dyDescent="0.25">
      <c r="A2017" s="198"/>
      <c r="B2017">
        <v>0</v>
      </c>
      <c r="C2017">
        <v>1652645737</v>
      </c>
      <c r="D2017">
        <v>1652754285</v>
      </c>
      <c r="E2017">
        <v>1654925245</v>
      </c>
      <c r="F2017">
        <v>1655033793</v>
      </c>
      <c r="G2017" t="s">
        <v>19</v>
      </c>
      <c r="H2017" t="s">
        <v>268</v>
      </c>
      <c r="I2017" t="s">
        <v>112</v>
      </c>
      <c r="J2017" t="s">
        <v>100</v>
      </c>
      <c r="K2017" t="s">
        <v>24</v>
      </c>
      <c r="L2017" t="s">
        <v>380</v>
      </c>
      <c r="M2017" t="s">
        <v>562</v>
      </c>
      <c r="N2017" t="s">
        <v>563</v>
      </c>
      <c r="O2017" s="81" t="s">
        <v>520</v>
      </c>
      <c r="P2017" t="s">
        <v>59</v>
      </c>
      <c r="Q2017" t="s">
        <v>465</v>
      </c>
      <c r="R2017" s="185">
        <v>27348.2256923077</v>
      </c>
      <c r="S2017" s="185">
        <v>273482.25692307699</v>
      </c>
      <c r="T2017" s="186">
        <v>4</v>
      </c>
    </row>
    <row r="2018" spans="1:20" x14ac:dyDescent="0.25">
      <c r="A2018" s="198"/>
      <c r="B2018">
        <v>0</v>
      </c>
      <c r="C2018">
        <v>1652645737</v>
      </c>
      <c r="D2018">
        <v>1652754285</v>
      </c>
      <c r="E2018">
        <v>1654925245</v>
      </c>
      <c r="F2018">
        <v>1655033793</v>
      </c>
      <c r="G2018" t="s">
        <v>19</v>
      </c>
      <c r="H2018" t="s">
        <v>268</v>
      </c>
      <c r="I2018" t="s">
        <v>112</v>
      </c>
      <c r="J2018" t="s">
        <v>100</v>
      </c>
      <c r="K2018" t="s">
        <v>24</v>
      </c>
      <c r="L2018" t="s">
        <v>380</v>
      </c>
      <c r="M2018" t="s">
        <v>562</v>
      </c>
      <c r="N2018" t="s">
        <v>563</v>
      </c>
      <c r="O2018" s="81" t="s">
        <v>520</v>
      </c>
      <c r="P2018" t="s">
        <v>59</v>
      </c>
      <c r="Q2018" t="s">
        <v>476</v>
      </c>
      <c r="R2018" s="185">
        <v>10440.489692307699</v>
      </c>
      <c r="S2018" s="185">
        <v>104404.896923077</v>
      </c>
      <c r="T2018" s="186">
        <v>1</v>
      </c>
    </row>
    <row r="2019" spans="1:20" x14ac:dyDescent="0.25">
      <c r="A2019" s="198"/>
      <c r="B2019">
        <v>0</v>
      </c>
      <c r="C2019">
        <v>1652645737</v>
      </c>
      <c r="D2019">
        <v>1652754285</v>
      </c>
      <c r="E2019">
        <v>1654925245</v>
      </c>
      <c r="F2019">
        <v>1655033793</v>
      </c>
      <c r="G2019" t="s">
        <v>19</v>
      </c>
      <c r="H2019" t="s">
        <v>268</v>
      </c>
      <c r="I2019" t="s">
        <v>112</v>
      </c>
      <c r="J2019" t="s">
        <v>100</v>
      </c>
      <c r="K2019" t="s">
        <v>24</v>
      </c>
      <c r="L2019" t="s">
        <v>380</v>
      </c>
      <c r="M2019" t="s">
        <v>562</v>
      </c>
      <c r="N2019" t="s">
        <v>563</v>
      </c>
      <c r="O2019" s="81" t="s">
        <v>520</v>
      </c>
      <c r="P2019" t="s">
        <v>59</v>
      </c>
      <c r="Q2019" t="s">
        <v>466</v>
      </c>
      <c r="R2019" s="185">
        <v>19812.1194230769</v>
      </c>
      <c r="S2019" s="185">
        <v>132080.79615384599</v>
      </c>
      <c r="T2019" s="186">
        <v>1</v>
      </c>
    </row>
    <row r="2020" spans="1:20" x14ac:dyDescent="0.25">
      <c r="A2020" s="198"/>
      <c r="B2020">
        <v>0</v>
      </c>
      <c r="C2020">
        <v>1652645737</v>
      </c>
      <c r="D2020">
        <v>1652754285</v>
      </c>
      <c r="E2020">
        <v>1654925245</v>
      </c>
      <c r="F2020">
        <v>1655033793</v>
      </c>
      <c r="G2020" t="s">
        <v>19</v>
      </c>
      <c r="H2020" t="s">
        <v>268</v>
      </c>
      <c r="I2020" t="s">
        <v>112</v>
      </c>
      <c r="J2020" t="s">
        <v>100</v>
      </c>
      <c r="K2020" t="s">
        <v>24</v>
      </c>
      <c r="L2020" t="s">
        <v>380</v>
      </c>
      <c r="M2020" t="s">
        <v>562</v>
      </c>
      <c r="N2020" t="s">
        <v>563</v>
      </c>
      <c r="O2020" s="81" t="s">
        <v>520</v>
      </c>
      <c r="P2020" t="s">
        <v>59</v>
      </c>
      <c r="Q2020" t="s">
        <v>467</v>
      </c>
      <c r="R2020" s="185">
        <v>28554.430461538399</v>
      </c>
      <c r="S2020" s="185">
        <v>142772.15230769201</v>
      </c>
      <c r="T2020" s="186">
        <v>1</v>
      </c>
    </row>
    <row r="2021" spans="1:20" x14ac:dyDescent="0.25">
      <c r="A2021" s="198"/>
      <c r="B2021">
        <v>0</v>
      </c>
      <c r="C2021">
        <v>1652645737</v>
      </c>
      <c r="D2021">
        <v>1652754285</v>
      </c>
      <c r="E2021">
        <v>1654925245</v>
      </c>
      <c r="F2021">
        <v>1655033793</v>
      </c>
      <c r="G2021" t="s">
        <v>19</v>
      </c>
      <c r="H2021" t="s">
        <v>268</v>
      </c>
      <c r="I2021" t="s">
        <v>112</v>
      </c>
      <c r="J2021" t="s">
        <v>100</v>
      </c>
      <c r="K2021" t="s">
        <v>24</v>
      </c>
      <c r="L2021" t="s">
        <v>380</v>
      </c>
      <c r="M2021" t="s">
        <v>562</v>
      </c>
      <c r="N2021" t="s">
        <v>563</v>
      </c>
      <c r="O2021" s="81" t="s">
        <v>520</v>
      </c>
      <c r="P2021" t="s">
        <v>59</v>
      </c>
      <c r="Q2021" t="s">
        <v>468</v>
      </c>
      <c r="R2021" s="185">
        <v>46837</v>
      </c>
      <c r="S2021" s="185">
        <v>187348</v>
      </c>
      <c r="T2021" s="186">
        <v>1</v>
      </c>
    </row>
    <row r="2022" spans="1:20" x14ac:dyDescent="0.25">
      <c r="A2022" s="198"/>
      <c r="B2022">
        <v>0</v>
      </c>
      <c r="C2022">
        <v>1652645737</v>
      </c>
      <c r="D2022">
        <v>1652754285</v>
      </c>
      <c r="E2022">
        <v>1654925245</v>
      </c>
      <c r="F2022">
        <v>1655250889</v>
      </c>
      <c r="G2022" t="s">
        <v>19</v>
      </c>
      <c r="H2022" t="s">
        <v>268</v>
      </c>
      <c r="I2022" t="s">
        <v>112</v>
      </c>
      <c r="J2022" t="s">
        <v>100</v>
      </c>
      <c r="K2022" t="s">
        <v>24</v>
      </c>
      <c r="L2022" t="s">
        <v>380</v>
      </c>
      <c r="M2022" t="s">
        <v>564</v>
      </c>
      <c r="N2022" t="s">
        <v>565</v>
      </c>
      <c r="O2022" s="81" t="s">
        <v>520</v>
      </c>
      <c r="P2022" t="s">
        <v>59</v>
      </c>
      <c r="Q2022" t="s">
        <v>465</v>
      </c>
      <c r="R2022" s="185">
        <v>46924.7046923077</v>
      </c>
      <c r="S2022" s="185">
        <v>469247.04692307702</v>
      </c>
      <c r="T2022" s="186">
        <v>5</v>
      </c>
    </row>
    <row r="2023" spans="1:20" x14ac:dyDescent="0.25">
      <c r="A2023" s="198"/>
      <c r="B2023">
        <v>0</v>
      </c>
      <c r="C2023">
        <v>1652645737</v>
      </c>
      <c r="D2023">
        <v>1652754285</v>
      </c>
      <c r="E2023">
        <v>1654925245</v>
      </c>
      <c r="F2023">
        <v>1655250889</v>
      </c>
      <c r="G2023" t="s">
        <v>19</v>
      </c>
      <c r="H2023" t="s">
        <v>268</v>
      </c>
      <c r="I2023" t="s">
        <v>112</v>
      </c>
      <c r="J2023" t="s">
        <v>100</v>
      </c>
      <c r="K2023" t="s">
        <v>24</v>
      </c>
      <c r="L2023" t="s">
        <v>380</v>
      </c>
      <c r="M2023" t="s">
        <v>564</v>
      </c>
      <c r="N2023" t="s">
        <v>565</v>
      </c>
      <c r="O2023" s="81" t="s">
        <v>520</v>
      </c>
      <c r="P2023" t="s">
        <v>59</v>
      </c>
      <c r="Q2023" t="s">
        <v>466</v>
      </c>
      <c r="R2023" s="185">
        <v>22618.559307692201</v>
      </c>
      <c r="S2023" s="185">
        <v>150790.395384615</v>
      </c>
      <c r="T2023" s="186">
        <v>1</v>
      </c>
    </row>
    <row r="2024" spans="1:20" x14ac:dyDescent="0.25">
      <c r="A2024" s="198"/>
      <c r="B2024">
        <v>0</v>
      </c>
      <c r="C2024">
        <v>1652645737</v>
      </c>
      <c r="D2024">
        <v>1652754285</v>
      </c>
      <c r="E2024">
        <v>1654925245</v>
      </c>
      <c r="F2024">
        <v>1655250889</v>
      </c>
      <c r="G2024" t="s">
        <v>19</v>
      </c>
      <c r="H2024" t="s">
        <v>268</v>
      </c>
      <c r="I2024" t="s">
        <v>112</v>
      </c>
      <c r="J2024" t="s">
        <v>100</v>
      </c>
      <c r="K2024" t="s">
        <v>24</v>
      </c>
      <c r="L2024" t="s">
        <v>380</v>
      </c>
      <c r="M2024" t="s">
        <v>564</v>
      </c>
      <c r="N2024" t="s">
        <v>565</v>
      </c>
      <c r="O2024" s="81" t="s">
        <v>520</v>
      </c>
      <c r="P2024" t="s">
        <v>59</v>
      </c>
      <c r="Q2024" t="s">
        <v>468</v>
      </c>
      <c r="R2024" s="185">
        <v>43904.943461538503</v>
      </c>
      <c r="S2024" s="185">
        <v>175619.77384615401</v>
      </c>
      <c r="T2024" s="186">
        <v>1</v>
      </c>
    </row>
    <row r="2025" spans="1:20" x14ac:dyDescent="0.25">
      <c r="A2025" s="198"/>
      <c r="B2025">
        <v>0</v>
      </c>
      <c r="C2025">
        <v>1652645737</v>
      </c>
      <c r="D2025">
        <v>1826322793</v>
      </c>
      <c r="E2025">
        <v>1826322793</v>
      </c>
      <c r="F2025">
        <v>1826322793</v>
      </c>
      <c r="G2025" t="s">
        <v>19</v>
      </c>
      <c r="H2025" t="s">
        <v>268</v>
      </c>
      <c r="I2025" t="s">
        <v>20</v>
      </c>
      <c r="J2025" t="s">
        <v>7</v>
      </c>
      <c r="K2025"/>
      <c r="L2025"/>
      <c r="M2025"/>
      <c r="N2025"/>
      <c r="O2025" s="81" t="s">
        <v>520</v>
      </c>
      <c r="P2025" t="s">
        <v>59</v>
      </c>
      <c r="Q2025" t="s">
        <v>465</v>
      </c>
      <c r="R2025" s="185">
        <v>9794.2304615384601</v>
      </c>
      <c r="S2025" s="185">
        <v>97942.304615384593</v>
      </c>
      <c r="T2025" s="186">
        <v>1</v>
      </c>
    </row>
    <row r="2026" spans="1:20" x14ac:dyDescent="0.25">
      <c r="A2026" s="198"/>
      <c r="B2026">
        <v>0</v>
      </c>
      <c r="C2026">
        <v>1652645737</v>
      </c>
      <c r="D2026">
        <v>1875169465</v>
      </c>
      <c r="E2026">
        <v>1875169465</v>
      </c>
      <c r="F2026">
        <v>1875169465</v>
      </c>
      <c r="G2026" t="s">
        <v>19</v>
      </c>
      <c r="H2026" t="s">
        <v>268</v>
      </c>
      <c r="I2026" t="s">
        <v>102</v>
      </c>
      <c r="J2026" t="s">
        <v>97</v>
      </c>
      <c r="K2026"/>
      <c r="L2026"/>
      <c r="M2026"/>
      <c r="N2026"/>
      <c r="O2026" s="81" t="s">
        <v>520</v>
      </c>
      <c r="P2026" t="s">
        <v>59</v>
      </c>
      <c r="Q2026" t="s">
        <v>471</v>
      </c>
      <c r="R2026" s="185">
        <v>6037.0454769230801</v>
      </c>
      <c r="S2026" s="185">
        <v>75463.068461538496</v>
      </c>
      <c r="T2026" s="186">
        <v>1</v>
      </c>
    </row>
    <row r="2027" spans="1:20" x14ac:dyDescent="0.25">
      <c r="A2027" s="198"/>
      <c r="B2027">
        <v>0</v>
      </c>
      <c r="C2027">
        <v>1652645737</v>
      </c>
      <c r="D2027">
        <v>1875169465</v>
      </c>
      <c r="E2027">
        <v>1875169465</v>
      </c>
      <c r="F2027">
        <v>1875169465</v>
      </c>
      <c r="G2027" t="s">
        <v>19</v>
      </c>
      <c r="H2027" t="s">
        <v>268</v>
      </c>
      <c r="I2027" t="s">
        <v>102</v>
      </c>
      <c r="J2027" t="s">
        <v>97</v>
      </c>
      <c r="K2027"/>
      <c r="L2027"/>
      <c r="M2027"/>
      <c r="N2027"/>
      <c r="O2027" s="81" t="s">
        <v>520</v>
      </c>
      <c r="P2027" t="s">
        <v>59</v>
      </c>
      <c r="Q2027" t="s">
        <v>475</v>
      </c>
      <c r="R2027" s="185">
        <v>43212.172638461503</v>
      </c>
      <c r="S2027" s="185">
        <v>480135.25153846201</v>
      </c>
      <c r="T2027" s="186">
        <v>7</v>
      </c>
    </row>
    <row r="2028" spans="1:20" x14ac:dyDescent="0.25">
      <c r="A2028" s="198"/>
      <c r="B2028">
        <v>0</v>
      </c>
      <c r="C2028">
        <v>1652645737</v>
      </c>
      <c r="D2028">
        <v>1875169465</v>
      </c>
      <c r="E2028">
        <v>1875169465</v>
      </c>
      <c r="F2028">
        <v>1875169465</v>
      </c>
      <c r="G2028" t="s">
        <v>19</v>
      </c>
      <c r="H2028" t="s">
        <v>268</v>
      </c>
      <c r="I2028" t="s">
        <v>102</v>
      </c>
      <c r="J2028" t="s">
        <v>97</v>
      </c>
      <c r="K2028"/>
      <c r="L2028"/>
      <c r="M2028"/>
      <c r="N2028"/>
      <c r="O2028" s="81" t="s">
        <v>520</v>
      </c>
      <c r="P2028" t="s">
        <v>59</v>
      </c>
      <c r="Q2028" t="s">
        <v>465</v>
      </c>
      <c r="R2028" s="185">
        <v>71303.076461538396</v>
      </c>
      <c r="S2028" s="185">
        <v>713030.76461538498</v>
      </c>
      <c r="T2028" s="186">
        <v>8</v>
      </c>
    </row>
    <row r="2029" spans="1:20" x14ac:dyDescent="0.25">
      <c r="A2029" s="198"/>
      <c r="B2029">
        <v>0</v>
      </c>
      <c r="C2029">
        <v>1652645737</v>
      </c>
      <c r="D2029">
        <v>1875169465</v>
      </c>
      <c r="E2029">
        <v>1875169465</v>
      </c>
      <c r="F2029">
        <v>1875169465</v>
      </c>
      <c r="G2029" t="s">
        <v>19</v>
      </c>
      <c r="H2029" t="s">
        <v>268</v>
      </c>
      <c r="I2029" t="s">
        <v>102</v>
      </c>
      <c r="J2029" t="s">
        <v>97</v>
      </c>
      <c r="K2029"/>
      <c r="L2029"/>
      <c r="M2029"/>
      <c r="N2029"/>
      <c r="O2029" s="81" t="s">
        <v>520</v>
      </c>
      <c r="P2029" t="s">
        <v>59</v>
      </c>
      <c r="Q2029" t="s">
        <v>466</v>
      </c>
      <c r="R2029" s="185">
        <v>276279.20296153898</v>
      </c>
      <c r="S2029" s="185">
        <v>1841861.3530769199</v>
      </c>
      <c r="T2029" s="186">
        <v>16</v>
      </c>
    </row>
    <row r="2030" spans="1:20" x14ac:dyDescent="0.25">
      <c r="A2030" s="198"/>
      <c r="B2030">
        <v>0</v>
      </c>
      <c r="C2030">
        <v>1652645737</v>
      </c>
      <c r="D2030">
        <v>1875169465</v>
      </c>
      <c r="E2030">
        <v>1875169465</v>
      </c>
      <c r="F2030">
        <v>1875169465</v>
      </c>
      <c r="G2030" t="s">
        <v>19</v>
      </c>
      <c r="H2030" t="s">
        <v>268</v>
      </c>
      <c r="I2030" t="s">
        <v>102</v>
      </c>
      <c r="J2030" t="s">
        <v>97</v>
      </c>
      <c r="K2030"/>
      <c r="L2030"/>
      <c r="M2030"/>
      <c r="N2030"/>
      <c r="O2030" s="81" t="s">
        <v>520</v>
      </c>
      <c r="P2030" t="s">
        <v>59</v>
      </c>
      <c r="Q2030" t="s">
        <v>467</v>
      </c>
      <c r="R2030" s="185">
        <v>85463.066769230805</v>
      </c>
      <c r="S2030" s="185">
        <v>427315.33384615398</v>
      </c>
      <c r="T2030" s="186">
        <v>3</v>
      </c>
    </row>
    <row r="2031" spans="1:20" x14ac:dyDescent="0.25">
      <c r="A2031" s="198"/>
      <c r="B2031">
        <v>0</v>
      </c>
      <c r="C2031">
        <v>1652645737</v>
      </c>
      <c r="D2031">
        <v>1875169465</v>
      </c>
      <c r="E2031">
        <v>1875169465</v>
      </c>
      <c r="F2031">
        <v>1875169465</v>
      </c>
      <c r="G2031" t="s">
        <v>19</v>
      </c>
      <c r="H2031" t="s">
        <v>268</v>
      </c>
      <c r="I2031" t="s">
        <v>102</v>
      </c>
      <c r="J2031" t="s">
        <v>97</v>
      </c>
      <c r="K2031"/>
      <c r="L2031"/>
      <c r="M2031"/>
      <c r="N2031"/>
      <c r="O2031" s="81" t="s">
        <v>520</v>
      </c>
      <c r="P2031" t="s">
        <v>59</v>
      </c>
      <c r="Q2031" t="s">
        <v>468</v>
      </c>
      <c r="R2031" s="185">
        <v>260473</v>
      </c>
      <c r="S2031" s="185">
        <v>1041892</v>
      </c>
      <c r="T2031" s="186">
        <v>6</v>
      </c>
    </row>
    <row r="2032" spans="1:20" x14ac:dyDescent="0.25">
      <c r="A2032" s="198"/>
      <c r="B2032">
        <v>0</v>
      </c>
      <c r="C2032">
        <v>1652645737</v>
      </c>
      <c r="D2032">
        <v>1875169465</v>
      </c>
      <c r="E2032">
        <v>1875169465</v>
      </c>
      <c r="F2032">
        <v>1875169465</v>
      </c>
      <c r="G2032" t="s">
        <v>19</v>
      </c>
      <c r="H2032" t="s">
        <v>268</v>
      </c>
      <c r="I2032" t="s">
        <v>102</v>
      </c>
      <c r="J2032" t="s">
        <v>97</v>
      </c>
      <c r="K2032"/>
      <c r="L2032"/>
      <c r="M2032"/>
      <c r="N2032"/>
      <c r="O2032" s="81" t="s">
        <v>520</v>
      </c>
      <c r="P2032" t="s">
        <v>59</v>
      </c>
      <c r="Q2032" t="s">
        <v>479</v>
      </c>
      <c r="R2032" s="185">
        <v>148638.47434615399</v>
      </c>
      <c r="S2032" s="185">
        <v>330307.72076923097</v>
      </c>
      <c r="T2032" s="186">
        <v>1</v>
      </c>
    </row>
    <row r="2033" spans="1:20" x14ac:dyDescent="0.25">
      <c r="A2033" s="198"/>
      <c r="B2033">
        <v>0</v>
      </c>
      <c r="C2033">
        <v>1652645737</v>
      </c>
      <c r="D2033">
        <v>1877883169</v>
      </c>
      <c r="E2033">
        <v>1877883169</v>
      </c>
      <c r="F2033">
        <v>1877883169</v>
      </c>
      <c r="G2033" t="s">
        <v>19</v>
      </c>
      <c r="H2033" t="s">
        <v>268</v>
      </c>
      <c r="I2033" t="s">
        <v>103</v>
      </c>
      <c r="J2033" t="s">
        <v>98</v>
      </c>
      <c r="K2033"/>
      <c r="L2033"/>
      <c r="M2033"/>
      <c r="N2033"/>
      <c r="O2033" s="81" t="s">
        <v>520</v>
      </c>
      <c r="P2033" t="s">
        <v>59</v>
      </c>
      <c r="Q2033" t="s">
        <v>474</v>
      </c>
      <c r="R2033" s="185">
        <v>3813.6899538461498</v>
      </c>
      <c r="S2033" s="185">
        <v>63561.499230769201</v>
      </c>
      <c r="T2033" s="186">
        <v>1</v>
      </c>
    </row>
    <row r="2034" spans="1:20" x14ac:dyDescent="0.25">
      <c r="A2034" s="198"/>
      <c r="B2034">
        <v>0</v>
      </c>
      <c r="C2034">
        <v>1652645737</v>
      </c>
      <c r="D2034">
        <v>1877883169</v>
      </c>
      <c r="E2034">
        <v>1877883169</v>
      </c>
      <c r="F2034">
        <v>1877883169</v>
      </c>
      <c r="G2034" t="s">
        <v>19</v>
      </c>
      <c r="H2034" t="s">
        <v>268</v>
      </c>
      <c r="I2034" t="s">
        <v>103</v>
      </c>
      <c r="J2034" t="s">
        <v>98</v>
      </c>
      <c r="K2034"/>
      <c r="L2034"/>
      <c r="M2034"/>
      <c r="N2034"/>
      <c r="O2034" s="81" t="s">
        <v>520</v>
      </c>
      <c r="P2034" t="s">
        <v>59</v>
      </c>
      <c r="Q2034" t="s">
        <v>475</v>
      </c>
      <c r="R2034" s="185">
        <v>19772.042676923102</v>
      </c>
      <c r="S2034" s="185">
        <v>219689.36307692301</v>
      </c>
      <c r="T2034" s="186">
        <v>3</v>
      </c>
    </row>
    <row r="2035" spans="1:20" x14ac:dyDescent="0.25">
      <c r="A2035" s="198"/>
      <c r="B2035">
        <v>0</v>
      </c>
      <c r="C2035">
        <v>1652645737</v>
      </c>
      <c r="D2035">
        <v>1877883169</v>
      </c>
      <c r="E2035">
        <v>1877883169</v>
      </c>
      <c r="F2035">
        <v>1877883169</v>
      </c>
      <c r="G2035" t="s">
        <v>19</v>
      </c>
      <c r="H2035" t="s">
        <v>268</v>
      </c>
      <c r="I2035" t="s">
        <v>103</v>
      </c>
      <c r="J2035" t="s">
        <v>98</v>
      </c>
      <c r="K2035"/>
      <c r="L2035"/>
      <c r="M2035"/>
      <c r="N2035"/>
      <c r="O2035" s="81" t="s">
        <v>520</v>
      </c>
      <c r="P2035" t="s">
        <v>59</v>
      </c>
      <c r="Q2035" t="s">
        <v>465</v>
      </c>
      <c r="R2035" s="185">
        <v>42923.781000000003</v>
      </c>
      <c r="S2035" s="185">
        <v>429237.81</v>
      </c>
      <c r="T2035" s="186">
        <v>5</v>
      </c>
    </row>
    <row r="2036" spans="1:20" x14ac:dyDescent="0.25">
      <c r="A2036" s="198"/>
      <c r="B2036">
        <v>0</v>
      </c>
      <c r="C2036">
        <v>1652645737</v>
      </c>
      <c r="D2036">
        <v>1877883169</v>
      </c>
      <c r="E2036">
        <v>1877883169</v>
      </c>
      <c r="F2036">
        <v>1877883169</v>
      </c>
      <c r="G2036" t="s">
        <v>19</v>
      </c>
      <c r="H2036" t="s">
        <v>268</v>
      </c>
      <c r="I2036" t="s">
        <v>103</v>
      </c>
      <c r="J2036" t="s">
        <v>98</v>
      </c>
      <c r="K2036"/>
      <c r="L2036"/>
      <c r="M2036"/>
      <c r="N2036"/>
      <c r="O2036" s="81" t="s">
        <v>520</v>
      </c>
      <c r="P2036" t="s">
        <v>59</v>
      </c>
      <c r="Q2036" t="s">
        <v>476</v>
      </c>
      <c r="R2036" s="185">
        <v>95077.331000000093</v>
      </c>
      <c r="S2036" s="185">
        <v>950773.31</v>
      </c>
      <c r="T2036" s="186">
        <v>10</v>
      </c>
    </row>
    <row r="2037" spans="1:20" x14ac:dyDescent="0.25">
      <c r="A2037" s="198"/>
      <c r="B2037">
        <v>0</v>
      </c>
      <c r="C2037">
        <v>1652645737</v>
      </c>
      <c r="D2037">
        <v>1877883169</v>
      </c>
      <c r="E2037">
        <v>1877883169</v>
      </c>
      <c r="F2037">
        <v>1877883169</v>
      </c>
      <c r="G2037" t="s">
        <v>19</v>
      </c>
      <c r="H2037" t="s">
        <v>268</v>
      </c>
      <c r="I2037" t="s">
        <v>103</v>
      </c>
      <c r="J2037" t="s">
        <v>98</v>
      </c>
      <c r="K2037"/>
      <c r="L2037"/>
      <c r="M2037"/>
      <c r="N2037"/>
      <c r="O2037" s="81" t="s">
        <v>520</v>
      </c>
      <c r="P2037" t="s">
        <v>59</v>
      </c>
      <c r="Q2037" t="s">
        <v>466</v>
      </c>
      <c r="R2037" s="185">
        <v>259127.276538462</v>
      </c>
      <c r="S2037" s="185">
        <v>1727515.1769230801</v>
      </c>
      <c r="T2037" s="186">
        <v>14</v>
      </c>
    </row>
    <row r="2038" spans="1:20" x14ac:dyDescent="0.25">
      <c r="A2038" s="198"/>
      <c r="B2038">
        <v>0</v>
      </c>
      <c r="C2038">
        <v>1652645737</v>
      </c>
      <c r="D2038">
        <v>1877883169</v>
      </c>
      <c r="E2038">
        <v>1877883169</v>
      </c>
      <c r="F2038">
        <v>1877883169</v>
      </c>
      <c r="G2038" t="s">
        <v>19</v>
      </c>
      <c r="H2038" t="s">
        <v>268</v>
      </c>
      <c r="I2038" t="s">
        <v>103</v>
      </c>
      <c r="J2038" t="s">
        <v>98</v>
      </c>
      <c r="K2038"/>
      <c r="L2038"/>
      <c r="M2038"/>
      <c r="N2038"/>
      <c r="O2038" s="81" t="s">
        <v>520</v>
      </c>
      <c r="P2038" t="s">
        <v>59</v>
      </c>
      <c r="Q2038" t="s">
        <v>467</v>
      </c>
      <c r="R2038" s="185">
        <v>290080.17723077</v>
      </c>
      <c r="S2038" s="185">
        <v>1450400.88615385</v>
      </c>
      <c r="T2038" s="186">
        <v>10</v>
      </c>
    </row>
    <row r="2039" spans="1:20" x14ac:dyDescent="0.25">
      <c r="A2039" s="198"/>
      <c r="B2039">
        <v>0</v>
      </c>
      <c r="C2039">
        <v>1652645737</v>
      </c>
      <c r="D2039">
        <v>1877883169</v>
      </c>
      <c r="E2039">
        <v>1877883169</v>
      </c>
      <c r="F2039">
        <v>1877883169</v>
      </c>
      <c r="G2039" t="s">
        <v>19</v>
      </c>
      <c r="H2039" t="s">
        <v>268</v>
      </c>
      <c r="I2039" t="s">
        <v>103</v>
      </c>
      <c r="J2039" t="s">
        <v>98</v>
      </c>
      <c r="K2039"/>
      <c r="L2039"/>
      <c r="M2039"/>
      <c r="N2039"/>
      <c r="O2039" s="81" t="s">
        <v>520</v>
      </c>
      <c r="P2039" t="s">
        <v>59</v>
      </c>
      <c r="Q2039" t="s">
        <v>468</v>
      </c>
      <c r="R2039" s="185">
        <v>180039.18211538499</v>
      </c>
      <c r="S2039" s="185">
        <v>720156.72846153798</v>
      </c>
      <c r="T2039" s="186">
        <v>4</v>
      </c>
    </row>
    <row r="2040" spans="1:20" x14ac:dyDescent="0.25">
      <c r="A2040" s="198"/>
      <c r="B2040">
        <v>0</v>
      </c>
      <c r="C2040">
        <v>1652645737</v>
      </c>
      <c r="D2040">
        <v>1877883169</v>
      </c>
      <c r="E2040">
        <v>1877883169</v>
      </c>
      <c r="F2040">
        <v>1877883169</v>
      </c>
      <c r="G2040" t="s">
        <v>19</v>
      </c>
      <c r="H2040" t="s">
        <v>268</v>
      </c>
      <c r="I2040" t="s">
        <v>103</v>
      </c>
      <c r="J2040" t="s">
        <v>98</v>
      </c>
      <c r="K2040"/>
      <c r="L2040"/>
      <c r="M2040"/>
      <c r="N2040"/>
      <c r="O2040" s="81" t="s">
        <v>520</v>
      </c>
      <c r="P2040" t="s">
        <v>59</v>
      </c>
      <c r="Q2040" t="s">
        <v>478</v>
      </c>
      <c r="R2040" s="185">
        <v>62696.101615384498</v>
      </c>
      <c r="S2040" s="185">
        <v>208987.00538461501</v>
      </c>
      <c r="T2040" s="186">
        <v>1</v>
      </c>
    </row>
    <row r="2041" spans="1:20" x14ac:dyDescent="0.25">
      <c r="A2041" s="198"/>
      <c r="B2041">
        <v>0</v>
      </c>
      <c r="C2041">
        <v>1652645737</v>
      </c>
      <c r="D2041">
        <v>1877883169</v>
      </c>
      <c r="E2041">
        <v>1877883169</v>
      </c>
      <c r="F2041">
        <v>1877883169</v>
      </c>
      <c r="G2041" t="s">
        <v>19</v>
      </c>
      <c r="H2041" t="s">
        <v>268</v>
      </c>
      <c r="I2041" t="s">
        <v>103</v>
      </c>
      <c r="J2041" t="s">
        <v>98</v>
      </c>
      <c r="K2041"/>
      <c r="L2041"/>
      <c r="M2041"/>
      <c r="N2041"/>
      <c r="O2041" s="81" t="s">
        <v>520</v>
      </c>
      <c r="P2041" t="s">
        <v>59</v>
      </c>
      <c r="Q2041" t="s">
        <v>469</v>
      </c>
      <c r="R2041" s="185">
        <v>185725.86792307699</v>
      </c>
      <c r="S2041" s="185">
        <v>530645.336923077</v>
      </c>
      <c r="T2041" s="186">
        <v>2</v>
      </c>
    </row>
    <row r="2042" spans="1:20" x14ac:dyDescent="0.25">
      <c r="A2042" s="198"/>
      <c r="B2042">
        <v>0</v>
      </c>
      <c r="C2042">
        <v>1652645737</v>
      </c>
      <c r="D2042">
        <v>1877883169</v>
      </c>
      <c r="E2042">
        <v>1899592801</v>
      </c>
      <c r="F2042">
        <v>1899592801</v>
      </c>
      <c r="G2042" t="s">
        <v>19</v>
      </c>
      <c r="H2042" t="s">
        <v>268</v>
      </c>
      <c r="I2042" t="s">
        <v>103</v>
      </c>
      <c r="J2042" t="s">
        <v>98</v>
      </c>
      <c r="K2042" t="s">
        <v>436</v>
      </c>
      <c r="L2042" t="s">
        <v>680</v>
      </c>
      <c r="M2042"/>
      <c r="N2042"/>
      <c r="O2042" s="81" t="s">
        <v>520</v>
      </c>
      <c r="P2042" t="s">
        <v>59</v>
      </c>
      <c r="Q2042" t="s">
        <v>474</v>
      </c>
      <c r="R2042" s="185">
        <v>3589.36172307692</v>
      </c>
      <c r="S2042" s="185">
        <v>59822.695384615399</v>
      </c>
      <c r="T2042" s="186">
        <v>1</v>
      </c>
    </row>
    <row r="2043" spans="1:20" x14ac:dyDescent="0.25">
      <c r="A2043" s="198"/>
      <c r="B2043">
        <v>0</v>
      </c>
      <c r="C2043">
        <v>1652645737</v>
      </c>
      <c r="D2043">
        <v>1877883169</v>
      </c>
      <c r="E2043">
        <v>1899592801</v>
      </c>
      <c r="F2043">
        <v>1899592801</v>
      </c>
      <c r="G2043" t="s">
        <v>19</v>
      </c>
      <c r="H2043" t="s">
        <v>268</v>
      </c>
      <c r="I2043" t="s">
        <v>103</v>
      </c>
      <c r="J2043" t="s">
        <v>98</v>
      </c>
      <c r="K2043" t="s">
        <v>436</v>
      </c>
      <c r="L2043" t="s">
        <v>680</v>
      </c>
      <c r="M2043"/>
      <c r="N2043"/>
      <c r="O2043" s="81" t="s">
        <v>520</v>
      </c>
      <c r="P2043" t="s">
        <v>59</v>
      </c>
      <c r="Q2043" t="s">
        <v>465</v>
      </c>
      <c r="R2043" s="185">
        <v>8913.9437692307692</v>
      </c>
      <c r="S2043" s="185">
        <v>89139.437692307707</v>
      </c>
      <c r="T2043" s="186">
        <v>1</v>
      </c>
    </row>
    <row r="2044" spans="1:20" x14ac:dyDescent="0.25">
      <c r="A2044" s="198"/>
      <c r="B2044">
        <v>0</v>
      </c>
      <c r="C2044">
        <v>1652645737</v>
      </c>
      <c r="D2044">
        <v>1877883169</v>
      </c>
      <c r="E2044">
        <v>1899592801</v>
      </c>
      <c r="F2044">
        <v>1899592801</v>
      </c>
      <c r="G2044" t="s">
        <v>19</v>
      </c>
      <c r="H2044" t="s">
        <v>268</v>
      </c>
      <c r="I2044" t="s">
        <v>103</v>
      </c>
      <c r="J2044" t="s">
        <v>98</v>
      </c>
      <c r="K2044" t="s">
        <v>436</v>
      </c>
      <c r="L2044" t="s">
        <v>680</v>
      </c>
      <c r="M2044"/>
      <c r="N2044"/>
      <c r="O2044" s="81" t="s">
        <v>520</v>
      </c>
      <c r="P2044" t="s">
        <v>59</v>
      </c>
      <c r="Q2044" t="s">
        <v>476</v>
      </c>
      <c r="R2044" s="185">
        <v>21871.309000000001</v>
      </c>
      <c r="S2044" s="185">
        <v>218713.09</v>
      </c>
      <c r="T2044" s="186">
        <v>2</v>
      </c>
    </row>
    <row r="2045" spans="1:20" x14ac:dyDescent="0.25">
      <c r="A2045" s="198"/>
      <c r="B2045">
        <v>0</v>
      </c>
      <c r="C2045">
        <v>1652645737</v>
      </c>
      <c r="D2045">
        <v>1877883169</v>
      </c>
      <c r="E2045">
        <v>1899592801</v>
      </c>
      <c r="F2045">
        <v>1899592801</v>
      </c>
      <c r="G2045" t="s">
        <v>19</v>
      </c>
      <c r="H2045" t="s">
        <v>268</v>
      </c>
      <c r="I2045" t="s">
        <v>103</v>
      </c>
      <c r="J2045" t="s">
        <v>98</v>
      </c>
      <c r="K2045" t="s">
        <v>436</v>
      </c>
      <c r="L2045" t="s">
        <v>680</v>
      </c>
      <c r="M2045"/>
      <c r="N2045"/>
      <c r="O2045" s="81" t="s">
        <v>520</v>
      </c>
      <c r="P2045" t="s">
        <v>59</v>
      </c>
      <c r="Q2045" t="s">
        <v>466</v>
      </c>
      <c r="R2045" s="185">
        <v>25122.3642692307</v>
      </c>
      <c r="S2045" s="185">
        <v>167482.42846153799</v>
      </c>
      <c r="T2045" s="186">
        <v>1</v>
      </c>
    </row>
    <row r="2046" spans="1:20" x14ac:dyDescent="0.25">
      <c r="A2046" s="198"/>
      <c r="B2046">
        <v>0</v>
      </c>
      <c r="C2046">
        <v>1652645737</v>
      </c>
      <c r="D2046">
        <v>1877883169</v>
      </c>
      <c r="E2046">
        <v>1899592801</v>
      </c>
      <c r="F2046">
        <v>1899592801</v>
      </c>
      <c r="G2046" t="s">
        <v>19</v>
      </c>
      <c r="H2046" t="s">
        <v>268</v>
      </c>
      <c r="I2046" t="s">
        <v>103</v>
      </c>
      <c r="J2046" t="s">
        <v>98</v>
      </c>
      <c r="K2046" t="s">
        <v>436</v>
      </c>
      <c r="L2046" t="s">
        <v>680</v>
      </c>
      <c r="M2046"/>
      <c r="N2046"/>
      <c r="O2046" s="81" t="s">
        <v>520</v>
      </c>
      <c r="P2046" t="s">
        <v>59</v>
      </c>
      <c r="Q2046" t="s">
        <v>469</v>
      </c>
      <c r="R2046" s="185">
        <v>86174.3106538461</v>
      </c>
      <c r="S2046" s="185">
        <v>246212.31615384601</v>
      </c>
      <c r="T2046" s="186">
        <v>1</v>
      </c>
    </row>
    <row r="2047" spans="1:20" x14ac:dyDescent="0.25">
      <c r="A2047" s="198"/>
      <c r="B2047">
        <v>0</v>
      </c>
      <c r="C2047">
        <v>1652645737</v>
      </c>
      <c r="D2047">
        <v>1877883169</v>
      </c>
      <c r="E2047">
        <v>1902306505</v>
      </c>
      <c r="F2047">
        <v>1902306505</v>
      </c>
      <c r="G2047" t="s">
        <v>19</v>
      </c>
      <c r="H2047" t="s">
        <v>268</v>
      </c>
      <c r="I2047" t="s">
        <v>103</v>
      </c>
      <c r="J2047" t="s">
        <v>98</v>
      </c>
      <c r="K2047" t="s">
        <v>381</v>
      </c>
      <c r="L2047" t="s">
        <v>815</v>
      </c>
      <c r="M2047"/>
      <c r="N2047"/>
      <c r="O2047" s="81" t="s">
        <v>520</v>
      </c>
      <c r="P2047" t="s">
        <v>59</v>
      </c>
      <c r="Q2047" t="s">
        <v>471</v>
      </c>
      <c r="R2047" s="185">
        <v>31860.7104984615</v>
      </c>
      <c r="S2047" s="185">
        <v>398258.88123076898</v>
      </c>
      <c r="T2047" s="186">
        <v>6</v>
      </c>
    </row>
    <row r="2048" spans="1:20" x14ac:dyDescent="0.25">
      <c r="A2048" s="198"/>
      <c r="B2048">
        <v>0</v>
      </c>
      <c r="C2048">
        <v>1652645737</v>
      </c>
      <c r="D2048">
        <v>1877883169</v>
      </c>
      <c r="E2048">
        <v>1902306505</v>
      </c>
      <c r="F2048">
        <v>1902306505</v>
      </c>
      <c r="G2048" t="s">
        <v>19</v>
      </c>
      <c r="H2048" t="s">
        <v>268</v>
      </c>
      <c r="I2048" t="s">
        <v>103</v>
      </c>
      <c r="J2048" t="s">
        <v>98</v>
      </c>
      <c r="K2048" t="s">
        <v>381</v>
      </c>
      <c r="L2048" t="s">
        <v>815</v>
      </c>
      <c r="M2048"/>
      <c r="N2048"/>
      <c r="O2048" s="81" t="s">
        <v>520</v>
      </c>
      <c r="P2048" t="s">
        <v>59</v>
      </c>
      <c r="Q2048" t="s">
        <v>475</v>
      </c>
      <c r="R2048" s="185">
        <v>44617.075989230798</v>
      </c>
      <c r="S2048" s="185">
        <v>495745.288769231</v>
      </c>
      <c r="T2048" s="186">
        <v>6</v>
      </c>
    </row>
    <row r="2049" spans="1:20" x14ac:dyDescent="0.25">
      <c r="A2049" s="198"/>
      <c r="B2049">
        <v>0</v>
      </c>
      <c r="C2049">
        <v>1652645737</v>
      </c>
      <c r="D2049">
        <v>1877883169</v>
      </c>
      <c r="E2049">
        <v>1902306505</v>
      </c>
      <c r="F2049">
        <v>1902306505</v>
      </c>
      <c r="G2049" t="s">
        <v>19</v>
      </c>
      <c r="H2049" t="s">
        <v>268</v>
      </c>
      <c r="I2049" t="s">
        <v>103</v>
      </c>
      <c r="J2049" t="s">
        <v>98</v>
      </c>
      <c r="K2049" t="s">
        <v>381</v>
      </c>
      <c r="L2049" t="s">
        <v>815</v>
      </c>
      <c r="M2049"/>
      <c r="N2049"/>
      <c r="O2049" s="81" t="s">
        <v>520</v>
      </c>
      <c r="P2049" t="s">
        <v>59</v>
      </c>
      <c r="Q2049" t="s">
        <v>465</v>
      </c>
      <c r="R2049" s="185">
        <v>35955.219269230802</v>
      </c>
      <c r="S2049" s="185">
        <v>359552.19269230799</v>
      </c>
      <c r="T2049" s="186">
        <v>5</v>
      </c>
    </row>
    <row r="2050" spans="1:20" x14ac:dyDescent="0.25">
      <c r="A2050" s="198"/>
      <c r="B2050">
        <v>0</v>
      </c>
      <c r="C2050">
        <v>1652645737</v>
      </c>
      <c r="D2050">
        <v>1877883169</v>
      </c>
      <c r="E2050">
        <v>1902306505</v>
      </c>
      <c r="F2050">
        <v>1902306505</v>
      </c>
      <c r="G2050" t="s">
        <v>19</v>
      </c>
      <c r="H2050" t="s">
        <v>268</v>
      </c>
      <c r="I2050" t="s">
        <v>103</v>
      </c>
      <c r="J2050" t="s">
        <v>98</v>
      </c>
      <c r="K2050" t="s">
        <v>381</v>
      </c>
      <c r="L2050" t="s">
        <v>815</v>
      </c>
      <c r="M2050"/>
      <c r="N2050"/>
      <c r="O2050" s="81" t="s">
        <v>520</v>
      </c>
      <c r="P2050" t="s">
        <v>59</v>
      </c>
      <c r="Q2050" t="s">
        <v>476</v>
      </c>
      <c r="R2050" s="185">
        <v>29130.596384615401</v>
      </c>
      <c r="S2050" s="185">
        <v>291305.96384615399</v>
      </c>
      <c r="T2050" s="186">
        <v>3</v>
      </c>
    </row>
    <row r="2051" spans="1:20" x14ac:dyDescent="0.25">
      <c r="A2051" s="198"/>
      <c r="B2051">
        <v>0</v>
      </c>
      <c r="C2051">
        <v>1652645737</v>
      </c>
      <c r="D2051">
        <v>1877883169</v>
      </c>
      <c r="E2051">
        <v>1902306505</v>
      </c>
      <c r="F2051">
        <v>1902306505</v>
      </c>
      <c r="G2051" t="s">
        <v>19</v>
      </c>
      <c r="H2051" t="s">
        <v>268</v>
      </c>
      <c r="I2051" t="s">
        <v>103</v>
      </c>
      <c r="J2051" t="s">
        <v>98</v>
      </c>
      <c r="K2051" t="s">
        <v>381</v>
      </c>
      <c r="L2051" t="s">
        <v>815</v>
      </c>
      <c r="M2051"/>
      <c r="N2051"/>
      <c r="O2051" s="81" t="s">
        <v>520</v>
      </c>
      <c r="P2051" t="s">
        <v>59</v>
      </c>
      <c r="Q2051" t="s">
        <v>466</v>
      </c>
      <c r="R2051" s="185">
        <v>58180.892192307598</v>
      </c>
      <c r="S2051" s="185">
        <v>387872.61461538501</v>
      </c>
      <c r="T2051" s="186">
        <v>3</v>
      </c>
    </row>
    <row r="2052" spans="1:20" x14ac:dyDescent="0.25">
      <c r="A2052" s="198"/>
      <c r="B2052">
        <v>0</v>
      </c>
      <c r="C2052">
        <v>1652645737</v>
      </c>
      <c r="D2052">
        <v>1877883169</v>
      </c>
      <c r="E2052">
        <v>1902306505</v>
      </c>
      <c r="F2052">
        <v>1902306505</v>
      </c>
      <c r="G2052" t="s">
        <v>19</v>
      </c>
      <c r="H2052" t="s">
        <v>268</v>
      </c>
      <c r="I2052" t="s">
        <v>103</v>
      </c>
      <c r="J2052" t="s">
        <v>98</v>
      </c>
      <c r="K2052" t="s">
        <v>381</v>
      </c>
      <c r="L2052" t="s">
        <v>815</v>
      </c>
      <c r="M2052"/>
      <c r="N2052"/>
      <c r="O2052" s="81" t="s">
        <v>520</v>
      </c>
      <c r="P2052" t="s">
        <v>59</v>
      </c>
      <c r="Q2052" t="s">
        <v>467</v>
      </c>
      <c r="R2052" s="185">
        <v>54555.260923077003</v>
      </c>
      <c r="S2052" s="185">
        <v>272776.30461538502</v>
      </c>
      <c r="T2052" s="186">
        <v>2</v>
      </c>
    </row>
    <row r="2053" spans="1:20" x14ac:dyDescent="0.25">
      <c r="A2053" s="198"/>
      <c r="B2053">
        <v>0</v>
      </c>
      <c r="C2053">
        <v>1652645737</v>
      </c>
      <c r="D2053">
        <v>1877883169</v>
      </c>
      <c r="E2053">
        <v>1902306505</v>
      </c>
      <c r="F2053">
        <v>1902306505</v>
      </c>
      <c r="G2053" t="s">
        <v>19</v>
      </c>
      <c r="H2053" t="s">
        <v>268</v>
      </c>
      <c r="I2053" t="s">
        <v>103</v>
      </c>
      <c r="J2053" t="s">
        <v>98</v>
      </c>
      <c r="K2053" t="s">
        <v>381</v>
      </c>
      <c r="L2053" t="s">
        <v>815</v>
      </c>
      <c r="M2053"/>
      <c r="N2053"/>
      <c r="O2053" s="81" t="s">
        <v>520</v>
      </c>
      <c r="P2053" t="s">
        <v>59</v>
      </c>
      <c r="Q2053" t="s">
        <v>468</v>
      </c>
      <c r="R2053" s="185">
        <v>799206.96942307602</v>
      </c>
      <c r="S2053" s="185">
        <v>3196827.8776923101</v>
      </c>
      <c r="T2053" s="186">
        <v>18</v>
      </c>
    </row>
    <row r="2054" spans="1:20" x14ac:dyDescent="0.25">
      <c r="A2054" s="198"/>
      <c r="B2054">
        <v>0</v>
      </c>
      <c r="C2054">
        <v>1652645737</v>
      </c>
      <c r="D2054">
        <v>1877883169</v>
      </c>
      <c r="E2054">
        <v>1902306505</v>
      </c>
      <c r="F2054">
        <v>1902306505</v>
      </c>
      <c r="G2054" t="s">
        <v>19</v>
      </c>
      <c r="H2054" t="s">
        <v>268</v>
      </c>
      <c r="I2054" t="s">
        <v>103</v>
      </c>
      <c r="J2054" t="s">
        <v>98</v>
      </c>
      <c r="K2054" t="s">
        <v>381</v>
      </c>
      <c r="L2054" t="s">
        <v>815</v>
      </c>
      <c r="M2054"/>
      <c r="N2054"/>
      <c r="O2054" s="81" t="s">
        <v>520</v>
      </c>
      <c r="P2054" t="s">
        <v>59</v>
      </c>
      <c r="Q2054" t="s">
        <v>478</v>
      </c>
      <c r="R2054" s="185">
        <v>735922.30592307705</v>
      </c>
      <c r="S2054" s="185">
        <v>2453074.3530769199</v>
      </c>
      <c r="T2054" s="186">
        <v>11</v>
      </c>
    </row>
    <row r="2055" spans="1:20" x14ac:dyDescent="0.25">
      <c r="A2055" s="198"/>
      <c r="B2055">
        <v>0</v>
      </c>
      <c r="C2055">
        <v>1652645737</v>
      </c>
      <c r="D2055">
        <v>1877883169</v>
      </c>
      <c r="E2055">
        <v>1902306505</v>
      </c>
      <c r="F2055">
        <v>1902306505</v>
      </c>
      <c r="G2055" t="s">
        <v>19</v>
      </c>
      <c r="H2055" t="s">
        <v>268</v>
      </c>
      <c r="I2055" t="s">
        <v>103</v>
      </c>
      <c r="J2055" t="s">
        <v>98</v>
      </c>
      <c r="K2055" t="s">
        <v>381</v>
      </c>
      <c r="L2055" t="s">
        <v>815</v>
      </c>
      <c r="M2055"/>
      <c r="N2055"/>
      <c r="O2055" s="81" t="s">
        <v>520</v>
      </c>
      <c r="P2055" t="s">
        <v>59</v>
      </c>
      <c r="Q2055" t="s">
        <v>469</v>
      </c>
      <c r="R2055" s="185">
        <v>184461.158807692</v>
      </c>
      <c r="S2055" s="185">
        <v>527031.88230769197</v>
      </c>
      <c r="T2055" s="186">
        <v>2</v>
      </c>
    </row>
    <row r="2056" spans="1:20" x14ac:dyDescent="0.25">
      <c r="A2056" s="198"/>
      <c r="B2056">
        <v>0</v>
      </c>
      <c r="C2056">
        <v>1652645737</v>
      </c>
      <c r="D2056">
        <v>1877883169</v>
      </c>
      <c r="E2056">
        <v>1902306505</v>
      </c>
      <c r="F2056">
        <v>1903663357</v>
      </c>
      <c r="G2056" t="s">
        <v>19</v>
      </c>
      <c r="H2056" t="s">
        <v>268</v>
      </c>
      <c r="I2056" t="s">
        <v>103</v>
      </c>
      <c r="J2056" t="s">
        <v>98</v>
      </c>
      <c r="K2056" t="s">
        <v>381</v>
      </c>
      <c r="L2056" t="s">
        <v>815</v>
      </c>
      <c r="M2056" t="s">
        <v>938</v>
      </c>
      <c r="N2056" t="s">
        <v>939</v>
      </c>
      <c r="O2056" s="81" t="s">
        <v>520</v>
      </c>
      <c r="P2056" t="s">
        <v>59</v>
      </c>
      <c r="Q2056" t="s">
        <v>474</v>
      </c>
      <c r="R2056" s="185">
        <v>3449.95527692308</v>
      </c>
      <c r="S2056" s="185">
        <v>57499.254615384598</v>
      </c>
      <c r="T2056" s="186">
        <v>1</v>
      </c>
    </row>
    <row r="2057" spans="1:20" x14ac:dyDescent="0.25">
      <c r="A2057" s="198"/>
      <c r="B2057">
        <v>0</v>
      </c>
      <c r="C2057">
        <v>1652645737</v>
      </c>
      <c r="D2057">
        <v>1877883169</v>
      </c>
      <c r="E2057">
        <v>1902306505</v>
      </c>
      <c r="F2057">
        <v>1903663357</v>
      </c>
      <c r="G2057" t="s">
        <v>19</v>
      </c>
      <c r="H2057" t="s">
        <v>268</v>
      </c>
      <c r="I2057" t="s">
        <v>103</v>
      </c>
      <c r="J2057" t="s">
        <v>98</v>
      </c>
      <c r="K2057" t="s">
        <v>381</v>
      </c>
      <c r="L2057" t="s">
        <v>815</v>
      </c>
      <c r="M2057" t="s">
        <v>938</v>
      </c>
      <c r="N2057" t="s">
        <v>939</v>
      </c>
      <c r="O2057" s="81" t="s">
        <v>520</v>
      </c>
      <c r="P2057" t="s">
        <v>59</v>
      </c>
      <c r="Q2057" t="s">
        <v>471</v>
      </c>
      <c r="R2057" s="185">
        <v>5401.5020307692303</v>
      </c>
      <c r="S2057" s="185">
        <v>67518.775384615394</v>
      </c>
      <c r="T2057" s="186">
        <v>1</v>
      </c>
    </row>
    <row r="2058" spans="1:20" x14ac:dyDescent="0.25">
      <c r="A2058" s="198"/>
      <c r="B2058">
        <v>0</v>
      </c>
      <c r="C2058">
        <v>1652645737</v>
      </c>
      <c r="D2058">
        <v>1877883169</v>
      </c>
      <c r="E2058">
        <v>1902306505</v>
      </c>
      <c r="F2058">
        <v>1903663357</v>
      </c>
      <c r="G2058" t="s">
        <v>19</v>
      </c>
      <c r="H2058" t="s">
        <v>268</v>
      </c>
      <c r="I2058" t="s">
        <v>103</v>
      </c>
      <c r="J2058" t="s">
        <v>98</v>
      </c>
      <c r="K2058" t="s">
        <v>381</v>
      </c>
      <c r="L2058" t="s">
        <v>815</v>
      </c>
      <c r="M2058" t="s">
        <v>938</v>
      </c>
      <c r="N2058" t="s">
        <v>939</v>
      </c>
      <c r="O2058" s="81" t="s">
        <v>520</v>
      </c>
      <c r="P2058" t="s">
        <v>59</v>
      </c>
      <c r="Q2058" t="s">
        <v>475</v>
      </c>
      <c r="R2058" s="185">
        <v>18472.598030769201</v>
      </c>
      <c r="S2058" s="185">
        <v>205251.08923076899</v>
      </c>
      <c r="T2058" s="186">
        <v>3</v>
      </c>
    </row>
    <row r="2059" spans="1:20" x14ac:dyDescent="0.25">
      <c r="A2059" s="198"/>
      <c r="B2059">
        <v>0</v>
      </c>
      <c r="C2059">
        <v>1652645737</v>
      </c>
      <c r="D2059">
        <v>1877883169</v>
      </c>
      <c r="E2059">
        <v>1902306505</v>
      </c>
      <c r="F2059">
        <v>1903663357</v>
      </c>
      <c r="G2059" t="s">
        <v>19</v>
      </c>
      <c r="H2059" t="s">
        <v>268</v>
      </c>
      <c r="I2059" t="s">
        <v>103</v>
      </c>
      <c r="J2059" t="s">
        <v>98</v>
      </c>
      <c r="K2059" t="s">
        <v>381</v>
      </c>
      <c r="L2059" t="s">
        <v>815</v>
      </c>
      <c r="M2059" t="s">
        <v>938</v>
      </c>
      <c r="N2059" t="s">
        <v>939</v>
      </c>
      <c r="O2059" s="81" t="s">
        <v>520</v>
      </c>
      <c r="P2059" t="s">
        <v>59</v>
      </c>
      <c r="Q2059" t="s">
        <v>467</v>
      </c>
      <c r="R2059" s="185">
        <v>116252.807846154</v>
      </c>
      <c r="S2059" s="185">
        <v>581264.03923076903</v>
      </c>
      <c r="T2059" s="186">
        <v>4</v>
      </c>
    </row>
    <row r="2060" spans="1:20" x14ac:dyDescent="0.25">
      <c r="A2060" s="198"/>
      <c r="B2060">
        <v>0</v>
      </c>
      <c r="C2060">
        <v>1652645737</v>
      </c>
      <c r="D2060">
        <v>1877883169</v>
      </c>
      <c r="E2060">
        <v>1902306505</v>
      </c>
      <c r="F2060">
        <v>1903663357</v>
      </c>
      <c r="G2060" t="s">
        <v>19</v>
      </c>
      <c r="H2060" t="s">
        <v>268</v>
      </c>
      <c r="I2060" t="s">
        <v>103</v>
      </c>
      <c r="J2060" t="s">
        <v>98</v>
      </c>
      <c r="K2060" t="s">
        <v>381</v>
      </c>
      <c r="L2060" t="s">
        <v>815</v>
      </c>
      <c r="M2060" t="s">
        <v>938</v>
      </c>
      <c r="N2060" t="s">
        <v>939</v>
      </c>
      <c r="O2060" s="81" t="s">
        <v>520</v>
      </c>
      <c r="P2060" t="s">
        <v>59</v>
      </c>
      <c r="Q2060" t="s">
        <v>468</v>
      </c>
      <c r="R2060" s="185">
        <v>263257.18057692301</v>
      </c>
      <c r="S2060" s="185">
        <v>1053028.72230769</v>
      </c>
      <c r="T2060" s="186">
        <v>6</v>
      </c>
    </row>
    <row r="2061" spans="1:20" x14ac:dyDescent="0.25">
      <c r="A2061" s="198"/>
      <c r="B2061">
        <v>0</v>
      </c>
      <c r="C2061">
        <v>1652645737</v>
      </c>
      <c r="D2061">
        <v>1877883169</v>
      </c>
      <c r="E2061">
        <v>1902306505</v>
      </c>
      <c r="F2061">
        <v>1903663357</v>
      </c>
      <c r="G2061" t="s">
        <v>19</v>
      </c>
      <c r="H2061" t="s">
        <v>268</v>
      </c>
      <c r="I2061" t="s">
        <v>103</v>
      </c>
      <c r="J2061" t="s">
        <v>98</v>
      </c>
      <c r="K2061" t="s">
        <v>381</v>
      </c>
      <c r="L2061" t="s">
        <v>815</v>
      </c>
      <c r="M2061" t="s">
        <v>938</v>
      </c>
      <c r="N2061" t="s">
        <v>939</v>
      </c>
      <c r="O2061" s="81" t="s">
        <v>520</v>
      </c>
      <c r="P2061" t="s">
        <v>59</v>
      </c>
      <c r="Q2061" t="s">
        <v>478</v>
      </c>
      <c r="R2061" s="185">
        <v>201649.350923077</v>
      </c>
      <c r="S2061" s="185">
        <v>672164.50307692296</v>
      </c>
      <c r="T2061" s="186">
        <v>3</v>
      </c>
    </row>
    <row r="2062" spans="1:20" x14ac:dyDescent="0.25">
      <c r="A2062" s="198"/>
      <c r="B2062">
        <v>0</v>
      </c>
      <c r="C2062">
        <v>1652645737</v>
      </c>
      <c r="D2062">
        <v>1877883169</v>
      </c>
      <c r="E2062">
        <v>1902306505</v>
      </c>
      <c r="F2062">
        <v>1903663357</v>
      </c>
      <c r="G2062" t="s">
        <v>19</v>
      </c>
      <c r="H2062" t="s">
        <v>268</v>
      </c>
      <c r="I2062" t="s">
        <v>103</v>
      </c>
      <c r="J2062" t="s">
        <v>98</v>
      </c>
      <c r="K2062" t="s">
        <v>381</v>
      </c>
      <c r="L2062" t="s">
        <v>815</v>
      </c>
      <c r="M2062" t="s">
        <v>938</v>
      </c>
      <c r="N2062" t="s">
        <v>939</v>
      </c>
      <c r="O2062" s="81" t="s">
        <v>520</v>
      </c>
      <c r="P2062" t="s">
        <v>59</v>
      </c>
      <c r="Q2062" t="s">
        <v>469</v>
      </c>
      <c r="R2062" s="185">
        <v>182216.70276923099</v>
      </c>
      <c r="S2062" s="185">
        <v>520619.15076923103</v>
      </c>
      <c r="T2062" s="186">
        <v>2</v>
      </c>
    </row>
    <row r="2063" spans="1:20" x14ac:dyDescent="0.25">
      <c r="A2063" s="198"/>
      <c r="B2063">
        <v>0</v>
      </c>
      <c r="C2063">
        <v>1652645737</v>
      </c>
      <c r="D2063">
        <v>1877883169</v>
      </c>
      <c r="E2063">
        <v>1902306505</v>
      </c>
      <c r="F2063">
        <v>1903663357</v>
      </c>
      <c r="G2063" t="s">
        <v>19</v>
      </c>
      <c r="H2063" t="s">
        <v>268</v>
      </c>
      <c r="I2063" t="s">
        <v>103</v>
      </c>
      <c r="J2063" t="s">
        <v>98</v>
      </c>
      <c r="K2063" t="s">
        <v>381</v>
      </c>
      <c r="L2063" t="s">
        <v>815</v>
      </c>
      <c r="M2063" t="s">
        <v>938</v>
      </c>
      <c r="N2063" t="s">
        <v>939</v>
      </c>
      <c r="O2063" s="81" t="s">
        <v>520</v>
      </c>
      <c r="P2063" t="s">
        <v>59</v>
      </c>
      <c r="Q2063" t="s">
        <v>470</v>
      </c>
      <c r="R2063" s="185">
        <v>160635.724615385</v>
      </c>
      <c r="S2063" s="185">
        <v>356968.27692307701</v>
      </c>
      <c r="T2063" s="186">
        <v>1</v>
      </c>
    </row>
    <row r="2064" spans="1:20" x14ac:dyDescent="0.25">
      <c r="A2064" s="198"/>
      <c r="B2064">
        <v>0</v>
      </c>
      <c r="C2064">
        <v>1918588729</v>
      </c>
      <c r="D2064">
        <v>1918588729</v>
      </c>
      <c r="E2064">
        <v>1918588729</v>
      </c>
      <c r="F2064">
        <v>1918588729</v>
      </c>
      <c r="G2064" t="s">
        <v>104</v>
      </c>
      <c r="H2064" t="s">
        <v>269</v>
      </c>
      <c r="I2064"/>
      <c r="J2064"/>
      <c r="K2064"/>
      <c r="L2064"/>
      <c r="M2064"/>
      <c r="N2064"/>
      <c r="O2064" s="81" t="s">
        <v>520</v>
      </c>
      <c r="P2064" t="s">
        <v>59</v>
      </c>
      <c r="Q2064" t="s">
        <v>475</v>
      </c>
      <c r="R2064" s="185">
        <v>6787.7203153846103</v>
      </c>
      <c r="S2064" s="185">
        <v>75419.114615384606</v>
      </c>
      <c r="T2064" s="186">
        <v>1</v>
      </c>
    </row>
    <row r="2065" spans="1:20" x14ac:dyDescent="0.25">
      <c r="A2065" s="198"/>
      <c r="B2065">
        <v>0</v>
      </c>
      <c r="C2065">
        <v>1918588729</v>
      </c>
      <c r="D2065">
        <v>1918588729</v>
      </c>
      <c r="E2065">
        <v>1918588729</v>
      </c>
      <c r="F2065">
        <v>1918588729</v>
      </c>
      <c r="G2065" t="s">
        <v>104</v>
      </c>
      <c r="H2065" t="s">
        <v>269</v>
      </c>
      <c r="I2065"/>
      <c r="J2065"/>
      <c r="K2065"/>
      <c r="L2065"/>
      <c r="M2065"/>
      <c r="N2065"/>
      <c r="O2065" s="81" t="s">
        <v>520</v>
      </c>
      <c r="P2065" t="s">
        <v>59</v>
      </c>
      <c r="Q2065" t="s">
        <v>468</v>
      </c>
      <c r="R2065" s="185">
        <v>40031.535961538502</v>
      </c>
      <c r="S2065" s="185">
        <v>160126.14384615401</v>
      </c>
      <c r="T2065" s="186">
        <v>1</v>
      </c>
    </row>
    <row r="2066" spans="1:20" x14ac:dyDescent="0.25">
      <c r="A2066" s="198"/>
      <c r="B2066">
        <v>0</v>
      </c>
      <c r="C2066">
        <v>1918588729</v>
      </c>
      <c r="D2066">
        <v>1918588729</v>
      </c>
      <c r="E2066">
        <v>1918588729</v>
      </c>
      <c r="F2066">
        <v>1918588729</v>
      </c>
      <c r="G2066" t="s">
        <v>104</v>
      </c>
      <c r="H2066" t="s">
        <v>269</v>
      </c>
      <c r="I2066"/>
      <c r="J2066"/>
      <c r="K2066"/>
      <c r="L2066"/>
      <c r="M2066"/>
      <c r="N2066"/>
      <c r="O2066" s="81" t="s">
        <v>520</v>
      </c>
      <c r="P2066" t="s">
        <v>59</v>
      </c>
      <c r="Q2066" t="s">
        <v>479</v>
      </c>
      <c r="R2066" s="185">
        <v>113000.036923077</v>
      </c>
      <c r="S2066" s="185">
        <v>282500.09230769199</v>
      </c>
      <c r="T2066" s="186">
        <v>1</v>
      </c>
    </row>
    <row r="2067" spans="1:20" x14ac:dyDescent="0.25">
      <c r="A2067" s="198"/>
      <c r="B2067">
        <v>0</v>
      </c>
      <c r="C2067">
        <v>1918588729</v>
      </c>
      <c r="D2067">
        <v>1919945581</v>
      </c>
      <c r="E2067">
        <v>1919945581</v>
      </c>
      <c r="F2067">
        <v>1919945581</v>
      </c>
      <c r="G2067" t="s">
        <v>104</v>
      </c>
      <c r="H2067" t="s">
        <v>269</v>
      </c>
      <c r="I2067" t="s">
        <v>940</v>
      </c>
      <c r="J2067" t="s">
        <v>941</v>
      </c>
      <c r="K2067"/>
      <c r="L2067"/>
      <c r="M2067"/>
      <c r="N2067"/>
      <c r="O2067" s="81" t="s">
        <v>520</v>
      </c>
      <c r="P2067" t="s">
        <v>59</v>
      </c>
      <c r="Q2067" t="s">
        <v>475</v>
      </c>
      <c r="R2067" s="185">
        <v>7847.23776923077</v>
      </c>
      <c r="S2067" s="185">
        <v>87191.530769230798</v>
      </c>
      <c r="T2067" s="186">
        <v>1</v>
      </c>
    </row>
    <row r="2068" spans="1:20" x14ac:dyDescent="0.25">
      <c r="A2068" s="198"/>
      <c r="B2068">
        <v>0</v>
      </c>
      <c r="C2068">
        <v>1918588729</v>
      </c>
      <c r="D2068">
        <v>1919945581</v>
      </c>
      <c r="E2068">
        <v>1919945581</v>
      </c>
      <c r="F2068">
        <v>1919945581</v>
      </c>
      <c r="G2068" t="s">
        <v>104</v>
      </c>
      <c r="H2068" t="s">
        <v>269</v>
      </c>
      <c r="I2068" t="s">
        <v>940</v>
      </c>
      <c r="J2068" t="s">
        <v>941</v>
      </c>
      <c r="K2068"/>
      <c r="L2068"/>
      <c r="M2068"/>
      <c r="N2068"/>
      <c r="O2068" s="81" t="s">
        <v>520</v>
      </c>
      <c r="P2068" t="s">
        <v>59</v>
      </c>
      <c r="Q2068" t="s">
        <v>465</v>
      </c>
      <c r="R2068" s="185">
        <v>33123.609923076903</v>
      </c>
      <c r="S2068" s="185">
        <v>331236.09923076897</v>
      </c>
      <c r="T2068" s="186">
        <v>4</v>
      </c>
    </row>
    <row r="2069" spans="1:20" x14ac:dyDescent="0.25">
      <c r="A2069" s="198"/>
      <c r="B2069">
        <v>0</v>
      </c>
      <c r="C2069">
        <v>1918588729</v>
      </c>
      <c r="D2069">
        <v>1919945581</v>
      </c>
      <c r="E2069">
        <v>1919945581</v>
      </c>
      <c r="F2069">
        <v>1919945581</v>
      </c>
      <c r="G2069" t="s">
        <v>104</v>
      </c>
      <c r="H2069" t="s">
        <v>269</v>
      </c>
      <c r="I2069" t="s">
        <v>940</v>
      </c>
      <c r="J2069" t="s">
        <v>941</v>
      </c>
      <c r="K2069"/>
      <c r="L2069"/>
      <c r="M2069"/>
      <c r="N2069"/>
      <c r="O2069" s="81" t="s">
        <v>520</v>
      </c>
      <c r="P2069" t="s">
        <v>59</v>
      </c>
      <c r="Q2069" t="s">
        <v>476</v>
      </c>
      <c r="R2069" s="185">
        <v>100391.42684615401</v>
      </c>
      <c r="S2069" s="185">
        <v>1003914.26846154</v>
      </c>
      <c r="T2069" s="186">
        <v>11</v>
      </c>
    </row>
    <row r="2070" spans="1:20" x14ac:dyDescent="0.25">
      <c r="A2070" s="198"/>
      <c r="B2070">
        <v>0</v>
      </c>
      <c r="C2070">
        <v>1918588729</v>
      </c>
      <c r="D2070">
        <v>1919945581</v>
      </c>
      <c r="E2070">
        <v>1919945581</v>
      </c>
      <c r="F2070">
        <v>1919945581</v>
      </c>
      <c r="G2070" t="s">
        <v>104</v>
      </c>
      <c r="H2070" t="s">
        <v>269</v>
      </c>
      <c r="I2070" t="s">
        <v>940</v>
      </c>
      <c r="J2070" t="s">
        <v>941</v>
      </c>
      <c r="K2070"/>
      <c r="L2070"/>
      <c r="M2070"/>
      <c r="N2070"/>
      <c r="O2070" s="81" t="s">
        <v>520</v>
      </c>
      <c r="P2070" t="s">
        <v>59</v>
      </c>
      <c r="Q2070" t="s">
        <v>466</v>
      </c>
      <c r="R2070" s="185">
        <v>47628.228115384401</v>
      </c>
      <c r="S2070" s="185">
        <v>317521.52076923102</v>
      </c>
      <c r="T2070" s="186">
        <v>3</v>
      </c>
    </row>
    <row r="2071" spans="1:20" x14ac:dyDescent="0.25">
      <c r="A2071" s="198"/>
      <c r="B2071">
        <v>0</v>
      </c>
      <c r="C2071">
        <v>1918588729</v>
      </c>
      <c r="D2071">
        <v>1919945581</v>
      </c>
      <c r="E2071">
        <v>1919945581</v>
      </c>
      <c r="F2071">
        <v>1919945581</v>
      </c>
      <c r="G2071" t="s">
        <v>104</v>
      </c>
      <c r="H2071" t="s">
        <v>269</v>
      </c>
      <c r="I2071" t="s">
        <v>940</v>
      </c>
      <c r="J2071" t="s">
        <v>941</v>
      </c>
      <c r="K2071"/>
      <c r="L2071"/>
      <c r="M2071"/>
      <c r="N2071"/>
      <c r="O2071" s="81" t="s">
        <v>520</v>
      </c>
      <c r="P2071" t="s">
        <v>59</v>
      </c>
      <c r="Q2071" t="s">
        <v>467</v>
      </c>
      <c r="R2071" s="185">
        <v>201278.336153846</v>
      </c>
      <c r="S2071" s="185">
        <v>1006391.68076923</v>
      </c>
      <c r="T2071" s="186">
        <v>7</v>
      </c>
    </row>
    <row r="2072" spans="1:20" x14ac:dyDescent="0.25">
      <c r="A2072" s="198"/>
      <c r="B2072">
        <v>0</v>
      </c>
      <c r="C2072">
        <v>1918588729</v>
      </c>
      <c r="D2072">
        <v>1919945581</v>
      </c>
      <c r="E2072">
        <v>1919945581</v>
      </c>
      <c r="F2072">
        <v>1919945581</v>
      </c>
      <c r="G2072" t="s">
        <v>104</v>
      </c>
      <c r="H2072" t="s">
        <v>269</v>
      </c>
      <c r="I2072" t="s">
        <v>940</v>
      </c>
      <c r="J2072" t="s">
        <v>941</v>
      </c>
      <c r="K2072"/>
      <c r="L2072"/>
      <c r="M2072"/>
      <c r="N2072"/>
      <c r="O2072" s="81" t="s">
        <v>520</v>
      </c>
      <c r="P2072" t="s">
        <v>59</v>
      </c>
      <c r="Q2072" t="s">
        <v>468</v>
      </c>
      <c r="R2072" s="185">
        <v>172294.16942307699</v>
      </c>
      <c r="S2072" s="185">
        <v>689176.67769230797</v>
      </c>
      <c r="T2072" s="186">
        <v>4</v>
      </c>
    </row>
    <row r="2073" spans="1:20" x14ac:dyDescent="0.25">
      <c r="A2073" s="198"/>
      <c r="B2073">
        <v>0</v>
      </c>
      <c r="C2073">
        <v>1918588729</v>
      </c>
      <c r="D2073">
        <v>1919945581</v>
      </c>
      <c r="E2073">
        <v>1919945581</v>
      </c>
      <c r="F2073">
        <v>1919945581</v>
      </c>
      <c r="G2073" t="s">
        <v>104</v>
      </c>
      <c r="H2073" t="s">
        <v>269</v>
      </c>
      <c r="I2073" t="s">
        <v>940</v>
      </c>
      <c r="J2073" t="s">
        <v>941</v>
      </c>
      <c r="K2073"/>
      <c r="L2073"/>
      <c r="M2073"/>
      <c r="N2073"/>
      <c r="O2073" s="81" t="s">
        <v>520</v>
      </c>
      <c r="P2073" t="s">
        <v>59</v>
      </c>
      <c r="Q2073" t="s">
        <v>470</v>
      </c>
      <c r="R2073" s="185">
        <v>161805.95688461501</v>
      </c>
      <c r="S2073" s="185">
        <v>359568.793076923</v>
      </c>
      <c r="T2073" s="186">
        <v>1</v>
      </c>
    </row>
    <row r="2074" spans="1:20" x14ac:dyDescent="0.25">
      <c r="A2074" s="198"/>
      <c r="B2074">
        <v>0</v>
      </c>
      <c r="C2074">
        <v>1918588729</v>
      </c>
      <c r="D2074">
        <v>1921302433</v>
      </c>
      <c r="E2074">
        <v>1921302433</v>
      </c>
      <c r="F2074">
        <v>1921302433</v>
      </c>
      <c r="G2074" t="s">
        <v>104</v>
      </c>
      <c r="H2074" t="s">
        <v>269</v>
      </c>
      <c r="I2074" t="s">
        <v>109</v>
      </c>
      <c r="J2074" t="s">
        <v>278</v>
      </c>
      <c r="K2074"/>
      <c r="L2074"/>
      <c r="M2074"/>
      <c r="N2074"/>
      <c r="O2074" s="81" t="s">
        <v>520</v>
      </c>
      <c r="P2074" t="s">
        <v>59</v>
      </c>
      <c r="Q2074" t="s">
        <v>475</v>
      </c>
      <c r="R2074" s="185">
        <v>8383.6811076923095</v>
      </c>
      <c r="S2074" s="185">
        <v>93152.012307692305</v>
      </c>
      <c r="T2074" s="186">
        <v>1</v>
      </c>
    </row>
    <row r="2075" spans="1:20" x14ac:dyDescent="0.25">
      <c r="A2075" s="198"/>
      <c r="B2075">
        <v>0</v>
      </c>
      <c r="C2075">
        <v>1918588729</v>
      </c>
      <c r="D2075">
        <v>1940298361</v>
      </c>
      <c r="E2075">
        <v>1940298361</v>
      </c>
      <c r="F2075">
        <v>1940298361</v>
      </c>
      <c r="G2075" t="s">
        <v>104</v>
      </c>
      <c r="H2075" t="s">
        <v>269</v>
      </c>
      <c r="I2075" t="s">
        <v>106</v>
      </c>
      <c r="J2075" t="s">
        <v>146</v>
      </c>
      <c r="K2075"/>
      <c r="L2075"/>
      <c r="M2075"/>
      <c r="N2075"/>
      <c r="O2075" s="81" t="s">
        <v>520</v>
      </c>
      <c r="P2075" t="s">
        <v>59</v>
      </c>
      <c r="Q2075" t="s">
        <v>475</v>
      </c>
      <c r="R2075" s="185">
        <v>41045.7171461537</v>
      </c>
      <c r="S2075" s="185">
        <v>456063.52384615398</v>
      </c>
      <c r="T2075" s="186">
        <v>7</v>
      </c>
    </row>
    <row r="2076" spans="1:20" x14ac:dyDescent="0.25">
      <c r="A2076" s="198"/>
      <c r="B2076">
        <v>0</v>
      </c>
      <c r="C2076">
        <v>1918588729</v>
      </c>
      <c r="D2076">
        <v>1940298361</v>
      </c>
      <c r="E2076">
        <v>1940298361</v>
      </c>
      <c r="F2076">
        <v>1940298361</v>
      </c>
      <c r="G2076" t="s">
        <v>104</v>
      </c>
      <c r="H2076" t="s">
        <v>269</v>
      </c>
      <c r="I2076" t="s">
        <v>106</v>
      </c>
      <c r="J2076" t="s">
        <v>146</v>
      </c>
      <c r="K2076"/>
      <c r="L2076"/>
      <c r="M2076"/>
      <c r="N2076"/>
      <c r="O2076" s="81" t="s">
        <v>520</v>
      </c>
      <c r="P2076" t="s">
        <v>59</v>
      </c>
      <c r="Q2076" t="s">
        <v>465</v>
      </c>
      <c r="R2076" s="185">
        <v>29874.128153846199</v>
      </c>
      <c r="S2076" s="185">
        <v>298741.28153846198</v>
      </c>
      <c r="T2076" s="186">
        <v>4</v>
      </c>
    </row>
    <row r="2077" spans="1:20" x14ac:dyDescent="0.25">
      <c r="A2077" s="198"/>
      <c r="B2077">
        <v>0</v>
      </c>
      <c r="C2077">
        <v>1918588729</v>
      </c>
      <c r="D2077">
        <v>1940298361</v>
      </c>
      <c r="E2077">
        <v>1940298361</v>
      </c>
      <c r="F2077">
        <v>1940298361</v>
      </c>
      <c r="G2077" t="s">
        <v>104</v>
      </c>
      <c r="H2077" t="s">
        <v>269</v>
      </c>
      <c r="I2077" t="s">
        <v>106</v>
      </c>
      <c r="J2077" t="s">
        <v>146</v>
      </c>
      <c r="K2077"/>
      <c r="L2077"/>
      <c r="M2077"/>
      <c r="N2077"/>
      <c r="O2077" s="81" t="s">
        <v>520</v>
      </c>
      <c r="P2077" t="s">
        <v>59</v>
      </c>
      <c r="Q2077" t="s">
        <v>476</v>
      </c>
      <c r="R2077" s="185">
        <v>98183.795692307802</v>
      </c>
      <c r="S2077" s="185">
        <v>981837.956923077</v>
      </c>
      <c r="T2077" s="186">
        <v>9</v>
      </c>
    </row>
    <row r="2078" spans="1:20" x14ac:dyDescent="0.25">
      <c r="A2078" s="198"/>
      <c r="B2078">
        <v>0</v>
      </c>
      <c r="C2078">
        <v>1918588729</v>
      </c>
      <c r="D2078">
        <v>1940298361</v>
      </c>
      <c r="E2078">
        <v>1940298361</v>
      </c>
      <c r="F2078">
        <v>1940298361</v>
      </c>
      <c r="G2078" t="s">
        <v>104</v>
      </c>
      <c r="H2078" t="s">
        <v>269</v>
      </c>
      <c r="I2078" t="s">
        <v>106</v>
      </c>
      <c r="J2078" t="s">
        <v>146</v>
      </c>
      <c r="K2078"/>
      <c r="L2078"/>
      <c r="M2078"/>
      <c r="N2078"/>
      <c r="O2078" s="81" t="s">
        <v>520</v>
      </c>
      <c r="P2078" t="s">
        <v>59</v>
      </c>
      <c r="Q2078" t="s">
        <v>466</v>
      </c>
      <c r="R2078" s="185">
        <v>372121.92715384602</v>
      </c>
      <c r="S2078" s="185">
        <v>2480812.8476923099</v>
      </c>
      <c r="T2078" s="186">
        <v>19</v>
      </c>
    </row>
    <row r="2079" spans="1:20" x14ac:dyDescent="0.25">
      <c r="A2079" s="198"/>
      <c r="B2079">
        <v>0</v>
      </c>
      <c r="C2079">
        <v>1918588729</v>
      </c>
      <c r="D2079">
        <v>1940298361</v>
      </c>
      <c r="E2079">
        <v>1940298361</v>
      </c>
      <c r="F2079">
        <v>1940298361</v>
      </c>
      <c r="G2079" t="s">
        <v>104</v>
      </c>
      <c r="H2079" t="s">
        <v>269</v>
      </c>
      <c r="I2079" t="s">
        <v>106</v>
      </c>
      <c r="J2079" t="s">
        <v>146</v>
      </c>
      <c r="K2079"/>
      <c r="L2079"/>
      <c r="M2079"/>
      <c r="N2079"/>
      <c r="O2079" s="81" t="s">
        <v>520</v>
      </c>
      <c r="P2079" t="s">
        <v>59</v>
      </c>
      <c r="Q2079" t="s">
        <v>467</v>
      </c>
      <c r="R2079" s="185">
        <v>166312.41446153799</v>
      </c>
      <c r="S2079" s="185">
        <v>831562.07230769203</v>
      </c>
      <c r="T2079" s="186">
        <v>6</v>
      </c>
    </row>
    <row r="2080" spans="1:20" x14ac:dyDescent="0.25">
      <c r="A2080" s="198"/>
      <c r="B2080">
        <v>0</v>
      </c>
      <c r="C2080">
        <v>1918588729</v>
      </c>
      <c r="D2080">
        <v>1940298361</v>
      </c>
      <c r="E2080">
        <v>1940298361</v>
      </c>
      <c r="F2080">
        <v>1940298361</v>
      </c>
      <c r="G2080" t="s">
        <v>104</v>
      </c>
      <c r="H2080" t="s">
        <v>269</v>
      </c>
      <c r="I2080" t="s">
        <v>106</v>
      </c>
      <c r="J2080" t="s">
        <v>146</v>
      </c>
      <c r="K2080"/>
      <c r="L2080"/>
      <c r="M2080"/>
      <c r="N2080"/>
      <c r="O2080" s="81" t="s">
        <v>520</v>
      </c>
      <c r="P2080" t="s">
        <v>59</v>
      </c>
      <c r="Q2080" t="s">
        <v>468</v>
      </c>
      <c r="R2080" s="185">
        <v>227103.677307693</v>
      </c>
      <c r="S2080" s="185">
        <v>908414.70923076896</v>
      </c>
      <c r="T2080" s="186">
        <v>5</v>
      </c>
    </row>
    <row r="2081" spans="1:20" x14ac:dyDescent="0.25">
      <c r="A2081" s="198"/>
      <c r="B2081">
        <v>0</v>
      </c>
      <c r="C2081">
        <v>1918588729</v>
      </c>
      <c r="D2081">
        <v>1940298361</v>
      </c>
      <c r="E2081">
        <v>1940298361</v>
      </c>
      <c r="F2081">
        <v>1940298361</v>
      </c>
      <c r="G2081" t="s">
        <v>104</v>
      </c>
      <c r="H2081" t="s">
        <v>269</v>
      </c>
      <c r="I2081" t="s">
        <v>106</v>
      </c>
      <c r="J2081" t="s">
        <v>146</v>
      </c>
      <c r="K2081"/>
      <c r="L2081"/>
      <c r="M2081"/>
      <c r="N2081"/>
      <c r="O2081" s="81" t="s">
        <v>520</v>
      </c>
      <c r="P2081" t="s">
        <v>59</v>
      </c>
      <c r="Q2081" t="s">
        <v>478</v>
      </c>
      <c r="R2081" s="185">
        <v>64922.334692307602</v>
      </c>
      <c r="S2081" s="185">
        <v>216407.78230769199</v>
      </c>
      <c r="T2081" s="186">
        <v>1</v>
      </c>
    </row>
    <row r="2082" spans="1:20" x14ac:dyDescent="0.25">
      <c r="A2082" s="198"/>
      <c r="B2082">
        <v>0</v>
      </c>
      <c r="C2082">
        <v>1918588729</v>
      </c>
      <c r="D2082">
        <v>1940298361</v>
      </c>
      <c r="E2082">
        <v>1940298361</v>
      </c>
      <c r="F2082">
        <v>1940298361</v>
      </c>
      <c r="G2082" t="s">
        <v>104</v>
      </c>
      <c r="H2082" t="s">
        <v>269</v>
      </c>
      <c r="I2082" t="s">
        <v>106</v>
      </c>
      <c r="J2082" t="s">
        <v>146</v>
      </c>
      <c r="K2082"/>
      <c r="L2082"/>
      <c r="M2082"/>
      <c r="N2082"/>
      <c r="O2082" s="81" t="s">
        <v>520</v>
      </c>
      <c r="P2082" t="s">
        <v>59</v>
      </c>
      <c r="Q2082" t="s">
        <v>470</v>
      </c>
      <c r="R2082" s="185">
        <v>138972.155538461</v>
      </c>
      <c r="S2082" s="185">
        <v>308827.01230769203</v>
      </c>
      <c r="T2082" s="186">
        <v>1</v>
      </c>
    </row>
    <row r="2083" spans="1:20" x14ac:dyDescent="0.25">
      <c r="A2083" s="198"/>
      <c r="B2083">
        <v>0</v>
      </c>
      <c r="C2083">
        <v>1918588729</v>
      </c>
      <c r="D2083">
        <v>1948439473</v>
      </c>
      <c r="E2083">
        <v>1948439473</v>
      </c>
      <c r="F2083">
        <v>1948439473</v>
      </c>
      <c r="G2083" t="s">
        <v>104</v>
      </c>
      <c r="H2083" t="s">
        <v>269</v>
      </c>
      <c r="I2083" t="s">
        <v>107</v>
      </c>
      <c r="J2083" t="s">
        <v>126</v>
      </c>
      <c r="K2083"/>
      <c r="L2083"/>
      <c r="M2083"/>
      <c r="N2083"/>
      <c r="O2083" s="81" t="s">
        <v>520</v>
      </c>
      <c r="P2083" t="s">
        <v>59</v>
      </c>
      <c r="Q2083" t="s">
        <v>474</v>
      </c>
      <c r="R2083" s="185">
        <v>2152.3854000000001</v>
      </c>
      <c r="S2083" s="185">
        <v>35873.089999999997</v>
      </c>
      <c r="T2083" s="186">
        <v>1</v>
      </c>
    </row>
    <row r="2084" spans="1:20" x14ac:dyDescent="0.25">
      <c r="A2084" s="198"/>
      <c r="B2084">
        <v>0</v>
      </c>
      <c r="C2084">
        <v>1918588729</v>
      </c>
      <c r="D2084">
        <v>1948439473</v>
      </c>
      <c r="E2084">
        <v>1948439473</v>
      </c>
      <c r="F2084">
        <v>1948439473</v>
      </c>
      <c r="G2084" t="s">
        <v>104</v>
      </c>
      <c r="H2084" t="s">
        <v>269</v>
      </c>
      <c r="I2084" t="s">
        <v>107</v>
      </c>
      <c r="J2084" t="s">
        <v>126</v>
      </c>
      <c r="K2084"/>
      <c r="L2084"/>
      <c r="M2084"/>
      <c r="N2084"/>
      <c r="O2084" s="81" t="s">
        <v>520</v>
      </c>
      <c r="P2084" t="s">
        <v>59</v>
      </c>
      <c r="Q2084" t="s">
        <v>471</v>
      </c>
      <c r="R2084" s="185">
        <v>6690.73938461538</v>
      </c>
      <c r="S2084" s="185">
        <v>83634.242307692301</v>
      </c>
      <c r="T2084" s="186">
        <v>1</v>
      </c>
    </row>
    <row r="2085" spans="1:20" x14ac:dyDescent="0.25">
      <c r="A2085" s="198"/>
      <c r="B2085">
        <v>0</v>
      </c>
      <c r="C2085">
        <v>1918588729</v>
      </c>
      <c r="D2085">
        <v>1948439473</v>
      </c>
      <c r="E2085">
        <v>1948439473</v>
      </c>
      <c r="F2085">
        <v>1948439473</v>
      </c>
      <c r="G2085" t="s">
        <v>104</v>
      </c>
      <c r="H2085" t="s">
        <v>269</v>
      </c>
      <c r="I2085" t="s">
        <v>107</v>
      </c>
      <c r="J2085" t="s">
        <v>126</v>
      </c>
      <c r="K2085"/>
      <c r="L2085"/>
      <c r="M2085"/>
      <c r="N2085"/>
      <c r="O2085" s="81" t="s">
        <v>520</v>
      </c>
      <c r="P2085" t="s">
        <v>59</v>
      </c>
      <c r="Q2085" t="s">
        <v>476</v>
      </c>
      <c r="R2085" s="185">
        <v>28181.103846153801</v>
      </c>
      <c r="S2085" s="185">
        <v>281811.03846153902</v>
      </c>
      <c r="T2085" s="186">
        <v>3</v>
      </c>
    </row>
    <row r="2086" spans="1:20" x14ac:dyDescent="0.25">
      <c r="A2086" s="198"/>
      <c r="B2086">
        <v>0</v>
      </c>
      <c r="C2086">
        <v>1918588729</v>
      </c>
      <c r="D2086">
        <v>1948439473</v>
      </c>
      <c r="E2086">
        <v>1948439473</v>
      </c>
      <c r="F2086">
        <v>1948439473</v>
      </c>
      <c r="G2086" t="s">
        <v>104</v>
      </c>
      <c r="H2086" t="s">
        <v>269</v>
      </c>
      <c r="I2086" t="s">
        <v>107</v>
      </c>
      <c r="J2086" t="s">
        <v>126</v>
      </c>
      <c r="K2086"/>
      <c r="L2086"/>
      <c r="M2086"/>
      <c r="N2086"/>
      <c r="O2086" s="81" t="s">
        <v>520</v>
      </c>
      <c r="P2086" t="s">
        <v>59</v>
      </c>
      <c r="Q2086" t="s">
        <v>466</v>
      </c>
      <c r="R2086" s="185">
        <v>79983.912346153797</v>
      </c>
      <c r="S2086" s="185">
        <v>533226.08230769204</v>
      </c>
      <c r="T2086" s="186">
        <v>4</v>
      </c>
    </row>
    <row r="2087" spans="1:20" x14ac:dyDescent="0.25">
      <c r="A2087" s="198"/>
      <c r="B2087">
        <v>0</v>
      </c>
      <c r="C2087">
        <v>1918588729</v>
      </c>
      <c r="D2087">
        <v>1948439473</v>
      </c>
      <c r="E2087">
        <v>1948439473</v>
      </c>
      <c r="F2087">
        <v>1948439473</v>
      </c>
      <c r="G2087" t="s">
        <v>104</v>
      </c>
      <c r="H2087" t="s">
        <v>269</v>
      </c>
      <c r="I2087" t="s">
        <v>107</v>
      </c>
      <c r="J2087" t="s">
        <v>126</v>
      </c>
      <c r="K2087"/>
      <c r="L2087"/>
      <c r="M2087"/>
      <c r="N2087"/>
      <c r="O2087" s="81" t="s">
        <v>520</v>
      </c>
      <c r="P2087" t="s">
        <v>59</v>
      </c>
      <c r="Q2087" t="s">
        <v>467</v>
      </c>
      <c r="R2087" s="185">
        <v>65004.041846153799</v>
      </c>
      <c r="S2087" s="185">
        <v>325020.20923076902</v>
      </c>
      <c r="T2087" s="186">
        <v>2</v>
      </c>
    </row>
    <row r="2088" spans="1:20" x14ac:dyDescent="0.25">
      <c r="A2088" s="198"/>
      <c r="B2088">
        <v>0</v>
      </c>
      <c r="C2088">
        <v>1918588729</v>
      </c>
      <c r="D2088">
        <v>1948439473</v>
      </c>
      <c r="E2088">
        <v>1948439473</v>
      </c>
      <c r="F2088">
        <v>1948439473</v>
      </c>
      <c r="G2088" t="s">
        <v>104</v>
      </c>
      <c r="H2088" t="s">
        <v>269</v>
      </c>
      <c r="I2088" t="s">
        <v>107</v>
      </c>
      <c r="J2088" t="s">
        <v>126</v>
      </c>
      <c r="K2088"/>
      <c r="L2088"/>
      <c r="M2088"/>
      <c r="N2088"/>
      <c r="O2088" s="81" t="s">
        <v>520</v>
      </c>
      <c r="P2088" t="s">
        <v>59</v>
      </c>
      <c r="Q2088" t="s">
        <v>468</v>
      </c>
      <c r="R2088" s="185">
        <v>231565.32615384599</v>
      </c>
      <c r="S2088" s="185">
        <v>926261.30461538502</v>
      </c>
      <c r="T2088" s="186">
        <v>5</v>
      </c>
    </row>
    <row r="2089" spans="1:20" x14ac:dyDescent="0.25">
      <c r="A2089" s="198"/>
      <c r="B2089">
        <v>0</v>
      </c>
      <c r="C2089">
        <v>1918588729</v>
      </c>
      <c r="D2089">
        <v>1948439473</v>
      </c>
      <c r="E2089">
        <v>1948439473</v>
      </c>
      <c r="F2089">
        <v>1948439473</v>
      </c>
      <c r="G2089" t="s">
        <v>104</v>
      </c>
      <c r="H2089" t="s">
        <v>269</v>
      </c>
      <c r="I2089" t="s">
        <v>107</v>
      </c>
      <c r="J2089" t="s">
        <v>126</v>
      </c>
      <c r="K2089"/>
      <c r="L2089"/>
      <c r="M2089"/>
      <c r="N2089"/>
      <c r="O2089" s="81" t="s">
        <v>520</v>
      </c>
      <c r="P2089" t="s">
        <v>59</v>
      </c>
      <c r="Q2089" t="s">
        <v>478</v>
      </c>
      <c r="R2089" s="185">
        <v>64812.318461538598</v>
      </c>
      <c r="S2089" s="185">
        <v>216041.061538462</v>
      </c>
      <c r="T2089" s="186">
        <v>1</v>
      </c>
    </row>
    <row r="2090" spans="1:20" x14ac:dyDescent="0.25">
      <c r="A2090" s="198"/>
      <c r="B2090">
        <v>0</v>
      </c>
      <c r="C2090">
        <v>1918588729</v>
      </c>
      <c r="D2090">
        <v>1948439473</v>
      </c>
      <c r="E2090">
        <v>1948439473</v>
      </c>
      <c r="F2090">
        <v>1948439473</v>
      </c>
      <c r="G2090" t="s">
        <v>104</v>
      </c>
      <c r="H2090" t="s">
        <v>269</v>
      </c>
      <c r="I2090" t="s">
        <v>107</v>
      </c>
      <c r="J2090" t="s">
        <v>126</v>
      </c>
      <c r="K2090"/>
      <c r="L2090"/>
      <c r="M2090"/>
      <c r="N2090"/>
      <c r="O2090" s="81" t="s">
        <v>520</v>
      </c>
      <c r="P2090" t="s">
        <v>59</v>
      </c>
      <c r="Q2090" t="s">
        <v>469</v>
      </c>
      <c r="R2090" s="185">
        <v>170839.876307692</v>
      </c>
      <c r="S2090" s="185">
        <v>488113.93230769201</v>
      </c>
      <c r="T2090" s="186">
        <v>2</v>
      </c>
    </row>
    <row r="2091" spans="1:20" x14ac:dyDescent="0.25">
      <c r="A2091" s="198"/>
      <c r="B2091">
        <v>0</v>
      </c>
      <c r="C2091">
        <v>1918588729</v>
      </c>
      <c r="D2091">
        <v>1948439473</v>
      </c>
      <c r="E2091">
        <v>1948439473</v>
      </c>
      <c r="F2091">
        <v>1948439473</v>
      </c>
      <c r="G2091" t="s">
        <v>104</v>
      </c>
      <c r="H2091" t="s">
        <v>269</v>
      </c>
      <c r="I2091" t="s">
        <v>107</v>
      </c>
      <c r="J2091" t="s">
        <v>126</v>
      </c>
      <c r="K2091"/>
      <c r="L2091"/>
      <c r="M2091"/>
      <c r="N2091"/>
      <c r="O2091" s="81" t="s">
        <v>520</v>
      </c>
      <c r="P2091" t="s">
        <v>59</v>
      </c>
      <c r="Q2091" t="s">
        <v>480</v>
      </c>
      <c r="R2091" s="185">
        <v>215649.00653846201</v>
      </c>
      <c r="S2091" s="185">
        <v>431298.01307692297</v>
      </c>
      <c r="T2091" s="186">
        <v>1</v>
      </c>
    </row>
    <row r="2092" spans="1:20" x14ac:dyDescent="0.25">
      <c r="A2092" s="198"/>
      <c r="B2092">
        <v>0</v>
      </c>
      <c r="C2092">
        <v>1918588729</v>
      </c>
      <c r="D2092">
        <v>1948439473</v>
      </c>
      <c r="E2092">
        <v>1951153177</v>
      </c>
      <c r="F2092">
        <v>1951153177</v>
      </c>
      <c r="G2092" t="s">
        <v>104</v>
      </c>
      <c r="H2092" t="s">
        <v>269</v>
      </c>
      <c r="I2092" t="s">
        <v>107</v>
      </c>
      <c r="J2092" t="s">
        <v>126</v>
      </c>
      <c r="K2092" t="s">
        <v>700</v>
      </c>
      <c r="L2092" t="s">
        <v>701</v>
      </c>
      <c r="M2092"/>
      <c r="N2092"/>
      <c r="O2092" s="81" t="s">
        <v>520</v>
      </c>
      <c r="P2092" t="s">
        <v>59</v>
      </c>
      <c r="Q2092" t="s">
        <v>476</v>
      </c>
      <c r="R2092" s="185">
        <v>45226.231461538497</v>
      </c>
      <c r="S2092" s="185">
        <v>452262.31461538502</v>
      </c>
      <c r="T2092" s="186">
        <v>4</v>
      </c>
    </row>
    <row r="2093" spans="1:20" x14ac:dyDescent="0.25">
      <c r="A2093" s="198"/>
      <c r="B2093">
        <v>0</v>
      </c>
      <c r="C2093">
        <v>1918588729</v>
      </c>
      <c r="D2093">
        <v>1948439473</v>
      </c>
      <c r="E2093">
        <v>1951153177</v>
      </c>
      <c r="F2093">
        <v>1951153177</v>
      </c>
      <c r="G2093" t="s">
        <v>104</v>
      </c>
      <c r="H2093" t="s">
        <v>269</v>
      </c>
      <c r="I2093" t="s">
        <v>107</v>
      </c>
      <c r="J2093" t="s">
        <v>126</v>
      </c>
      <c r="K2093" t="s">
        <v>700</v>
      </c>
      <c r="L2093" t="s">
        <v>701</v>
      </c>
      <c r="M2093"/>
      <c r="N2093"/>
      <c r="O2093" s="81" t="s">
        <v>520</v>
      </c>
      <c r="P2093" t="s">
        <v>59</v>
      </c>
      <c r="Q2093" t="s">
        <v>466</v>
      </c>
      <c r="R2093" s="185">
        <v>91001.766576923095</v>
      </c>
      <c r="S2093" s="185">
        <v>606678.44384615403</v>
      </c>
      <c r="T2093" s="186">
        <v>5</v>
      </c>
    </row>
    <row r="2094" spans="1:20" x14ac:dyDescent="0.25">
      <c r="A2094" s="198"/>
      <c r="B2094">
        <v>0</v>
      </c>
      <c r="C2094">
        <v>1918588729</v>
      </c>
      <c r="D2094">
        <v>1948439473</v>
      </c>
      <c r="E2094">
        <v>1951153177</v>
      </c>
      <c r="F2094">
        <v>1951153177</v>
      </c>
      <c r="G2094" t="s">
        <v>104</v>
      </c>
      <c r="H2094" t="s">
        <v>269</v>
      </c>
      <c r="I2094" t="s">
        <v>107</v>
      </c>
      <c r="J2094" t="s">
        <v>126</v>
      </c>
      <c r="K2094" t="s">
        <v>700</v>
      </c>
      <c r="L2094" t="s">
        <v>701</v>
      </c>
      <c r="M2094"/>
      <c r="N2094"/>
      <c r="O2094" s="81" t="s">
        <v>520</v>
      </c>
      <c r="P2094" t="s">
        <v>59</v>
      </c>
      <c r="Q2094" t="s">
        <v>467</v>
      </c>
      <c r="R2094" s="185">
        <v>126341.00769230801</v>
      </c>
      <c r="S2094" s="185">
        <v>594646.97769230802</v>
      </c>
      <c r="T2094" s="186">
        <v>4</v>
      </c>
    </row>
    <row r="2095" spans="1:20" x14ac:dyDescent="0.25">
      <c r="A2095" s="198"/>
      <c r="B2095">
        <v>0</v>
      </c>
      <c r="C2095">
        <v>1918588729</v>
      </c>
      <c r="D2095">
        <v>1948439473</v>
      </c>
      <c r="E2095">
        <v>1951153177</v>
      </c>
      <c r="F2095">
        <v>1951153177</v>
      </c>
      <c r="G2095" t="s">
        <v>104</v>
      </c>
      <c r="H2095" t="s">
        <v>269</v>
      </c>
      <c r="I2095" t="s">
        <v>107</v>
      </c>
      <c r="J2095" t="s">
        <v>126</v>
      </c>
      <c r="K2095" t="s">
        <v>700</v>
      </c>
      <c r="L2095" t="s">
        <v>701</v>
      </c>
      <c r="M2095"/>
      <c r="N2095"/>
      <c r="O2095" s="81" t="s">
        <v>520</v>
      </c>
      <c r="P2095" t="s">
        <v>59</v>
      </c>
      <c r="Q2095" t="s">
        <v>468</v>
      </c>
      <c r="R2095" s="185">
        <v>127850.650769231</v>
      </c>
      <c r="S2095" s="185">
        <v>511402.603076923</v>
      </c>
      <c r="T2095" s="186">
        <v>3</v>
      </c>
    </row>
    <row r="2096" spans="1:20" x14ac:dyDescent="0.25">
      <c r="A2096" s="198"/>
      <c r="B2096">
        <v>0</v>
      </c>
      <c r="C2096">
        <v>1918588729</v>
      </c>
      <c r="D2096">
        <v>1948439473</v>
      </c>
      <c r="E2096">
        <v>1951153177</v>
      </c>
      <c r="F2096">
        <v>1951153177</v>
      </c>
      <c r="G2096" t="s">
        <v>104</v>
      </c>
      <c r="H2096" t="s">
        <v>269</v>
      </c>
      <c r="I2096" t="s">
        <v>107</v>
      </c>
      <c r="J2096" t="s">
        <v>126</v>
      </c>
      <c r="K2096" t="s">
        <v>700</v>
      </c>
      <c r="L2096" t="s">
        <v>701</v>
      </c>
      <c r="M2096"/>
      <c r="N2096"/>
      <c r="O2096" s="81" t="s">
        <v>520</v>
      </c>
      <c r="P2096" t="s">
        <v>59</v>
      </c>
      <c r="Q2096" t="s">
        <v>478</v>
      </c>
      <c r="R2096" s="185">
        <v>70810.382307692402</v>
      </c>
      <c r="S2096" s="185">
        <v>236034.607692308</v>
      </c>
      <c r="T2096" s="186">
        <v>1</v>
      </c>
    </row>
    <row r="2097" spans="1:20" x14ac:dyDescent="0.25">
      <c r="A2097" s="198"/>
      <c r="B2097">
        <v>0</v>
      </c>
      <c r="C2097">
        <v>1918588729</v>
      </c>
      <c r="D2097">
        <v>1948439473</v>
      </c>
      <c r="E2097">
        <v>1953866881</v>
      </c>
      <c r="F2097">
        <v>1953866881</v>
      </c>
      <c r="G2097" t="s">
        <v>104</v>
      </c>
      <c r="H2097" t="s">
        <v>269</v>
      </c>
      <c r="I2097" t="s">
        <v>107</v>
      </c>
      <c r="J2097" t="s">
        <v>126</v>
      </c>
      <c r="K2097" t="s">
        <v>401</v>
      </c>
      <c r="L2097" t="s">
        <v>942</v>
      </c>
      <c r="M2097"/>
      <c r="N2097"/>
      <c r="O2097" s="81" t="s">
        <v>520</v>
      </c>
      <c r="P2097" t="s">
        <v>59</v>
      </c>
      <c r="Q2097" t="s">
        <v>471</v>
      </c>
      <c r="R2097" s="185">
        <v>5180.0025846153803</v>
      </c>
      <c r="S2097" s="185">
        <v>64750.032307692301</v>
      </c>
      <c r="T2097" s="186">
        <v>2</v>
      </c>
    </row>
    <row r="2098" spans="1:20" x14ac:dyDescent="0.25">
      <c r="A2098" s="198"/>
      <c r="B2098">
        <v>0</v>
      </c>
      <c r="C2098">
        <v>1918588729</v>
      </c>
      <c r="D2098">
        <v>1948439473</v>
      </c>
      <c r="E2098">
        <v>1953866881</v>
      </c>
      <c r="F2098">
        <v>1953866881</v>
      </c>
      <c r="G2098" t="s">
        <v>104</v>
      </c>
      <c r="H2098" t="s">
        <v>269</v>
      </c>
      <c r="I2098" t="s">
        <v>107</v>
      </c>
      <c r="J2098" t="s">
        <v>126</v>
      </c>
      <c r="K2098" t="s">
        <v>401</v>
      </c>
      <c r="L2098" t="s">
        <v>942</v>
      </c>
      <c r="M2098"/>
      <c r="N2098"/>
      <c r="O2098" s="81" t="s">
        <v>520</v>
      </c>
      <c r="P2098" t="s">
        <v>59</v>
      </c>
      <c r="Q2098" t="s">
        <v>475</v>
      </c>
      <c r="R2098" s="185">
        <v>70688.173707692302</v>
      </c>
      <c r="S2098" s="185">
        <v>785424.15230769198</v>
      </c>
      <c r="T2098" s="186">
        <v>11</v>
      </c>
    </row>
    <row r="2099" spans="1:20" x14ac:dyDescent="0.25">
      <c r="A2099" s="198"/>
      <c r="B2099">
        <v>0</v>
      </c>
      <c r="C2099">
        <v>1918588729</v>
      </c>
      <c r="D2099">
        <v>1948439473</v>
      </c>
      <c r="E2099">
        <v>1953866881</v>
      </c>
      <c r="F2099">
        <v>1953866881</v>
      </c>
      <c r="G2099" t="s">
        <v>104</v>
      </c>
      <c r="H2099" t="s">
        <v>269</v>
      </c>
      <c r="I2099" t="s">
        <v>107</v>
      </c>
      <c r="J2099" t="s">
        <v>126</v>
      </c>
      <c r="K2099" t="s">
        <v>401</v>
      </c>
      <c r="L2099" t="s">
        <v>942</v>
      </c>
      <c r="M2099"/>
      <c r="N2099"/>
      <c r="O2099" s="81" t="s">
        <v>520</v>
      </c>
      <c r="P2099" t="s">
        <v>59</v>
      </c>
      <c r="Q2099" t="s">
        <v>465</v>
      </c>
      <c r="R2099" s="185">
        <v>44484.723846153902</v>
      </c>
      <c r="S2099" s="185">
        <v>444847.23846153897</v>
      </c>
      <c r="T2099" s="186">
        <v>5</v>
      </c>
    </row>
    <row r="2100" spans="1:20" x14ac:dyDescent="0.25">
      <c r="A2100" s="198"/>
      <c r="B2100">
        <v>0</v>
      </c>
      <c r="C2100">
        <v>1918588729</v>
      </c>
      <c r="D2100">
        <v>1948439473</v>
      </c>
      <c r="E2100">
        <v>1953866881</v>
      </c>
      <c r="F2100">
        <v>1953866881</v>
      </c>
      <c r="G2100" t="s">
        <v>104</v>
      </c>
      <c r="H2100" t="s">
        <v>269</v>
      </c>
      <c r="I2100" t="s">
        <v>107</v>
      </c>
      <c r="J2100" t="s">
        <v>126</v>
      </c>
      <c r="K2100" t="s">
        <v>401</v>
      </c>
      <c r="L2100" t="s">
        <v>942</v>
      </c>
      <c r="M2100"/>
      <c r="N2100"/>
      <c r="O2100" s="81" t="s">
        <v>520</v>
      </c>
      <c r="P2100" t="s">
        <v>59</v>
      </c>
      <c r="Q2100" t="s">
        <v>476</v>
      </c>
      <c r="R2100" s="185">
        <v>141563.08453846199</v>
      </c>
      <c r="S2100" s="185">
        <v>1415630.8453846199</v>
      </c>
      <c r="T2100" s="186">
        <v>13</v>
      </c>
    </row>
    <row r="2101" spans="1:20" x14ac:dyDescent="0.25">
      <c r="A2101" s="198"/>
      <c r="B2101">
        <v>0</v>
      </c>
      <c r="C2101">
        <v>1918588729</v>
      </c>
      <c r="D2101">
        <v>1948439473</v>
      </c>
      <c r="E2101">
        <v>1953866881</v>
      </c>
      <c r="F2101">
        <v>1953866881</v>
      </c>
      <c r="G2101" t="s">
        <v>104</v>
      </c>
      <c r="H2101" t="s">
        <v>269</v>
      </c>
      <c r="I2101" t="s">
        <v>107</v>
      </c>
      <c r="J2101" t="s">
        <v>126</v>
      </c>
      <c r="K2101" t="s">
        <v>401</v>
      </c>
      <c r="L2101" t="s">
        <v>942</v>
      </c>
      <c r="M2101"/>
      <c r="N2101"/>
      <c r="O2101" s="81" t="s">
        <v>520</v>
      </c>
      <c r="P2101" t="s">
        <v>59</v>
      </c>
      <c r="Q2101" t="s">
        <v>466</v>
      </c>
      <c r="R2101" s="185">
        <v>132797.151346153</v>
      </c>
      <c r="S2101" s="185">
        <v>885314.34230769204</v>
      </c>
      <c r="T2101" s="186">
        <v>7</v>
      </c>
    </row>
    <row r="2102" spans="1:20" x14ac:dyDescent="0.25">
      <c r="A2102" s="198"/>
      <c r="B2102">
        <v>0</v>
      </c>
      <c r="C2102">
        <v>1918588729</v>
      </c>
      <c r="D2102">
        <v>1948439473</v>
      </c>
      <c r="E2102">
        <v>1953866881</v>
      </c>
      <c r="F2102">
        <v>1953866881</v>
      </c>
      <c r="G2102" t="s">
        <v>104</v>
      </c>
      <c r="H2102" t="s">
        <v>269</v>
      </c>
      <c r="I2102" t="s">
        <v>107</v>
      </c>
      <c r="J2102" t="s">
        <v>126</v>
      </c>
      <c r="K2102" t="s">
        <v>401</v>
      </c>
      <c r="L2102" t="s">
        <v>942</v>
      </c>
      <c r="M2102"/>
      <c r="N2102"/>
      <c r="O2102" s="81" t="s">
        <v>520</v>
      </c>
      <c r="P2102" t="s">
        <v>59</v>
      </c>
      <c r="Q2102" t="s">
        <v>467</v>
      </c>
      <c r="R2102" s="185">
        <v>179565.90984615401</v>
      </c>
      <c r="S2102" s="185">
        <v>897829.54923076904</v>
      </c>
      <c r="T2102" s="186">
        <v>6</v>
      </c>
    </row>
    <row r="2103" spans="1:20" x14ac:dyDescent="0.25">
      <c r="A2103" s="198"/>
      <c r="B2103">
        <v>0</v>
      </c>
      <c r="C2103">
        <v>1918588729</v>
      </c>
      <c r="D2103">
        <v>1948439473</v>
      </c>
      <c r="E2103">
        <v>1953866881</v>
      </c>
      <c r="F2103">
        <v>1953866881</v>
      </c>
      <c r="G2103" t="s">
        <v>104</v>
      </c>
      <c r="H2103" t="s">
        <v>269</v>
      </c>
      <c r="I2103" t="s">
        <v>107</v>
      </c>
      <c r="J2103" t="s">
        <v>126</v>
      </c>
      <c r="K2103" t="s">
        <v>401</v>
      </c>
      <c r="L2103" t="s">
        <v>942</v>
      </c>
      <c r="M2103"/>
      <c r="N2103"/>
      <c r="O2103" s="81" t="s">
        <v>520</v>
      </c>
      <c r="P2103" t="s">
        <v>59</v>
      </c>
      <c r="Q2103" t="s">
        <v>468</v>
      </c>
      <c r="R2103" s="185">
        <v>174367.36711538499</v>
      </c>
      <c r="S2103" s="185">
        <v>697469.46846153797</v>
      </c>
      <c r="T2103" s="186">
        <v>4</v>
      </c>
    </row>
    <row r="2104" spans="1:20" x14ac:dyDescent="0.25">
      <c r="A2104" s="198"/>
      <c r="B2104">
        <v>0</v>
      </c>
      <c r="C2104">
        <v>1918588729</v>
      </c>
      <c r="D2104">
        <v>1948439473</v>
      </c>
      <c r="E2104">
        <v>1953866881</v>
      </c>
      <c r="F2104">
        <v>1953866881</v>
      </c>
      <c r="G2104" t="s">
        <v>104</v>
      </c>
      <c r="H2104" t="s">
        <v>269</v>
      </c>
      <c r="I2104" t="s">
        <v>107</v>
      </c>
      <c r="J2104" t="s">
        <v>126</v>
      </c>
      <c r="K2104" t="s">
        <v>401</v>
      </c>
      <c r="L2104" t="s">
        <v>942</v>
      </c>
      <c r="M2104"/>
      <c r="N2104"/>
      <c r="O2104" s="81" t="s">
        <v>520</v>
      </c>
      <c r="P2104" t="s">
        <v>59</v>
      </c>
      <c r="Q2104" t="s">
        <v>469</v>
      </c>
      <c r="R2104" s="185">
        <v>87473.253538461693</v>
      </c>
      <c r="S2104" s="185">
        <v>249923.58153846199</v>
      </c>
      <c r="T2104" s="186">
        <v>1</v>
      </c>
    </row>
    <row r="2105" spans="1:20" x14ac:dyDescent="0.25">
      <c r="A2105" s="198"/>
      <c r="B2105">
        <v>0</v>
      </c>
      <c r="C2105">
        <v>1918588729</v>
      </c>
      <c r="D2105">
        <v>1948439473</v>
      </c>
      <c r="E2105">
        <v>1962007993</v>
      </c>
      <c r="F2105">
        <v>1962007993</v>
      </c>
      <c r="G2105" t="s">
        <v>104</v>
      </c>
      <c r="H2105" t="s">
        <v>269</v>
      </c>
      <c r="I2105" t="s">
        <v>107</v>
      </c>
      <c r="J2105" t="s">
        <v>126</v>
      </c>
      <c r="K2105" t="s">
        <v>943</v>
      </c>
      <c r="L2105" t="s">
        <v>944</v>
      </c>
      <c r="M2105"/>
      <c r="N2105"/>
      <c r="O2105" s="81" t="s">
        <v>520</v>
      </c>
      <c r="P2105" t="s">
        <v>59</v>
      </c>
      <c r="Q2105" t="s">
        <v>465</v>
      </c>
      <c r="R2105" s="185">
        <v>17715.941769230802</v>
      </c>
      <c r="S2105" s="185">
        <v>177159.41769230799</v>
      </c>
      <c r="T2105" s="186">
        <v>2</v>
      </c>
    </row>
    <row r="2106" spans="1:20" x14ac:dyDescent="0.25">
      <c r="A2106" s="198"/>
      <c r="B2106">
        <v>0</v>
      </c>
      <c r="C2106">
        <v>1918588729</v>
      </c>
      <c r="D2106">
        <v>1948439473</v>
      </c>
      <c r="E2106">
        <v>1962007993</v>
      </c>
      <c r="F2106">
        <v>1962007993</v>
      </c>
      <c r="G2106" t="s">
        <v>104</v>
      </c>
      <c r="H2106" t="s">
        <v>269</v>
      </c>
      <c r="I2106" t="s">
        <v>107</v>
      </c>
      <c r="J2106" t="s">
        <v>126</v>
      </c>
      <c r="K2106" t="s">
        <v>943</v>
      </c>
      <c r="L2106" t="s">
        <v>944</v>
      </c>
      <c r="M2106"/>
      <c r="N2106"/>
      <c r="O2106" s="81" t="s">
        <v>520</v>
      </c>
      <c r="P2106" t="s">
        <v>59</v>
      </c>
      <c r="Q2106" t="s">
        <v>476</v>
      </c>
      <c r="R2106" s="185">
        <v>31164.7141538461</v>
      </c>
      <c r="S2106" s="185">
        <v>311647.14153846202</v>
      </c>
      <c r="T2106" s="186">
        <v>3</v>
      </c>
    </row>
    <row r="2107" spans="1:20" x14ac:dyDescent="0.25">
      <c r="A2107" s="198"/>
      <c r="B2107">
        <v>0</v>
      </c>
      <c r="C2107">
        <v>1918588729</v>
      </c>
      <c r="D2107">
        <v>1948439473</v>
      </c>
      <c r="E2107">
        <v>1962007993</v>
      </c>
      <c r="F2107">
        <v>1962007993</v>
      </c>
      <c r="G2107" t="s">
        <v>104</v>
      </c>
      <c r="H2107" t="s">
        <v>269</v>
      </c>
      <c r="I2107" t="s">
        <v>107</v>
      </c>
      <c r="J2107" t="s">
        <v>126</v>
      </c>
      <c r="K2107" t="s">
        <v>943</v>
      </c>
      <c r="L2107" t="s">
        <v>944</v>
      </c>
      <c r="M2107"/>
      <c r="N2107"/>
      <c r="O2107" s="81" t="s">
        <v>520</v>
      </c>
      <c r="P2107" t="s">
        <v>59</v>
      </c>
      <c r="Q2107" t="s">
        <v>467</v>
      </c>
      <c r="R2107" s="185">
        <v>79502.457846153993</v>
      </c>
      <c r="S2107" s="185">
        <v>397512.28923076898</v>
      </c>
      <c r="T2107" s="186">
        <v>3</v>
      </c>
    </row>
    <row r="2108" spans="1:20" x14ac:dyDescent="0.25">
      <c r="A2108" s="198"/>
      <c r="B2108">
        <v>0</v>
      </c>
      <c r="C2108">
        <v>1918588729</v>
      </c>
      <c r="D2108">
        <v>1948439473</v>
      </c>
      <c r="E2108">
        <v>1962007993</v>
      </c>
      <c r="F2108">
        <v>1962007993</v>
      </c>
      <c r="G2108" t="s">
        <v>104</v>
      </c>
      <c r="H2108" t="s">
        <v>269</v>
      </c>
      <c r="I2108" t="s">
        <v>107</v>
      </c>
      <c r="J2108" t="s">
        <v>126</v>
      </c>
      <c r="K2108" t="s">
        <v>943</v>
      </c>
      <c r="L2108" t="s">
        <v>944</v>
      </c>
      <c r="M2108"/>
      <c r="N2108"/>
      <c r="O2108" s="81" t="s">
        <v>520</v>
      </c>
      <c r="P2108" t="s">
        <v>59</v>
      </c>
      <c r="Q2108" t="s">
        <v>468</v>
      </c>
      <c r="R2108" s="185">
        <v>54234.630576923002</v>
      </c>
      <c r="S2108" s="185">
        <v>216938.52230769201</v>
      </c>
      <c r="T2108" s="186">
        <v>1</v>
      </c>
    </row>
    <row r="2109" spans="1:20" x14ac:dyDescent="0.25">
      <c r="A2109" s="198"/>
      <c r="B2109">
        <v>0</v>
      </c>
      <c r="C2109">
        <v>1918588729</v>
      </c>
      <c r="D2109">
        <v>1948439473</v>
      </c>
      <c r="E2109">
        <v>1962007993</v>
      </c>
      <c r="F2109">
        <v>1962007993</v>
      </c>
      <c r="G2109" t="s">
        <v>104</v>
      </c>
      <c r="H2109" t="s">
        <v>269</v>
      </c>
      <c r="I2109" t="s">
        <v>107</v>
      </c>
      <c r="J2109" t="s">
        <v>126</v>
      </c>
      <c r="K2109" t="s">
        <v>943</v>
      </c>
      <c r="L2109" t="s">
        <v>944</v>
      </c>
      <c r="M2109"/>
      <c r="N2109"/>
      <c r="O2109" s="81" t="s">
        <v>520</v>
      </c>
      <c r="P2109" t="s">
        <v>59</v>
      </c>
      <c r="Q2109" t="s">
        <v>469</v>
      </c>
      <c r="R2109" s="185">
        <v>86845.651846153894</v>
      </c>
      <c r="S2109" s="185">
        <v>248130.43384615399</v>
      </c>
      <c r="T2109" s="186">
        <v>1</v>
      </c>
    </row>
    <row r="2110" spans="1:20" x14ac:dyDescent="0.25">
      <c r="A2110" s="198"/>
      <c r="B2110">
        <v>0</v>
      </c>
      <c r="C2110">
        <v>1918588729</v>
      </c>
      <c r="D2110">
        <v>1967435401</v>
      </c>
      <c r="E2110">
        <v>1970149105</v>
      </c>
      <c r="F2110">
        <v>1970149105</v>
      </c>
      <c r="G2110" t="s">
        <v>104</v>
      </c>
      <c r="H2110" t="s">
        <v>269</v>
      </c>
      <c r="I2110" t="s">
        <v>108</v>
      </c>
      <c r="J2110" t="s">
        <v>945</v>
      </c>
      <c r="K2110" t="s">
        <v>682</v>
      </c>
      <c r="L2110" t="s">
        <v>683</v>
      </c>
      <c r="M2110"/>
      <c r="N2110"/>
      <c r="O2110" s="81" t="s">
        <v>520</v>
      </c>
      <c r="P2110" t="s">
        <v>59</v>
      </c>
      <c r="Q2110" t="s">
        <v>474</v>
      </c>
      <c r="R2110" s="185">
        <v>3426.92589230769</v>
      </c>
      <c r="S2110" s="185">
        <v>57115.431538461497</v>
      </c>
      <c r="T2110" s="186">
        <v>1</v>
      </c>
    </row>
    <row r="2111" spans="1:20" x14ac:dyDescent="0.25">
      <c r="A2111" s="198"/>
      <c r="B2111">
        <v>0</v>
      </c>
      <c r="C2111">
        <v>1918588729</v>
      </c>
      <c r="D2111">
        <v>1967435401</v>
      </c>
      <c r="E2111">
        <v>1970149105</v>
      </c>
      <c r="F2111">
        <v>1970149105</v>
      </c>
      <c r="G2111" t="s">
        <v>104</v>
      </c>
      <c r="H2111" t="s">
        <v>269</v>
      </c>
      <c r="I2111" t="s">
        <v>108</v>
      </c>
      <c r="J2111" t="s">
        <v>945</v>
      </c>
      <c r="K2111" t="s">
        <v>682</v>
      </c>
      <c r="L2111" t="s">
        <v>683</v>
      </c>
      <c r="M2111"/>
      <c r="N2111"/>
      <c r="O2111" s="81" t="s">
        <v>520</v>
      </c>
      <c r="P2111" t="s">
        <v>59</v>
      </c>
      <c r="Q2111" t="s">
        <v>471</v>
      </c>
      <c r="R2111" s="185">
        <v>4352.31255384615</v>
      </c>
      <c r="S2111" s="185">
        <v>54403.906923076902</v>
      </c>
      <c r="T2111" s="186">
        <v>1</v>
      </c>
    </row>
    <row r="2112" spans="1:20" x14ac:dyDescent="0.25">
      <c r="A2112" s="198"/>
      <c r="B2112">
        <v>0</v>
      </c>
      <c r="C2112">
        <v>1918588729</v>
      </c>
      <c r="D2112">
        <v>1967435401</v>
      </c>
      <c r="E2112">
        <v>1970149105</v>
      </c>
      <c r="F2112">
        <v>1970149105</v>
      </c>
      <c r="G2112" t="s">
        <v>104</v>
      </c>
      <c r="H2112" t="s">
        <v>269</v>
      </c>
      <c r="I2112" t="s">
        <v>108</v>
      </c>
      <c r="J2112" t="s">
        <v>945</v>
      </c>
      <c r="K2112" t="s">
        <v>682</v>
      </c>
      <c r="L2112" t="s">
        <v>683</v>
      </c>
      <c r="M2112"/>
      <c r="N2112"/>
      <c r="O2112" s="81" t="s">
        <v>520</v>
      </c>
      <c r="P2112" t="s">
        <v>59</v>
      </c>
      <c r="Q2112" t="s">
        <v>475</v>
      </c>
      <c r="R2112" s="185">
        <v>3375.0029076923101</v>
      </c>
      <c r="S2112" s="185">
        <v>37500.032307692301</v>
      </c>
      <c r="T2112" s="186">
        <v>1</v>
      </c>
    </row>
    <row r="2113" spans="1:20" x14ac:dyDescent="0.25">
      <c r="A2113" s="198"/>
      <c r="B2113">
        <v>0</v>
      </c>
      <c r="C2113">
        <v>1918588729</v>
      </c>
      <c r="D2113">
        <v>1967435401</v>
      </c>
      <c r="E2113">
        <v>1970149105</v>
      </c>
      <c r="F2113">
        <v>1970149105</v>
      </c>
      <c r="G2113" t="s">
        <v>104</v>
      </c>
      <c r="H2113" t="s">
        <v>269</v>
      </c>
      <c r="I2113" t="s">
        <v>108</v>
      </c>
      <c r="J2113" t="s">
        <v>945</v>
      </c>
      <c r="K2113" t="s">
        <v>682</v>
      </c>
      <c r="L2113" t="s">
        <v>683</v>
      </c>
      <c r="M2113"/>
      <c r="N2113"/>
      <c r="O2113" s="81" t="s">
        <v>520</v>
      </c>
      <c r="P2113" t="s">
        <v>59</v>
      </c>
      <c r="Q2113" t="s">
        <v>465</v>
      </c>
      <c r="R2113" s="185">
        <v>33428.457769230801</v>
      </c>
      <c r="S2113" s="185">
        <v>334284.577692308</v>
      </c>
      <c r="T2113" s="186">
        <v>4</v>
      </c>
    </row>
    <row r="2114" spans="1:20" x14ac:dyDescent="0.25">
      <c r="A2114" s="198"/>
      <c r="B2114">
        <v>0</v>
      </c>
      <c r="C2114">
        <v>1918588729</v>
      </c>
      <c r="D2114">
        <v>1967435401</v>
      </c>
      <c r="E2114">
        <v>1970149105</v>
      </c>
      <c r="F2114">
        <v>1970149105</v>
      </c>
      <c r="G2114" t="s">
        <v>104</v>
      </c>
      <c r="H2114" t="s">
        <v>269</v>
      </c>
      <c r="I2114" t="s">
        <v>108</v>
      </c>
      <c r="J2114" t="s">
        <v>945</v>
      </c>
      <c r="K2114" t="s">
        <v>682</v>
      </c>
      <c r="L2114" t="s">
        <v>683</v>
      </c>
      <c r="M2114"/>
      <c r="N2114"/>
      <c r="O2114" s="81" t="s">
        <v>520</v>
      </c>
      <c r="P2114" t="s">
        <v>59</v>
      </c>
      <c r="Q2114" t="s">
        <v>476</v>
      </c>
      <c r="R2114" s="185">
        <v>21169.047999999999</v>
      </c>
      <c r="S2114" s="185">
        <v>211690.48</v>
      </c>
      <c r="T2114" s="186">
        <v>2</v>
      </c>
    </row>
    <row r="2115" spans="1:20" x14ac:dyDescent="0.25">
      <c r="A2115" s="198"/>
      <c r="B2115">
        <v>0</v>
      </c>
      <c r="C2115">
        <v>1918588729</v>
      </c>
      <c r="D2115">
        <v>1967435401</v>
      </c>
      <c r="E2115">
        <v>1970149105</v>
      </c>
      <c r="F2115">
        <v>1970149105</v>
      </c>
      <c r="G2115" t="s">
        <v>104</v>
      </c>
      <c r="H2115" t="s">
        <v>269</v>
      </c>
      <c r="I2115" t="s">
        <v>108</v>
      </c>
      <c r="J2115" t="s">
        <v>945</v>
      </c>
      <c r="K2115" t="s">
        <v>682</v>
      </c>
      <c r="L2115" t="s">
        <v>683</v>
      </c>
      <c r="M2115"/>
      <c r="N2115"/>
      <c r="O2115" s="81" t="s">
        <v>520</v>
      </c>
      <c r="P2115" t="s">
        <v>59</v>
      </c>
      <c r="Q2115" t="s">
        <v>466</v>
      </c>
      <c r="R2115" s="185">
        <v>17862.6282692307</v>
      </c>
      <c r="S2115" s="185">
        <v>119084.188461538</v>
      </c>
      <c r="T2115" s="186">
        <v>1</v>
      </c>
    </row>
    <row r="2116" spans="1:20" x14ac:dyDescent="0.25">
      <c r="A2116" s="198"/>
      <c r="B2116">
        <v>0</v>
      </c>
      <c r="C2116">
        <v>1918588729</v>
      </c>
      <c r="D2116">
        <v>1967435401</v>
      </c>
      <c r="E2116">
        <v>1970149105</v>
      </c>
      <c r="F2116">
        <v>1970149105</v>
      </c>
      <c r="G2116" t="s">
        <v>104</v>
      </c>
      <c r="H2116" t="s">
        <v>269</v>
      </c>
      <c r="I2116" t="s">
        <v>108</v>
      </c>
      <c r="J2116" t="s">
        <v>945</v>
      </c>
      <c r="K2116" t="s">
        <v>682</v>
      </c>
      <c r="L2116" t="s">
        <v>683</v>
      </c>
      <c r="M2116"/>
      <c r="N2116"/>
      <c r="O2116" s="81" t="s">
        <v>520</v>
      </c>
      <c r="P2116" t="s">
        <v>59</v>
      </c>
      <c r="Q2116" t="s">
        <v>467</v>
      </c>
      <c r="R2116" s="185">
        <v>30923.173999999999</v>
      </c>
      <c r="S2116" s="185">
        <v>154615.87</v>
      </c>
      <c r="T2116" s="186">
        <v>1</v>
      </c>
    </row>
    <row r="2117" spans="1:20" x14ac:dyDescent="0.25">
      <c r="A2117" s="198"/>
      <c r="B2117">
        <v>0</v>
      </c>
      <c r="C2117">
        <v>1918588729</v>
      </c>
      <c r="D2117">
        <v>1967435401</v>
      </c>
      <c r="E2117">
        <v>1970149105</v>
      </c>
      <c r="F2117">
        <v>1970149105</v>
      </c>
      <c r="G2117" t="s">
        <v>104</v>
      </c>
      <c r="H2117" t="s">
        <v>269</v>
      </c>
      <c r="I2117" t="s">
        <v>108</v>
      </c>
      <c r="J2117" t="s">
        <v>945</v>
      </c>
      <c r="K2117" t="s">
        <v>682</v>
      </c>
      <c r="L2117" t="s">
        <v>683</v>
      </c>
      <c r="M2117"/>
      <c r="N2117"/>
      <c r="O2117" s="81" t="s">
        <v>520</v>
      </c>
      <c r="P2117" t="s">
        <v>59</v>
      </c>
      <c r="Q2117" t="s">
        <v>468</v>
      </c>
      <c r="R2117" s="185">
        <v>128835.85076923099</v>
      </c>
      <c r="S2117" s="185">
        <v>515343.40307692299</v>
      </c>
      <c r="T2117" s="186">
        <v>3</v>
      </c>
    </row>
    <row r="2118" spans="1:20" x14ac:dyDescent="0.25">
      <c r="A2118" s="198"/>
      <c r="B2118">
        <v>0</v>
      </c>
      <c r="C2118">
        <v>1918588729</v>
      </c>
      <c r="D2118">
        <v>1967435401</v>
      </c>
      <c r="E2118">
        <v>1970149105</v>
      </c>
      <c r="F2118">
        <v>1970149105</v>
      </c>
      <c r="G2118" t="s">
        <v>104</v>
      </c>
      <c r="H2118" t="s">
        <v>269</v>
      </c>
      <c r="I2118" t="s">
        <v>108</v>
      </c>
      <c r="J2118" t="s">
        <v>945</v>
      </c>
      <c r="K2118" t="s">
        <v>682</v>
      </c>
      <c r="L2118" t="s">
        <v>683</v>
      </c>
      <c r="M2118"/>
      <c r="N2118"/>
      <c r="O2118" s="81" t="s">
        <v>520</v>
      </c>
      <c r="P2118" t="s">
        <v>59</v>
      </c>
      <c r="Q2118" t="s">
        <v>478</v>
      </c>
      <c r="R2118" s="185">
        <v>63868.869461538598</v>
      </c>
      <c r="S2118" s="185">
        <v>212896.23153846199</v>
      </c>
      <c r="T2118" s="186">
        <v>1</v>
      </c>
    </row>
    <row r="2119" spans="1:20" x14ac:dyDescent="0.25">
      <c r="A2119" s="198"/>
      <c r="B2119">
        <v>0</v>
      </c>
      <c r="C2119">
        <v>1918588729</v>
      </c>
      <c r="D2119">
        <v>1967435401</v>
      </c>
      <c r="E2119">
        <v>1970149105</v>
      </c>
      <c r="F2119">
        <v>1970149105</v>
      </c>
      <c r="G2119" t="s">
        <v>104</v>
      </c>
      <c r="H2119" t="s">
        <v>269</v>
      </c>
      <c r="I2119" t="s">
        <v>108</v>
      </c>
      <c r="J2119" t="s">
        <v>945</v>
      </c>
      <c r="K2119" t="s">
        <v>682</v>
      </c>
      <c r="L2119" t="s">
        <v>683</v>
      </c>
      <c r="M2119"/>
      <c r="N2119"/>
      <c r="O2119" s="81" t="s">
        <v>520</v>
      </c>
      <c r="P2119" t="s">
        <v>59</v>
      </c>
      <c r="Q2119" t="s">
        <v>469</v>
      </c>
      <c r="R2119" s="185">
        <v>84865.419692307798</v>
      </c>
      <c r="S2119" s="185">
        <v>242472.62769230799</v>
      </c>
      <c r="T2119" s="186">
        <v>1</v>
      </c>
    </row>
    <row r="2120" spans="1:20" x14ac:dyDescent="0.25">
      <c r="A2120" s="198"/>
      <c r="B2120">
        <v>0</v>
      </c>
      <c r="C2120">
        <v>1918588729</v>
      </c>
      <c r="D2120">
        <v>1967435401</v>
      </c>
      <c r="E2120">
        <v>1970149105</v>
      </c>
      <c r="F2120">
        <v>1970149105</v>
      </c>
      <c r="G2120" t="s">
        <v>104</v>
      </c>
      <c r="H2120" t="s">
        <v>269</v>
      </c>
      <c r="I2120" t="s">
        <v>108</v>
      </c>
      <c r="J2120" t="s">
        <v>945</v>
      </c>
      <c r="K2120" t="s">
        <v>682</v>
      </c>
      <c r="L2120" t="s">
        <v>683</v>
      </c>
      <c r="M2120"/>
      <c r="N2120"/>
      <c r="O2120" s="81" t="s">
        <v>520</v>
      </c>
      <c r="P2120" t="s">
        <v>59</v>
      </c>
      <c r="Q2120" t="s">
        <v>480</v>
      </c>
      <c r="R2120" s="185">
        <v>180148.99384615399</v>
      </c>
      <c r="S2120" s="185">
        <v>360297.98769230797</v>
      </c>
      <c r="T2120" s="186">
        <v>1</v>
      </c>
    </row>
    <row r="2121" spans="1:20" x14ac:dyDescent="0.25">
      <c r="A2121" s="198"/>
      <c r="B2121">
        <v>0</v>
      </c>
      <c r="C2121">
        <v>1918588729</v>
      </c>
      <c r="D2121">
        <v>1967435401</v>
      </c>
      <c r="E2121">
        <v>1972862809</v>
      </c>
      <c r="F2121">
        <v>1972862809</v>
      </c>
      <c r="G2121" t="s">
        <v>104</v>
      </c>
      <c r="H2121" t="s">
        <v>269</v>
      </c>
      <c r="I2121" t="s">
        <v>108</v>
      </c>
      <c r="J2121" t="s">
        <v>945</v>
      </c>
      <c r="K2121" t="s">
        <v>653</v>
      </c>
      <c r="L2121" t="s">
        <v>654</v>
      </c>
      <c r="M2121"/>
      <c r="N2121"/>
      <c r="O2121" s="81" t="s">
        <v>520</v>
      </c>
      <c r="P2121" t="s">
        <v>59</v>
      </c>
      <c r="Q2121" t="s">
        <v>474</v>
      </c>
      <c r="R2121" s="185">
        <v>3478.4412000000002</v>
      </c>
      <c r="S2121" s="185">
        <v>57974.02</v>
      </c>
      <c r="T2121" s="186">
        <v>1</v>
      </c>
    </row>
    <row r="2122" spans="1:20" x14ac:dyDescent="0.25">
      <c r="A2122" s="198"/>
      <c r="B2122">
        <v>0</v>
      </c>
      <c r="C2122">
        <v>1918588729</v>
      </c>
      <c r="D2122">
        <v>1967435401</v>
      </c>
      <c r="E2122">
        <v>1972862809</v>
      </c>
      <c r="F2122">
        <v>1972862809</v>
      </c>
      <c r="G2122" t="s">
        <v>104</v>
      </c>
      <c r="H2122" t="s">
        <v>269</v>
      </c>
      <c r="I2122" t="s">
        <v>108</v>
      </c>
      <c r="J2122" t="s">
        <v>945</v>
      </c>
      <c r="K2122" t="s">
        <v>653</v>
      </c>
      <c r="L2122" t="s">
        <v>654</v>
      </c>
      <c r="M2122"/>
      <c r="N2122"/>
      <c r="O2122" s="81" t="s">
        <v>520</v>
      </c>
      <c r="P2122" t="s">
        <v>59</v>
      </c>
      <c r="Q2122" t="s">
        <v>471</v>
      </c>
      <c r="R2122" s="185">
        <v>46039.949169230698</v>
      </c>
      <c r="S2122" s="185">
        <v>575499.36461538495</v>
      </c>
      <c r="T2122" s="186">
        <v>8</v>
      </c>
    </row>
    <row r="2123" spans="1:20" x14ac:dyDescent="0.25">
      <c r="A2123" s="198"/>
      <c r="B2123">
        <v>0</v>
      </c>
      <c r="C2123">
        <v>1918588729</v>
      </c>
      <c r="D2123">
        <v>1967435401</v>
      </c>
      <c r="E2123">
        <v>1972862809</v>
      </c>
      <c r="F2123">
        <v>1972862809</v>
      </c>
      <c r="G2123" t="s">
        <v>104</v>
      </c>
      <c r="H2123" t="s">
        <v>269</v>
      </c>
      <c r="I2123" t="s">
        <v>108</v>
      </c>
      <c r="J2123" t="s">
        <v>945</v>
      </c>
      <c r="K2123" t="s">
        <v>653</v>
      </c>
      <c r="L2123" t="s">
        <v>654</v>
      </c>
      <c r="M2123"/>
      <c r="N2123"/>
      <c r="O2123" s="81" t="s">
        <v>520</v>
      </c>
      <c r="P2123" t="s">
        <v>59</v>
      </c>
      <c r="Q2123" t="s">
        <v>475</v>
      </c>
      <c r="R2123" s="185">
        <v>14909.034669230799</v>
      </c>
      <c r="S2123" s="185">
        <v>165655.94076923101</v>
      </c>
      <c r="T2123" s="186">
        <v>2</v>
      </c>
    </row>
    <row r="2124" spans="1:20" x14ac:dyDescent="0.25">
      <c r="A2124" s="198"/>
      <c r="B2124">
        <v>0</v>
      </c>
      <c r="C2124">
        <v>1918588729</v>
      </c>
      <c r="D2124">
        <v>1967435401</v>
      </c>
      <c r="E2124">
        <v>1972862809</v>
      </c>
      <c r="F2124">
        <v>1972862809</v>
      </c>
      <c r="G2124" t="s">
        <v>104</v>
      </c>
      <c r="H2124" t="s">
        <v>269</v>
      </c>
      <c r="I2124" t="s">
        <v>108</v>
      </c>
      <c r="J2124" t="s">
        <v>945</v>
      </c>
      <c r="K2124" t="s">
        <v>653</v>
      </c>
      <c r="L2124" t="s">
        <v>654</v>
      </c>
      <c r="M2124"/>
      <c r="N2124"/>
      <c r="O2124" s="81" t="s">
        <v>520</v>
      </c>
      <c r="P2124" t="s">
        <v>59</v>
      </c>
      <c r="Q2124" t="s">
        <v>465</v>
      </c>
      <c r="R2124" s="185">
        <v>72376.492769230797</v>
      </c>
      <c r="S2124" s="185">
        <v>723764.92769230797</v>
      </c>
      <c r="T2124" s="186">
        <v>9</v>
      </c>
    </row>
    <row r="2125" spans="1:20" x14ac:dyDescent="0.25">
      <c r="A2125" s="198"/>
      <c r="B2125">
        <v>0</v>
      </c>
      <c r="C2125">
        <v>1918588729</v>
      </c>
      <c r="D2125">
        <v>1967435401</v>
      </c>
      <c r="E2125">
        <v>1972862809</v>
      </c>
      <c r="F2125">
        <v>1972862809</v>
      </c>
      <c r="G2125" t="s">
        <v>104</v>
      </c>
      <c r="H2125" t="s">
        <v>269</v>
      </c>
      <c r="I2125" t="s">
        <v>108</v>
      </c>
      <c r="J2125" t="s">
        <v>945</v>
      </c>
      <c r="K2125" t="s">
        <v>653</v>
      </c>
      <c r="L2125" t="s">
        <v>654</v>
      </c>
      <c r="M2125"/>
      <c r="N2125"/>
      <c r="O2125" s="81" t="s">
        <v>520</v>
      </c>
      <c r="P2125" t="s">
        <v>59</v>
      </c>
      <c r="Q2125" t="s">
        <v>476</v>
      </c>
      <c r="R2125" s="185">
        <v>55513.726692307697</v>
      </c>
      <c r="S2125" s="185">
        <v>555137.26692307706</v>
      </c>
      <c r="T2125" s="186">
        <v>5</v>
      </c>
    </row>
    <row r="2126" spans="1:20" x14ac:dyDescent="0.25">
      <c r="A2126" s="198"/>
      <c r="B2126">
        <v>0</v>
      </c>
      <c r="C2126">
        <v>1918588729</v>
      </c>
      <c r="D2126">
        <v>1967435401</v>
      </c>
      <c r="E2126">
        <v>1972862809</v>
      </c>
      <c r="F2126">
        <v>1972862809</v>
      </c>
      <c r="G2126" t="s">
        <v>104</v>
      </c>
      <c r="H2126" t="s">
        <v>269</v>
      </c>
      <c r="I2126" t="s">
        <v>108</v>
      </c>
      <c r="J2126" t="s">
        <v>945</v>
      </c>
      <c r="K2126" t="s">
        <v>653</v>
      </c>
      <c r="L2126" t="s">
        <v>654</v>
      </c>
      <c r="M2126"/>
      <c r="N2126"/>
      <c r="O2126" s="81" t="s">
        <v>520</v>
      </c>
      <c r="P2126" t="s">
        <v>59</v>
      </c>
      <c r="Q2126" t="s">
        <v>467</v>
      </c>
      <c r="R2126" s="185">
        <v>54225.337384615399</v>
      </c>
      <c r="S2126" s="185">
        <v>271126.68692307698</v>
      </c>
      <c r="T2126" s="186">
        <v>2</v>
      </c>
    </row>
    <row r="2127" spans="1:20" x14ac:dyDescent="0.25">
      <c r="A2127" s="198"/>
      <c r="B2127">
        <v>0</v>
      </c>
      <c r="C2127">
        <v>1918588729</v>
      </c>
      <c r="D2127">
        <v>1967435401</v>
      </c>
      <c r="E2127">
        <v>1972862809</v>
      </c>
      <c r="F2127">
        <v>1972862809</v>
      </c>
      <c r="G2127" t="s">
        <v>104</v>
      </c>
      <c r="H2127" t="s">
        <v>269</v>
      </c>
      <c r="I2127" t="s">
        <v>108</v>
      </c>
      <c r="J2127" t="s">
        <v>945</v>
      </c>
      <c r="K2127" t="s">
        <v>653</v>
      </c>
      <c r="L2127" t="s">
        <v>654</v>
      </c>
      <c r="M2127"/>
      <c r="N2127"/>
      <c r="O2127" s="81" t="s">
        <v>520</v>
      </c>
      <c r="P2127" t="s">
        <v>59</v>
      </c>
      <c r="Q2127" t="s">
        <v>468</v>
      </c>
      <c r="R2127" s="185">
        <v>39342.105769230802</v>
      </c>
      <c r="S2127" s="185">
        <v>157368.42307692301</v>
      </c>
      <c r="T2127" s="186">
        <v>1</v>
      </c>
    </row>
    <row r="2128" spans="1:20" x14ac:dyDescent="0.25">
      <c r="A2128" s="198"/>
      <c r="B2128">
        <v>0</v>
      </c>
      <c r="C2128">
        <v>1918588729</v>
      </c>
      <c r="D2128">
        <v>1967435401</v>
      </c>
      <c r="E2128">
        <v>1972862809</v>
      </c>
      <c r="F2128">
        <v>1972862809</v>
      </c>
      <c r="G2128" t="s">
        <v>104</v>
      </c>
      <c r="H2128" t="s">
        <v>269</v>
      </c>
      <c r="I2128" t="s">
        <v>108</v>
      </c>
      <c r="J2128" t="s">
        <v>945</v>
      </c>
      <c r="K2128" t="s">
        <v>653</v>
      </c>
      <c r="L2128" t="s">
        <v>654</v>
      </c>
      <c r="M2128"/>
      <c r="N2128"/>
      <c r="O2128" s="81" t="s">
        <v>520</v>
      </c>
      <c r="P2128" t="s">
        <v>59</v>
      </c>
      <c r="Q2128" t="s">
        <v>478</v>
      </c>
      <c r="R2128" s="185">
        <v>62597.000076923097</v>
      </c>
      <c r="S2128" s="185">
        <v>208656.66692307699</v>
      </c>
      <c r="T2128" s="186">
        <v>1</v>
      </c>
    </row>
    <row r="2129" spans="1:20" x14ac:dyDescent="0.25">
      <c r="A2129" s="198"/>
      <c r="B2129">
        <v>0</v>
      </c>
      <c r="C2129">
        <v>1918588729</v>
      </c>
      <c r="D2129">
        <v>1967435401</v>
      </c>
      <c r="E2129">
        <v>1972862809</v>
      </c>
      <c r="F2129">
        <v>1972862809</v>
      </c>
      <c r="G2129" t="s">
        <v>104</v>
      </c>
      <c r="H2129" t="s">
        <v>269</v>
      </c>
      <c r="I2129" t="s">
        <v>108</v>
      </c>
      <c r="J2129" t="s">
        <v>945</v>
      </c>
      <c r="K2129" t="s">
        <v>653</v>
      </c>
      <c r="L2129" t="s">
        <v>654</v>
      </c>
      <c r="M2129"/>
      <c r="N2129"/>
      <c r="O2129" s="81" t="s">
        <v>520</v>
      </c>
      <c r="P2129" t="s">
        <v>59</v>
      </c>
      <c r="Q2129" t="s">
        <v>469</v>
      </c>
      <c r="R2129" s="185">
        <v>84971.250269230804</v>
      </c>
      <c r="S2129" s="185">
        <v>242775.000769231</v>
      </c>
      <c r="T2129" s="186">
        <v>1</v>
      </c>
    </row>
    <row r="2130" spans="1:20" x14ac:dyDescent="0.25">
      <c r="A2130" s="198"/>
      <c r="B2130">
        <v>0</v>
      </c>
      <c r="C2130">
        <v>1918588729</v>
      </c>
      <c r="D2130">
        <v>1967435401</v>
      </c>
      <c r="E2130">
        <v>1972862809</v>
      </c>
      <c r="F2130">
        <v>1975576513</v>
      </c>
      <c r="G2130" t="s">
        <v>104</v>
      </c>
      <c r="H2130" t="s">
        <v>269</v>
      </c>
      <c r="I2130" t="s">
        <v>108</v>
      </c>
      <c r="J2130" t="s">
        <v>945</v>
      </c>
      <c r="K2130" t="s">
        <v>653</v>
      </c>
      <c r="L2130" t="s">
        <v>654</v>
      </c>
      <c r="M2130" t="s">
        <v>655</v>
      </c>
      <c r="N2130" t="s">
        <v>656</v>
      </c>
      <c r="O2130" s="81" t="s">
        <v>520</v>
      </c>
      <c r="P2130" t="s">
        <v>59</v>
      </c>
      <c r="Q2130" t="s">
        <v>475</v>
      </c>
      <c r="R2130" s="185">
        <v>26464.761138461599</v>
      </c>
      <c r="S2130" s="185">
        <v>294052.90153846203</v>
      </c>
      <c r="T2130" s="186">
        <v>4</v>
      </c>
    </row>
    <row r="2131" spans="1:20" x14ac:dyDescent="0.25">
      <c r="A2131" s="198"/>
      <c r="B2131">
        <v>0</v>
      </c>
      <c r="C2131">
        <v>1918588729</v>
      </c>
      <c r="D2131">
        <v>1967435401</v>
      </c>
      <c r="E2131">
        <v>1972862809</v>
      </c>
      <c r="F2131">
        <v>1975576513</v>
      </c>
      <c r="G2131" t="s">
        <v>104</v>
      </c>
      <c r="H2131" t="s">
        <v>269</v>
      </c>
      <c r="I2131" t="s">
        <v>108</v>
      </c>
      <c r="J2131" t="s">
        <v>945</v>
      </c>
      <c r="K2131" t="s">
        <v>653</v>
      </c>
      <c r="L2131" t="s">
        <v>654</v>
      </c>
      <c r="M2131" t="s">
        <v>655</v>
      </c>
      <c r="N2131" t="s">
        <v>656</v>
      </c>
      <c r="O2131" s="81" t="s">
        <v>520</v>
      </c>
      <c r="P2131" t="s">
        <v>59</v>
      </c>
      <c r="Q2131" t="s">
        <v>465</v>
      </c>
      <c r="R2131" s="185">
        <v>17136.9644615385</v>
      </c>
      <c r="S2131" s="185">
        <v>171369.64461538501</v>
      </c>
      <c r="T2131" s="186">
        <v>2</v>
      </c>
    </row>
    <row r="2132" spans="1:20" x14ac:dyDescent="0.25">
      <c r="A2132" s="198"/>
      <c r="B2132">
        <v>0</v>
      </c>
      <c r="C2132">
        <v>1918588729</v>
      </c>
      <c r="D2132">
        <v>1967435401</v>
      </c>
      <c r="E2132">
        <v>1972862809</v>
      </c>
      <c r="F2132">
        <v>1975576513</v>
      </c>
      <c r="G2132" t="s">
        <v>104</v>
      </c>
      <c r="H2132" t="s">
        <v>269</v>
      </c>
      <c r="I2132" t="s">
        <v>108</v>
      </c>
      <c r="J2132" t="s">
        <v>945</v>
      </c>
      <c r="K2132" t="s">
        <v>653</v>
      </c>
      <c r="L2132" t="s">
        <v>654</v>
      </c>
      <c r="M2132" t="s">
        <v>655</v>
      </c>
      <c r="N2132" t="s">
        <v>656</v>
      </c>
      <c r="O2132" s="81" t="s">
        <v>520</v>
      </c>
      <c r="P2132" t="s">
        <v>59</v>
      </c>
      <c r="Q2132" t="s">
        <v>476</v>
      </c>
      <c r="R2132" s="185">
        <v>5345.7673076923102</v>
      </c>
      <c r="S2132" s="185">
        <v>53457.6730769231</v>
      </c>
      <c r="T2132" s="186">
        <v>1</v>
      </c>
    </row>
    <row r="2133" spans="1:20" x14ac:dyDescent="0.25">
      <c r="A2133" s="198"/>
      <c r="B2133">
        <v>0</v>
      </c>
      <c r="C2133">
        <v>1918588729</v>
      </c>
      <c r="D2133">
        <v>1967435401</v>
      </c>
      <c r="E2133">
        <v>1972862809</v>
      </c>
      <c r="F2133">
        <v>1975576513</v>
      </c>
      <c r="G2133" t="s">
        <v>104</v>
      </c>
      <c r="H2133" t="s">
        <v>269</v>
      </c>
      <c r="I2133" t="s">
        <v>108</v>
      </c>
      <c r="J2133" t="s">
        <v>945</v>
      </c>
      <c r="K2133" t="s">
        <v>653</v>
      </c>
      <c r="L2133" t="s">
        <v>654</v>
      </c>
      <c r="M2133" t="s">
        <v>655</v>
      </c>
      <c r="N2133" t="s">
        <v>656</v>
      </c>
      <c r="O2133" s="81" t="s">
        <v>520</v>
      </c>
      <c r="P2133" t="s">
        <v>59</v>
      </c>
      <c r="Q2133" t="s">
        <v>466</v>
      </c>
      <c r="R2133" s="185">
        <v>19053.074769230701</v>
      </c>
      <c r="S2133" s="185">
        <v>127020.49846153799</v>
      </c>
      <c r="T2133" s="186">
        <v>1</v>
      </c>
    </row>
    <row r="2134" spans="1:20" x14ac:dyDescent="0.25">
      <c r="A2134" s="198"/>
      <c r="B2134">
        <v>0</v>
      </c>
      <c r="C2134">
        <v>1918588729</v>
      </c>
      <c r="D2134">
        <v>1967435401</v>
      </c>
      <c r="E2134">
        <v>1972862809</v>
      </c>
      <c r="F2134">
        <v>1975576513</v>
      </c>
      <c r="G2134" t="s">
        <v>104</v>
      </c>
      <c r="H2134" t="s">
        <v>269</v>
      </c>
      <c r="I2134" t="s">
        <v>108</v>
      </c>
      <c r="J2134" t="s">
        <v>945</v>
      </c>
      <c r="K2134" t="s">
        <v>653</v>
      </c>
      <c r="L2134" t="s">
        <v>654</v>
      </c>
      <c r="M2134" t="s">
        <v>655</v>
      </c>
      <c r="N2134" t="s">
        <v>656</v>
      </c>
      <c r="O2134" s="81" t="s">
        <v>520</v>
      </c>
      <c r="P2134" t="s">
        <v>59</v>
      </c>
      <c r="Q2134" t="s">
        <v>467</v>
      </c>
      <c r="R2134" s="185">
        <v>55113.269846153802</v>
      </c>
      <c r="S2134" s="185">
        <v>275566.34923076897</v>
      </c>
      <c r="T2134" s="186">
        <v>2</v>
      </c>
    </row>
    <row r="2135" spans="1:20" x14ac:dyDescent="0.25">
      <c r="A2135" s="198"/>
      <c r="B2135">
        <v>0</v>
      </c>
      <c r="C2135">
        <v>1918588729</v>
      </c>
      <c r="D2135">
        <v>1967435401</v>
      </c>
      <c r="E2135">
        <v>1972862809</v>
      </c>
      <c r="F2135">
        <v>1975576513</v>
      </c>
      <c r="G2135" t="s">
        <v>104</v>
      </c>
      <c r="H2135" t="s">
        <v>269</v>
      </c>
      <c r="I2135" t="s">
        <v>108</v>
      </c>
      <c r="J2135" t="s">
        <v>945</v>
      </c>
      <c r="K2135" t="s">
        <v>653</v>
      </c>
      <c r="L2135" t="s">
        <v>654</v>
      </c>
      <c r="M2135" t="s">
        <v>655</v>
      </c>
      <c r="N2135" t="s">
        <v>656</v>
      </c>
      <c r="O2135" s="81" t="s">
        <v>520</v>
      </c>
      <c r="P2135" t="s">
        <v>59</v>
      </c>
      <c r="Q2135" t="s">
        <v>468</v>
      </c>
      <c r="R2135" s="185">
        <v>42661.929807692301</v>
      </c>
      <c r="S2135" s="185">
        <v>170647.719230769</v>
      </c>
      <c r="T2135" s="186">
        <v>1</v>
      </c>
    </row>
    <row r="2136" spans="1:20" x14ac:dyDescent="0.25">
      <c r="A2136" s="198"/>
      <c r="B2136">
        <v>0</v>
      </c>
      <c r="C2136">
        <v>1918588729</v>
      </c>
      <c r="D2136">
        <v>1967435401</v>
      </c>
      <c r="E2136">
        <v>1972862809</v>
      </c>
      <c r="F2136">
        <v>1978290217</v>
      </c>
      <c r="G2136" t="s">
        <v>104</v>
      </c>
      <c r="H2136" t="s">
        <v>269</v>
      </c>
      <c r="I2136" t="s">
        <v>108</v>
      </c>
      <c r="J2136" t="s">
        <v>945</v>
      </c>
      <c r="K2136" t="s">
        <v>653</v>
      </c>
      <c r="L2136" t="s">
        <v>654</v>
      </c>
      <c r="M2136" t="s">
        <v>657</v>
      </c>
      <c r="N2136" t="s">
        <v>658</v>
      </c>
      <c r="O2136" s="81" t="s">
        <v>520</v>
      </c>
      <c r="P2136" t="s">
        <v>59</v>
      </c>
      <c r="Q2136" t="s">
        <v>465</v>
      </c>
      <c r="R2136" s="185">
        <v>16509.281153846201</v>
      </c>
      <c r="S2136" s="185">
        <v>165092.811538462</v>
      </c>
      <c r="T2136" s="186">
        <v>2</v>
      </c>
    </row>
    <row r="2137" spans="1:20" x14ac:dyDescent="0.25">
      <c r="A2137" s="198"/>
      <c r="B2137">
        <v>0</v>
      </c>
      <c r="C2137">
        <v>1918588729</v>
      </c>
      <c r="D2137">
        <v>1967435401</v>
      </c>
      <c r="E2137">
        <v>1972862809</v>
      </c>
      <c r="F2137">
        <v>1978290217</v>
      </c>
      <c r="G2137" t="s">
        <v>104</v>
      </c>
      <c r="H2137" t="s">
        <v>269</v>
      </c>
      <c r="I2137" t="s">
        <v>108</v>
      </c>
      <c r="J2137" t="s">
        <v>945</v>
      </c>
      <c r="K2137" t="s">
        <v>653</v>
      </c>
      <c r="L2137" t="s">
        <v>654</v>
      </c>
      <c r="M2137" t="s">
        <v>657</v>
      </c>
      <c r="N2137" t="s">
        <v>658</v>
      </c>
      <c r="O2137" s="81" t="s">
        <v>520</v>
      </c>
      <c r="P2137" t="s">
        <v>59</v>
      </c>
      <c r="Q2137" t="s">
        <v>476</v>
      </c>
      <c r="R2137" s="185">
        <v>22139.428384615399</v>
      </c>
      <c r="S2137" s="185">
        <v>221394.28384615399</v>
      </c>
      <c r="T2137" s="186">
        <v>2</v>
      </c>
    </row>
    <row r="2138" spans="1:20" x14ac:dyDescent="0.25">
      <c r="A2138" s="198"/>
      <c r="B2138">
        <v>0</v>
      </c>
      <c r="C2138">
        <v>1918588729</v>
      </c>
      <c r="D2138">
        <v>1967435401</v>
      </c>
      <c r="E2138">
        <v>1972862809</v>
      </c>
      <c r="F2138">
        <v>1978290217</v>
      </c>
      <c r="G2138" t="s">
        <v>104</v>
      </c>
      <c r="H2138" t="s">
        <v>269</v>
      </c>
      <c r="I2138" t="s">
        <v>108</v>
      </c>
      <c r="J2138" t="s">
        <v>945</v>
      </c>
      <c r="K2138" t="s">
        <v>653</v>
      </c>
      <c r="L2138" t="s">
        <v>654</v>
      </c>
      <c r="M2138" t="s">
        <v>657</v>
      </c>
      <c r="N2138" t="s">
        <v>658</v>
      </c>
      <c r="O2138" s="81" t="s">
        <v>520</v>
      </c>
      <c r="P2138" t="s">
        <v>59</v>
      </c>
      <c r="Q2138" t="s">
        <v>466</v>
      </c>
      <c r="R2138" s="185">
        <v>34063.9393846155</v>
      </c>
      <c r="S2138" s="185">
        <v>227092.92923076899</v>
      </c>
      <c r="T2138" s="186">
        <v>2</v>
      </c>
    </row>
    <row r="2139" spans="1:20" x14ac:dyDescent="0.25">
      <c r="A2139" s="198"/>
      <c r="B2139">
        <v>0</v>
      </c>
      <c r="C2139">
        <v>1918588729</v>
      </c>
      <c r="D2139">
        <v>1967435401</v>
      </c>
      <c r="E2139">
        <v>1972862809</v>
      </c>
      <c r="F2139">
        <v>1978290217</v>
      </c>
      <c r="G2139" t="s">
        <v>104</v>
      </c>
      <c r="H2139" t="s">
        <v>269</v>
      </c>
      <c r="I2139" t="s">
        <v>108</v>
      </c>
      <c r="J2139" t="s">
        <v>945</v>
      </c>
      <c r="K2139" t="s">
        <v>653</v>
      </c>
      <c r="L2139" t="s">
        <v>654</v>
      </c>
      <c r="M2139" t="s">
        <v>657</v>
      </c>
      <c r="N2139" t="s">
        <v>658</v>
      </c>
      <c r="O2139" s="81" t="s">
        <v>520</v>
      </c>
      <c r="P2139" t="s">
        <v>59</v>
      </c>
      <c r="Q2139" t="s">
        <v>467</v>
      </c>
      <c r="R2139" s="185">
        <v>29824.097230769199</v>
      </c>
      <c r="S2139" s="185">
        <v>149120.486153846</v>
      </c>
      <c r="T2139" s="186">
        <v>1</v>
      </c>
    </row>
    <row r="2140" spans="1:20" x14ac:dyDescent="0.25">
      <c r="A2140" s="198"/>
      <c r="B2140">
        <v>0</v>
      </c>
      <c r="C2140">
        <v>1918588729</v>
      </c>
      <c r="D2140">
        <v>1967435401</v>
      </c>
      <c r="E2140">
        <v>1972862809</v>
      </c>
      <c r="F2140">
        <v>1978290217</v>
      </c>
      <c r="G2140" t="s">
        <v>104</v>
      </c>
      <c r="H2140" t="s">
        <v>269</v>
      </c>
      <c r="I2140" t="s">
        <v>108</v>
      </c>
      <c r="J2140" t="s">
        <v>945</v>
      </c>
      <c r="K2140" t="s">
        <v>653</v>
      </c>
      <c r="L2140" t="s">
        <v>654</v>
      </c>
      <c r="M2140" t="s">
        <v>657</v>
      </c>
      <c r="N2140" t="s">
        <v>658</v>
      </c>
      <c r="O2140" s="81" t="s">
        <v>520</v>
      </c>
      <c r="P2140" t="s">
        <v>59</v>
      </c>
      <c r="Q2140" t="s">
        <v>468</v>
      </c>
      <c r="R2140" s="185">
        <v>45831.31</v>
      </c>
      <c r="S2140" s="185">
        <v>183325.24</v>
      </c>
      <c r="T2140" s="186">
        <v>1</v>
      </c>
    </row>
    <row r="2141" spans="1:20" x14ac:dyDescent="0.25">
      <c r="A2141" s="198"/>
      <c r="B2141">
        <v>0</v>
      </c>
      <c r="C2141">
        <v>1918588729</v>
      </c>
      <c r="D2141">
        <v>1967435401</v>
      </c>
      <c r="E2141">
        <v>1972862809</v>
      </c>
      <c r="F2141">
        <v>1978290217</v>
      </c>
      <c r="G2141" t="s">
        <v>104</v>
      </c>
      <c r="H2141" t="s">
        <v>269</v>
      </c>
      <c r="I2141" t="s">
        <v>108</v>
      </c>
      <c r="J2141" t="s">
        <v>945</v>
      </c>
      <c r="K2141" t="s">
        <v>653</v>
      </c>
      <c r="L2141" t="s">
        <v>654</v>
      </c>
      <c r="M2141" t="s">
        <v>657</v>
      </c>
      <c r="N2141" t="s">
        <v>658</v>
      </c>
      <c r="O2141" s="191" t="s">
        <v>286</v>
      </c>
      <c r="P2141" t="s">
        <v>59</v>
      </c>
      <c r="Q2141" t="s">
        <v>478</v>
      </c>
      <c r="R2141" s="185">
        <v>60399.410538461401</v>
      </c>
      <c r="S2141" s="185">
        <v>201331.36846153799</v>
      </c>
      <c r="T2141" s="186">
        <v>1</v>
      </c>
    </row>
    <row r="2142" spans="1:20" x14ac:dyDescent="0.25">
      <c r="A2142" s="198"/>
      <c r="B2142">
        <v>0</v>
      </c>
      <c r="C2142">
        <v>1986431329</v>
      </c>
      <c r="D2142">
        <v>1986431329</v>
      </c>
      <c r="E2142">
        <v>1986431329</v>
      </c>
      <c r="F2142">
        <v>1986431329</v>
      </c>
      <c r="G2142" t="s">
        <v>406</v>
      </c>
      <c r="H2142" t="s">
        <v>407</v>
      </c>
      <c r="I2142"/>
      <c r="J2142"/>
      <c r="K2142"/>
      <c r="L2142"/>
      <c r="M2142"/>
      <c r="N2142"/>
      <c r="O2142" s="199" t="s">
        <v>57</v>
      </c>
      <c r="P2142" t="s">
        <v>90</v>
      </c>
      <c r="Q2142" t="s">
        <v>472</v>
      </c>
      <c r="R2142" s="185">
        <v>80780.499599999996</v>
      </c>
      <c r="S2142" s="185">
        <v>2692683.32</v>
      </c>
      <c r="T2142" s="186">
        <v>29</v>
      </c>
    </row>
    <row r="2143" spans="1:20" x14ac:dyDescent="0.25">
      <c r="A2143" s="198"/>
      <c r="B2143">
        <v>0</v>
      </c>
      <c r="C2143">
        <v>1986431329</v>
      </c>
      <c r="D2143">
        <v>1986431329</v>
      </c>
      <c r="E2143">
        <v>1986431329</v>
      </c>
      <c r="F2143">
        <v>1986431329</v>
      </c>
      <c r="G2143" t="s">
        <v>406</v>
      </c>
      <c r="H2143" t="s">
        <v>407</v>
      </c>
      <c r="I2143"/>
      <c r="J2143"/>
      <c r="K2143"/>
      <c r="L2143"/>
      <c r="M2143"/>
      <c r="N2143"/>
      <c r="O2143" s="199" t="s">
        <v>57</v>
      </c>
      <c r="P2143" t="s">
        <v>90</v>
      </c>
      <c r="Q2143" t="s">
        <v>474</v>
      </c>
      <c r="R2143" s="185">
        <v>4258.62632307692</v>
      </c>
      <c r="S2143" s="185">
        <v>70977.105384615395</v>
      </c>
      <c r="T2143" s="186">
        <v>1</v>
      </c>
    </row>
    <row r="2144" spans="1:20" x14ac:dyDescent="0.25">
      <c r="A2144" s="198"/>
      <c r="B2144">
        <v>0</v>
      </c>
      <c r="C2144">
        <v>1986431329</v>
      </c>
      <c r="D2144">
        <v>1986431329</v>
      </c>
      <c r="E2144">
        <v>1986431329</v>
      </c>
      <c r="F2144">
        <v>1986431329</v>
      </c>
      <c r="G2144" t="s">
        <v>406</v>
      </c>
      <c r="H2144" t="s">
        <v>407</v>
      </c>
      <c r="I2144"/>
      <c r="J2144"/>
      <c r="K2144"/>
      <c r="L2144"/>
      <c r="M2144"/>
      <c r="N2144"/>
      <c r="O2144" s="199" t="s">
        <v>57</v>
      </c>
      <c r="P2144" t="s">
        <v>90</v>
      </c>
      <c r="Q2144" t="s">
        <v>465</v>
      </c>
      <c r="R2144" s="185">
        <v>61381.657769230798</v>
      </c>
      <c r="S2144" s="185">
        <v>613816.577692308</v>
      </c>
      <c r="T2144" s="186">
        <v>5</v>
      </c>
    </row>
    <row r="2145" spans="1:20" x14ac:dyDescent="0.25">
      <c r="A2145" s="198"/>
      <c r="B2145">
        <v>0</v>
      </c>
      <c r="C2145">
        <v>1986431329</v>
      </c>
      <c r="D2145">
        <v>1986431329</v>
      </c>
      <c r="E2145">
        <v>1986431329</v>
      </c>
      <c r="F2145">
        <v>1986431329</v>
      </c>
      <c r="G2145" t="s">
        <v>406</v>
      </c>
      <c r="H2145" t="s">
        <v>407</v>
      </c>
      <c r="I2145"/>
      <c r="J2145"/>
      <c r="K2145"/>
      <c r="L2145"/>
      <c r="M2145"/>
      <c r="N2145"/>
      <c r="O2145" s="199" t="s">
        <v>57</v>
      </c>
      <c r="P2145" t="s">
        <v>90</v>
      </c>
      <c r="Q2145" t="s">
        <v>476</v>
      </c>
      <c r="R2145" s="185">
        <v>12650.7764615385</v>
      </c>
      <c r="S2145" s="185">
        <v>126507.76461538499</v>
      </c>
      <c r="T2145" s="186">
        <v>1</v>
      </c>
    </row>
    <row r="2146" spans="1:20" x14ac:dyDescent="0.25">
      <c r="A2146" s="198"/>
      <c r="B2146">
        <v>0</v>
      </c>
      <c r="C2146">
        <v>1986431329</v>
      </c>
      <c r="D2146">
        <v>1986431329</v>
      </c>
      <c r="E2146">
        <v>1986431329</v>
      </c>
      <c r="F2146">
        <v>1986431329</v>
      </c>
      <c r="G2146" t="s">
        <v>406</v>
      </c>
      <c r="H2146" t="s">
        <v>407</v>
      </c>
      <c r="I2146"/>
      <c r="J2146"/>
      <c r="K2146"/>
      <c r="L2146"/>
      <c r="M2146"/>
      <c r="N2146"/>
      <c r="O2146" s="199" t="s">
        <v>57</v>
      </c>
      <c r="P2146" t="s">
        <v>90</v>
      </c>
      <c r="Q2146" t="s">
        <v>467</v>
      </c>
      <c r="R2146" s="185">
        <v>29626.7567692308</v>
      </c>
      <c r="S2146" s="185">
        <v>148133.78384615399</v>
      </c>
      <c r="T2146" s="186">
        <v>1</v>
      </c>
    </row>
    <row r="2147" spans="1:20" x14ac:dyDescent="0.25">
      <c r="A2147" s="198" t="s">
        <v>286</v>
      </c>
      <c r="B2147">
        <v>0</v>
      </c>
      <c r="C2147">
        <v>21201</v>
      </c>
      <c r="D2147">
        <v>21201</v>
      </c>
      <c r="E2147">
        <v>21201</v>
      </c>
      <c r="F2147">
        <v>21201</v>
      </c>
      <c r="G2147" t="s">
        <v>984</v>
      </c>
      <c r="H2147" t="s">
        <v>985</v>
      </c>
      <c r="I2147"/>
      <c r="J2147"/>
      <c r="K2147"/>
      <c r="L2147"/>
      <c r="M2147"/>
      <c r="N2147"/>
      <c r="O2147" s="199" t="s">
        <v>286</v>
      </c>
      <c r="P2147" t="s">
        <v>59</v>
      </c>
      <c r="Q2147" t="s">
        <v>486</v>
      </c>
      <c r="R2147" s="185">
        <v>418446.21969230799</v>
      </c>
      <c r="S2147" s="185">
        <v>523057.77461538499</v>
      </c>
      <c r="T2147" s="186">
        <v>1</v>
      </c>
    </row>
    <row r="2148" spans="1:20" x14ac:dyDescent="0.25">
      <c r="A2148" s="198" t="s">
        <v>286</v>
      </c>
      <c r="B2148">
        <v>0</v>
      </c>
      <c r="C2148">
        <v>42402</v>
      </c>
      <c r="D2148">
        <v>42402</v>
      </c>
      <c r="E2148">
        <v>42402</v>
      </c>
      <c r="F2148">
        <v>42402</v>
      </c>
      <c r="G2148" t="s">
        <v>799</v>
      </c>
      <c r="H2148" t="s">
        <v>800</v>
      </c>
      <c r="I2148"/>
      <c r="J2148"/>
      <c r="K2148"/>
      <c r="L2148"/>
      <c r="M2148"/>
      <c r="N2148"/>
      <c r="O2148" s="199" t="s">
        <v>286</v>
      </c>
      <c r="P2148" t="s">
        <v>59</v>
      </c>
      <c r="Q2148" t="s">
        <v>486</v>
      </c>
      <c r="R2148" s="185">
        <v>478975.92634615401</v>
      </c>
      <c r="S2148" s="185">
        <v>638634.56846153899</v>
      </c>
      <c r="T2148" s="186">
        <v>1</v>
      </c>
    </row>
    <row r="2149" spans="1:20" x14ac:dyDescent="0.25">
      <c r="A2149" s="198" t="s">
        <v>286</v>
      </c>
      <c r="B2149">
        <v>0</v>
      </c>
      <c r="C2149">
        <v>2713705</v>
      </c>
      <c r="D2149">
        <v>2713705</v>
      </c>
      <c r="E2149">
        <v>2713705</v>
      </c>
      <c r="F2149">
        <v>2713705</v>
      </c>
      <c r="G2149" t="s">
        <v>861</v>
      </c>
      <c r="H2149" t="s">
        <v>987</v>
      </c>
      <c r="I2149"/>
      <c r="J2149"/>
      <c r="K2149"/>
      <c r="L2149"/>
      <c r="M2149"/>
      <c r="N2149"/>
      <c r="O2149" s="199" t="s">
        <v>286</v>
      </c>
      <c r="P2149" t="s">
        <v>59</v>
      </c>
      <c r="Q2149" t="s">
        <v>486</v>
      </c>
      <c r="R2149" s="185">
        <v>375476.970461538</v>
      </c>
      <c r="S2149" s="185">
        <v>469346.21307692298</v>
      </c>
      <c r="T2149" s="186">
        <v>1</v>
      </c>
    </row>
    <row r="2150" spans="1:20" x14ac:dyDescent="0.25">
      <c r="A2150" s="198" t="s">
        <v>286</v>
      </c>
      <c r="B2150">
        <v>0</v>
      </c>
      <c r="C2150">
        <v>2713705</v>
      </c>
      <c r="D2150">
        <v>2713705</v>
      </c>
      <c r="E2150">
        <v>2713705</v>
      </c>
      <c r="F2150">
        <v>2713705</v>
      </c>
      <c r="G2150" t="s">
        <v>861</v>
      </c>
      <c r="H2150" t="s">
        <v>987</v>
      </c>
      <c r="I2150"/>
      <c r="J2150"/>
      <c r="K2150"/>
      <c r="L2150"/>
      <c r="M2150"/>
      <c r="N2150"/>
      <c r="O2150" s="199" t="s">
        <v>286</v>
      </c>
      <c r="P2150" t="s">
        <v>59</v>
      </c>
      <c r="Q2150" t="s">
        <v>487</v>
      </c>
      <c r="R2150" s="185">
        <v>698340.31203846203</v>
      </c>
      <c r="S2150" s="185">
        <v>821576.83769230801</v>
      </c>
      <c r="T2150" s="186">
        <v>1</v>
      </c>
    </row>
    <row r="2151" spans="1:20" x14ac:dyDescent="0.25">
      <c r="A2151" s="198" t="s">
        <v>286</v>
      </c>
      <c r="B2151">
        <v>0</v>
      </c>
      <c r="C2151">
        <v>103120753</v>
      </c>
      <c r="D2151">
        <v>103120753</v>
      </c>
      <c r="E2151">
        <v>103120753</v>
      </c>
      <c r="F2151">
        <v>103120753</v>
      </c>
      <c r="G2151" t="s">
        <v>18</v>
      </c>
      <c r="H2151" t="s">
        <v>887</v>
      </c>
      <c r="I2151"/>
      <c r="J2151"/>
      <c r="K2151"/>
      <c r="L2151"/>
      <c r="M2151"/>
      <c r="N2151"/>
      <c r="O2151" s="199" t="s">
        <v>286</v>
      </c>
      <c r="P2151" t="s">
        <v>59</v>
      </c>
      <c r="Q2151" t="s">
        <v>480</v>
      </c>
      <c r="R2151" s="185">
        <v>235639.424403846</v>
      </c>
      <c r="S2151" s="185">
        <v>409807.69461538497</v>
      </c>
      <c r="T2151" s="186">
        <v>1</v>
      </c>
    </row>
    <row r="2152" spans="1:20" x14ac:dyDescent="0.25">
      <c r="A2152" s="198" t="s">
        <v>286</v>
      </c>
      <c r="B2152">
        <v>0</v>
      </c>
      <c r="C2152">
        <v>103120753</v>
      </c>
      <c r="D2152">
        <v>103120753</v>
      </c>
      <c r="E2152">
        <v>103120753</v>
      </c>
      <c r="F2152">
        <v>103120753</v>
      </c>
      <c r="G2152" t="s">
        <v>18</v>
      </c>
      <c r="H2152" t="s">
        <v>887</v>
      </c>
      <c r="I2152"/>
      <c r="J2152"/>
      <c r="K2152"/>
      <c r="L2152"/>
      <c r="M2152"/>
      <c r="N2152"/>
      <c r="O2152" s="199" t="s">
        <v>286</v>
      </c>
      <c r="P2152" t="s">
        <v>59</v>
      </c>
      <c r="Q2152" t="s">
        <v>486</v>
      </c>
      <c r="R2152" s="185">
        <v>10044</v>
      </c>
      <c r="S2152" s="185">
        <v>12555</v>
      </c>
      <c r="T2152" s="186">
        <v>1</v>
      </c>
    </row>
    <row r="2153" spans="1:20" x14ac:dyDescent="0.25">
      <c r="A2153" s="198" t="s">
        <v>286</v>
      </c>
      <c r="B2153">
        <v>0</v>
      </c>
      <c r="C2153">
        <v>469470793</v>
      </c>
      <c r="D2153">
        <v>469470793</v>
      </c>
      <c r="E2153">
        <v>469470793</v>
      </c>
      <c r="F2153">
        <v>469470793</v>
      </c>
      <c r="G2153" t="s">
        <v>526</v>
      </c>
      <c r="H2153" t="s">
        <v>527</v>
      </c>
      <c r="I2153"/>
      <c r="J2153"/>
      <c r="K2153"/>
      <c r="L2153"/>
      <c r="M2153"/>
      <c r="N2153"/>
      <c r="O2153" s="199" t="s">
        <v>286</v>
      </c>
      <c r="P2153" t="s">
        <v>59</v>
      </c>
      <c r="Q2153" t="s">
        <v>486</v>
      </c>
      <c r="R2153" s="185">
        <v>490863.46517307701</v>
      </c>
      <c r="S2153" s="185">
        <v>766201.91769230796</v>
      </c>
      <c r="T2153" s="186">
        <v>2</v>
      </c>
    </row>
    <row r="2154" spans="1:20" x14ac:dyDescent="0.25">
      <c r="A2154" s="198" t="s">
        <v>286</v>
      </c>
      <c r="B2154">
        <v>0</v>
      </c>
      <c r="C2154">
        <v>469470793</v>
      </c>
      <c r="D2154">
        <v>474898201</v>
      </c>
      <c r="E2154">
        <v>474898201</v>
      </c>
      <c r="F2154">
        <v>474898201</v>
      </c>
      <c r="G2154" t="s">
        <v>526</v>
      </c>
      <c r="H2154" t="s">
        <v>527</v>
      </c>
      <c r="I2154" t="s">
        <v>16</v>
      </c>
      <c r="J2154" t="s">
        <v>140</v>
      </c>
      <c r="K2154"/>
      <c r="L2154"/>
      <c r="M2154"/>
      <c r="N2154"/>
      <c r="O2154" s="199" t="s">
        <v>286</v>
      </c>
      <c r="P2154" t="s">
        <v>59</v>
      </c>
      <c r="Q2154" t="s">
        <v>470</v>
      </c>
      <c r="R2154" s="185">
        <v>158108.590384615</v>
      </c>
      <c r="S2154" s="185">
        <v>351352.42307692301</v>
      </c>
      <c r="T2154" s="186">
        <v>1</v>
      </c>
    </row>
    <row r="2155" spans="1:20" x14ac:dyDescent="0.25">
      <c r="A2155" s="198" t="s">
        <v>286</v>
      </c>
      <c r="B2155">
        <v>0</v>
      </c>
      <c r="C2155">
        <v>553595617</v>
      </c>
      <c r="D2155">
        <v>605155993</v>
      </c>
      <c r="E2155">
        <v>605155993</v>
      </c>
      <c r="F2155">
        <v>605155993</v>
      </c>
      <c r="G2155" t="s">
        <v>287</v>
      </c>
      <c r="H2155" t="s">
        <v>528</v>
      </c>
      <c r="I2155" t="s">
        <v>533</v>
      </c>
      <c r="J2155" t="s">
        <v>534</v>
      </c>
      <c r="K2155"/>
      <c r="L2155"/>
      <c r="M2155"/>
      <c r="N2155"/>
      <c r="O2155" s="199" t="s">
        <v>286</v>
      </c>
      <c r="P2155" t="s">
        <v>59</v>
      </c>
      <c r="Q2155" t="s">
        <v>486</v>
      </c>
      <c r="R2155" s="185">
        <v>328335.31446153799</v>
      </c>
      <c r="S2155" s="185">
        <v>410419.14307692298</v>
      </c>
      <c r="T2155" s="186">
        <v>1</v>
      </c>
    </row>
    <row r="2156" spans="1:20" x14ac:dyDescent="0.25">
      <c r="A2156" s="198" t="s">
        <v>286</v>
      </c>
      <c r="B2156">
        <v>0</v>
      </c>
      <c r="C2156">
        <v>553595617</v>
      </c>
      <c r="D2156">
        <v>613297105</v>
      </c>
      <c r="E2156">
        <v>616010809</v>
      </c>
      <c r="F2156">
        <v>616010809</v>
      </c>
      <c r="G2156" t="s">
        <v>287</v>
      </c>
      <c r="H2156" t="s">
        <v>528</v>
      </c>
      <c r="I2156" t="s">
        <v>386</v>
      </c>
      <c r="J2156" t="s">
        <v>39</v>
      </c>
      <c r="K2156" t="s">
        <v>38</v>
      </c>
      <c r="L2156" t="s">
        <v>39</v>
      </c>
      <c r="M2156"/>
      <c r="N2156"/>
      <c r="O2156" s="199" t="s">
        <v>286</v>
      </c>
      <c r="P2156" t="s">
        <v>66</v>
      </c>
      <c r="Q2156" t="s">
        <v>470</v>
      </c>
      <c r="R2156" s="185">
        <v>225311.50661538399</v>
      </c>
      <c r="S2156" s="185">
        <v>391846.09846153797</v>
      </c>
      <c r="T2156" s="186">
        <v>1</v>
      </c>
    </row>
    <row r="2157" spans="1:20" x14ac:dyDescent="0.25">
      <c r="A2157" s="198" t="s">
        <v>286</v>
      </c>
      <c r="B2157">
        <v>0</v>
      </c>
      <c r="C2157">
        <v>553595617</v>
      </c>
      <c r="D2157">
        <v>759837121</v>
      </c>
      <c r="E2157">
        <v>762550825</v>
      </c>
      <c r="F2157">
        <v>762550825</v>
      </c>
      <c r="G2157" t="s">
        <v>287</v>
      </c>
      <c r="H2157" t="s">
        <v>528</v>
      </c>
      <c r="I2157" t="s">
        <v>388</v>
      </c>
      <c r="J2157" t="s">
        <v>35</v>
      </c>
      <c r="K2157" t="s">
        <v>34</v>
      </c>
      <c r="L2157" t="s">
        <v>35</v>
      </c>
      <c r="M2157"/>
      <c r="N2157"/>
      <c r="O2157" s="199" t="s">
        <v>286</v>
      </c>
      <c r="P2157" t="s">
        <v>62</v>
      </c>
      <c r="Q2157" t="s">
        <v>470</v>
      </c>
      <c r="R2157" s="185">
        <v>181134.64307692301</v>
      </c>
      <c r="S2157" s="185">
        <v>362269.28615384601</v>
      </c>
      <c r="T2157" s="186">
        <v>1</v>
      </c>
    </row>
    <row r="2158" spans="1:20" x14ac:dyDescent="0.25">
      <c r="A2158" s="198" t="s">
        <v>286</v>
      </c>
      <c r="B2158">
        <v>0</v>
      </c>
      <c r="C2158">
        <v>553595617</v>
      </c>
      <c r="D2158">
        <v>936227881</v>
      </c>
      <c r="E2158">
        <v>938941585</v>
      </c>
      <c r="F2158">
        <v>938941585</v>
      </c>
      <c r="G2158" t="s">
        <v>287</v>
      </c>
      <c r="H2158" t="s">
        <v>528</v>
      </c>
      <c r="I2158" t="s">
        <v>390</v>
      </c>
      <c r="J2158" t="s">
        <v>31</v>
      </c>
      <c r="K2158" t="s">
        <v>30</v>
      </c>
      <c r="L2158" t="s">
        <v>31</v>
      </c>
      <c r="M2158"/>
      <c r="N2158"/>
      <c r="O2158" s="199" t="s">
        <v>286</v>
      </c>
      <c r="P2158" t="s">
        <v>84</v>
      </c>
      <c r="Q2158" t="s">
        <v>470</v>
      </c>
      <c r="R2158" s="185">
        <v>165889.409615385</v>
      </c>
      <c r="S2158" s="185">
        <v>331778.819230769</v>
      </c>
      <c r="T2158" s="186">
        <v>1</v>
      </c>
    </row>
    <row r="2159" spans="1:20" x14ac:dyDescent="0.25">
      <c r="A2159" s="198" t="s">
        <v>286</v>
      </c>
      <c r="B2159">
        <v>0</v>
      </c>
      <c r="C2159">
        <v>553595617</v>
      </c>
      <c r="D2159">
        <v>1050203449</v>
      </c>
      <c r="E2159">
        <v>1052917153</v>
      </c>
      <c r="F2159">
        <v>1052917153</v>
      </c>
      <c r="G2159" t="s">
        <v>287</v>
      </c>
      <c r="H2159" t="s">
        <v>528</v>
      </c>
      <c r="I2159" t="s">
        <v>391</v>
      </c>
      <c r="J2159" t="s">
        <v>29</v>
      </c>
      <c r="K2159" t="s">
        <v>28</v>
      </c>
      <c r="L2159" t="s">
        <v>29</v>
      </c>
      <c r="M2159"/>
      <c r="N2159"/>
      <c r="O2159" s="199" t="s">
        <v>286</v>
      </c>
      <c r="P2159" t="s">
        <v>64</v>
      </c>
      <c r="Q2159" t="s">
        <v>470</v>
      </c>
      <c r="R2159" s="185">
        <v>174177.913076923</v>
      </c>
      <c r="S2159" s="185">
        <v>348355.82615384599</v>
      </c>
      <c r="T2159" s="186">
        <v>1</v>
      </c>
    </row>
    <row r="2160" spans="1:20" x14ac:dyDescent="0.25">
      <c r="A2160" s="198" t="s">
        <v>286</v>
      </c>
      <c r="B2160">
        <v>0</v>
      </c>
      <c r="C2160">
        <v>553595617</v>
      </c>
      <c r="D2160">
        <v>1099050121</v>
      </c>
      <c r="E2160">
        <v>1101763825</v>
      </c>
      <c r="F2160">
        <v>1104477529</v>
      </c>
      <c r="G2160" t="s">
        <v>287</v>
      </c>
      <c r="H2160" t="s">
        <v>528</v>
      </c>
      <c r="I2160" t="s">
        <v>392</v>
      </c>
      <c r="J2160" t="s">
        <v>120</v>
      </c>
      <c r="K2160" t="s">
        <v>27</v>
      </c>
      <c r="L2160" t="s">
        <v>120</v>
      </c>
      <c r="M2160" t="s">
        <v>554</v>
      </c>
      <c r="N2160" t="s">
        <v>604</v>
      </c>
      <c r="O2160" s="199" t="s">
        <v>286</v>
      </c>
      <c r="P2160" t="s">
        <v>73</v>
      </c>
      <c r="Q2160" t="s">
        <v>479</v>
      </c>
      <c r="R2160" s="185">
        <v>142408.67038461601</v>
      </c>
      <c r="S2160" s="185">
        <v>284817.34076923103</v>
      </c>
      <c r="T2160" s="186">
        <v>1</v>
      </c>
    </row>
    <row r="2161" spans="1:20" x14ac:dyDescent="0.25">
      <c r="A2161" s="198" t="s">
        <v>286</v>
      </c>
      <c r="B2161">
        <v>0</v>
      </c>
      <c r="C2161">
        <v>1150610497</v>
      </c>
      <c r="D2161">
        <v>1150610497</v>
      </c>
      <c r="E2161">
        <v>1150610497</v>
      </c>
      <c r="F2161">
        <v>1150610497</v>
      </c>
      <c r="G2161" t="s">
        <v>115</v>
      </c>
      <c r="H2161" t="s">
        <v>141</v>
      </c>
      <c r="I2161"/>
      <c r="J2161"/>
      <c r="K2161"/>
      <c r="L2161"/>
      <c r="M2161"/>
      <c r="N2161"/>
      <c r="O2161" s="199" t="s">
        <v>286</v>
      </c>
      <c r="P2161" t="s">
        <v>65</v>
      </c>
      <c r="Q2161" t="s">
        <v>482</v>
      </c>
      <c r="R2161" s="185">
        <v>242307.723</v>
      </c>
      <c r="S2161" s="185">
        <v>346153.89</v>
      </c>
      <c r="T2161" s="186">
        <v>1</v>
      </c>
    </row>
    <row r="2162" spans="1:20" x14ac:dyDescent="0.25">
      <c r="A2162" s="198" t="s">
        <v>286</v>
      </c>
      <c r="B2162">
        <v>0</v>
      </c>
      <c r="C2162">
        <v>1150610497</v>
      </c>
      <c r="D2162">
        <v>1150610497</v>
      </c>
      <c r="E2162">
        <v>1150610497</v>
      </c>
      <c r="F2162">
        <v>1150610497</v>
      </c>
      <c r="G2162" t="s">
        <v>115</v>
      </c>
      <c r="H2162" t="s">
        <v>141</v>
      </c>
      <c r="I2162"/>
      <c r="J2162"/>
      <c r="K2162"/>
      <c r="L2162"/>
      <c r="M2162"/>
      <c r="N2162"/>
      <c r="O2162" s="199" t="s">
        <v>286</v>
      </c>
      <c r="P2162" t="s">
        <v>65</v>
      </c>
      <c r="Q2162" t="s">
        <v>486</v>
      </c>
      <c r="R2162" s="185">
        <v>352476.93599999999</v>
      </c>
      <c r="S2162" s="185">
        <v>503538.48</v>
      </c>
      <c r="T2162" s="186">
        <v>1</v>
      </c>
    </row>
    <row r="2163" spans="1:20" x14ac:dyDescent="0.25">
      <c r="A2163" s="198" t="s">
        <v>286</v>
      </c>
      <c r="B2163">
        <v>0</v>
      </c>
      <c r="C2163">
        <v>1213025689</v>
      </c>
      <c r="D2163">
        <v>1213025689</v>
      </c>
      <c r="E2163">
        <v>1213025689</v>
      </c>
      <c r="F2163">
        <v>1213025689</v>
      </c>
      <c r="G2163" t="s">
        <v>113</v>
      </c>
      <c r="H2163" t="s">
        <v>57</v>
      </c>
      <c r="I2163"/>
      <c r="J2163"/>
      <c r="K2163"/>
      <c r="L2163"/>
      <c r="M2163"/>
      <c r="N2163"/>
      <c r="O2163" s="199" t="s">
        <v>286</v>
      </c>
      <c r="P2163" t="s">
        <v>59</v>
      </c>
      <c r="Q2163" t="s">
        <v>486</v>
      </c>
      <c r="R2163" s="185">
        <v>440992.33661538502</v>
      </c>
      <c r="S2163" s="185">
        <v>551240.42076923104</v>
      </c>
      <c r="T2163" s="186">
        <v>1</v>
      </c>
    </row>
    <row r="2164" spans="1:20" x14ac:dyDescent="0.25">
      <c r="A2164" s="198" t="s">
        <v>286</v>
      </c>
      <c r="B2164">
        <v>0</v>
      </c>
      <c r="C2164">
        <v>1652645737</v>
      </c>
      <c r="D2164">
        <v>1652681919</v>
      </c>
      <c r="E2164">
        <v>1652681919</v>
      </c>
      <c r="F2164">
        <v>1652681919</v>
      </c>
      <c r="G2164" t="s">
        <v>19</v>
      </c>
      <c r="H2164" t="s">
        <v>268</v>
      </c>
      <c r="I2164" t="s">
        <v>105</v>
      </c>
      <c r="J2164" t="s">
        <v>812</v>
      </c>
      <c r="K2164"/>
      <c r="L2164"/>
      <c r="M2164"/>
      <c r="N2164"/>
      <c r="O2164" s="199" t="s">
        <v>286</v>
      </c>
      <c r="P2164" t="s">
        <v>59</v>
      </c>
      <c r="Q2164" t="s">
        <v>486</v>
      </c>
      <c r="R2164" s="185">
        <v>474153.81907692301</v>
      </c>
      <c r="S2164" s="185">
        <v>592692.27384615398</v>
      </c>
      <c r="T2164" s="186">
        <v>1</v>
      </c>
    </row>
    <row r="2165" spans="1:20" x14ac:dyDescent="0.25">
      <c r="A2165" s="197" t="s">
        <v>286</v>
      </c>
      <c r="B2165" s="78">
        <v>0</v>
      </c>
      <c r="C2165" s="78">
        <v>1652645737</v>
      </c>
      <c r="D2165" s="78">
        <v>1652754285</v>
      </c>
      <c r="E2165" s="78">
        <v>1652754285</v>
      </c>
      <c r="F2165" s="78">
        <v>1652754285</v>
      </c>
      <c r="G2165" s="78" t="s">
        <v>19</v>
      </c>
      <c r="H2165" s="78" t="s">
        <v>268</v>
      </c>
      <c r="I2165" s="78" t="s">
        <v>112</v>
      </c>
      <c r="J2165" s="78" t="s">
        <v>100</v>
      </c>
      <c r="O2165" s="199" t="s">
        <v>286</v>
      </c>
      <c r="P2165" s="78" t="s">
        <v>59</v>
      </c>
      <c r="Q2165" s="78" t="s">
        <v>482</v>
      </c>
      <c r="R2165" s="185">
        <v>365596.15096153901</v>
      </c>
      <c r="S2165" s="185">
        <v>487461.534615385</v>
      </c>
      <c r="T2165" s="186">
        <v>1</v>
      </c>
    </row>
    <row r="2166" spans="1:20" x14ac:dyDescent="0.25">
      <c r="A2166" s="197" t="s">
        <v>286</v>
      </c>
      <c r="B2166" s="78">
        <v>0</v>
      </c>
      <c r="C2166" s="78">
        <v>1652645737</v>
      </c>
      <c r="D2166" s="78">
        <v>1826322793</v>
      </c>
      <c r="E2166" s="78">
        <v>1826322793</v>
      </c>
      <c r="F2166" s="78">
        <v>1826322793</v>
      </c>
      <c r="G2166" s="78" t="s">
        <v>19</v>
      </c>
      <c r="H2166" s="78" t="s">
        <v>268</v>
      </c>
      <c r="I2166" s="78" t="s">
        <v>20</v>
      </c>
      <c r="J2166" s="78" t="s">
        <v>7</v>
      </c>
      <c r="O2166" s="199" t="s">
        <v>286</v>
      </c>
      <c r="P2166" s="78" t="s">
        <v>59</v>
      </c>
      <c r="Q2166" s="78" t="s">
        <v>488</v>
      </c>
      <c r="R2166" s="185">
        <v>2447999.90153846</v>
      </c>
      <c r="S2166" s="185">
        <v>1529999.93846154</v>
      </c>
      <c r="T2166" s="186">
        <v>1</v>
      </c>
    </row>
    <row r="2167" spans="1:20" x14ac:dyDescent="0.25">
      <c r="A2167" s="197" t="s">
        <v>286</v>
      </c>
      <c r="B2167" s="78">
        <v>0</v>
      </c>
      <c r="C2167" s="78">
        <v>1652645737</v>
      </c>
      <c r="D2167" s="78">
        <v>1877883169</v>
      </c>
      <c r="E2167" s="78">
        <v>1902306505</v>
      </c>
      <c r="F2167" s="78">
        <v>1902306505</v>
      </c>
      <c r="G2167" s="78" t="s">
        <v>19</v>
      </c>
      <c r="H2167" s="78" t="s">
        <v>268</v>
      </c>
      <c r="I2167" s="78" t="s">
        <v>103</v>
      </c>
      <c r="J2167" s="78" t="s">
        <v>98</v>
      </c>
      <c r="K2167" s="78" t="s">
        <v>381</v>
      </c>
      <c r="L2167" s="78" t="s">
        <v>815</v>
      </c>
      <c r="O2167" s="199" t="s">
        <v>286</v>
      </c>
      <c r="P2167" s="78" t="s">
        <v>59</v>
      </c>
      <c r="Q2167" s="78" t="s">
        <v>486</v>
      </c>
      <c r="R2167" s="185">
        <v>535211.57307692303</v>
      </c>
      <c r="S2167" s="185">
        <v>713615.43076923105</v>
      </c>
      <c r="T2167" s="186">
        <v>1</v>
      </c>
    </row>
    <row r="2168" spans="1:20" x14ac:dyDescent="0.25">
      <c r="A2168" s="197" t="s">
        <v>286</v>
      </c>
      <c r="B2168" s="78">
        <v>0</v>
      </c>
      <c r="C2168" s="78">
        <v>1918588729</v>
      </c>
      <c r="D2168" s="78">
        <v>1921302433</v>
      </c>
      <c r="E2168" s="78">
        <v>1921302433</v>
      </c>
      <c r="F2168" s="78">
        <v>1921302433</v>
      </c>
      <c r="G2168" s="78" t="s">
        <v>104</v>
      </c>
      <c r="H2168" s="78" t="s">
        <v>269</v>
      </c>
      <c r="I2168" s="78" t="s">
        <v>109</v>
      </c>
      <c r="J2168" s="78" t="s">
        <v>278</v>
      </c>
      <c r="O2168" s="199" t="s">
        <v>286</v>
      </c>
      <c r="P2168" s="78" t="s">
        <v>59</v>
      </c>
      <c r="Q2168" s="78" t="s">
        <v>487</v>
      </c>
      <c r="R2168" s="185">
        <v>697465.35553846101</v>
      </c>
      <c r="S2168" s="185">
        <v>774961.50615384604</v>
      </c>
      <c r="T2168" s="186">
        <v>1</v>
      </c>
    </row>
    <row r="2169" spans="1:20" x14ac:dyDescent="0.25">
      <c r="O2169" s="187"/>
    </row>
    <row r="2170" spans="1:20" x14ac:dyDescent="0.25">
      <c r="O2170" s="187"/>
    </row>
    <row r="2171" spans="1:20" x14ac:dyDescent="0.25">
      <c r="O2171" s="187"/>
    </row>
    <row r="2172" spans="1:20" x14ac:dyDescent="0.25">
      <c r="O2172" s="187"/>
    </row>
    <row r="2173" spans="1:20" x14ac:dyDescent="0.25">
      <c r="O2173" s="187"/>
    </row>
    <row r="2174" spans="1:20" x14ac:dyDescent="0.25">
      <c r="O2174" s="187"/>
    </row>
    <row r="2175" spans="1:20" x14ac:dyDescent="0.25">
      <c r="O2175" s="187"/>
    </row>
    <row r="2176" spans="1:20" x14ac:dyDescent="0.25">
      <c r="O2176" s="187"/>
    </row>
    <row r="2177" spans="15:15" x14ac:dyDescent="0.25">
      <c r="O2177" s="187"/>
    </row>
    <row r="2178" spans="15:15" x14ac:dyDescent="0.25">
      <c r="O2178" s="187"/>
    </row>
    <row r="2179" spans="15:15" x14ac:dyDescent="0.25">
      <c r="O2179" s="187"/>
    </row>
    <row r="2180" spans="15:15" x14ac:dyDescent="0.25">
      <c r="O2180" s="187"/>
    </row>
    <row r="2181" spans="15:15" x14ac:dyDescent="0.25">
      <c r="O2181" s="187"/>
    </row>
    <row r="2182" spans="15:15" x14ac:dyDescent="0.25">
      <c r="O2182" s="187"/>
    </row>
  </sheetData>
  <autoFilter ref="A1:T2182" xr:uid="{00000000-0009-0000-0000-000009000000}"/>
  <pageMargins left="0.7" right="0.7" top="0.75" bottom="0.75" header="0.3" footer="0.3"/>
  <pageSetup orientation="portrait" horizontalDpi="200" verticalDpi="200" r:id="rId2"/>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0000"/>
    <pageSetUpPr autoPageBreaks="0"/>
  </sheetPr>
  <dimension ref="A1"/>
  <sheetViews>
    <sheetView workbookViewId="0">
      <selection activeCell="H44" sqref="H44:N45"/>
    </sheetView>
  </sheetViews>
  <sheetFormatPr defaultRowHeight="12.75" x14ac:dyDescent="0.2"/>
  <sheetData/>
  <pageMargins left="0.7" right="0.7" top="0.75" bottom="0.75" header="0.3" footer="0.3"/>
  <pageSetup orientation="portrait"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CDC84-65C6-4841-AA08-A34A74116F96}">
  <sheetPr>
    <pageSetUpPr autoPageBreaks="0" fitToPage="1"/>
  </sheetPr>
  <dimension ref="A1:I32"/>
  <sheetViews>
    <sheetView topLeftCell="A9" zoomScale="80" zoomScaleNormal="80" workbookViewId="0">
      <selection activeCell="C29" sqref="C29"/>
    </sheetView>
  </sheetViews>
  <sheetFormatPr defaultColWidth="9.42578125" defaultRowHeight="12.75" outlineLevelCol="1" x14ac:dyDescent="0.2"/>
  <cols>
    <col min="1" max="1" width="94" style="239" bestFit="1" customWidth="1"/>
    <col min="2" max="2" width="9.5703125" style="239" customWidth="1"/>
    <col min="3" max="3" width="11.7109375" style="239" customWidth="1"/>
    <col min="4" max="4" width="10.5703125" style="239" customWidth="1"/>
    <col min="5" max="5" width="11.7109375" style="239" customWidth="1" outlineLevel="1"/>
    <col min="6" max="6" width="10.5703125" style="239" customWidth="1"/>
    <col min="7" max="16384" width="9.42578125" style="239"/>
  </cols>
  <sheetData>
    <row r="1" spans="1:9" ht="19.5" x14ac:dyDescent="0.2">
      <c r="A1" s="206"/>
      <c r="B1" s="207" t="s">
        <v>1117</v>
      </c>
    </row>
    <row r="2" spans="1:9" s="240" customFormat="1" ht="19.5" customHeight="1" x14ac:dyDescent="0.2">
      <c r="A2" s="241"/>
      <c r="C2" s="307" t="s">
        <v>547</v>
      </c>
      <c r="D2" s="307"/>
      <c r="E2" s="336"/>
      <c r="F2" s="336"/>
    </row>
    <row r="3" spans="1:9" ht="30" customHeight="1" x14ac:dyDescent="0.2">
      <c r="A3" s="242" t="s">
        <v>1121</v>
      </c>
      <c r="B3" s="243" t="s">
        <v>263</v>
      </c>
      <c r="C3" s="244" t="s">
        <v>1122</v>
      </c>
      <c r="D3" s="244" t="s">
        <v>1123</v>
      </c>
      <c r="E3" s="337"/>
      <c r="F3" s="337"/>
    </row>
    <row r="4" spans="1:9" s="240" customFormat="1" ht="23.1" customHeight="1" x14ac:dyDescent="0.2">
      <c r="A4" s="326" t="s">
        <v>1131</v>
      </c>
      <c r="B4" s="327">
        <f>1/6</f>
        <v>0.16666666666666666</v>
      </c>
      <c r="C4" s="338"/>
      <c r="D4" s="338"/>
      <c r="E4" s="338"/>
      <c r="F4" s="338"/>
      <c r="I4" s="239"/>
    </row>
    <row r="5" spans="1:9" s="240" customFormat="1" ht="23.1" customHeight="1" x14ac:dyDescent="0.2">
      <c r="A5" s="326" t="s">
        <v>1009</v>
      </c>
      <c r="B5" s="328"/>
      <c r="C5" s="329"/>
      <c r="D5" s="329"/>
      <c r="E5" s="339"/>
      <c r="F5" s="340"/>
    </row>
    <row r="6" spans="1:9" s="240" customFormat="1" ht="23.1" customHeight="1" x14ac:dyDescent="0.2">
      <c r="A6" s="330" t="s">
        <v>1010</v>
      </c>
      <c r="B6" s="331">
        <f>(1/6)/2</f>
        <v>8.3333333333333329E-2</v>
      </c>
      <c r="C6" s="254">
        <v>0</v>
      </c>
      <c r="D6" s="254">
        <v>1</v>
      </c>
      <c r="E6" s="341"/>
      <c r="F6" s="341"/>
    </row>
    <row r="7" spans="1:9" s="240" customFormat="1" ht="23.1" customHeight="1" x14ac:dyDescent="0.2">
      <c r="A7" s="330" t="s">
        <v>1124</v>
      </c>
      <c r="B7" s="331">
        <f>(1/6)/2</f>
        <v>8.3333333333333329E-2</v>
      </c>
      <c r="C7" s="254">
        <v>0</v>
      </c>
      <c r="D7" s="254">
        <v>0</v>
      </c>
      <c r="E7" s="341"/>
      <c r="F7" s="341"/>
    </row>
    <row r="8" spans="1:9" s="240" customFormat="1" ht="23.1" customHeight="1" x14ac:dyDescent="0.2">
      <c r="A8" s="326" t="s">
        <v>1009</v>
      </c>
      <c r="B8" s="332">
        <f>B6+B7</f>
        <v>0.16666666666666666</v>
      </c>
      <c r="C8" s="333">
        <f>ROUND((($B6*C6)+($B7*C7))/$B8,3)</f>
        <v>0</v>
      </c>
      <c r="D8" s="333">
        <f>ROUND((($B6*D6)+($B7*D7))/$B8,3)</f>
        <v>0.5</v>
      </c>
      <c r="E8" s="338"/>
      <c r="F8" s="338"/>
      <c r="I8" s="239"/>
    </row>
    <row r="9" spans="1:9" s="240" customFormat="1" ht="23.1" customHeight="1" x14ac:dyDescent="0.2">
      <c r="A9" s="326" t="s">
        <v>1003</v>
      </c>
      <c r="B9" s="331"/>
      <c r="C9" s="255"/>
      <c r="D9" s="255"/>
      <c r="E9" s="339"/>
      <c r="F9" s="340"/>
    </row>
    <row r="10" spans="1:9" s="240" customFormat="1" ht="23.25" customHeight="1" x14ac:dyDescent="0.2">
      <c r="A10" s="334" t="s">
        <v>1003</v>
      </c>
      <c r="B10" s="331">
        <f t="shared" ref="B10:B16" si="0">(1/6)/4</f>
        <v>4.1666666666666664E-2</v>
      </c>
      <c r="C10" s="254">
        <v>0</v>
      </c>
      <c r="D10" s="254">
        <v>2</v>
      </c>
      <c r="E10" s="341"/>
      <c r="F10" s="341"/>
    </row>
    <row r="11" spans="1:9" s="240" customFormat="1" ht="23.25" customHeight="1" x14ac:dyDescent="0.2">
      <c r="A11" s="326" t="s">
        <v>489</v>
      </c>
      <c r="B11" s="331"/>
      <c r="C11" s="254"/>
      <c r="D11" s="254"/>
      <c r="E11" s="341"/>
      <c r="F11" s="341"/>
    </row>
    <row r="12" spans="1:9" s="240" customFormat="1" ht="23.1" customHeight="1" x14ac:dyDescent="0.2">
      <c r="A12" s="334" t="s">
        <v>489</v>
      </c>
      <c r="B12" s="331">
        <f t="shared" si="0"/>
        <v>4.1666666666666664E-2</v>
      </c>
      <c r="C12" s="254">
        <v>0</v>
      </c>
      <c r="D12" s="254">
        <v>2</v>
      </c>
      <c r="E12" s="341"/>
      <c r="F12" s="341"/>
    </row>
    <row r="13" spans="1:9" s="240" customFormat="1" ht="23.1" customHeight="1" x14ac:dyDescent="0.2">
      <c r="A13" s="326" t="s">
        <v>1125</v>
      </c>
      <c r="B13" s="331"/>
      <c r="C13" s="254"/>
      <c r="D13" s="254"/>
      <c r="E13" s="341"/>
      <c r="F13" s="341"/>
    </row>
    <row r="14" spans="1:9" s="240" customFormat="1" ht="23.1" customHeight="1" x14ac:dyDescent="0.2">
      <c r="A14" s="334" t="s">
        <v>1125</v>
      </c>
      <c r="B14" s="331">
        <f t="shared" si="0"/>
        <v>4.1666666666666664E-2</v>
      </c>
      <c r="C14" s="254">
        <v>0</v>
      </c>
      <c r="D14" s="254">
        <v>2</v>
      </c>
      <c r="E14" s="341"/>
      <c r="F14" s="341"/>
    </row>
    <row r="15" spans="1:9" s="240" customFormat="1" ht="23.1" customHeight="1" x14ac:dyDescent="0.2">
      <c r="A15" s="326" t="s">
        <v>1126</v>
      </c>
      <c r="B15" s="331"/>
      <c r="C15" s="254"/>
      <c r="D15" s="254"/>
      <c r="E15" s="341"/>
      <c r="F15" s="341"/>
    </row>
    <row r="16" spans="1:9" s="240" customFormat="1" ht="23.1" customHeight="1" x14ac:dyDescent="0.2">
      <c r="A16" s="334" t="s">
        <v>1126</v>
      </c>
      <c r="B16" s="331">
        <f t="shared" si="0"/>
        <v>4.1666666666666664E-2</v>
      </c>
      <c r="C16" s="254">
        <v>0</v>
      </c>
      <c r="D16" s="254">
        <v>2</v>
      </c>
      <c r="E16" s="341"/>
      <c r="F16" s="341"/>
    </row>
    <row r="17" spans="1:9" s="240" customFormat="1" ht="23.1" customHeight="1" x14ac:dyDescent="0.2">
      <c r="A17" s="326" t="s">
        <v>1004</v>
      </c>
      <c r="B17" s="332">
        <f>B10+B12+B14+B16</f>
        <v>0.16666666666666666</v>
      </c>
      <c r="C17" s="333">
        <f>ROUND(((($B10*C10)+($B12*C12)+($B14*C14)+($B16*C16))/$B17),3)</f>
        <v>0</v>
      </c>
      <c r="D17" s="333">
        <f>ROUND(((($B10*D10)+($B12*D12)+($B14*D14)+($B16*D16))/$B17),3)</f>
        <v>2</v>
      </c>
      <c r="E17" s="338"/>
      <c r="F17" s="338"/>
      <c r="I17" s="239"/>
    </row>
    <row r="18" spans="1:9" s="240" customFormat="1" ht="23.1" customHeight="1" x14ac:dyDescent="0.2">
      <c r="A18" s="326" t="s">
        <v>1005</v>
      </c>
      <c r="B18" s="328"/>
      <c r="C18" s="256"/>
      <c r="D18" s="256"/>
      <c r="E18" s="339"/>
      <c r="F18" s="340"/>
    </row>
    <row r="19" spans="1:9" s="240" customFormat="1" ht="23.1" customHeight="1" x14ac:dyDescent="0.2">
      <c r="A19" s="334" t="s">
        <v>1005</v>
      </c>
      <c r="B19" s="331">
        <f>1/6</f>
        <v>0.16666666666666666</v>
      </c>
      <c r="C19" s="254">
        <v>2</v>
      </c>
      <c r="D19" s="254">
        <v>1</v>
      </c>
      <c r="E19" s="341"/>
      <c r="F19" s="341"/>
    </row>
    <row r="20" spans="1:9" s="240" customFormat="1" ht="23.1" customHeight="1" x14ac:dyDescent="0.2">
      <c r="A20" s="326" t="s">
        <v>1005</v>
      </c>
      <c r="B20" s="332">
        <f>B19</f>
        <v>0.16666666666666666</v>
      </c>
      <c r="C20" s="333">
        <f>ROUND(((($B19*C19))/$B20),3)</f>
        <v>2</v>
      </c>
      <c r="D20" s="333">
        <f>ROUND(((($B19*D19))/$B20),3)</f>
        <v>1</v>
      </c>
      <c r="E20" s="338"/>
      <c r="F20" s="338"/>
      <c r="I20" s="239"/>
    </row>
    <row r="21" spans="1:9" s="240" customFormat="1" ht="23.1" customHeight="1" x14ac:dyDescent="0.2">
      <c r="A21" s="326" t="s">
        <v>1006</v>
      </c>
      <c r="B21" s="328"/>
      <c r="C21" s="256"/>
      <c r="D21" s="256"/>
      <c r="E21" s="339"/>
      <c r="F21" s="340"/>
    </row>
    <row r="22" spans="1:9" s="240" customFormat="1" ht="23.1" customHeight="1" x14ac:dyDescent="0.2">
      <c r="A22" s="330" t="s">
        <v>1127</v>
      </c>
      <c r="B22" s="331">
        <f>1/6</f>
        <v>0.16666666666666666</v>
      </c>
      <c r="C22" s="254">
        <v>0</v>
      </c>
      <c r="D22" s="254">
        <v>1.833</v>
      </c>
      <c r="E22" s="341"/>
      <c r="F22" s="341"/>
    </row>
    <row r="23" spans="1:9" s="240" customFormat="1" ht="23.1" customHeight="1" x14ac:dyDescent="0.2">
      <c r="A23" s="326" t="s">
        <v>1006</v>
      </c>
      <c r="B23" s="332">
        <f>B22</f>
        <v>0.16666666666666666</v>
      </c>
      <c r="C23" s="333">
        <f>ROUND(((($B22*C22))/$B23),3)</f>
        <v>0</v>
      </c>
      <c r="D23" s="333">
        <f>ROUND(((($B22*D22))/$B23),3)</f>
        <v>1.833</v>
      </c>
      <c r="E23" s="338"/>
      <c r="F23" s="338"/>
      <c r="I23" s="239"/>
    </row>
    <row r="24" spans="1:9" s="240" customFormat="1" ht="23.1" customHeight="1" x14ac:dyDescent="0.2">
      <c r="A24" s="326" t="s">
        <v>1007</v>
      </c>
      <c r="B24" s="328"/>
      <c r="C24" s="256"/>
      <c r="D24" s="256"/>
      <c r="E24" s="339"/>
      <c r="F24" s="340"/>
    </row>
    <row r="25" spans="1:9" s="240" customFormat="1" ht="23.25" customHeight="1" x14ac:dyDescent="0.2">
      <c r="A25" s="330" t="s">
        <v>1128</v>
      </c>
      <c r="B25" s="331">
        <f>(1/6)/2</f>
        <v>8.3333333333333329E-2</v>
      </c>
      <c r="C25" s="254">
        <v>0</v>
      </c>
      <c r="D25" s="254">
        <v>0.39900000000000002</v>
      </c>
      <c r="E25" s="341"/>
      <c r="F25" s="341"/>
    </row>
    <row r="26" spans="1:9" s="240" customFormat="1" ht="23.25" customHeight="1" x14ac:dyDescent="0.2">
      <c r="A26" s="330" t="s">
        <v>1008</v>
      </c>
      <c r="B26" s="331">
        <f>(1/6)/2</f>
        <v>8.3333333333333329E-2</v>
      </c>
      <c r="C26" s="254">
        <v>0</v>
      </c>
      <c r="D26" s="254">
        <v>1</v>
      </c>
      <c r="E26" s="341"/>
      <c r="F26" s="341"/>
    </row>
    <row r="27" spans="1:9" s="240" customFormat="1" ht="23.1" customHeight="1" x14ac:dyDescent="0.2">
      <c r="A27" s="326" t="s">
        <v>1007</v>
      </c>
      <c r="B27" s="332">
        <f>B25+B26</f>
        <v>0.16666666666666666</v>
      </c>
      <c r="C27" s="333">
        <f>ROUND((($B25*C25)+($B26*C26))/$B27,3)</f>
        <v>0</v>
      </c>
      <c r="D27" s="333">
        <f>ROUND((($B25*D25)+($B26*D26))/$B27,3)</f>
        <v>0.7</v>
      </c>
      <c r="E27" s="338"/>
      <c r="F27" s="338"/>
      <c r="I27" s="239"/>
    </row>
    <row r="28" spans="1:9" s="240" customFormat="1" ht="23.1" customHeight="1" x14ac:dyDescent="0.2">
      <c r="A28" s="326"/>
      <c r="B28" s="335"/>
      <c r="C28" s="333"/>
      <c r="D28" s="333"/>
      <c r="E28" s="338"/>
      <c r="F28" s="338"/>
    </row>
    <row r="29" spans="1:9" s="240" customFormat="1" ht="23.1" customHeight="1" x14ac:dyDescent="0.2">
      <c r="A29" s="245" t="s">
        <v>1129</v>
      </c>
      <c r="B29" s="246">
        <f>B4+B17+B20+B23+B27+B8</f>
        <v>0.99999999999999989</v>
      </c>
      <c r="C29" s="342"/>
      <c r="D29" s="342"/>
      <c r="E29" s="338"/>
      <c r="F29" s="342"/>
    </row>
    <row r="30" spans="1:9" s="240" customFormat="1" ht="20.100000000000001" hidden="1" customHeight="1" x14ac:dyDescent="0.2">
      <c r="A30" s="247"/>
      <c r="E30" s="248" t="e">
        <f>ROUND(ROUND($B$4*E4,3)+ROUND(#REF!*#REF!,3)+ROUND(#REF!*#REF!,3)+ROUND(#REF!*#REF!,3)+ROUND(#REF!*#REF!,3),3)-$E$29</f>
        <v>#REF!</v>
      </c>
      <c r="F30" s="248" t="e">
        <f>ROUND(ROUND($B$4*F4,3)+ROUND(#REF!*#REF!,3)+ROUND(#REF!*#REF!,3)+ROUND(#REF!*#REF!,3)+ROUND(#REF!*#REF!,3),3)-$F$29</f>
        <v>#REF!</v>
      </c>
    </row>
    <row r="31" spans="1:9" s="240" customFormat="1" ht="12.75" hidden="1" customHeight="1" x14ac:dyDescent="0.2">
      <c r="A31" s="249" t="s">
        <v>1130</v>
      </c>
      <c r="B31" s="250"/>
      <c r="C31" s="250"/>
      <c r="D31" s="250"/>
      <c r="E31" s="251" t="e">
        <f>ROUND(ROUND(#REF!*#REF!,3)+ROUND(#REF!*#REF!,3)+ROUND(#REF!*#REF!,3)+ROUND(#REF!*#REF!,3),3)</f>
        <v>#REF!</v>
      </c>
      <c r="F31" s="251" t="e">
        <f>ROUND(ROUND(#REF!*#REF!,3)+ROUND(#REF!*#REF!,3)+ROUND(#REF!*#REF!,3)+ROUND(#REF!*#REF!,3),3)</f>
        <v>#REF!</v>
      </c>
    </row>
    <row r="32" spans="1:9" x14ac:dyDescent="0.2">
      <c r="B32" s="252"/>
      <c r="C32" s="252"/>
      <c r="D32" s="252"/>
      <c r="E32" s="253"/>
      <c r="F32" s="253"/>
    </row>
  </sheetData>
  <mergeCells count="2">
    <mergeCell ref="C2:D2"/>
    <mergeCell ref="E2:F2"/>
  </mergeCells>
  <printOptions horizontalCentered="1"/>
  <pageMargins left="0" right="0" top="0.25" bottom="0.25" header="0.5" footer="0.25"/>
  <pageSetup orientation="landscape" r:id="rId1"/>
  <headerFooter alignWithMargins="0">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E5BE-7B5D-4203-9BC8-89B28117B326}">
  <sheetPr>
    <pageSetUpPr autoPageBreaks="0"/>
  </sheetPr>
  <dimension ref="A2:M123"/>
  <sheetViews>
    <sheetView zoomScaleNormal="100" workbookViewId="0">
      <pane ySplit="4" topLeftCell="A56" activePane="bottomLeft" state="frozen"/>
      <selection activeCell="A7" sqref="A7:XFD7"/>
      <selection pane="bottomLeft" activeCell="G16" sqref="G16"/>
    </sheetView>
  </sheetViews>
  <sheetFormatPr defaultColWidth="8.7109375" defaultRowHeight="12.75" x14ac:dyDescent="0.2"/>
  <cols>
    <col min="1" max="1" width="28.140625" style="201" bestFit="1" customWidth="1"/>
    <col min="2" max="2" width="26" style="201" customWidth="1"/>
    <col min="3" max="3" width="38.140625" style="201" bestFit="1" customWidth="1"/>
    <col min="4" max="4" width="10.5703125" style="201" customWidth="1"/>
    <col min="5" max="13" width="11.85546875" style="201" customWidth="1"/>
    <col min="14" max="16384" width="8.7109375" style="201"/>
  </cols>
  <sheetData>
    <row r="2" spans="1:13" ht="19.5" x14ac:dyDescent="0.2">
      <c r="A2" s="206" t="s">
        <v>1032</v>
      </c>
      <c r="B2" s="207" t="s">
        <v>1117</v>
      </c>
    </row>
    <row r="3" spans="1:13" ht="22.5" customHeight="1" x14ac:dyDescent="0.2">
      <c r="D3" s="236"/>
      <c r="E3" s="308" t="s">
        <v>1031</v>
      </c>
      <c r="F3" s="308"/>
      <c r="G3" s="308"/>
    </row>
    <row r="4" spans="1:13" s="203" customFormat="1" ht="38.25" x14ac:dyDescent="0.2">
      <c r="A4" s="202" t="s">
        <v>1024</v>
      </c>
      <c r="B4" s="202" t="s">
        <v>1019</v>
      </c>
      <c r="C4" s="202" t="s">
        <v>1020</v>
      </c>
      <c r="D4" s="204" t="s">
        <v>1021</v>
      </c>
      <c r="E4" s="202">
        <v>0</v>
      </c>
      <c r="F4" s="202">
        <v>0.5</v>
      </c>
      <c r="G4" s="202">
        <v>1</v>
      </c>
      <c r="H4" s="205" t="s">
        <v>1022</v>
      </c>
      <c r="I4" s="202" t="s">
        <v>1023</v>
      </c>
      <c r="J4" s="202" t="s">
        <v>158</v>
      </c>
      <c r="K4" s="202" t="s">
        <v>1030</v>
      </c>
      <c r="L4" s="202" t="s">
        <v>1110</v>
      </c>
      <c r="M4" s="202" t="s">
        <v>1109</v>
      </c>
    </row>
    <row r="5" spans="1:13" ht="22.5" customHeight="1" x14ac:dyDescent="0.2">
      <c r="A5" s="214" t="s">
        <v>1045</v>
      </c>
      <c r="B5" s="214" t="s">
        <v>1009</v>
      </c>
      <c r="C5" s="214" t="s">
        <v>1033</v>
      </c>
      <c r="D5" s="215">
        <v>8.3333000000000004E-2</v>
      </c>
      <c r="E5" s="225">
        <v>144</v>
      </c>
      <c r="F5" s="225" t="s">
        <v>281</v>
      </c>
      <c r="G5" s="225">
        <v>140</v>
      </c>
      <c r="H5" s="225">
        <v>139</v>
      </c>
      <c r="I5" s="226">
        <v>140</v>
      </c>
      <c r="J5" s="216"/>
      <c r="K5" s="237">
        <f>ROUND(IF(I5&gt;E5,E$4,IF(I5=E5,E$4,IF(I5=G5,G$4,IF(I5&gt;G5,(I5-E5)/(G5-E5)*(G$4-E$4)+E$4,IF(I5&lt;G5,G$4))))),3)</f>
        <v>1</v>
      </c>
      <c r="L5" s="237"/>
      <c r="M5" s="237">
        <f>K5*D5</f>
        <v>8.3333000000000004E-2</v>
      </c>
    </row>
    <row r="6" spans="1:13" ht="22.5" customHeight="1" x14ac:dyDescent="0.2">
      <c r="A6" s="217" t="s">
        <v>1045</v>
      </c>
      <c r="B6" s="217" t="s">
        <v>1009</v>
      </c>
      <c r="C6" s="217" t="s">
        <v>1034</v>
      </c>
      <c r="D6" s="215">
        <v>8.3333000000000004E-2</v>
      </c>
      <c r="E6" s="225">
        <v>0.68</v>
      </c>
      <c r="F6" s="225" t="s">
        <v>281</v>
      </c>
      <c r="G6" s="225">
        <v>0.61</v>
      </c>
      <c r="H6" s="225">
        <v>3.7999999999999999E-2</v>
      </c>
      <c r="I6" s="226">
        <v>1.1240000000000001</v>
      </c>
      <c r="J6" s="218"/>
      <c r="K6" s="237">
        <f>ROUND(IF(I6&gt;E6,E$4,IF(I6=E6,E$4,IF(I6=G6,G$4,IF(I6&gt;G6,(I6-E6)/(G6-E6)*(G$4-E$4)+E$4,IF(I6&lt;G6,G$4))))),3)</f>
        <v>0</v>
      </c>
      <c r="L6" s="237"/>
      <c r="M6" s="237">
        <f t="shared" ref="M6:M18" si="0">K6*D6</f>
        <v>0</v>
      </c>
    </row>
    <row r="7" spans="1:13" ht="22.5" customHeight="1" x14ac:dyDescent="0.2">
      <c r="A7" s="217" t="s">
        <v>1045</v>
      </c>
      <c r="B7" s="217" t="s">
        <v>1004</v>
      </c>
      <c r="C7" s="217" t="s">
        <v>1003</v>
      </c>
      <c r="D7" s="215">
        <v>4.1667000000000003E-2</v>
      </c>
      <c r="E7" s="225">
        <v>0.79400000000000004</v>
      </c>
      <c r="F7" s="225" t="s">
        <v>281</v>
      </c>
      <c r="G7" s="225">
        <v>0.71499999999999997</v>
      </c>
      <c r="H7" s="225">
        <v>0.94599999999999995</v>
      </c>
      <c r="I7" s="226">
        <v>0.94599999999999995</v>
      </c>
      <c r="J7" s="218"/>
      <c r="K7" s="237">
        <f>ROUND(IF(I7&gt;E7,E$4,IF(I7=E7,E$4,IF(I7=G7,G$4,IF(I7&gt;G7,(I7-E7)/(G7-E7)*(G$4-E$4)+E$4,IF(I7&lt;G7,G$4))))),3)</f>
        <v>0</v>
      </c>
      <c r="L7" s="237"/>
      <c r="M7" s="237">
        <f t="shared" si="0"/>
        <v>0</v>
      </c>
    </row>
    <row r="8" spans="1:13" ht="22.5" customHeight="1" x14ac:dyDescent="0.2">
      <c r="A8" s="217" t="s">
        <v>1045</v>
      </c>
      <c r="B8" s="217" t="s">
        <v>1004</v>
      </c>
      <c r="C8" s="217" t="s">
        <v>489</v>
      </c>
      <c r="D8" s="215">
        <v>4.1667000000000003E-2</v>
      </c>
      <c r="E8" s="225">
        <v>0.79400000000000004</v>
      </c>
      <c r="F8" s="225" t="s">
        <v>281</v>
      </c>
      <c r="G8" s="225">
        <v>0.71499999999999997</v>
      </c>
      <c r="H8" s="225">
        <v>0.94599999999999995</v>
      </c>
      <c r="I8" s="226">
        <v>0.94599999999999995</v>
      </c>
      <c r="J8" s="218"/>
      <c r="K8" s="237">
        <f>ROUND(IF(I8&gt;E8,E$4,IF(I8=E8,E$4,IF(I8=G8,G$4,IF(I8&gt;G8,(I8-E8)/(G8-E8)*(G$4-E$4)+E$4,IF(I8&lt;G8,G$4))))),3)</f>
        <v>0</v>
      </c>
      <c r="L8" s="237"/>
      <c r="M8" s="237">
        <f t="shared" si="0"/>
        <v>0</v>
      </c>
    </row>
    <row r="9" spans="1:13" ht="22.5" customHeight="1" x14ac:dyDescent="0.2">
      <c r="A9" s="217" t="s">
        <v>1045</v>
      </c>
      <c r="B9" s="217" t="s">
        <v>1004</v>
      </c>
      <c r="C9" s="217" t="s">
        <v>1035</v>
      </c>
      <c r="D9" s="230">
        <v>4.1667000000000003E-2</v>
      </c>
      <c r="E9" s="231" t="s">
        <v>281</v>
      </c>
      <c r="F9" s="231" t="s">
        <v>281</v>
      </c>
      <c r="G9" s="231">
        <v>1</v>
      </c>
      <c r="H9" s="231">
        <v>0.28000000000000003</v>
      </c>
      <c r="I9" s="227">
        <v>0.28000000000000003</v>
      </c>
      <c r="J9" s="219"/>
      <c r="K9" s="237">
        <f>ROUND(IF(I9&gt;E9,E$4,IF(I9=E9,E$4,IF(I9=G9,G$4,IF(I9&gt;G9,(I9-E9)/(G9-E9)*(G$4-E$4)+E$4,IF(I9&lt;G9,G$4))))),3)</f>
        <v>1</v>
      </c>
      <c r="L9" s="237"/>
      <c r="M9" s="237">
        <f t="shared" si="0"/>
        <v>4.1667000000000003E-2</v>
      </c>
    </row>
    <row r="10" spans="1:13" ht="22.5" customHeight="1" x14ac:dyDescent="0.2">
      <c r="A10" s="217" t="s">
        <v>1045</v>
      </c>
      <c r="B10" s="217" t="s">
        <v>1004</v>
      </c>
      <c r="C10" s="217" t="s">
        <v>1036</v>
      </c>
      <c r="D10" s="230">
        <v>4.1667000000000003E-2</v>
      </c>
      <c r="E10" s="231" t="s">
        <v>281</v>
      </c>
      <c r="F10" s="231" t="s">
        <v>281</v>
      </c>
      <c r="G10" s="231" t="s">
        <v>1028</v>
      </c>
      <c r="H10" s="231" t="s">
        <v>1028</v>
      </c>
      <c r="I10" s="227" t="s">
        <v>1028</v>
      </c>
      <c r="J10" s="219"/>
      <c r="K10" s="237">
        <f>ROUND(IF(I10=G10,G$4,0),3)</f>
        <v>1</v>
      </c>
      <c r="L10" s="237"/>
      <c r="M10" s="237">
        <f t="shared" si="0"/>
        <v>4.1667000000000003E-2</v>
      </c>
    </row>
    <row r="11" spans="1:13" ht="22.5" customHeight="1" x14ac:dyDescent="0.2">
      <c r="A11" s="217" t="s">
        <v>1045</v>
      </c>
      <c r="B11" s="217" t="s">
        <v>1005</v>
      </c>
      <c r="C11" s="217" t="s">
        <v>1037</v>
      </c>
      <c r="D11" s="230">
        <v>8.3333000000000004E-2</v>
      </c>
      <c r="E11" s="231">
        <v>5.2</v>
      </c>
      <c r="F11" s="231" t="s">
        <v>281</v>
      </c>
      <c r="G11" s="231">
        <v>5.4</v>
      </c>
      <c r="H11" s="231">
        <v>3.9319999999999999</v>
      </c>
      <c r="I11" s="227">
        <v>5.4</v>
      </c>
      <c r="J11" s="219"/>
      <c r="K11" s="237">
        <f>ROUND(IF(I11&lt;E11,E$4,IF(I11=E11,E$4,IF(I11=G11,G$4,IF(I11&lt;G11,(I11-E11)/(G11-E11)*(G$4-E$4)+E$4,IF(I11&gt;G11,G$4))))),3)</f>
        <v>1</v>
      </c>
      <c r="L11" s="237"/>
      <c r="M11" s="237">
        <f t="shared" si="0"/>
        <v>8.3333000000000004E-2</v>
      </c>
    </row>
    <row r="12" spans="1:13" ht="22.5" customHeight="1" x14ac:dyDescent="0.2">
      <c r="A12" s="217" t="s">
        <v>1045</v>
      </c>
      <c r="B12" s="217" t="s">
        <v>1005</v>
      </c>
      <c r="C12" s="217" t="s">
        <v>1038</v>
      </c>
      <c r="D12" s="230">
        <v>8.3333000000000004E-2</v>
      </c>
      <c r="E12" s="231" t="s">
        <v>281</v>
      </c>
      <c r="F12" s="231" t="s">
        <v>281</v>
      </c>
      <c r="G12" s="231">
        <v>0</v>
      </c>
      <c r="H12" s="231">
        <v>0</v>
      </c>
      <c r="I12" s="227">
        <v>0</v>
      </c>
      <c r="J12" s="219"/>
      <c r="K12" s="237">
        <f>ROUND(IF(I12=G12,G$4,0),3)</f>
        <v>1</v>
      </c>
      <c r="L12" s="237"/>
      <c r="M12" s="237">
        <f t="shared" si="0"/>
        <v>8.3333000000000004E-2</v>
      </c>
    </row>
    <row r="13" spans="1:13" ht="22.5" customHeight="1" x14ac:dyDescent="0.2">
      <c r="A13" s="217" t="s">
        <v>1045</v>
      </c>
      <c r="B13" s="217" t="s">
        <v>1006</v>
      </c>
      <c r="C13" s="217" t="s">
        <v>1039</v>
      </c>
      <c r="D13" s="230">
        <v>0.16666700000000001</v>
      </c>
      <c r="E13" s="231">
        <v>0</v>
      </c>
      <c r="F13" s="231" t="s">
        <v>281</v>
      </c>
      <c r="G13" s="231">
        <v>0</v>
      </c>
      <c r="H13" s="231">
        <v>0</v>
      </c>
      <c r="I13" s="227">
        <v>0</v>
      </c>
      <c r="J13" s="219"/>
      <c r="K13" s="237">
        <f>ROUND(IF(I13&gt;E13,E$4,IF(I13=E13,E$4,IF(I13=G13,G$4,IF(I13&gt;G13,(I13-E13)/(G13-E13)*(G$4-E$4)+E$4,IF(I13&lt;G13,G$4))))),3)</f>
        <v>0</v>
      </c>
      <c r="L13" s="237"/>
      <c r="M13" s="237">
        <f t="shared" si="0"/>
        <v>0</v>
      </c>
    </row>
    <row r="14" spans="1:13" ht="22.5" customHeight="1" x14ac:dyDescent="0.2">
      <c r="A14" s="217" t="s">
        <v>1045</v>
      </c>
      <c r="B14" s="217" t="s">
        <v>1007</v>
      </c>
      <c r="C14" s="217" t="s">
        <v>1040</v>
      </c>
      <c r="D14" s="230">
        <v>8.3333000000000004E-2</v>
      </c>
      <c r="E14" s="231">
        <v>405.85</v>
      </c>
      <c r="F14" s="231" t="s">
        <v>281</v>
      </c>
      <c r="G14" s="231">
        <v>382</v>
      </c>
      <c r="H14" s="231">
        <v>189.05</v>
      </c>
      <c r="I14" s="227">
        <v>411.36</v>
      </c>
      <c r="J14" s="219"/>
      <c r="K14" s="237">
        <f>ROUND(IF(I14&gt;E14,E$4,IF(I14=E14,E$4,IF(I14=G14,G$4,IF(I14&gt;G14,(I14-E14)/(G14-E14)*(G$4-E$4)+E$4,IF(I14&lt;G14,G$4))))),3)</f>
        <v>0</v>
      </c>
      <c r="L14" s="237"/>
      <c r="M14" s="237">
        <f t="shared" si="0"/>
        <v>0</v>
      </c>
    </row>
    <row r="15" spans="1:13" ht="22.5" customHeight="1" x14ac:dyDescent="0.2">
      <c r="A15" s="217" t="s">
        <v>1045</v>
      </c>
      <c r="B15" s="217" t="s">
        <v>1007</v>
      </c>
      <c r="C15" s="217" t="s">
        <v>1044</v>
      </c>
      <c r="D15" s="230">
        <v>8.3333000000000004E-2</v>
      </c>
      <c r="E15" s="231" t="s">
        <v>281</v>
      </c>
      <c r="F15" s="231" t="s">
        <v>281</v>
      </c>
      <c r="G15" s="231">
        <v>1.77</v>
      </c>
      <c r="H15" s="231">
        <v>0.02</v>
      </c>
      <c r="I15" s="227">
        <v>0.27</v>
      </c>
      <c r="J15" s="219"/>
      <c r="K15" s="237">
        <f>ROUND(IF(I15=G15,G$4,0),3)</f>
        <v>0</v>
      </c>
      <c r="L15" s="237"/>
      <c r="M15" s="237">
        <f t="shared" si="0"/>
        <v>0</v>
      </c>
    </row>
    <row r="16" spans="1:13" ht="22.5" customHeight="1" x14ac:dyDescent="0.2">
      <c r="A16" s="217" t="s">
        <v>1045</v>
      </c>
      <c r="B16" s="217" t="s">
        <v>1029</v>
      </c>
      <c r="C16" s="217" t="s">
        <v>1041</v>
      </c>
      <c r="D16" s="230">
        <v>5.5556000000000001E-2</v>
      </c>
      <c r="E16" s="231" t="s">
        <v>281</v>
      </c>
      <c r="F16" s="231" t="s">
        <v>281</v>
      </c>
      <c r="G16" s="231">
        <v>47</v>
      </c>
      <c r="H16" s="231" t="s">
        <v>1025</v>
      </c>
      <c r="I16" s="227">
        <v>47</v>
      </c>
      <c r="J16" s="219"/>
      <c r="K16" s="237">
        <f>ROUND(IF(I16=G16,G$4,IF(I16&lt;G16,E$4,IF(I16&gt;G16,G$4))),3)</f>
        <v>1</v>
      </c>
      <c r="L16" s="237"/>
      <c r="M16" s="237">
        <f t="shared" si="0"/>
        <v>5.5556000000000001E-2</v>
      </c>
    </row>
    <row r="17" spans="1:13" ht="22.5" customHeight="1" x14ac:dyDescent="0.2">
      <c r="A17" s="217" t="s">
        <v>1045</v>
      </c>
      <c r="B17" s="217" t="s">
        <v>1029</v>
      </c>
      <c r="C17" s="217" t="s">
        <v>1042</v>
      </c>
      <c r="D17" s="230">
        <v>5.5556000000000001E-2</v>
      </c>
      <c r="E17" s="231" t="s">
        <v>281</v>
      </c>
      <c r="F17" s="231" t="s">
        <v>281</v>
      </c>
      <c r="G17" s="231">
        <v>48.219000000000001</v>
      </c>
      <c r="H17" s="231">
        <v>25.701000000000001</v>
      </c>
      <c r="I17" s="227">
        <v>49.366</v>
      </c>
      <c r="J17" s="219"/>
      <c r="K17" s="237">
        <f>ROUND(IF(I17=G17,G$4,IF(I17&gt;G17,E$4,IF(I17&lt;G17,G$4))),3)</f>
        <v>0</v>
      </c>
      <c r="L17" s="237"/>
      <c r="M17" s="237">
        <f t="shared" si="0"/>
        <v>0</v>
      </c>
    </row>
    <row r="18" spans="1:13" ht="22.5" customHeight="1" x14ac:dyDescent="0.2">
      <c r="A18" s="217" t="s">
        <v>1045</v>
      </c>
      <c r="B18" s="217" t="s">
        <v>1029</v>
      </c>
      <c r="C18" s="217" t="s">
        <v>1043</v>
      </c>
      <c r="D18" s="230">
        <v>5.5556000000000001E-2</v>
      </c>
      <c r="E18" s="231" t="s">
        <v>281</v>
      </c>
      <c r="F18" s="231" t="s">
        <v>281</v>
      </c>
      <c r="G18" s="231">
        <v>8.6999999999999993</v>
      </c>
      <c r="H18" s="231">
        <v>8.08</v>
      </c>
      <c r="I18" s="227">
        <v>8.75</v>
      </c>
      <c r="J18" s="219"/>
      <c r="K18" s="237">
        <f>ROUND(IF(I18=G18,G$4,IF(I18&lt;G18,E$4,IF(I18&gt;G18,G$4))),3)</f>
        <v>1</v>
      </c>
      <c r="L18" s="237"/>
      <c r="M18" s="237">
        <f t="shared" si="0"/>
        <v>5.5556000000000001E-2</v>
      </c>
    </row>
    <row r="19" spans="1:13" ht="22.5" customHeight="1" x14ac:dyDescent="0.2">
      <c r="A19" s="220"/>
      <c r="B19" s="220"/>
      <c r="C19" s="220"/>
      <c r="D19" s="221">
        <v>1.0000010000000001</v>
      </c>
      <c r="E19" s="228"/>
      <c r="F19" s="228"/>
      <c r="G19" s="228"/>
      <c r="H19" s="228"/>
      <c r="I19" s="229"/>
      <c r="J19" s="222"/>
      <c r="K19" s="224" t="str">
        <f>CONCATENATE(A16," Total Score")</f>
        <v>KYPCo Total Score</v>
      </c>
      <c r="L19" s="223"/>
      <c r="M19" s="223">
        <f>SUM(M5:M18)</f>
        <v>0.44444499999999998</v>
      </c>
    </row>
    <row r="20" spans="1:13" ht="22.5" customHeight="1" x14ac:dyDescent="0.2">
      <c r="A20" s="214" t="s">
        <v>139</v>
      </c>
      <c r="B20" s="214" t="s">
        <v>1009</v>
      </c>
      <c r="C20" s="214" t="s">
        <v>1046</v>
      </c>
      <c r="D20" s="215">
        <v>8.3333000000000004E-2</v>
      </c>
      <c r="E20" s="225" t="s">
        <v>281</v>
      </c>
      <c r="F20" s="225" t="s">
        <v>281</v>
      </c>
      <c r="G20" s="225">
        <v>1</v>
      </c>
      <c r="H20" s="225" t="s">
        <v>1025</v>
      </c>
      <c r="I20" s="226">
        <v>1</v>
      </c>
      <c r="J20" s="216"/>
      <c r="K20" s="237">
        <f t="shared" ref="K20:K21" si="1">ROUND(IF(I20=G20,G$4,IF(I20&lt;G20,E$4,IF(I20&gt;G20,G$4))),3)</f>
        <v>1</v>
      </c>
      <c r="L20" s="237"/>
      <c r="M20" s="237">
        <f>K20*D20</f>
        <v>8.3333000000000004E-2</v>
      </c>
    </row>
    <row r="21" spans="1:13" ht="22.5" customHeight="1" x14ac:dyDescent="0.2">
      <c r="A21" s="217" t="s">
        <v>139</v>
      </c>
      <c r="B21" s="217" t="s">
        <v>1009</v>
      </c>
      <c r="C21" s="217" t="s">
        <v>1047</v>
      </c>
      <c r="D21" s="215">
        <v>8.3333000000000004E-2</v>
      </c>
      <c r="E21" s="225" t="s">
        <v>281</v>
      </c>
      <c r="F21" s="225" t="s">
        <v>281</v>
      </c>
      <c r="G21" s="225">
        <v>0.75</v>
      </c>
      <c r="H21" s="225" t="s">
        <v>1025</v>
      </c>
      <c r="I21" s="226">
        <v>0.87</v>
      </c>
      <c r="J21" s="218"/>
      <c r="K21" s="237">
        <f t="shared" si="1"/>
        <v>1</v>
      </c>
      <c r="L21" s="237"/>
      <c r="M21" s="237">
        <f t="shared" ref="M21:M35" si="2">K21*D21</f>
        <v>8.3333000000000004E-2</v>
      </c>
    </row>
    <row r="22" spans="1:13" ht="22.5" customHeight="1" x14ac:dyDescent="0.2">
      <c r="A22" s="217" t="s">
        <v>139</v>
      </c>
      <c r="B22" s="217" t="s">
        <v>1004</v>
      </c>
      <c r="C22" s="217" t="s">
        <v>1003</v>
      </c>
      <c r="D22" s="215">
        <v>4.1667000000000003E-2</v>
      </c>
      <c r="E22" s="225">
        <v>0.83599999999999997</v>
      </c>
      <c r="F22" s="225" t="s">
        <v>281</v>
      </c>
      <c r="G22" s="225">
        <v>0.752</v>
      </c>
      <c r="H22" s="225">
        <v>0.48399999999999999</v>
      </c>
      <c r="I22" s="226">
        <v>0.48399999999999999</v>
      </c>
      <c r="J22" s="218"/>
      <c r="K22" s="237">
        <f>ROUND(IF(I22&gt;E22,E$4,IF(I22=E22,E$4,IF(I22=G22,G$4,IF(I22&gt;G22,(I22-E22)/(G22-E22)*(G$4-E$4)+E$4,IF(I22&lt;G22,G$4))))),3)</f>
        <v>1</v>
      </c>
      <c r="L22" s="237"/>
      <c r="M22" s="237">
        <f t="shared" si="2"/>
        <v>4.1667000000000003E-2</v>
      </c>
    </row>
    <row r="23" spans="1:13" ht="22.5" customHeight="1" x14ac:dyDescent="0.2">
      <c r="A23" s="217" t="s">
        <v>139</v>
      </c>
      <c r="B23" s="217" t="s">
        <v>1004</v>
      </c>
      <c r="C23" s="217" t="s">
        <v>489</v>
      </c>
      <c r="D23" s="215">
        <v>4.1667000000000003E-2</v>
      </c>
      <c r="E23" s="225">
        <v>0.46100000000000002</v>
      </c>
      <c r="F23" s="225" t="s">
        <v>281</v>
      </c>
      <c r="G23" s="225">
        <v>0.41499999999999998</v>
      </c>
      <c r="H23" s="225">
        <v>0.36299999999999999</v>
      </c>
      <c r="I23" s="226">
        <v>0.36299999999999999</v>
      </c>
      <c r="J23" s="218"/>
      <c r="K23" s="237">
        <f>ROUND(IF(I23&gt;E23,E$4,IF(I23=E23,E$4,IF(I23=G23,G$4,IF(I23&gt;G23,(I23-E23)/(G23-E23)*(G$4-E$4)+E$4,IF(I23&lt;G23,G$4))))),3)</f>
        <v>1</v>
      </c>
      <c r="L23" s="237"/>
      <c r="M23" s="237">
        <f t="shared" si="2"/>
        <v>4.1667000000000003E-2</v>
      </c>
    </row>
    <row r="24" spans="1:13" ht="22.5" customHeight="1" x14ac:dyDescent="0.2">
      <c r="A24" s="217" t="s">
        <v>139</v>
      </c>
      <c r="B24" s="217" t="s">
        <v>1004</v>
      </c>
      <c r="C24" s="217" t="s">
        <v>1035</v>
      </c>
      <c r="D24" s="215">
        <v>4.1667000000000003E-2</v>
      </c>
      <c r="E24" s="225" t="s">
        <v>281</v>
      </c>
      <c r="F24" s="225" t="s">
        <v>281</v>
      </c>
      <c r="G24" s="225">
        <v>1</v>
      </c>
      <c r="H24" s="225">
        <v>0.18</v>
      </c>
      <c r="I24" s="226">
        <v>0.18</v>
      </c>
      <c r="J24" s="219"/>
      <c r="K24" s="237">
        <f>ROUND(IF(I24&gt;E24,E$4,IF(I24=E24,E$4,IF(I24=G24,G$4,IF(I24&gt;G24,(I24-E24)/(G24-E24)*(G$4-E$4)+E$4,IF(I24&lt;G24,G$4))))),3)</f>
        <v>1</v>
      </c>
      <c r="L24" s="237"/>
      <c r="M24" s="237">
        <f t="shared" si="2"/>
        <v>4.1667000000000003E-2</v>
      </c>
    </row>
    <row r="25" spans="1:13" ht="22.5" customHeight="1" x14ac:dyDescent="0.2">
      <c r="A25" s="217" t="s">
        <v>139</v>
      </c>
      <c r="B25" s="217" t="s">
        <v>1004</v>
      </c>
      <c r="C25" s="217" t="s">
        <v>1036</v>
      </c>
      <c r="D25" s="215">
        <v>4.1667000000000003E-2</v>
      </c>
      <c r="E25" s="225" t="s">
        <v>281</v>
      </c>
      <c r="F25" s="225" t="s">
        <v>281</v>
      </c>
      <c r="G25" s="225" t="s">
        <v>1028</v>
      </c>
      <c r="H25" s="225" t="s">
        <v>1028</v>
      </c>
      <c r="I25" s="226" t="s">
        <v>1028</v>
      </c>
      <c r="J25" s="219"/>
      <c r="K25" s="237">
        <f>ROUND(IF(I25=G25,G$4,0),3)</f>
        <v>1</v>
      </c>
      <c r="L25" s="237"/>
      <c r="M25" s="237">
        <f t="shared" si="2"/>
        <v>4.1667000000000003E-2</v>
      </c>
    </row>
    <row r="26" spans="1:13" ht="22.5" customHeight="1" x14ac:dyDescent="0.2">
      <c r="A26" s="217" t="s">
        <v>139</v>
      </c>
      <c r="B26" s="217" t="s">
        <v>1005</v>
      </c>
      <c r="C26" s="217" t="s">
        <v>1048</v>
      </c>
      <c r="D26" s="215">
        <v>4.1667000000000003E-2</v>
      </c>
      <c r="E26" s="225" t="s">
        <v>281</v>
      </c>
      <c r="F26" s="231" t="s">
        <v>281</v>
      </c>
      <c r="G26" s="231" t="s">
        <v>1028</v>
      </c>
      <c r="H26" s="231" t="s">
        <v>1025</v>
      </c>
      <c r="I26" s="227" t="s">
        <v>1028</v>
      </c>
      <c r="J26" s="219"/>
      <c r="K26" s="237">
        <f>ROUND(IF(I26=G26,G$4,0),3)</f>
        <v>1</v>
      </c>
      <c r="L26" s="237"/>
      <c r="M26" s="237">
        <f t="shared" si="2"/>
        <v>4.1667000000000003E-2</v>
      </c>
    </row>
    <row r="27" spans="1:13" ht="22.5" customHeight="1" x14ac:dyDescent="0.2">
      <c r="A27" s="217" t="s">
        <v>139</v>
      </c>
      <c r="B27" s="217" t="s">
        <v>1005</v>
      </c>
      <c r="C27" s="217" t="s">
        <v>1113</v>
      </c>
      <c r="D27" s="215">
        <v>4.1667000000000003E-2</v>
      </c>
      <c r="E27" s="225" t="s">
        <v>281</v>
      </c>
      <c r="F27" s="231">
        <v>10</v>
      </c>
      <c r="G27" s="231">
        <v>8</v>
      </c>
      <c r="H27" s="231">
        <v>2</v>
      </c>
      <c r="I27" s="227">
        <v>8</v>
      </c>
      <c r="J27" s="219"/>
      <c r="K27" s="237">
        <f>ROUND(IF(I27&gt;F27,E$4,IF(I27=F27,F$4,IF(I27=G27,G$4,IF(I27&gt;G27,(I27-F27)/(G27-F27)*(G$4-F$4)+F$4,IF(I27&lt;G27,G$4))))),3)</f>
        <v>1</v>
      </c>
      <c r="L27" s="237"/>
      <c r="M27" s="237">
        <f t="shared" si="2"/>
        <v>4.1667000000000003E-2</v>
      </c>
    </row>
    <row r="28" spans="1:13" ht="22.5" customHeight="1" x14ac:dyDescent="0.2">
      <c r="A28" s="217" t="s">
        <v>139</v>
      </c>
      <c r="B28" s="217" t="s">
        <v>1005</v>
      </c>
      <c r="C28" s="217" t="s">
        <v>1111</v>
      </c>
      <c r="D28" s="215">
        <v>4.1667000000000003E-2</v>
      </c>
      <c r="E28" s="225" t="s">
        <v>281</v>
      </c>
      <c r="F28" s="231" t="s">
        <v>281</v>
      </c>
      <c r="G28" s="231">
        <v>1639</v>
      </c>
      <c r="H28" s="231">
        <v>436</v>
      </c>
      <c r="I28" s="227">
        <v>1639</v>
      </c>
      <c r="J28" s="219"/>
      <c r="K28" s="237">
        <f>ROUND(IF(I28=G28,G$4,IF(I28&gt;G28,E$4,IF(I28&lt;G28,G$4))),3)</f>
        <v>1</v>
      </c>
      <c r="L28" s="237"/>
      <c r="M28" s="237">
        <f t="shared" si="2"/>
        <v>4.1667000000000003E-2</v>
      </c>
    </row>
    <row r="29" spans="1:13" ht="22.5" customHeight="1" x14ac:dyDescent="0.2">
      <c r="A29" s="217" t="s">
        <v>139</v>
      </c>
      <c r="B29" s="217" t="s">
        <v>1005</v>
      </c>
      <c r="C29" s="217" t="s">
        <v>1038</v>
      </c>
      <c r="D29" s="215">
        <v>4.1667000000000003E-2</v>
      </c>
      <c r="E29" s="225" t="s">
        <v>281</v>
      </c>
      <c r="F29" s="231" t="s">
        <v>281</v>
      </c>
      <c r="G29" s="231">
        <v>4</v>
      </c>
      <c r="H29" s="231">
        <v>1</v>
      </c>
      <c r="I29" s="227">
        <v>4</v>
      </c>
      <c r="J29" s="219"/>
      <c r="K29" s="237">
        <f>ROUND(IF(I29=G29,G$4,IF(I29&lt;G29,E$4,IF(I29&gt;G29,G$4))),3)</f>
        <v>1</v>
      </c>
      <c r="L29" s="237"/>
      <c r="M29" s="237">
        <f t="shared" si="2"/>
        <v>4.1667000000000003E-2</v>
      </c>
    </row>
    <row r="30" spans="1:13" ht="22.5" customHeight="1" x14ac:dyDescent="0.2">
      <c r="A30" s="217" t="s">
        <v>139</v>
      </c>
      <c r="B30" s="217" t="s">
        <v>1006</v>
      </c>
      <c r="C30" s="217" t="s">
        <v>1039</v>
      </c>
      <c r="D30" s="215">
        <v>0.16666700000000001</v>
      </c>
      <c r="E30" s="225">
        <v>36</v>
      </c>
      <c r="F30" s="231" t="s">
        <v>281</v>
      </c>
      <c r="G30" s="231">
        <v>32</v>
      </c>
      <c r="H30" s="231">
        <v>9</v>
      </c>
      <c r="I30" s="227">
        <v>22</v>
      </c>
      <c r="J30" s="219"/>
      <c r="K30" s="237">
        <f>ROUND(IF(I30=G30,G$4,IF(I30&lt;G30,E$4,IF(I30&gt;G30,G$4))),3)</f>
        <v>0</v>
      </c>
      <c r="L30" s="237"/>
      <c r="M30" s="237">
        <f t="shared" si="2"/>
        <v>0</v>
      </c>
    </row>
    <row r="31" spans="1:13" ht="22.5" customHeight="1" x14ac:dyDescent="0.2">
      <c r="A31" s="217" t="s">
        <v>139</v>
      </c>
      <c r="B31" s="217" t="s">
        <v>1007</v>
      </c>
      <c r="C31" s="217" t="s">
        <v>1008</v>
      </c>
      <c r="D31" s="215">
        <v>5.5556000000000001E-2</v>
      </c>
      <c r="E31" s="225" t="s">
        <v>281</v>
      </c>
      <c r="F31" s="231" t="s">
        <v>281</v>
      </c>
      <c r="G31" s="231">
        <v>2.5</v>
      </c>
      <c r="H31" s="231">
        <v>8.4</v>
      </c>
      <c r="I31" s="227">
        <v>2.5</v>
      </c>
      <c r="J31" s="219"/>
      <c r="K31" s="237">
        <f>ROUND(IF(I31=G31,G$4,IF(I31&gt;G31,E$4,IF(I31&lt;G31,G$4))),3)</f>
        <v>1</v>
      </c>
      <c r="L31" s="237"/>
      <c r="M31" s="237">
        <f t="shared" si="2"/>
        <v>5.5556000000000001E-2</v>
      </c>
    </row>
    <row r="32" spans="1:13" ht="22.5" customHeight="1" x14ac:dyDescent="0.2">
      <c r="A32" s="217" t="s">
        <v>139</v>
      </c>
      <c r="B32" s="217" t="s">
        <v>1007</v>
      </c>
      <c r="C32" s="217" t="s">
        <v>1049</v>
      </c>
      <c r="D32" s="215">
        <v>5.5556000000000001E-2</v>
      </c>
      <c r="E32" s="225" t="s">
        <v>281</v>
      </c>
      <c r="F32" s="231" t="s">
        <v>281</v>
      </c>
      <c r="G32" s="231">
        <v>25.52</v>
      </c>
      <c r="H32" s="231">
        <v>10.99</v>
      </c>
      <c r="I32" s="227">
        <v>25.58</v>
      </c>
      <c r="J32" s="219"/>
      <c r="K32" s="237">
        <f>ROUND(IF(I32=G32,G$4,IF(I32&lt;G32,G$4,IF(I32&gt;G32,E$4))),3)</f>
        <v>0</v>
      </c>
      <c r="L32" s="237"/>
      <c r="M32" s="237">
        <f t="shared" si="2"/>
        <v>0</v>
      </c>
    </row>
    <row r="33" spans="1:13" ht="22.5" customHeight="1" x14ac:dyDescent="0.2">
      <c r="A33" s="217" t="s">
        <v>139</v>
      </c>
      <c r="B33" s="217" t="s">
        <v>1007</v>
      </c>
      <c r="C33" s="217" t="s">
        <v>1050</v>
      </c>
      <c r="D33" s="215">
        <v>5.5556000000000001E-2</v>
      </c>
      <c r="E33" s="225" t="s">
        <v>281</v>
      </c>
      <c r="F33" s="231" t="s">
        <v>281</v>
      </c>
      <c r="G33" s="231">
        <v>53.813000000000002</v>
      </c>
      <c r="H33" s="231">
        <v>1.44</v>
      </c>
      <c r="I33" s="227">
        <v>103</v>
      </c>
      <c r="J33" s="219"/>
      <c r="K33" s="237">
        <f>ROUND(IF(I33=G33,G$4,IF(I33&lt;G33,E$4,IF(I33&gt;G33,G$4))),3)</f>
        <v>1</v>
      </c>
      <c r="L33" s="237"/>
      <c r="M33" s="237">
        <f t="shared" si="2"/>
        <v>5.5556000000000001E-2</v>
      </c>
    </row>
    <row r="34" spans="1:13" ht="22.5" customHeight="1" x14ac:dyDescent="0.2">
      <c r="A34" s="217" t="s">
        <v>139</v>
      </c>
      <c r="B34" s="217" t="s">
        <v>1029</v>
      </c>
      <c r="C34" s="217" t="s">
        <v>1081</v>
      </c>
      <c r="D34" s="215">
        <v>4.1667000000000003E-2</v>
      </c>
      <c r="E34" s="225" t="s">
        <v>281</v>
      </c>
      <c r="F34" s="231" t="s">
        <v>281</v>
      </c>
      <c r="G34" s="231">
        <v>3.4</v>
      </c>
      <c r="H34" s="231">
        <v>1.33</v>
      </c>
      <c r="I34" s="227">
        <v>3.4</v>
      </c>
      <c r="J34" s="219"/>
      <c r="K34" s="237">
        <f>ROUND(IF(I34=G34,G$4,IF(I34&gt;G34,E$4,IF(I34&lt;G34,G$4))),3)</f>
        <v>1</v>
      </c>
      <c r="L34" s="237"/>
      <c r="M34" s="237">
        <f t="shared" si="2"/>
        <v>4.1667000000000003E-2</v>
      </c>
    </row>
    <row r="35" spans="1:13" ht="22.5" customHeight="1" x14ac:dyDescent="0.2">
      <c r="A35" s="217" t="s">
        <v>139</v>
      </c>
      <c r="B35" s="217" t="s">
        <v>1029</v>
      </c>
      <c r="C35" s="217" t="s">
        <v>1041</v>
      </c>
      <c r="D35" s="215">
        <v>4.1667000000000003E-2</v>
      </c>
      <c r="E35" s="225" t="s">
        <v>281</v>
      </c>
      <c r="F35" s="231" t="s">
        <v>281</v>
      </c>
      <c r="G35" s="231">
        <v>837</v>
      </c>
      <c r="H35" s="231" t="s">
        <v>1025</v>
      </c>
      <c r="I35" s="227">
        <v>837</v>
      </c>
      <c r="J35" s="219"/>
      <c r="K35" s="237">
        <f>ROUND(IF(I35=G35,G$4,IF(I35&lt;G35,E$4,IF(I35&gt;G35,G$4))),3)</f>
        <v>1</v>
      </c>
      <c r="L35" s="237"/>
      <c r="M35" s="237">
        <f t="shared" si="2"/>
        <v>4.1667000000000003E-2</v>
      </c>
    </row>
    <row r="36" spans="1:13" ht="22.5" customHeight="1" x14ac:dyDescent="0.2">
      <c r="A36" s="220"/>
      <c r="B36" s="220"/>
      <c r="C36" s="220"/>
      <c r="D36" s="221">
        <v>0.91667100000000024</v>
      </c>
      <c r="E36" s="228"/>
      <c r="F36" s="228"/>
      <c r="G36" s="228"/>
      <c r="H36" s="228"/>
      <c r="I36" s="229"/>
      <c r="J36" s="222"/>
      <c r="K36" s="224" t="str">
        <f>CONCATENATE(A33," Total Score")</f>
        <v>Transmission Total Score</v>
      </c>
      <c r="L36" s="223"/>
      <c r="M36" s="223">
        <f>SUM(M20:M35)</f>
        <v>0.69444800000000018</v>
      </c>
    </row>
    <row r="37" spans="1:13" ht="22.5" customHeight="1" x14ac:dyDescent="0.2">
      <c r="A37" s="214" t="s">
        <v>985</v>
      </c>
      <c r="B37" s="214" t="s">
        <v>1009</v>
      </c>
      <c r="C37" s="214" t="s">
        <v>1051</v>
      </c>
      <c r="D37" s="215">
        <v>8.3333000000000004E-2</v>
      </c>
      <c r="E37" s="235" t="s">
        <v>281</v>
      </c>
      <c r="F37" s="235" t="s">
        <v>281</v>
      </c>
      <c r="G37" s="235">
        <v>2</v>
      </c>
      <c r="H37" s="235">
        <v>0.74</v>
      </c>
      <c r="I37" s="235">
        <v>2</v>
      </c>
      <c r="J37" s="216"/>
      <c r="K37" s="237">
        <f>ROUND(IF(I37=G37,G$4,IF(I37&gt;G37,E$4,IF(I37&lt;G37,G$4))),3)</f>
        <v>1</v>
      </c>
      <c r="L37" s="237"/>
      <c r="M37" s="237">
        <f>K37*D37</f>
        <v>8.3333000000000004E-2</v>
      </c>
    </row>
    <row r="38" spans="1:13" ht="22.5" customHeight="1" x14ac:dyDescent="0.2">
      <c r="A38" s="217" t="s">
        <v>985</v>
      </c>
      <c r="B38" s="217" t="s">
        <v>1009</v>
      </c>
      <c r="C38" s="217" t="s">
        <v>1052</v>
      </c>
      <c r="D38" s="215">
        <v>8.3333000000000004E-2</v>
      </c>
      <c r="E38" s="235" t="s">
        <v>281</v>
      </c>
      <c r="F38" s="235" t="s">
        <v>281</v>
      </c>
      <c r="G38" s="235">
        <v>75</v>
      </c>
      <c r="H38" s="235">
        <v>75</v>
      </c>
      <c r="I38" s="235">
        <v>75</v>
      </c>
      <c r="J38" s="218"/>
      <c r="K38" s="237">
        <f>ROUND(IF(I38=G38,G$4,IF(I38&lt;G38,E$4,IF(I38&gt;G38,G$4))),3)</f>
        <v>1</v>
      </c>
      <c r="L38" s="237"/>
      <c r="M38" s="237">
        <f t="shared" ref="M38:M49" si="3">K38*D38</f>
        <v>8.3333000000000004E-2</v>
      </c>
    </row>
    <row r="39" spans="1:13" ht="22.5" customHeight="1" x14ac:dyDescent="0.2">
      <c r="A39" s="217" t="s">
        <v>985</v>
      </c>
      <c r="B39" s="217" t="s">
        <v>1004</v>
      </c>
      <c r="C39" s="217" t="s">
        <v>1053</v>
      </c>
      <c r="D39" s="215">
        <v>4.1667000000000003E-2</v>
      </c>
      <c r="E39" s="235">
        <v>0.28199999999999997</v>
      </c>
      <c r="F39" s="235" t="s">
        <v>281</v>
      </c>
      <c r="G39" s="235">
        <v>0.254</v>
      </c>
      <c r="H39" s="235">
        <v>0.126</v>
      </c>
      <c r="I39" s="235">
        <v>0.126</v>
      </c>
      <c r="J39" s="218"/>
      <c r="K39" s="237">
        <f>ROUND(IF(I39&gt;E39,E$4,IF(I39=E39,E$4,IF(I39=G39,G$4,IF(I39&gt;G39,(I39-E39)/(G39-E39)*(G$4-E$4)+E$4,IF(I39&lt;G39,G$4))))),3)</f>
        <v>1</v>
      </c>
      <c r="L39" s="237"/>
      <c r="M39" s="237">
        <f t="shared" si="3"/>
        <v>4.1667000000000003E-2</v>
      </c>
    </row>
    <row r="40" spans="1:13" ht="22.5" customHeight="1" x14ac:dyDescent="0.2">
      <c r="A40" s="217" t="s">
        <v>985</v>
      </c>
      <c r="B40" s="217" t="s">
        <v>1004</v>
      </c>
      <c r="C40" s="217" t="s">
        <v>1054</v>
      </c>
      <c r="D40" s="230">
        <v>4.1667000000000003E-2</v>
      </c>
      <c r="E40" s="234">
        <v>0.14899999999999999</v>
      </c>
      <c r="F40" s="234" t="s">
        <v>281</v>
      </c>
      <c r="G40" s="234">
        <v>0.13400000000000001</v>
      </c>
      <c r="H40" s="234">
        <v>4.2000000000000003E-2</v>
      </c>
      <c r="I40" s="234">
        <v>4.2000000000000003E-2</v>
      </c>
      <c r="J40" s="219"/>
      <c r="K40" s="237">
        <f>ROUND(IF(I40&gt;E40,E$4,IF(I40=E40,E$4,IF(I40=G40,G$4,IF(I40&gt;G40,(I40-E40)/(G40-E40)*(G$4-E$4)+E$4,IF(I40&lt;G40,G$4))))),3)</f>
        <v>1</v>
      </c>
      <c r="L40" s="237"/>
      <c r="M40" s="237">
        <f t="shared" si="3"/>
        <v>4.1667000000000003E-2</v>
      </c>
    </row>
    <row r="41" spans="1:13" ht="22.5" customHeight="1" x14ac:dyDescent="0.2">
      <c r="A41" s="217" t="s">
        <v>985</v>
      </c>
      <c r="B41" s="217" t="s">
        <v>1004</v>
      </c>
      <c r="C41" s="217" t="s">
        <v>1035</v>
      </c>
      <c r="D41" s="230">
        <v>4.1667000000000003E-2</v>
      </c>
      <c r="E41" s="234" t="s">
        <v>281</v>
      </c>
      <c r="F41" s="234" t="s">
        <v>281</v>
      </c>
      <c r="G41" s="234">
        <v>1</v>
      </c>
      <c r="H41" s="234">
        <v>0.27</v>
      </c>
      <c r="I41" s="234">
        <v>0.27</v>
      </c>
      <c r="J41" s="219"/>
      <c r="K41" s="237">
        <f>ROUND(IF(I41&gt;E41,E$4,IF(I41=E41,E$4,IF(I41=G41,G$4,IF(I41&gt;G41,(I41-E41)/(G41-E41)*(G$4-E$4)+E$4,IF(I41&lt;G41,G$4))))),3)</f>
        <v>1</v>
      </c>
      <c r="L41" s="237"/>
      <c r="M41" s="237">
        <f t="shared" si="3"/>
        <v>4.1667000000000003E-2</v>
      </c>
    </row>
    <row r="42" spans="1:13" ht="22.5" customHeight="1" x14ac:dyDescent="0.2">
      <c r="A42" s="217" t="s">
        <v>985</v>
      </c>
      <c r="B42" s="217" t="s">
        <v>1004</v>
      </c>
      <c r="C42" s="217" t="s">
        <v>1036</v>
      </c>
      <c r="D42" s="230">
        <v>4.1667000000000003E-2</v>
      </c>
      <c r="E42" s="234" t="s">
        <v>281</v>
      </c>
      <c r="F42" s="234" t="s">
        <v>281</v>
      </c>
      <c r="G42" s="234" t="s">
        <v>1028</v>
      </c>
      <c r="H42" s="234" t="s">
        <v>1028</v>
      </c>
      <c r="I42" s="234" t="s">
        <v>1028</v>
      </c>
      <c r="J42" s="219"/>
      <c r="K42" s="237">
        <f>ROUND(IF(I42=G42,G$4,0),3)</f>
        <v>1</v>
      </c>
      <c r="L42" s="237"/>
      <c r="M42" s="237">
        <f t="shared" si="3"/>
        <v>4.1667000000000003E-2</v>
      </c>
    </row>
    <row r="43" spans="1:13" ht="22.5" customHeight="1" x14ac:dyDescent="0.2">
      <c r="A43" s="217" t="s">
        <v>985</v>
      </c>
      <c r="B43" s="217" t="s">
        <v>1005</v>
      </c>
      <c r="C43" s="217" t="s">
        <v>1055</v>
      </c>
      <c r="D43" s="230">
        <v>8.3333000000000004E-2</v>
      </c>
      <c r="E43" s="234" t="s">
        <v>281</v>
      </c>
      <c r="F43" s="234" t="s">
        <v>281</v>
      </c>
      <c r="G43" s="234">
        <v>0</v>
      </c>
      <c r="H43" s="234">
        <v>0</v>
      </c>
      <c r="I43" s="234">
        <v>0</v>
      </c>
      <c r="J43" s="219"/>
      <c r="K43" s="237">
        <f>ROUND(IF(I43=G43,G$4,IF(I43&lt;G43,E$4,IF(I43&gt;G43,G$4))),3)</f>
        <v>1</v>
      </c>
      <c r="L43" s="237"/>
      <c r="M43" s="237">
        <f t="shared" si="3"/>
        <v>8.3333000000000004E-2</v>
      </c>
    </row>
    <row r="44" spans="1:13" ht="22.5" customHeight="1" x14ac:dyDescent="0.2">
      <c r="A44" s="217" t="s">
        <v>985</v>
      </c>
      <c r="B44" s="217" t="s">
        <v>1005</v>
      </c>
      <c r="C44" s="217" t="s">
        <v>1056</v>
      </c>
      <c r="D44" s="230">
        <v>8.3333000000000004E-2</v>
      </c>
      <c r="E44" s="234" t="s">
        <v>281</v>
      </c>
      <c r="F44" s="234" t="s">
        <v>281</v>
      </c>
      <c r="G44" s="234">
        <v>2908</v>
      </c>
      <c r="H44" s="234">
        <v>984</v>
      </c>
      <c r="I44" s="234">
        <v>2908</v>
      </c>
      <c r="J44" s="219"/>
      <c r="K44" s="237">
        <f>ROUND(IF(I44=G44,G$4,IF(I44&lt;G44,E$4,IF(I44&gt;G44,G$4))),3)</f>
        <v>1</v>
      </c>
      <c r="L44" s="237"/>
      <c r="M44" s="237">
        <f t="shared" si="3"/>
        <v>8.3333000000000004E-2</v>
      </c>
    </row>
    <row r="45" spans="1:13" ht="22.5" customHeight="1" x14ac:dyDescent="0.2">
      <c r="A45" s="217" t="s">
        <v>985</v>
      </c>
      <c r="B45" s="217" t="s">
        <v>1006</v>
      </c>
      <c r="C45" s="217" t="s">
        <v>1057</v>
      </c>
      <c r="D45" s="230">
        <v>8.3333000000000004E-2</v>
      </c>
      <c r="E45" s="234">
        <v>250</v>
      </c>
      <c r="F45" s="234" t="s">
        <v>281</v>
      </c>
      <c r="G45" s="234">
        <v>500</v>
      </c>
      <c r="H45" s="234">
        <v>97.9</v>
      </c>
      <c r="I45" s="234">
        <v>500</v>
      </c>
      <c r="J45" s="219"/>
      <c r="K45" s="237">
        <f>ROUND(IF(I45&lt;E45,E$4,IF(I45=E45,E$4,IF(I45=G45,G$4,IF(I45&lt;G45,(I45-E45)/(G45-E45)*(G$4-E$4)+E$4,IF(I45&gt;G45,G$4))))),3)</f>
        <v>1</v>
      </c>
      <c r="L45" s="237"/>
      <c r="M45" s="237">
        <f t="shared" si="3"/>
        <v>8.3333000000000004E-2</v>
      </c>
    </row>
    <row r="46" spans="1:13" ht="22.5" customHeight="1" x14ac:dyDescent="0.2">
      <c r="A46" s="217" t="s">
        <v>985</v>
      </c>
      <c r="B46" s="217" t="s">
        <v>1006</v>
      </c>
      <c r="C46" s="217" t="s">
        <v>1058</v>
      </c>
      <c r="D46" s="230">
        <v>8.3333000000000004E-2</v>
      </c>
      <c r="E46" s="234" t="s">
        <v>281</v>
      </c>
      <c r="F46" s="234" t="s">
        <v>281</v>
      </c>
      <c r="G46" s="234">
        <v>2261</v>
      </c>
      <c r="H46" s="234">
        <v>709</v>
      </c>
      <c r="I46" s="234">
        <v>2261</v>
      </c>
      <c r="J46" s="219"/>
      <c r="K46" s="237">
        <f>ROUND(IF(I46=G46,G$4,IF(I46&lt;G46,E$4,IF(I46&gt;G46,G$4))),3)</f>
        <v>1</v>
      </c>
      <c r="L46" s="237"/>
      <c r="M46" s="237">
        <f t="shared" si="3"/>
        <v>8.3333000000000004E-2</v>
      </c>
    </row>
    <row r="47" spans="1:13" ht="22.5" customHeight="1" x14ac:dyDescent="0.2">
      <c r="A47" s="217" t="s">
        <v>985</v>
      </c>
      <c r="B47" s="217" t="s">
        <v>1007</v>
      </c>
      <c r="C47" s="217" t="s">
        <v>1059</v>
      </c>
      <c r="D47" s="230">
        <v>0.16666700000000001</v>
      </c>
      <c r="E47" s="234" t="s">
        <v>281</v>
      </c>
      <c r="F47" s="234" t="s">
        <v>281</v>
      </c>
      <c r="G47" s="234">
        <v>96</v>
      </c>
      <c r="H47" s="234">
        <v>96.5</v>
      </c>
      <c r="I47" s="234">
        <v>96</v>
      </c>
      <c r="J47" s="219"/>
      <c r="K47" s="237">
        <f>ROUND(IF(I47=G47,G$4,IF(I47&gt;G47,G$4,IF(I47&lt;G47,E$4))),3)</f>
        <v>1</v>
      </c>
      <c r="L47" s="237"/>
      <c r="M47" s="237">
        <f t="shared" si="3"/>
        <v>0.16666700000000001</v>
      </c>
    </row>
    <row r="48" spans="1:13" ht="22.5" customHeight="1" x14ac:dyDescent="0.2">
      <c r="A48" s="217" t="s">
        <v>985</v>
      </c>
      <c r="B48" s="217" t="s">
        <v>1029</v>
      </c>
      <c r="C48" s="217" t="s">
        <v>1042</v>
      </c>
      <c r="D48" s="215">
        <v>8.3333000000000004E-2</v>
      </c>
      <c r="E48" s="235" t="s">
        <v>281</v>
      </c>
      <c r="F48" s="235" t="s">
        <v>281</v>
      </c>
      <c r="G48" s="235">
        <v>14.419</v>
      </c>
      <c r="H48" s="235">
        <v>5.5140000000000002</v>
      </c>
      <c r="I48" s="235">
        <v>14.987</v>
      </c>
      <c r="J48" s="218"/>
      <c r="K48" s="237">
        <f>ROUND(IF(I48=G48,G$4,IF(I48&gt;G48,E$4,IF(I48&lt;G48,G$4))),3)</f>
        <v>0</v>
      </c>
      <c r="L48" s="237"/>
      <c r="M48" s="237">
        <f t="shared" si="3"/>
        <v>0</v>
      </c>
    </row>
    <row r="49" spans="1:13" ht="22.5" customHeight="1" x14ac:dyDescent="0.2">
      <c r="A49" s="217" t="s">
        <v>985</v>
      </c>
      <c r="B49" s="217" t="s">
        <v>1029</v>
      </c>
      <c r="C49" s="217" t="s">
        <v>1060</v>
      </c>
      <c r="D49" s="215">
        <v>8.3333000000000004E-2</v>
      </c>
      <c r="E49" s="235" t="s">
        <v>281</v>
      </c>
      <c r="F49" s="235" t="s">
        <v>281</v>
      </c>
      <c r="G49" s="235">
        <v>25</v>
      </c>
      <c r="H49" s="235">
        <v>20.2</v>
      </c>
      <c r="I49" s="235">
        <v>25</v>
      </c>
      <c r="J49" s="218"/>
      <c r="K49" s="237">
        <f>ROUND(IF(I49=G49,G$4,IF(I49&lt;G49,E$4,IF(I49&gt;G49,G$4))),3)</f>
        <v>1</v>
      </c>
      <c r="L49" s="237"/>
      <c r="M49" s="237">
        <f t="shared" si="3"/>
        <v>8.3333000000000004E-2</v>
      </c>
    </row>
    <row r="50" spans="1:13" ht="22.5" customHeight="1" x14ac:dyDescent="0.2">
      <c r="A50" s="220"/>
      <c r="B50" s="220"/>
      <c r="C50" s="220"/>
      <c r="D50" s="221">
        <v>0.99999899999999997</v>
      </c>
      <c r="E50" s="228"/>
      <c r="F50" s="228"/>
      <c r="G50" s="228"/>
      <c r="H50" s="228"/>
      <c r="I50" s="229"/>
      <c r="J50" s="222"/>
      <c r="K50" s="224" t="str">
        <f>CONCATENATE(A48," Total Score")</f>
        <v>Chief Commercial Officer Total Score</v>
      </c>
      <c r="L50" s="223"/>
      <c r="M50" s="223">
        <f>SUM(M37:M49)</f>
        <v>0.91666599999999998</v>
      </c>
    </row>
    <row r="51" spans="1:13" ht="22.5" customHeight="1" x14ac:dyDescent="0.2">
      <c r="A51" s="214" t="s">
        <v>269</v>
      </c>
      <c r="B51" s="214" t="s">
        <v>1009</v>
      </c>
      <c r="C51" s="214" t="s">
        <v>1061</v>
      </c>
      <c r="D51" s="230">
        <v>0.1</v>
      </c>
      <c r="E51" s="231" t="s">
        <v>281</v>
      </c>
      <c r="F51" s="231" t="s">
        <v>281</v>
      </c>
      <c r="G51" s="231">
        <v>30</v>
      </c>
      <c r="H51" s="231">
        <v>35.5</v>
      </c>
      <c r="I51" s="227">
        <v>45.5</v>
      </c>
      <c r="J51" s="232"/>
      <c r="K51" s="237">
        <f>ROUND(IF(I51=G51,G$4,IF(I51&lt;G51,E$4,IF(I51&gt;G51,G$4))),3)</f>
        <v>1</v>
      </c>
      <c r="L51" s="237"/>
      <c r="M51" s="237">
        <f>K51*D51</f>
        <v>0.1</v>
      </c>
    </row>
    <row r="52" spans="1:13" ht="22.5" customHeight="1" x14ac:dyDescent="0.2">
      <c r="A52" s="217" t="s">
        <v>269</v>
      </c>
      <c r="B52" s="217" t="s">
        <v>1009</v>
      </c>
      <c r="C52" s="217" t="s">
        <v>1062</v>
      </c>
      <c r="D52" s="230">
        <v>0.1</v>
      </c>
      <c r="E52" s="231" t="s">
        <v>281</v>
      </c>
      <c r="F52" s="231" t="s">
        <v>281</v>
      </c>
      <c r="G52" s="231">
        <v>3</v>
      </c>
      <c r="H52" s="231">
        <v>1.7</v>
      </c>
      <c r="I52" s="227">
        <v>3</v>
      </c>
      <c r="J52" s="219"/>
      <c r="K52" s="237">
        <f>ROUND(IF(I52=G52,G$4,IF(I52&lt;G52,E$4,IF(I52&gt;G52,G$4))),3)</f>
        <v>1</v>
      </c>
      <c r="L52" s="237"/>
      <c r="M52" s="237">
        <f t="shared" ref="M52:M63" si="4">K52*D52</f>
        <v>0.1</v>
      </c>
    </row>
    <row r="53" spans="1:13" ht="22.5" customHeight="1" x14ac:dyDescent="0.2">
      <c r="A53" s="217" t="s">
        <v>269</v>
      </c>
      <c r="B53" s="217" t="s">
        <v>1004</v>
      </c>
      <c r="C53" s="217" t="s">
        <v>1053</v>
      </c>
      <c r="D53" s="230">
        <v>0.05</v>
      </c>
      <c r="E53" s="231">
        <v>0.28199999999999997</v>
      </c>
      <c r="F53" s="231" t="s">
        <v>281</v>
      </c>
      <c r="G53" s="231">
        <v>0.254</v>
      </c>
      <c r="H53" s="231">
        <v>0.126</v>
      </c>
      <c r="I53" s="227">
        <v>0.126</v>
      </c>
      <c r="J53" s="219"/>
      <c r="K53" s="237">
        <f>ROUND(IF(I53&gt;E53,E$4,IF(I53=E53,E$4,IF(I53=G53,G$4,IF(I53&gt;G53,(I53-E53)/(G53-E53)*(G$4-E$4)+E$4,IF(I53&lt;G53,G$4))))),3)</f>
        <v>1</v>
      </c>
      <c r="L53" s="237"/>
      <c r="M53" s="237">
        <f t="shared" si="4"/>
        <v>0.05</v>
      </c>
    </row>
    <row r="54" spans="1:13" ht="22.5" customHeight="1" x14ac:dyDescent="0.2">
      <c r="A54" s="217" t="s">
        <v>269</v>
      </c>
      <c r="B54" s="217" t="s">
        <v>1004</v>
      </c>
      <c r="C54" s="217" t="s">
        <v>1054</v>
      </c>
      <c r="D54" s="230">
        <v>0.05</v>
      </c>
      <c r="E54" s="231">
        <v>0.14899999999999999</v>
      </c>
      <c r="F54" s="231" t="s">
        <v>281</v>
      </c>
      <c r="G54" s="231">
        <v>0.13400000000000001</v>
      </c>
      <c r="H54" s="231">
        <v>4.2000000000000003E-2</v>
      </c>
      <c r="I54" s="227">
        <v>4.2000000000000003E-2</v>
      </c>
      <c r="J54" s="219"/>
      <c r="K54" s="237">
        <f>ROUND(IF(I54=G54,G$4,IF(I54&gt;G54,E$4,IF(I54&lt;G54,G$4))),3)</f>
        <v>1</v>
      </c>
      <c r="L54" s="237"/>
      <c r="M54" s="237">
        <f t="shared" si="4"/>
        <v>0.05</v>
      </c>
    </row>
    <row r="55" spans="1:13" ht="22.5" customHeight="1" x14ac:dyDescent="0.2">
      <c r="A55" s="217" t="s">
        <v>269</v>
      </c>
      <c r="B55" s="217" t="s">
        <v>1004</v>
      </c>
      <c r="C55" s="217" t="s">
        <v>1035</v>
      </c>
      <c r="D55" s="230">
        <v>0.05</v>
      </c>
      <c r="E55" s="231" t="s">
        <v>281</v>
      </c>
      <c r="F55" s="231" t="s">
        <v>281</v>
      </c>
      <c r="G55" s="231">
        <v>1</v>
      </c>
      <c r="H55" s="231">
        <v>0.24</v>
      </c>
      <c r="I55" s="227">
        <v>0.24</v>
      </c>
      <c r="J55" s="219"/>
      <c r="K55" s="237">
        <f>ROUND(IF(I55&gt;E55,E$4,IF(I55=E55,E$4,IF(I55=G55,G$4,IF(I55&gt;G55,(I55-E55)/(G55-E55)*(G$4-E$4)+E$4,IF(I55&lt;G55,G$4))))),3)</f>
        <v>1</v>
      </c>
      <c r="L55" s="237"/>
      <c r="M55" s="237">
        <f t="shared" si="4"/>
        <v>0.05</v>
      </c>
    </row>
    <row r="56" spans="1:13" ht="22.5" customHeight="1" x14ac:dyDescent="0.2">
      <c r="A56" s="217" t="s">
        <v>269</v>
      </c>
      <c r="B56" s="217" t="s">
        <v>1004</v>
      </c>
      <c r="C56" s="217" t="s">
        <v>1036</v>
      </c>
      <c r="D56" s="230">
        <v>0.05</v>
      </c>
      <c r="E56" s="231" t="s">
        <v>281</v>
      </c>
      <c r="F56" s="231" t="s">
        <v>281</v>
      </c>
      <c r="G56" s="231" t="s">
        <v>1028</v>
      </c>
      <c r="H56" s="231" t="s">
        <v>1028</v>
      </c>
      <c r="I56" s="227" t="s">
        <v>1028</v>
      </c>
      <c r="J56" s="219"/>
      <c r="K56" s="237">
        <f>ROUND(IF(I56=G56,G$4,0),3)</f>
        <v>1</v>
      </c>
      <c r="L56" s="237"/>
      <c r="M56" s="237">
        <f t="shared" si="4"/>
        <v>0.05</v>
      </c>
    </row>
    <row r="57" spans="1:13" ht="22.5" customHeight="1" x14ac:dyDescent="0.2">
      <c r="A57" s="217" t="s">
        <v>269</v>
      </c>
      <c r="B57" s="217" t="s">
        <v>1005</v>
      </c>
      <c r="C57" s="217" t="s">
        <v>1063</v>
      </c>
      <c r="D57" s="230">
        <v>0.1</v>
      </c>
      <c r="E57" s="231" t="s">
        <v>281</v>
      </c>
      <c r="F57" s="231" t="s">
        <v>281</v>
      </c>
      <c r="G57" s="231">
        <v>9.375</v>
      </c>
      <c r="H57" s="231">
        <v>9.2469999999999999</v>
      </c>
      <c r="I57" s="227">
        <v>9.375</v>
      </c>
      <c r="J57" s="219"/>
      <c r="K57" s="237">
        <f>ROUND(IF(I57=G57,G$4,IF(I57&lt;G57,E$4,IF(I57&gt;G57,G$4))),3)</f>
        <v>1</v>
      </c>
      <c r="L57" s="237"/>
      <c r="M57" s="237">
        <f t="shared" si="4"/>
        <v>0.1</v>
      </c>
    </row>
    <row r="58" spans="1:13" ht="22.5" customHeight="1" x14ac:dyDescent="0.2">
      <c r="A58" s="217" t="s">
        <v>269</v>
      </c>
      <c r="B58" s="217" t="s">
        <v>1005</v>
      </c>
      <c r="C58" s="217" t="s">
        <v>1064</v>
      </c>
      <c r="D58" s="230">
        <v>0.1</v>
      </c>
      <c r="E58" s="231" t="s">
        <v>281</v>
      </c>
      <c r="F58" s="231" t="s">
        <v>281</v>
      </c>
      <c r="G58" s="231">
        <v>2</v>
      </c>
      <c r="H58" s="231">
        <v>0</v>
      </c>
      <c r="I58" s="227">
        <v>2</v>
      </c>
      <c r="J58" s="219"/>
      <c r="K58" s="237">
        <f>ROUND(IF(I58=G58,G$4,IF(I58&lt;G58,E$4,IF(I58&gt;G58,G$4))),3)</f>
        <v>1</v>
      </c>
      <c r="L58" s="237"/>
      <c r="M58" s="237">
        <f t="shared" si="4"/>
        <v>0.1</v>
      </c>
    </row>
    <row r="59" spans="1:13" ht="22.5" customHeight="1" x14ac:dyDescent="0.2">
      <c r="A59" s="217" t="s">
        <v>269</v>
      </c>
      <c r="B59" s="217" t="s">
        <v>1007</v>
      </c>
      <c r="C59" s="217" t="s">
        <v>1065</v>
      </c>
      <c r="D59" s="230">
        <v>0.1</v>
      </c>
      <c r="E59" s="231" t="s">
        <v>281</v>
      </c>
      <c r="F59" s="231" t="s">
        <v>281</v>
      </c>
      <c r="G59" s="231" t="s">
        <v>1066</v>
      </c>
      <c r="H59" s="231">
        <v>79.099999999999994</v>
      </c>
      <c r="I59" s="227">
        <v>80</v>
      </c>
      <c r="J59" s="219"/>
      <c r="K59" s="237">
        <f>ROUND(IF(I59=G59,G$4,IF(I59&lt;G59,E$4,IF(I59&gt;G59,G$4))),3)</f>
        <v>0</v>
      </c>
      <c r="L59" s="237"/>
      <c r="M59" s="237">
        <f t="shared" si="4"/>
        <v>0</v>
      </c>
    </row>
    <row r="60" spans="1:13" ht="22.5" customHeight="1" x14ac:dyDescent="0.2">
      <c r="A60" s="217" t="s">
        <v>269</v>
      </c>
      <c r="B60" s="217" t="s">
        <v>1007</v>
      </c>
      <c r="C60" s="217" t="s">
        <v>1067</v>
      </c>
      <c r="D60" s="230">
        <v>0.1</v>
      </c>
      <c r="E60" s="231" t="s">
        <v>281</v>
      </c>
      <c r="F60" s="231" t="s">
        <v>281</v>
      </c>
      <c r="G60" s="231" t="s">
        <v>1112</v>
      </c>
      <c r="H60" s="231">
        <v>849.2</v>
      </c>
      <c r="I60" s="227">
        <v>869</v>
      </c>
      <c r="J60" s="219"/>
      <c r="K60" s="237">
        <f>ROUND(IF(I60=G60,G$4,IF(I60&lt;G60,G$4,IF(I60&gt;G60,E$4))),3)</f>
        <v>1</v>
      </c>
      <c r="L60" s="237"/>
      <c r="M60" s="237">
        <f t="shared" si="4"/>
        <v>0.1</v>
      </c>
    </row>
    <row r="61" spans="1:13" ht="22.5" customHeight="1" x14ac:dyDescent="0.2">
      <c r="A61" s="217" t="s">
        <v>269</v>
      </c>
      <c r="B61" s="217" t="s">
        <v>1029</v>
      </c>
      <c r="C61" s="217" t="s">
        <v>1114</v>
      </c>
      <c r="D61" s="230">
        <v>6.6667000000000004E-2</v>
      </c>
      <c r="E61" s="231" t="s">
        <v>281</v>
      </c>
      <c r="F61" s="231" t="s">
        <v>281</v>
      </c>
      <c r="G61" s="231">
        <v>5.9</v>
      </c>
      <c r="H61" s="231" t="s">
        <v>1025</v>
      </c>
      <c r="I61" s="227">
        <v>5.85</v>
      </c>
      <c r="J61" s="219"/>
      <c r="K61" s="237">
        <f>ROUND(IF(I61=G61,G$4,IF(I61&lt;G61,E$4,IF(I61&gt;G61,G$4))),3)</f>
        <v>0</v>
      </c>
      <c r="L61" s="237"/>
      <c r="M61" s="237">
        <f t="shared" si="4"/>
        <v>0</v>
      </c>
    </row>
    <row r="62" spans="1:13" ht="22.5" customHeight="1" x14ac:dyDescent="0.2">
      <c r="A62" s="217" t="s">
        <v>269</v>
      </c>
      <c r="B62" s="217" t="s">
        <v>1029</v>
      </c>
      <c r="C62" s="217" t="s">
        <v>1068</v>
      </c>
      <c r="D62" s="230">
        <v>6.6667000000000004E-2</v>
      </c>
      <c r="E62" s="231" t="s">
        <v>281</v>
      </c>
      <c r="F62" s="231" t="s">
        <v>281</v>
      </c>
      <c r="G62" s="231">
        <v>2.5720000000000001</v>
      </c>
      <c r="H62" s="231">
        <v>1.044</v>
      </c>
      <c r="I62" s="227">
        <v>2.6259999999999999</v>
      </c>
      <c r="J62" s="219"/>
      <c r="K62" s="237">
        <f>ROUND(IF(I62=G62,G$4,IF(I62&lt;G62,G$4,IF(I62&gt;G62,E$4))),3)</f>
        <v>0</v>
      </c>
      <c r="L62" s="237"/>
      <c r="M62" s="237">
        <f t="shared" si="4"/>
        <v>0</v>
      </c>
    </row>
    <row r="63" spans="1:13" ht="22.5" customHeight="1" x14ac:dyDescent="0.2">
      <c r="A63" s="217" t="s">
        <v>269</v>
      </c>
      <c r="B63" s="217" t="s">
        <v>1029</v>
      </c>
      <c r="C63" s="217" t="s">
        <v>1069</v>
      </c>
      <c r="D63" s="230">
        <v>6.6667000000000004E-2</v>
      </c>
      <c r="E63" s="231" t="s">
        <v>281</v>
      </c>
      <c r="F63" s="231" t="s">
        <v>281</v>
      </c>
      <c r="G63" s="231">
        <v>13.3</v>
      </c>
      <c r="H63" s="231">
        <v>12.9</v>
      </c>
      <c r="I63" s="227">
        <v>13.3</v>
      </c>
      <c r="J63" s="219"/>
      <c r="K63" s="237">
        <f>ROUND(IF(I63=G63,G$4,IF(I63&lt;G63,E$4,IF(I63&gt;G63,G$4))),3)</f>
        <v>1</v>
      </c>
      <c r="L63" s="237"/>
      <c r="M63" s="237">
        <f t="shared" si="4"/>
        <v>6.6667000000000004E-2</v>
      </c>
    </row>
    <row r="64" spans="1:13" ht="22.5" customHeight="1" x14ac:dyDescent="0.2">
      <c r="A64" s="220"/>
      <c r="B64" s="220"/>
      <c r="C64" s="220"/>
      <c r="D64" s="221">
        <v>1.0000009999999999</v>
      </c>
      <c r="E64" s="228"/>
      <c r="F64" s="228"/>
      <c r="G64" s="228"/>
      <c r="H64" s="228"/>
      <c r="I64" s="229"/>
      <c r="J64" s="222"/>
      <c r="K64" s="224" t="str">
        <f>CONCATENATE(A62," Total Score")</f>
        <v>Chief Financial Officer Total Score</v>
      </c>
      <c r="L64" s="223"/>
      <c r="M64" s="223">
        <f>SUM(M51:M63)</f>
        <v>0.76666699999999999</v>
      </c>
    </row>
    <row r="65" spans="1:13" ht="22.5" customHeight="1" x14ac:dyDescent="0.2">
      <c r="A65" s="214" t="s">
        <v>1070</v>
      </c>
      <c r="B65" s="214" t="s">
        <v>1009</v>
      </c>
      <c r="C65" s="214" t="s">
        <v>1071</v>
      </c>
      <c r="D65" s="230">
        <v>0.2</v>
      </c>
      <c r="E65" s="231" t="s">
        <v>281</v>
      </c>
      <c r="F65" s="231" t="s">
        <v>281</v>
      </c>
      <c r="G65" s="231" t="s">
        <v>1028</v>
      </c>
      <c r="H65" s="231" t="s">
        <v>1028</v>
      </c>
      <c r="I65" s="227" t="s">
        <v>1028</v>
      </c>
      <c r="J65" s="232"/>
      <c r="K65" s="237">
        <f>ROUND(IF(I65=G65,G$4,0),3)</f>
        <v>1</v>
      </c>
      <c r="L65" s="237"/>
      <c r="M65" s="237">
        <f>K65*D65</f>
        <v>0.2</v>
      </c>
    </row>
    <row r="66" spans="1:13" ht="22.5" customHeight="1" x14ac:dyDescent="0.2">
      <c r="A66" s="217" t="s">
        <v>1070</v>
      </c>
      <c r="B66" s="217" t="s">
        <v>1004</v>
      </c>
      <c r="C66" s="217" t="s">
        <v>1035</v>
      </c>
      <c r="D66" s="230">
        <v>6.6667000000000004E-2</v>
      </c>
      <c r="E66" s="231" t="s">
        <v>281</v>
      </c>
      <c r="F66" s="231" t="s">
        <v>281</v>
      </c>
      <c r="G66" s="231">
        <v>1</v>
      </c>
      <c r="H66" s="231">
        <v>0.08</v>
      </c>
      <c r="I66" s="227">
        <v>0.08</v>
      </c>
      <c r="J66" s="219"/>
      <c r="K66" s="237">
        <f>ROUND(IF(I66=G66,G$4,IF(I66&lt;G66,E$4,IF(I66&gt;G66,G$4))),3)</f>
        <v>0</v>
      </c>
      <c r="L66" s="237"/>
      <c r="M66" s="237">
        <f t="shared" ref="M66:M72" si="5">K66*D66</f>
        <v>0</v>
      </c>
    </row>
    <row r="67" spans="1:13" ht="22.5" customHeight="1" x14ac:dyDescent="0.2">
      <c r="A67" s="217" t="s">
        <v>1070</v>
      </c>
      <c r="B67" s="217" t="s">
        <v>1004</v>
      </c>
      <c r="C67" s="217" t="s">
        <v>1036</v>
      </c>
      <c r="D67" s="230">
        <v>6.6667000000000004E-2</v>
      </c>
      <c r="E67" s="231" t="s">
        <v>281</v>
      </c>
      <c r="F67" s="231" t="s">
        <v>281</v>
      </c>
      <c r="G67" s="231" t="s">
        <v>1028</v>
      </c>
      <c r="H67" s="231" t="s">
        <v>1028</v>
      </c>
      <c r="I67" s="227" t="s">
        <v>1028</v>
      </c>
      <c r="J67" s="219"/>
      <c r="K67" s="237">
        <f t="shared" ref="K67:K71" si="6">ROUND(IF(I67=G67,G$4,0),3)</f>
        <v>1</v>
      </c>
      <c r="L67" s="237"/>
      <c r="M67" s="237">
        <f t="shared" si="5"/>
        <v>6.6667000000000004E-2</v>
      </c>
    </row>
    <row r="68" spans="1:13" ht="22.5" customHeight="1" x14ac:dyDescent="0.2">
      <c r="A68" s="217" t="s">
        <v>1070</v>
      </c>
      <c r="B68" s="217" t="s">
        <v>1004</v>
      </c>
      <c r="C68" s="217" t="s">
        <v>1027</v>
      </c>
      <c r="D68" s="230">
        <v>6.6667000000000004E-2</v>
      </c>
      <c r="E68" s="231" t="s">
        <v>281</v>
      </c>
      <c r="F68" s="231" t="s">
        <v>281</v>
      </c>
      <c r="G68" s="231" t="s">
        <v>1028</v>
      </c>
      <c r="H68" s="231" t="s">
        <v>1028</v>
      </c>
      <c r="I68" s="227" t="s">
        <v>1028</v>
      </c>
      <c r="J68" s="219"/>
      <c r="K68" s="237">
        <f t="shared" si="6"/>
        <v>1</v>
      </c>
      <c r="L68" s="237"/>
      <c r="M68" s="237">
        <f t="shared" si="5"/>
        <v>6.6667000000000004E-2</v>
      </c>
    </row>
    <row r="69" spans="1:13" ht="22.5" customHeight="1" x14ac:dyDescent="0.2">
      <c r="A69" s="217" t="s">
        <v>1070</v>
      </c>
      <c r="B69" s="217" t="s">
        <v>1005</v>
      </c>
      <c r="C69" s="217" t="s">
        <v>1072</v>
      </c>
      <c r="D69" s="230">
        <v>0.2</v>
      </c>
      <c r="E69" s="231" t="s">
        <v>281</v>
      </c>
      <c r="F69" s="231" t="s">
        <v>281</v>
      </c>
      <c r="G69" s="231" t="s">
        <v>1028</v>
      </c>
      <c r="H69" s="231" t="s">
        <v>1028</v>
      </c>
      <c r="I69" s="227" t="s">
        <v>1028</v>
      </c>
      <c r="J69" s="219"/>
      <c r="K69" s="237">
        <f t="shared" si="6"/>
        <v>1</v>
      </c>
      <c r="L69" s="237"/>
      <c r="M69" s="237">
        <f t="shared" si="5"/>
        <v>0.2</v>
      </c>
    </row>
    <row r="70" spans="1:13" ht="22.5" customHeight="1" x14ac:dyDescent="0.2">
      <c r="A70" s="217" t="s">
        <v>1070</v>
      </c>
      <c r="B70" s="217" t="s">
        <v>1007</v>
      </c>
      <c r="C70" s="217" t="s">
        <v>1073</v>
      </c>
      <c r="D70" s="230">
        <v>0.1</v>
      </c>
      <c r="E70" s="231" t="s">
        <v>281</v>
      </c>
      <c r="F70" s="231" t="s">
        <v>281</v>
      </c>
      <c r="G70" s="231" t="s">
        <v>1028</v>
      </c>
      <c r="H70" s="231" t="s">
        <v>1028</v>
      </c>
      <c r="I70" s="227" t="s">
        <v>1028</v>
      </c>
      <c r="J70" s="219"/>
      <c r="K70" s="237">
        <f t="shared" si="6"/>
        <v>1</v>
      </c>
      <c r="L70" s="237"/>
      <c r="M70" s="237">
        <f t="shared" si="5"/>
        <v>0.1</v>
      </c>
    </row>
    <row r="71" spans="1:13" ht="22.5" customHeight="1" x14ac:dyDescent="0.2">
      <c r="A71" s="217" t="s">
        <v>1070</v>
      </c>
      <c r="B71" s="217" t="s">
        <v>1007</v>
      </c>
      <c r="C71" s="217" t="s">
        <v>1074</v>
      </c>
      <c r="D71" s="230">
        <v>0.1</v>
      </c>
      <c r="E71" s="231" t="s">
        <v>281</v>
      </c>
      <c r="F71" s="231" t="s">
        <v>281</v>
      </c>
      <c r="G71" s="231" t="s">
        <v>1028</v>
      </c>
      <c r="H71" s="231" t="s">
        <v>1028</v>
      </c>
      <c r="I71" s="227" t="s">
        <v>1028</v>
      </c>
      <c r="J71" s="219"/>
      <c r="K71" s="237">
        <f t="shared" si="6"/>
        <v>1</v>
      </c>
      <c r="L71" s="237"/>
      <c r="M71" s="237">
        <f t="shared" si="5"/>
        <v>0.1</v>
      </c>
    </row>
    <row r="72" spans="1:13" ht="22.5" customHeight="1" x14ac:dyDescent="0.2">
      <c r="A72" s="217" t="s">
        <v>1070</v>
      </c>
      <c r="B72" s="217" t="s">
        <v>1029</v>
      </c>
      <c r="C72" s="217" t="s">
        <v>1042</v>
      </c>
      <c r="D72" s="230">
        <v>0.2</v>
      </c>
      <c r="E72" s="231" t="s">
        <v>281</v>
      </c>
      <c r="F72" s="231" t="s">
        <v>281</v>
      </c>
      <c r="G72" s="231">
        <v>46</v>
      </c>
      <c r="H72" s="231">
        <v>15.519</v>
      </c>
      <c r="I72" s="227">
        <v>46.25</v>
      </c>
      <c r="J72" s="219"/>
      <c r="K72" s="237">
        <f>ROUND(IF(I72=G72,G$4,IF(I72&lt;G72,G$4,IF(I72&gt;G72,E$4))),3)</f>
        <v>0</v>
      </c>
      <c r="L72" s="237"/>
      <c r="M72" s="237">
        <f t="shared" si="5"/>
        <v>0</v>
      </c>
    </row>
    <row r="73" spans="1:13" ht="22.5" customHeight="1" x14ac:dyDescent="0.2">
      <c r="A73" s="220"/>
      <c r="B73" s="220"/>
      <c r="C73" s="220"/>
      <c r="D73" s="221">
        <v>1.0000009999999999</v>
      </c>
      <c r="E73" s="228"/>
      <c r="F73" s="228"/>
      <c r="G73" s="228"/>
      <c r="H73" s="228"/>
      <c r="I73" s="229"/>
      <c r="J73" s="222"/>
      <c r="K73" s="224" t="str">
        <f>CONCATENATE(A65," Total Score")</f>
        <v>Chief HR Officer Total Score</v>
      </c>
      <c r="L73" s="223"/>
      <c r="M73" s="223">
        <f>SUM(M65:M72)</f>
        <v>0.73333399999999993</v>
      </c>
    </row>
    <row r="74" spans="1:13" ht="22.5" customHeight="1" x14ac:dyDescent="0.2">
      <c r="A74" s="214" t="s">
        <v>1002</v>
      </c>
      <c r="B74" s="214" t="s">
        <v>1004</v>
      </c>
      <c r="C74" s="214" t="s">
        <v>1053</v>
      </c>
      <c r="D74" s="230">
        <v>0.05</v>
      </c>
      <c r="E74" s="234">
        <v>0.28199999999999997</v>
      </c>
      <c r="F74" s="234" t="s">
        <v>281</v>
      </c>
      <c r="G74" s="234">
        <v>0.254</v>
      </c>
      <c r="H74" s="234">
        <v>0.126</v>
      </c>
      <c r="I74" s="234">
        <v>0.126</v>
      </c>
      <c r="J74" s="232"/>
      <c r="K74" s="237">
        <f>ROUND(IF(I74&gt;E74,E$4,IF(I74=E74,E$4,IF(I74=G74,G$4,IF(I74&gt;G74,(I74-E74)/(G74-E74)*(G$4-E$4)+E$4,IF(I74&lt;G74,G$4))))),3)</f>
        <v>1</v>
      </c>
      <c r="L74" s="237"/>
      <c r="M74" s="237">
        <f>K74*D74</f>
        <v>0.05</v>
      </c>
    </row>
    <row r="75" spans="1:13" ht="22.5" customHeight="1" x14ac:dyDescent="0.2">
      <c r="A75" s="217" t="s">
        <v>1002</v>
      </c>
      <c r="B75" s="217" t="s">
        <v>1004</v>
      </c>
      <c r="C75" s="217" t="s">
        <v>1054</v>
      </c>
      <c r="D75" s="230">
        <v>0.05</v>
      </c>
      <c r="E75" s="234">
        <v>0.14899999999999999</v>
      </c>
      <c r="F75" s="234" t="s">
        <v>281</v>
      </c>
      <c r="G75" s="234">
        <v>0.13400000000000001</v>
      </c>
      <c r="H75" s="234">
        <v>4.2000000000000003E-2</v>
      </c>
      <c r="I75" s="234">
        <v>4.2000000000000003E-2</v>
      </c>
      <c r="J75" s="219"/>
      <c r="K75" s="237">
        <f>ROUND(IF(I75=G75,G$4,IF(I75&gt;G75,E$4,IF(I75&lt;G75,G$4))),3)</f>
        <v>1</v>
      </c>
      <c r="L75" s="237"/>
      <c r="M75" s="237">
        <f t="shared" ref="M75:M84" si="7">K75*D75</f>
        <v>0.05</v>
      </c>
    </row>
    <row r="76" spans="1:13" ht="22.5" customHeight="1" x14ac:dyDescent="0.2">
      <c r="A76" s="217" t="s">
        <v>1002</v>
      </c>
      <c r="B76" s="217" t="s">
        <v>1004</v>
      </c>
      <c r="C76" s="217" t="s">
        <v>1035</v>
      </c>
      <c r="D76" s="230">
        <v>0.05</v>
      </c>
      <c r="E76" s="234" t="s">
        <v>281</v>
      </c>
      <c r="F76" s="234" t="s">
        <v>281</v>
      </c>
      <c r="G76" s="234">
        <v>1</v>
      </c>
      <c r="H76" s="234">
        <v>0.28000000000000003</v>
      </c>
      <c r="I76" s="234">
        <v>0.28000000000000003</v>
      </c>
      <c r="J76" s="219"/>
      <c r="K76" s="237">
        <f>ROUND(IF(I76=G76,G$4,IF(I76&lt;G76,E$4,IF(I76&gt;G76,G$4))),3)</f>
        <v>0</v>
      </c>
      <c r="L76" s="237"/>
      <c r="M76" s="237">
        <f t="shared" si="7"/>
        <v>0</v>
      </c>
    </row>
    <row r="77" spans="1:13" ht="22.5" customHeight="1" x14ac:dyDescent="0.2">
      <c r="A77" s="217" t="s">
        <v>1002</v>
      </c>
      <c r="B77" s="217" t="s">
        <v>1004</v>
      </c>
      <c r="C77" s="217" t="s">
        <v>1036</v>
      </c>
      <c r="D77" s="230">
        <v>0.05</v>
      </c>
      <c r="E77" s="234" t="s">
        <v>281</v>
      </c>
      <c r="F77" s="234" t="s">
        <v>281</v>
      </c>
      <c r="G77" s="234" t="s">
        <v>1028</v>
      </c>
      <c r="H77" s="234" t="s">
        <v>1028</v>
      </c>
      <c r="I77" s="234" t="s">
        <v>1028</v>
      </c>
      <c r="J77" s="219"/>
      <c r="K77" s="237">
        <f t="shared" ref="K77" si="8">ROUND(IF(I77=G77,G$4,0),3)</f>
        <v>1</v>
      </c>
      <c r="L77" s="237"/>
      <c r="M77" s="237">
        <f t="shared" si="7"/>
        <v>0.05</v>
      </c>
    </row>
    <row r="78" spans="1:13" ht="22.5" customHeight="1" x14ac:dyDescent="0.2">
      <c r="A78" s="217" t="s">
        <v>1002</v>
      </c>
      <c r="B78" s="217" t="s">
        <v>1005</v>
      </c>
      <c r="C78" s="217" t="s">
        <v>1038</v>
      </c>
      <c r="D78" s="230">
        <v>0.2</v>
      </c>
      <c r="E78" s="234" t="s">
        <v>281</v>
      </c>
      <c r="F78" s="234" t="s">
        <v>281</v>
      </c>
      <c r="G78" s="234">
        <v>2</v>
      </c>
      <c r="H78" s="234">
        <v>0</v>
      </c>
      <c r="I78" s="234">
        <v>2</v>
      </c>
      <c r="J78" s="219"/>
      <c r="K78" s="237">
        <f>ROUND(IF(I78=G78,G$4,IF(I78&lt;G78,E$4,IF(I78&gt;G78,G$4))),3)</f>
        <v>1</v>
      </c>
      <c r="L78" s="237"/>
      <c r="M78" s="237">
        <f t="shared" si="7"/>
        <v>0.2</v>
      </c>
    </row>
    <row r="79" spans="1:13" ht="22.5" customHeight="1" x14ac:dyDescent="0.2">
      <c r="A79" s="217" t="s">
        <v>1002</v>
      </c>
      <c r="B79" s="217" t="s">
        <v>1006</v>
      </c>
      <c r="C79" s="217" t="s">
        <v>1039</v>
      </c>
      <c r="D79" s="230">
        <v>6.6667000000000004E-2</v>
      </c>
      <c r="E79" s="234">
        <v>19</v>
      </c>
      <c r="F79" s="234" t="s">
        <v>281</v>
      </c>
      <c r="G79" s="234">
        <v>17</v>
      </c>
      <c r="H79" s="234">
        <v>5</v>
      </c>
      <c r="I79" s="234">
        <v>12</v>
      </c>
      <c r="J79" s="219"/>
      <c r="K79" s="237">
        <f>ROUND(IF(I79=G79,G$4,0),3)</f>
        <v>0</v>
      </c>
      <c r="L79" s="237"/>
      <c r="M79" s="237">
        <f t="shared" si="7"/>
        <v>0</v>
      </c>
    </row>
    <row r="80" spans="1:13" ht="22.5" customHeight="1" x14ac:dyDescent="0.2">
      <c r="A80" s="217" t="s">
        <v>1002</v>
      </c>
      <c r="B80" s="217" t="s">
        <v>1006</v>
      </c>
      <c r="C80" s="217" t="s">
        <v>1075</v>
      </c>
      <c r="D80" s="230">
        <v>6.6667000000000004E-2</v>
      </c>
      <c r="E80" s="234" t="s">
        <v>281</v>
      </c>
      <c r="F80" s="234" t="s">
        <v>281</v>
      </c>
      <c r="G80" s="234" t="s">
        <v>1028</v>
      </c>
      <c r="H80" s="234" t="s">
        <v>1028</v>
      </c>
      <c r="I80" s="234" t="s">
        <v>1028</v>
      </c>
      <c r="J80" s="219"/>
      <c r="K80" s="237">
        <f>ROUND(IF(I80&gt;E80,E$4,IF(I80=E80,E$4,IF(I80=G80,G$4,IF(I80&gt;G80,(I80-E80)/(G80-E80)*(G$4-E$4)+E$4,IF(I80&lt;G80,G$4))))),3)</f>
        <v>1</v>
      </c>
      <c r="L80" s="237"/>
      <c r="M80" s="237">
        <f t="shared" si="7"/>
        <v>6.6667000000000004E-2</v>
      </c>
    </row>
    <row r="81" spans="1:13" ht="22.5" customHeight="1" x14ac:dyDescent="0.2">
      <c r="A81" s="217" t="s">
        <v>1002</v>
      </c>
      <c r="B81" s="217" t="s">
        <v>1006</v>
      </c>
      <c r="C81" s="217" t="s">
        <v>1076</v>
      </c>
      <c r="D81" s="230">
        <v>6.6667000000000004E-2</v>
      </c>
      <c r="E81" s="234" t="s">
        <v>1077</v>
      </c>
      <c r="F81" s="234" t="s">
        <v>1078</v>
      </c>
      <c r="G81" s="234" t="s">
        <v>1079</v>
      </c>
      <c r="H81" s="234" t="s">
        <v>1028</v>
      </c>
      <c r="I81" s="234" t="s">
        <v>1028</v>
      </c>
      <c r="J81" s="219"/>
      <c r="K81" s="237">
        <f t="shared" ref="K81:K83" si="9">ROUND(IF(I81=G81,G$4,0),3)</f>
        <v>0</v>
      </c>
      <c r="L81" s="237"/>
      <c r="M81" s="237">
        <f t="shared" si="7"/>
        <v>0</v>
      </c>
    </row>
    <row r="82" spans="1:13" ht="22.5" customHeight="1" x14ac:dyDescent="0.2">
      <c r="A82" s="217" t="s">
        <v>1002</v>
      </c>
      <c r="B82" s="217" t="s">
        <v>1007</v>
      </c>
      <c r="C82" s="217" t="s">
        <v>1080</v>
      </c>
      <c r="D82" s="230">
        <v>0.1</v>
      </c>
      <c r="E82" s="234" t="s">
        <v>281</v>
      </c>
      <c r="F82" s="234" t="s">
        <v>281</v>
      </c>
      <c r="G82" s="234" t="s">
        <v>1028</v>
      </c>
      <c r="H82" s="234" t="s">
        <v>1028</v>
      </c>
      <c r="I82" s="234" t="s">
        <v>1028</v>
      </c>
      <c r="J82" s="219"/>
      <c r="K82" s="237">
        <f t="shared" si="9"/>
        <v>1</v>
      </c>
      <c r="L82" s="237"/>
      <c r="M82" s="237">
        <f t="shared" si="7"/>
        <v>0.1</v>
      </c>
    </row>
    <row r="83" spans="1:13" ht="22.5" customHeight="1" x14ac:dyDescent="0.2">
      <c r="A83" s="217" t="s">
        <v>1002</v>
      </c>
      <c r="B83" s="217" t="s">
        <v>1007</v>
      </c>
      <c r="C83" s="217" t="s">
        <v>1050</v>
      </c>
      <c r="D83" s="230">
        <v>0.1</v>
      </c>
      <c r="E83" s="234" t="s">
        <v>281</v>
      </c>
      <c r="F83" s="234" t="s">
        <v>281</v>
      </c>
      <c r="G83" s="234">
        <v>54.768000000000001</v>
      </c>
      <c r="H83" s="234">
        <v>464.16199999999998</v>
      </c>
      <c r="I83" s="234">
        <v>2.2000000000000002</v>
      </c>
      <c r="J83" s="219"/>
      <c r="K83" s="237">
        <f t="shared" si="9"/>
        <v>0</v>
      </c>
      <c r="L83" s="237"/>
      <c r="M83" s="237">
        <f t="shared" si="7"/>
        <v>0</v>
      </c>
    </row>
    <row r="84" spans="1:13" ht="22.5" customHeight="1" x14ac:dyDescent="0.2">
      <c r="A84" s="217" t="s">
        <v>1002</v>
      </c>
      <c r="B84" s="217" t="s">
        <v>1029</v>
      </c>
      <c r="C84" s="217" t="s">
        <v>1042</v>
      </c>
      <c r="D84" s="230">
        <v>0.2</v>
      </c>
      <c r="E84" s="234" t="s">
        <v>281</v>
      </c>
      <c r="F84" s="234" t="s">
        <v>281</v>
      </c>
      <c r="G84" s="234">
        <v>108.10899999999999</v>
      </c>
      <c r="H84" s="234">
        <v>37.838000000000001</v>
      </c>
      <c r="I84" s="234">
        <v>108.059</v>
      </c>
      <c r="J84" s="219"/>
      <c r="K84" s="237">
        <f>ROUND(IF(I84=G84,G$4,IF(I84&lt;G84,G$4,IF(I84&gt;G84,E$4))),3)</f>
        <v>1</v>
      </c>
      <c r="L84" s="237"/>
      <c r="M84" s="237">
        <f t="shared" si="7"/>
        <v>0.2</v>
      </c>
    </row>
    <row r="85" spans="1:13" ht="22.5" customHeight="1" x14ac:dyDescent="0.2">
      <c r="A85" s="220"/>
      <c r="B85" s="220"/>
      <c r="C85" s="220"/>
      <c r="D85" s="221">
        <v>1.0000010000000001</v>
      </c>
      <c r="E85" s="228"/>
      <c r="F85" s="228"/>
      <c r="G85" s="228"/>
      <c r="H85" s="228"/>
      <c r="I85" s="229"/>
      <c r="J85" s="222"/>
      <c r="K85" s="224" t="str">
        <f>CONCATENATE(A74," Total Score")</f>
        <v>Projects &amp; Services Total Score</v>
      </c>
      <c r="L85" s="223"/>
      <c r="M85" s="223">
        <f>SUM(M74:M84)</f>
        <v>0.71666699999999994</v>
      </c>
    </row>
    <row r="86" spans="1:13" ht="22.5" customHeight="1" x14ac:dyDescent="0.2">
      <c r="A86" s="214" t="s">
        <v>1082</v>
      </c>
      <c r="B86" s="214" t="s">
        <v>1009</v>
      </c>
      <c r="C86" s="214" t="s">
        <v>1115</v>
      </c>
      <c r="D86" s="230">
        <v>0.1</v>
      </c>
      <c r="E86" s="231" t="s">
        <v>281</v>
      </c>
      <c r="F86" s="231" t="s">
        <v>281</v>
      </c>
      <c r="G86" s="231" t="s">
        <v>1028</v>
      </c>
      <c r="H86" s="231" t="s">
        <v>1028</v>
      </c>
      <c r="I86" s="227" t="s">
        <v>1028</v>
      </c>
      <c r="J86" s="232"/>
      <c r="K86" s="237">
        <f t="shared" ref="K86:K87" si="10">ROUND(IF(I86=G86,G$4,0),3)</f>
        <v>1</v>
      </c>
      <c r="L86" s="237"/>
      <c r="M86" s="237">
        <f>K86*D86</f>
        <v>0.1</v>
      </c>
    </row>
    <row r="87" spans="1:13" ht="22.5" customHeight="1" x14ac:dyDescent="0.2">
      <c r="A87" s="217" t="s">
        <v>1082</v>
      </c>
      <c r="B87" s="217" t="s">
        <v>1009</v>
      </c>
      <c r="C87" s="217" t="s">
        <v>1083</v>
      </c>
      <c r="D87" s="230">
        <v>0.1</v>
      </c>
      <c r="E87" s="231" t="s">
        <v>281</v>
      </c>
      <c r="F87" s="231" t="s">
        <v>281</v>
      </c>
      <c r="G87" s="231" t="s">
        <v>1028</v>
      </c>
      <c r="H87" s="231" t="s">
        <v>1028</v>
      </c>
      <c r="I87" s="227" t="s">
        <v>1028</v>
      </c>
      <c r="J87" s="219"/>
      <c r="K87" s="237">
        <f t="shared" si="10"/>
        <v>1</v>
      </c>
      <c r="L87" s="237"/>
      <c r="M87" s="237">
        <f t="shared" ref="M87:M96" si="11">K87*D87</f>
        <v>0.1</v>
      </c>
    </row>
    <row r="88" spans="1:13" ht="22.5" customHeight="1" x14ac:dyDescent="0.2">
      <c r="A88" s="217" t="s">
        <v>1082</v>
      </c>
      <c r="B88" s="217" t="s">
        <v>1004</v>
      </c>
      <c r="C88" s="217" t="s">
        <v>1084</v>
      </c>
      <c r="D88" s="230">
        <v>6.6667000000000004E-2</v>
      </c>
      <c r="E88" s="231" t="s">
        <v>281</v>
      </c>
      <c r="F88" s="231" t="s">
        <v>281</v>
      </c>
      <c r="G88" s="231">
        <v>1</v>
      </c>
      <c r="H88" s="231">
        <v>0.2</v>
      </c>
      <c r="I88" s="227">
        <v>0.2</v>
      </c>
      <c r="J88" s="219"/>
      <c r="K88" s="237">
        <f>ROUND(IF(I88=G88,G$4,IF(I88&lt;G88,E$4,IF(I88&gt;G88,G$4))),3)</f>
        <v>0</v>
      </c>
      <c r="L88" s="237"/>
      <c r="M88" s="237">
        <f t="shared" si="11"/>
        <v>0</v>
      </c>
    </row>
    <row r="89" spans="1:13" ht="22.5" customHeight="1" x14ac:dyDescent="0.2">
      <c r="A89" s="217" t="s">
        <v>1082</v>
      </c>
      <c r="B89" s="217" t="s">
        <v>1004</v>
      </c>
      <c r="C89" s="217" t="s">
        <v>1036</v>
      </c>
      <c r="D89" s="230">
        <v>6.6667000000000004E-2</v>
      </c>
      <c r="E89" s="231" t="s">
        <v>281</v>
      </c>
      <c r="F89" s="231" t="s">
        <v>281</v>
      </c>
      <c r="G89" s="231" t="s">
        <v>1028</v>
      </c>
      <c r="H89" s="231" t="s">
        <v>1028</v>
      </c>
      <c r="I89" s="227" t="s">
        <v>1028</v>
      </c>
      <c r="J89" s="219"/>
      <c r="K89" s="237">
        <f t="shared" ref="K89:K93" si="12">ROUND(IF(I89=G89,G$4,0),3)</f>
        <v>1</v>
      </c>
      <c r="L89" s="237"/>
      <c r="M89" s="237">
        <f t="shared" si="11"/>
        <v>6.6667000000000004E-2</v>
      </c>
    </row>
    <row r="90" spans="1:13" ht="22.5" customHeight="1" x14ac:dyDescent="0.2">
      <c r="A90" s="217" t="s">
        <v>1082</v>
      </c>
      <c r="B90" s="217" t="s">
        <v>1004</v>
      </c>
      <c r="C90" s="217" t="s">
        <v>1085</v>
      </c>
      <c r="D90" s="230">
        <v>6.6667000000000004E-2</v>
      </c>
      <c r="E90" s="231" t="s">
        <v>281</v>
      </c>
      <c r="F90" s="231" t="s">
        <v>281</v>
      </c>
      <c r="G90" s="231" t="s">
        <v>1028</v>
      </c>
      <c r="H90" s="231" t="s">
        <v>1028</v>
      </c>
      <c r="I90" s="227" t="s">
        <v>1028</v>
      </c>
      <c r="J90" s="219"/>
      <c r="K90" s="237">
        <f t="shared" si="12"/>
        <v>1</v>
      </c>
      <c r="L90" s="237"/>
      <c r="M90" s="237">
        <f t="shared" si="11"/>
        <v>6.6667000000000004E-2</v>
      </c>
    </row>
    <row r="91" spans="1:13" ht="22.5" customHeight="1" x14ac:dyDescent="0.2">
      <c r="A91" s="217" t="s">
        <v>1082</v>
      </c>
      <c r="B91" s="217" t="s">
        <v>1005</v>
      </c>
      <c r="C91" s="217" t="s">
        <v>1086</v>
      </c>
      <c r="D91" s="230">
        <v>0.1</v>
      </c>
      <c r="E91" s="231" t="s">
        <v>281</v>
      </c>
      <c r="F91" s="231" t="s">
        <v>281</v>
      </c>
      <c r="G91" s="231" t="s">
        <v>1028</v>
      </c>
      <c r="H91" s="231" t="s">
        <v>1028</v>
      </c>
      <c r="I91" s="227" t="s">
        <v>1028</v>
      </c>
      <c r="J91" s="219"/>
      <c r="K91" s="237">
        <f t="shared" si="12"/>
        <v>1</v>
      </c>
      <c r="L91" s="237"/>
      <c r="M91" s="237">
        <f t="shared" si="11"/>
        <v>0.1</v>
      </c>
    </row>
    <row r="92" spans="1:13" ht="22.5" customHeight="1" x14ac:dyDescent="0.2">
      <c r="A92" s="217" t="s">
        <v>1082</v>
      </c>
      <c r="B92" s="217" t="s">
        <v>1005</v>
      </c>
      <c r="C92" s="217" t="s">
        <v>1116</v>
      </c>
      <c r="D92" s="230">
        <v>0.1</v>
      </c>
      <c r="E92" s="231">
        <v>17</v>
      </c>
      <c r="F92" s="231" t="s">
        <v>281</v>
      </c>
      <c r="G92" s="231">
        <v>14</v>
      </c>
      <c r="H92" s="231">
        <v>7</v>
      </c>
      <c r="I92" s="227">
        <v>14</v>
      </c>
      <c r="J92" s="219"/>
      <c r="K92" s="237">
        <f>ROUND(IF(I92&gt;E92,E$4,IF(I92=E92,E$4,IF(I92=G92,G$4,IF(I92&gt;G92,(I92-E92)/(G92-E92)*(G$4-E$4)+E$4,IF(I92&lt;G92,G$4))))),3)</f>
        <v>1</v>
      </c>
      <c r="L92" s="237"/>
      <c r="M92" s="237">
        <f t="shared" si="11"/>
        <v>0.1</v>
      </c>
    </row>
    <row r="93" spans="1:13" ht="22.5" customHeight="1" x14ac:dyDescent="0.2">
      <c r="A93" s="217" t="s">
        <v>1082</v>
      </c>
      <c r="B93" s="217" t="s">
        <v>1007</v>
      </c>
      <c r="C93" s="217" t="s">
        <v>1087</v>
      </c>
      <c r="D93" s="230">
        <v>0.15</v>
      </c>
      <c r="E93" s="231" t="s">
        <v>281</v>
      </c>
      <c r="F93" s="231" t="s">
        <v>281</v>
      </c>
      <c r="G93" s="231" t="s">
        <v>1028</v>
      </c>
      <c r="H93" s="231" t="s">
        <v>1028</v>
      </c>
      <c r="I93" s="227" t="s">
        <v>1028</v>
      </c>
      <c r="J93" s="219"/>
      <c r="K93" s="237">
        <f t="shared" si="12"/>
        <v>1</v>
      </c>
      <c r="L93" s="237"/>
      <c r="M93" s="237">
        <f t="shared" si="11"/>
        <v>0.15</v>
      </c>
    </row>
    <row r="94" spans="1:13" ht="22.5" customHeight="1" x14ac:dyDescent="0.2">
      <c r="A94" s="217" t="s">
        <v>1082</v>
      </c>
      <c r="B94" s="217" t="s">
        <v>1007</v>
      </c>
      <c r="C94" s="217" t="s">
        <v>1088</v>
      </c>
      <c r="D94" s="230">
        <v>0.05</v>
      </c>
      <c r="E94" s="231" t="s">
        <v>281</v>
      </c>
      <c r="F94" s="231" t="s">
        <v>281</v>
      </c>
      <c r="G94" s="231">
        <v>20</v>
      </c>
      <c r="H94" s="231">
        <v>35.6</v>
      </c>
      <c r="I94" s="227">
        <v>20</v>
      </c>
      <c r="J94" s="219"/>
      <c r="K94" s="237">
        <f>ROUND(IF(I94=G94,G$4,IF(I94&lt;G94,G$4,IF(I94&gt;G94,E$4))),3)</f>
        <v>1</v>
      </c>
      <c r="L94" s="237"/>
      <c r="M94" s="237">
        <f t="shared" si="11"/>
        <v>0.05</v>
      </c>
    </row>
    <row r="95" spans="1:13" ht="22.5" customHeight="1" x14ac:dyDescent="0.2">
      <c r="A95" s="217" t="s">
        <v>1082</v>
      </c>
      <c r="B95" s="217" t="s">
        <v>1029</v>
      </c>
      <c r="C95" s="217" t="s">
        <v>1089</v>
      </c>
      <c r="D95" s="230">
        <v>0.1</v>
      </c>
      <c r="E95" s="231" t="s">
        <v>281</v>
      </c>
      <c r="F95" s="231" t="s">
        <v>281</v>
      </c>
      <c r="G95" s="231">
        <v>3.6669999999999998</v>
      </c>
      <c r="H95" s="231">
        <v>96.477000000000004</v>
      </c>
      <c r="I95" s="227">
        <v>2.052</v>
      </c>
      <c r="J95" s="219"/>
      <c r="K95" s="237">
        <f>ROUND(IF(I95=G95,G$4,IF(I95&lt;G95,G$4,IF(I95&gt;G95,E$4))),3)</f>
        <v>1</v>
      </c>
      <c r="L95" s="237"/>
      <c r="M95" s="237">
        <f t="shared" si="11"/>
        <v>0.1</v>
      </c>
    </row>
    <row r="96" spans="1:13" ht="22.5" customHeight="1" x14ac:dyDescent="0.2">
      <c r="A96" s="217" t="s">
        <v>1082</v>
      </c>
      <c r="B96" s="217" t="s">
        <v>1029</v>
      </c>
      <c r="C96" s="217" t="s">
        <v>1090</v>
      </c>
      <c r="D96" s="230">
        <v>0.1</v>
      </c>
      <c r="E96" s="231" t="s">
        <v>281</v>
      </c>
      <c r="F96" s="231" t="s">
        <v>281</v>
      </c>
      <c r="G96" s="231">
        <v>248.673</v>
      </c>
      <c r="H96" s="231">
        <v>102.39</v>
      </c>
      <c r="I96" s="227">
        <v>256</v>
      </c>
      <c r="J96" s="219"/>
      <c r="K96" s="237">
        <f>ROUND(IF(I96=G96,G$4,IF(I96&lt;G96,G$4,IF(I96&gt;G96,E$4))),3)</f>
        <v>0</v>
      </c>
      <c r="L96" s="237"/>
      <c r="M96" s="237">
        <f t="shared" si="11"/>
        <v>0</v>
      </c>
    </row>
    <row r="97" spans="1:13" ht="22.5" customHeight="1" x14ac:dyDescent="0.2">
      <c r="A97" s="220"/>
      <c r="B97" s="220"/>
      <c r="C97" s="220"/>
      <c r="D97" s="221">
        <v>1.0000010000000001</v>
      </c>
      <c r="E97" s="228"/>
      <c r="F97" s="228"/>
      <c r="G97" s="228"/>
      <c r="H97" s="228"/>
      <c r="I97" s="229"/>
      <c r="J97" s="222"/>
      <c r="K97" s="224" t="str">
        <f>CONCATENATE(A86," Total Score")</f>
        <v>Chief IT Officer Total Score</v>
      </c>
      <c r="L97" s="223"/>
      <c r="M97" s="223">
        <f>SUM(M86:M96)</f>
        <v>0.83333400000000002</v>
      </c>
    </row>
    <row r="98" spans="1:13" ht="22.5" customHeight="1" x14ac:dyDescent="0.2">
      <c r="A98" s="217" t="s">
        <v>1018</v>
      </c>
      <c r="B98" s="217" t="s">
        <v>1009</v>
      </c>
      <c r="C98" s="217" t="s">
        <v>1010</v>
      </c>
      <c r="D98" s="230">
        <v>8.3333000000000004E-2</v>
      </c>
      <c r="E98" s="234">
        <v>93.17</v>
      </c>
      <c r="F98" s="234" t="s">
        <v>281</v>
      </c>
      <c r="G98" s="234">
        <v>89.17</v>
      </c>
      <c r="H98" s="234">
        <v>93.17</v>
      </c>
      <c r="I98" s="234">
        <v>89.17</v>
      </c>
      <c r="J98" s="219"/>
      <c r="K98" s="237">
        <f>ROUND(IF(I98&gt;E98,E$4,IF(I98=E98,E$4,IF(I98=G98,G$4,IF(I98&gt;G98,(I98-E98)/(G98-E98)*(G$4-E$4)+E$4,IF(I98&lt;G98,G$4))))),3)</f>
        <v>1</v>
      </c>
      <c r="L98" s="237"/>
      <c r="M98" s="237">
        <f>K98*D98</f>
        <v>8.3333000000000004E-2</v>
      </c>
    </row>
    <row r="99" spans="1:13" ht="22.5" customHeight="1" x14ac:dyDescent="0.2">
      <c r="A99" s="217" t="s">
        <v>1018</v>
      </c>
      <c r="B99" s="217" t="s">
        <v>1009</v>
      </c>
      <c r="C99" s="217" t="s">
        <v>1091</v>
      </c>
      <c r="D99" s="230">
        <v>8.3333000000000004E-2</v>
      </c>
      <c r="E99" s="234" t="s">
        <v>281</v>
      </c>
      <c r="F99" s="234" t="s">
        <v>281</v>
      </c>
      <c r="G99" s="234">
        <v>72</v>
      </c>
      <c r="H99" s="234">
        <v>70.599999999999994</v>
      </c>
      <c r="I99" s="234">
        <v>72</v>
      </c>
      <c r="J99" s="219"/>
      <c r="K99" s="237">
        <f>ROUND(IF(I99=G99,G$4,IF(I99&gt;G99,G$4,IF(I99&lt;G99,E$4))),3)</f>
        <v>1</v>
      </c>
      <c r="L99" s="237"/>
      <c r="M99" s="237">
        <f t="shared" ref="M99:M110" si="13">K99*D99</f>
        <v>8.3333000000000004E-2</v>
      </c>
    </row>
    <row r="100" spans="1:13" ht="22.5" customHeight="1" x14ac:dyDescent="0.2">
      <c r="A100" s="217" t="s">
        <v>1018</v>
      </c>
      <c r="B100" s="217" t="s">
        <v>1009</v>
      </c>
      <c r="C100" s="217" t="s">
        <v>1092</v>
      </c>
      <c r="D100" s="230">
        <v>8.3333000000000004E-2</v>
      </c>
      <c r="E100" s="234" t="s">
        <v>281</v>
      </c>
      <c r="F100" s="234" t="s">
        <v>281</v>
      </c>
      <c r="G100" s="234">
        <v>75</v>
      </c>
      <c r="H100" s="234">
        <v>74.400000000000006</v>
      </c>
      <c r="I100" s="234">
        <v>75</v>
      </c>
      <c r="J100" s="219"/>
      <c r="K100" s="237">
        <f>ROUND(IF(I100=G100,G$4,IF(I100&gt;G100,G$4,IF(I100&lt;G100,E$4))),3)</f>
        <v>1</v>
      </c>
      <c r="L100" s="237"/>
      <c r="M100" s="237">
        <f t="shared" si="13"/>
        <v>8.3333000000000004E-2</v>
      </c>
    </row>
    <row r="101" spans="1:13" ht="22.5" customHeight="1" x14ac:dyDescent="0.2">
      <c r="A101" s="217" t="s">
        <v>1018</v>
      </c>
      <c r="B101" s="217" t="s">
        <v>1004</v>
      </c>
      <c r="C101" s="217" t="s">
        <v>1003</v>
      </c>
      <c r="D101" s="230">
        <v>6.25E-2</v>
      </c>
      <c r="E101" s="234">
        <v>0.28199999999999997</v>
      </c>
      <c r="F101" s="234" t="s">
        <v>281</v>
      </c>
      <c r="G101" s="234">
        <v>0.254</v>
      </c>
      <c r="H101" s="234">
        <v>0.126</v>
      </c>
      <c r="I101" s="234">
        <v>0.126</v>
      </c>
      <c r="J101" s="219"/>
      <c r="K101" s="237">
        <f>ROUND(IF(I101&gt;E101,E$4,IF(I101=E101,E$4,IF(I101=G101,G$4,IF(I101&gt;G101,(I101-E101)/(G101-E101)*(G$4-E$4)+E$4,IF(I101&lt;G101,G$4))))),3)</f>
        <v>1</v>
      </c>
      <c r="L101" s="237"/>
      <c r="M101" s="237">
        <f t="shared" si="13"/>
        <v>6.25E-2</v>
      </c>
    </row>
    <row r="102" spans="1:13" ht="22.5" customHeight="1" x14ac:dyDescent="0.2">
      <c r="A102" s="217" t="s">
        <v>1018</v>
      </c>
      <c r="B102" s="217" t="s">
        <v>1004</v>
      </c>
      <c r="C102" s="217" t="s">
        <v>489</v>
      </c>
      <c r="D102" s="230">
        <v>6.25E-2</v>
      </c>
      <c r="E102" s="234">
        <v>0.14899999999999999</v>
      </c>
      <c r="F102" s="234" t="s">
        <v>281</v>
      </c>
      <c r="G102" s="234">
        <v>0.13400000000000001</v>
      </c>
      <c r="H102" s="234">
        <v>4.2000000000000003E-2</v>
      </c>
      <c r="I102" s="234">
        <v>4.2000000000000003E-2</v>
      </c>
      <c r="J102" s="219"/>
      <c r="K102" s="237">
        <f>ROUND(IF(I102=G102,G$4,IF(I102&gt;G102,E$4,IF(I102&lt;G102,G$4))),3)</f>
        <v>1</v>
      </c>
      <c r="L102" s="237"/>
      <c r="M102" s="237">
        <f t="shared" si="13"/>
        <v>6.25E-2</v>
      </c>
    </row>
    <row r="103" spans="1:13" ht="22.5" customHeight="1" x14ac:dyDescent="0.2">
      <c r="A103" s="217" t="s">
        <v>1018</v>
      </c>
      <c r="B103" s="217" t="s">
        <v>1004</v>
      </c>
      <c r="C103" s="217" t="s">
        <v>1035</v>
      </c>
      <c r="D103" s="230">
        <v>6.25E-2</v>
      </c>
      <c r="E103" s="234" t="s">
        <v>281</v>
      </c>
      <c r="F103" s="234" t="s">
        <v>281</v>
      </c>
      <c r="G103" s="234">
        <v>1</v>
      </c>
      <c r="H103" s="234">
        <v>0.15</v>
      </c>
      <c r="I103" s="234">
        <v>0.15</v>
      </c>
      <c r="J103" s="219"/>
      <c r="K103" s="237">
        <f>ROUND(IF(I103=G103,G$4,IF(I103&lt;G103,E$4,IF(I103&gt;G103,G$4))),3)</f>
        <v>0</v>
      </c>
      <c r="L103" s="237"/>
      <c r="M103" s="237">
        <f t="shared" si="13"/>
        <v>0</v>
      </c>
    </row>
    <row r="104" spans="1:13" ht="22.5" customHeight="1" x14ac:dyDescent="0.2">
      <c r="A104" s="217" t="s">
        <v>1018</v>
      </c>
      <c r="B104" s="217" t="s">
        <v>1004</v>
      </c>
      <c r="C104" s="217" t="s">
        <v>1093</v>
      </c>
      <c r="D104" s="230">
        <v>6.25E-2</v>
      </c>
      <c r="E104" s="234" t="s">
        <v>281</v>
      </c>
      <c r="F104" s="234" t="s">
        <v>281</v>
      </c>
      <c r="G104" s="234" t="s">
        <v>1028</v>
      </c>
      <c r="H104" s="234" t="s">
        <v>1028</v>
      </c>
      <c r="I104" s="234" t="s">
        <v>1028</v>
      </c>
      <c r="J104" s="219"/>
      <c r="K104" s="237">
        <f t="shared" ref="K104" si="14">ROUND(IF(I104=G104,G$4,0),3)</f>
        <v>1</v>
      </c>
      <c r="L104" s="237"/>
      <c r="M104" s="237">
        <f t="shared" si="13"/>
        <v>6.25E-2</v>
      </c>
    </row>
    <row r="105" spans="1:13" ht="22.5" customHeight="1" x14ac:dyDescent="0.2">
      <c r="A105" s="217" t="s">
        <v>1018</v>
      </c>
      <c r="B105" s="217" t="s">
        <v>1007</v>
      </c>
      <c r="C105" s="217" t="s">
        <v>1094</v>
      </c>
      <c r="D105" s="230">
        <v>8.3333000000000004E-2</v>
      </c>
      <c r="E105" s="234" t="s">
        <v>281</v>
      </c>
      <c r="F105" s="234" t="s">
        <v>281</v>
      </c>
      <c r="G105" s="234">
        <v>99.6</v>
      </c>
      <c r="H105" s="234">
        <v>98.7</v>
      </c>
      <c r="I105" s="234">
        <v>99.6</v>
      </c>
      <c r="J105" s="219"/>
      <c r="K105" s="237">
        <f>ROUND(IF(I105=G105,G$4,IF(I105&lt;G105,E$4,IF(I105&gt;G105,G$4))),3)</f>
        <v>1</v>
      </c>
      <c r="L105" s="237"/>
      <c r="M105" s="237">
        <f t="shared" si="13"/>
        <v>8.3333000000000004E-2</v>
      </c>
    </row>
    <row r="106" spans="1:13" ht="22.5" customHeight="1" x14ac:dyDescent="0.2">
      <c r="A106" s="217" t="s">
        <v>1018</v>
      </c>
      <c r="B106" s="217" t="s">
        <v>1007</v>
      </c>
      <c r="C106" s="217" t="s">
        <v>1095</v>
      </c>
      <c r="D106" s="230">
        <v>8.3333000000000004E-2</v>
      </c>
      <c r="E106" s="234" t="s">
        <v>281</v>
      </c>
      <c r="F106" s="234" t="s">
        <v>281</v>
      </c>
      <c r="G106" s="234">
        <v>84</v>
      </c>
      <c r="H106" s="234">
        <v>78</v>
      </c>
      <c r="I106" s="234">
        <v>84</v>
      </c>
      <c r="J106" s="219"/>
      <c r="K106" s="237">
        <f>ROUND(IF(I106=G106,G$4,IF(I106&lt;G106,E$4,IF(I106&gt;G106,G$4))),3)</f>
        <v>1</v>
      </c>
      <c r="L106" s="237"/>
      <c r="M106" s="237">
        <f t="shared" si="13"/>
        <v>8.3333000000000004E-2</v>
      </c>
    </row>
    <row r="107" spans="1:13" ht="22.5" customHeight="1" x14ac:dyDescent="0.2">
      <c r="A107" s="217" t="s">
        <v>1018</v>
      </c>
      <c r="B107" s="217" t="s">
        <v>1007</v>
      </c>
      <c r="C107" s="217" t="s">
        <v>1096</v>
      </c>
      <c r="D107" s="230">
        <v>8.3333000000000004E-2</v>
      </c>
      <c r="E107" s="234" t="s">
        <v>281</v>
      </c>
      <c r="F107" s="234" t="s">
        <v>281</v>
      </c>
      <c r="G107" s="234" t="s">
        <v>1028</v>
      </c>
      <c r="H107" s="234" t="s">
        <v>1028</v>
      </c>
      <c r="I107" s="234" t="s">
        <v>1028</v>
      </c>
      <c r="J107" s="219"/>
      <c r="K107" s="237">
        <f t="shared" ref="K107" si="15">ROUND(IF(I107=G107,G$4,0),3)</f>
        <v>1</v>
      </c>
      <c r="L107" s="237"/>
      <c r="M107" s="237">
        <f t="shared" si="13"/>
        <v>8.3333000000000004E-2</v>
      </c>
    </row>
    <row r="108" spans="1:13" ht="22.5" customHeight="1" x14ac:dyDescent="0.2">
      <c r="A108" s="217" t="s">
        <v>1018</v>
      </c>
      <c r="B108" s="217" t="s">
        <v>1029</v>
      </c>
      <c r="C108" s="217" t="s">
        <v>1042</v>
      </c>
      <c r="D108" s="230">
        <v>8.3333000000000004E-2</v>
      </c>
      <c r="E108" s="234" t="s">
        <v>281</v>
      </c>
      <c r="F108" s="234" t="s">
        <v>281</v>
      </c>
      <c r="G108" s="234">
        <v>74.930999999999997</v>
      </c>
      <c r="H108" s="234">
        <v>31.442</v>
      </c>
      <c r="I108" s="234">
        <v>75.730999999999995</v>
      </c>
      <c r="J108" s="219"/>
      <c r="K108" s="237">
        <f>ROUND(IF(I108=G108,G$4,IF(I108&lt;G108,G$4,IF(I108&gt;G108,E$4))),3)</f>
        <v>0</v>
      </c>
      <c r="L108" s="237"/>
      <c r="M108" s="237">
        <f t="shared" si="13"/>
        <v>0</v>
      </c>
    </row>
    <row r="109" spans="1:13" ht="22.5" customHeight="1" x14ac:dyDescent="0.2">
      <c r="A109" s="217" t="s">
        <v>1018</v>
      </c>
      <c r="B109" s="217" t="s">
        <v>1029</v>
      </c>
      <c r="C109" s="217" t="s">
        <v>1097</v>
      </c>
      <c r="D109" s="230">
        <v>8.3333000000000004E-2</v>
      </c>
      <c r="E109" s="234" t="s">
        <v>281</v>
      </c>
      <c r="F109" s="234" t="s">
        <v>281</v>
      </c>
      <c r="G109" s="234">
        <v>0.32500000000000001</v>
      </c>
      <c r="H109" s="234">
        <v>0.215</v>
      </c>
      <c r="I109" s="234">
        <v>0.27500000000000002</v>
      </c>
      <c r="J109" s="219"/>
      <c r="K109" s="237">
        <f>ROUND(IF(I109=G109,G$4,IF(I109&lt;G109,G$4,IF(I109&gt;G109,E$4))),3)</f>
        <v>1</v>
      </c>
      <c r="L109" s="237"/>
      <c r="M109" s="237">
        <f t="shared" si="13"/>
        <v>8.3333000000000004E-2</v>
      </c>
    </row>
    <row r="110" spans="1:13" ht="22.5" customHeight="1" x14ac:dyDescent="0.2">
      <c r="A110" s="217" t="s">
        <v>1018</v>
      </c>
      <c r="B110" s="217" t="s">
        <v>1029</v>
      </c>
      <c r="C110" s="217" t="s">
        <v>1098</v>
      </c>
      <c r="D110" s="230">
        <v>8.3333000000000004E-2</v>
      </c>
      <c r="E110" s="234" t="s">
        <v>281</v>
      </c>
      <c r="F110" s="234" t="s">
        <v>281</v>
      </c>
      <c r="G110" s="234">
        <v>56</v>
      </c>
      <c r="H110" s="234">
        <v>55.79</v>
      </c>
      <c r="I110" s="234">
        <v>56</v>
      </c>
      <c r="J110" s="219"/>
      <c r="K110" s="237">
        <f>ROUND(IF(I110=G110,G$4,IF(I110&gt;G110,G$4,IF(I110&lt;G110,E$4))),3)</f>
        <v>1</v>
      </c>
      <c r="L110" s="237"/>
      <c r="M110" s="237">
        <f t="shared" si="13"/>
        <v>8.3333000000000004E-2</v>
      </c>
    </row>
    <row r="111" spans="1:13" ht="22.5" customHeight="1" x14ac:dyDescent="0.2">
      <c r="A111" s="220"/>
      <c r="B111" s="220"/>
      <c r="C111" s="220"/>
      <c r="D111" s="221">
        <v>0.99999700000000002</v>
      </c>
      <c r="E111" s="228"/>
      <c r="F111" s="228"/>
      <c r="G111" s="228"/>
      <c r="H111" s="228"/>
      <c r="I111" s="229"/>
      <c r="J111" s="222"/>
      <c r="K111" s="224" t="str">
        <f>CONCATENATE(A109," Total Score")</f>
        <v>Customer Ops Total Score</v>
      </c>
      <c r="L111" s="223"/>
      <c r="M111" s="223">
        <f>SUM(M98:M110)</f>
        <v>0.85416400000000003</v>
      </c>
    </row>
    <row r="112" spans="1:13" ht="22.5" customHeight="1" x14ac:dyDescent="0.2">
      <c r="A112" s="217" t="s">
        <v>1001</v>
      </c>
      <c r="B112" s="217" t="s">
        <v>1004</v>
      </c>
      <c r="C112" s="217" t="s">
        <v>1035</v>
      </c>
      <c r="D112" s="230">
        <v>8.3333000000000004E-2</v>
      </c>
      <c r="E112" s="234" t="s">
        <v>281</v>
      </c>
      <c r="F112" s="234" t="s">
        <v>281</v>
      </c>
      <c r="G112" s="234">
        <v>1</v>
      </c>
      <c r="H112" s="234">
        <v>0</v>
      </c>
      <c r="I112" s="234">
        <v>0</v>
      </c>
      <c r="J112" s="219"/>
      <c r="K112" s="237">
        <f>ROUND(IF(I112=G112,G$4,IF(I112&lt;G112,E$4,IF(I112&gt;G112,G$4))),3)</f>
        <v>0</v>
      </c>
      <c r="L112" s="237"/>
      <c r="M112" s="237">
        <f>K112*D112</f>
        <v>0</v>
      </c>
    </row>
    <row r="113" spans="1:13" ht="22.5" customHeight="1" x14ac:dyDescent="0.2">
      <c r="A113" s="217" t="s">
        <v>1001</v>
      </c>
      <c r="B113" s="217" t="s">
        <v>1004</v>
      </c>
      <c r="C113" s="217" t="s">
        <v>1099</v>
      </c>
      <c r="D113" s="230">
        <v>8.3333000000000004E-2</v>
      </c>
      <c r="E113" s="234" t="s">
        <v>281</v>
      </c>
      <c r="F113" s="234" t="s">
        <v>281</v>
      </c>
      <c r="G113" s="234" t="s">
        <v>1028</v>
      </c>
      <c r="H113" s="234" t="s">
        <v>1026</v>
      </c>
      <c r="I113" s="234" t="s">
        <v>1028</v>
      </c>
      <c r="J113" s="219"/>
      <c r="K113" s="237">
        <f t="shared" ref="K113:K119" si="16">ROUND(IF(I113=G113,G$4,0),3)</f>
        <v>1</v>
      </c>
      <c r="L113" s="237"/>
      <c r="M113" s="237">
        <f t="shared" ref="M113:M122" si="17">K113*D113</f>
        <v>8.3333000000000004E-2</v>
      </c>
    </row>
    <row r="114" spans="1:13" ht="22.5" customHeight="1" x14ac:dyDescent="0.2">
      <c r="A114" s="217" t="s">
        <v>1001</v>
      </c>
      <c r="B114" s="217" t="s">
        <v>1004</v>
      </c>
      <c r="C114" s="217" t="s">
        <v>1100</v>
      </c>
      <c r="D114" s="230">
        <v>8.3333000000000004E-2</v>
      </c>
      <c r="E114" s="234" t="s">
        <v>281</v>
      </c>
      <c r="F114" s="234" t="s">
        <v>281</v>
      </c>
      <c r="G114" s="234" t="s">
        <v>1028</v>
      </c>
      <c r="H114" s="234" t="s">
        <v>1026</v>
      </c>
      <c r="I114" s="234" t="s">
        <v>1028</v>
      </c>
      <c r="J114" s="219"/>
      <c r="K114" s="237">
        <f t="shared" si="16"/>
        <v>1</v>
      </c>
      <c r="L114" s="237"/>
      <c r="M114" s="237">
        <f t="shared" si="17"/>
        <v>8.3333000000000004E-2</v>
      </c>
    </row>
    <row r="115" spans="1:13" ht="22.5" customHeight="1" x14ac:dyDescent="0.2">
      <c r="A115" s="217" t="s">
        <v>1001</v>
      </c>
      <c r="B115" s="217" t="s">
        <v>1005</v>
      </c>
      <c r="C115" s="217" t="s">
        <v>1101</v>
      </c>
      <c r="D115" s="230">
        <v>8.3333000000000004E-2</v>
      </c>
      <c r="E115" s="234" t="s">
        <v>281</v>
      </c>
      <c r="F115" s="234" t="s">
        <v>281</v>
      </c>
      <c r="G115" s="234" t="s">
        <v>1028</v>
      </c>
      <c r="H115" s="234" t="s">
        <v>1025</v>
      </c>
      <c r="I115" s="234" t="s">
        <v>1028</v>
      </c>
      <c r="J115" s="219"/>
      <c r="K115" s="237">
        <f t="shared" si="16"/>
        <v>1</v>
      </c>
      <c r="L115" s="237"/>
      <c r="M115" s="237">
        <f t="shared" si="17"/>
        <v>8.3333000000000004E-2</v>
      </c>
    </row>
    <row r="116" spans="1:13" ht="22.5" customHeight="1" x14ac:dyDescent="0.2">
      <c r="A116" s="217" t="s">
        <v>1001</v>
      </c>
      <c r="B116" s="217" t="s">
        <v>1005</v>
      </c>
      <c r="C116" s="217" t="s">
        <v>1102</v>
      </c>
      <c r="D116" s="230">
        <v>8.3333000000000004E-2</v>
      </c>
      <c r="E116" s="234" t="s">
        <v>281</v>
      </c>
      <c r="F116" s="234" t="s">
        <v>281</v>
      </c>
      <c r="G116" s="234" t="s">
        <v>1028</v>
      </c>
      <c r="H116" s="234" t="s">
        <v>1025</v>
      </c>
      <c r="I116" s="234" t="s">
        <v>1028</v>
      </c>
      <c r="J116" s="219"/>
      <c r="K116" s="237">
        <f t="shared" si="16"/>
        <v>1</v>
      </c>
      <c r="L116" s="237"/>
      <c r="M116" s="237">
        <f t="shared" si="17"/>
        <v>8.3333000000000004E-2</v>
      </c>
    </row>
    <row r="117" spans="1:13" ht="22.5" customHeight="1" x14ac:dyDescent="0.2">
      <c r="A117" s="217" t="s">
        <v>1001</v>
      </c>
      <c r="B117" s="217" t="s">
        <v>1005</v>
      </c>
      <c r="C117" s="217" t="s">
        <v>1103</v>
      </c>
      <c r="D117" s="230">
        <v>8.3333000000000004E-2</v>
      </c>
      <c r="E117" s="234" t="s">
        <v>281</v>
      </c>
      <c r="F117" s="234" t="s">
        <v>281</v>
      </c>
      <c r="G117" s="234" t="s">
        <v>1028</v>
      </c>
      <c r="H117" s="234" t="s">
        <v>1025</v>
      </c>
      <c r="I117" s="234" t="s">
        <v>1028</v>
      </c>
      <c r="J117" s="219"/>
      <c r="K117" s="237">
        <f t="shared" si="16"/>
        <v>1</v>
      </c>
      <c r="L117" s="237"/>
      <c r="M117" s="237">
        <f t="shared" si="17"/>
        <v>8.3333000000000004E-2</v>
      </c>
    </row>
    <row r="118" spans="1:13" ht="22.5" customHeight="1" x14ac:dyDescent="0.2">
      <c r="A118" s="217" t="s">
        <v>1001</v>
      </c>
      <c r="B118" s="217" t="s">
        <v>1006</v>
      </c>
      <c r="C118" s="217" t="s">
        <v>1104</v>
      </c>
      <c r="D118" s="230">
        <v>0.125</v>
      </c>
      <c r="E118" s="234" t="s">
        <v>281</v>
      </c>
      <c r="F118" s="234" t="s">
        <v>281</v>
      </c>
      <c r="G118" s="234" t="s">
        <v>1028</v>
      </c>
      <c r="H118" s="234" t="s">
        <v>1025</v>
      </c>
      <c r="I118" s="234" t="s">
        <v>1028</v>
      </c>
      <c r="J118" s="219"/>
      <c r="K118" s="237">
        <f t="shared" si="16"/>
        <v>1</v>
      </c>
      <c r="L118" s="237"/>
      <c r="M118" s="237">
        <f t="shared" si="17"/>
        <v>0.125</v>
      </c>
    </row>
    <row r="119" spans="1:13" ht="22.5" customHeight="1" x14ac:dyDescent="0.2">
      <c r="A119" s="217" t="s">
        <v>1001</v>
      </c>
      <c r="B119" s="217" t="s">
        <v>1006</v>
      </c>
      <c r="C119" s="217" t="s">
        <v>1105</v>
      </c>
      <c r="D119" s="230">
        <v>0.125</v>
      </c>
      <c r="E119" s="234" t="s">
        <v>281</v>
      </c>
      <c r="F119" s="234" t="s">
        <v>281</v>
      </c>
      <c r="G119" s="234" t="s">
        <v>1028</v>
      </c>
      <c r="H119" s="234" t="s">
        <v>1025</v>
      </c>
      <c r="I119" s="234" t="s">
        <v>1028</v>
      </c>
      <c r="J119" s="219"/>
      <c r="K119" s="237">
        <f t="shared" si="16"/>
        <v>1</v>
      </c>
      <c r="L119" s="237"/>
      <c r="M119" s="237">
        <f t="shared" si="17"/>
        <v>0.125</v>
      </c>
    </row>
    <row r="120" spans="1:13" ht="22.5" customHeight="1" x14ac:dyDescent="0.2">
      <c r="A120" s="217" t="s">
        <v>1001</v>
      </c>
      <c r="B120" s="217" t="s">
        <v>1029</v>
      </c>
      <c r="C120" s="217" t="s">
        <v>1106</v>
      </c>
      <c r="D120" s="230">
        <v>8.3333000000000004E-2</v>
      </c>
      <c r="E120" s="234" t="s">
        <v>1028</v>
      </c>
      <c r="F120" s="234" t="s">
        <v>1028</v>
      </c>
      <c r="G120" s="234">
        <v>22</v>
      </c>
      <c r="H120" s="234">
        <v>1</v>
      </c>
      <c r="I120" s="234">
        <v>22</v>
      </c>
      <c r="J120" s="219"/>
      <c r="K120" s="237">
        <f>ROUND(IF(I120=G120,G$4,IF(I120&gt;G120,G$4,IF(I120&lt;G120,E$4))),3)</f>
        <v>1</v>
      </c>
      <c r="L120" s="237"/>
      <c r="M120" s="237">
        <f t="shared" si="17"/>
        <v>8.3333000000000004E-2</v>
      </c>
    </row>
    <row r="121" spans="1:13" ht="22.5" customHeight="1" x14ac:dyDescent="0.2">
      <c r="A121" s="217" t="s">
        <v>1001</v>
      </c>
      <c r="B121" s="217" t="s">
        <v>1029</v>
      </c>
      <c r="C121" s="217" t="s">
        <v>1107</v>
      </c>
      <c r="D121" s="230">
        <v>8.3333000000000004E-2</v>
      </c>
      <c r="E121" s="234" t="s">
        <v>281</v>
      </c>
      <c r="F121" s="234" t="s">
        <v>1028</v>
      </c>
      <c r="G121" s="234" t="s">
        <v>1028</v>
      </c>
      <c r="H121" s="234" t="s">
        <v>1025</v>
      </c>
      <c r="I121" s="234" t="s">
        <v>1028</v>
      </c>
      <c r="J121" s="219"/>
      <c r="K121" s="237">
        <f t="shared" ref="K121:K122" si="18">ROUND(IF(I121=G121,G$4,0),3)</f>
        <v>1</v>
      </c>
      <c r="L121" s="237"/>
      <c r="M121" s="237">
        <f t="shared" si="17"/>
        <v>8.3333000000000004E-2</v>
      </c>
    </row>
    <row r="122" spans="1:13" ht="22.5" customHeight="1" x14ac:dyDescent="0.2">
      <c r="A122" s="217" t="s">
        <v>1001</v>
      </c>
      <c r="B122" s="217" t="s">
        <v>1029</v>
      </c>
      <c r="C122" s="217" t="s">
        <v>1108</v>
      </c>
      <c r="D122" s="230">
        <v>8.3333000000000004E-2</v>
      </c>
      <c r="E122" s="234" t="s">
        <v>281</v>
      </c>
      <c r="F122" s="234" t="s">
        <v>281</v>
      </c>
      <c r="G122" s="234" t="s">
        <v>1028</v>
      </c>
      <c r="H122" s="234" t="s">
        <v>1025</v>
      </c>
      <c r="I122" s="234" t="s">
        <v>1028</v>
      </c>
      <c r="J122" s="219"/>
      <c r="K122" s="237">
        <f t="shared" si="18"/>
        <v>1</v>
      </c>
      <c r="L122" s="237"/>
      <c r="M122" s="237">
        <f t="shared" si="17"/>
        <v>8.3333000000000004E-2</v>
      </c>
    </row>
    <row r="123" spans="1:13" ht="22.5" customHeight="1" x14ac:dyDescent="0.2">
      <c r="A123" s="220"/>
      <c r="B123" s="220"/>
      <c r="C123" s="220"/>
      <c r="D123" s="221">
        <v>0.99999699999999991</v>
      </c>
      <c r="E123" s="228"/>
      <c r="F123" s="228"/>
      <c r="G123" s="228"/>
      <c r="H123" s="228"/>
      <c r="I123" s="229"/>
      <c r="J123" s="222"/>
      <c r="K123" s="224" t="str">
        <f>CONCATENATE(A112," Total Score")</f>
        <v>Federal Affairs Total Score</v>
      </c>
      <c r="L123" s="223"/>
      <c r="M123" s="223">
        <f>SUM(M112:M122)</f>
        <v>0.91666400000000003</v>
      </c>
    </row>
  </sheetData>
  <mergeCells count="1">
    <mergeCell ref="E3:G3"/>
  </mergeCells>
  <pageMargins left="0.7" right="0.7" top="0.75" bottom="0.75" header="0.3" footer="0.3"/>
  <pageSetup scale="60" orientation="landscape" r:id="rId1"/>
  <headerFooter>
    <oddFooter>&amp;C&amp;"Calibri,Regular"&amp;11&amp;B&amp;K000000AEP CONFIDENTIAL SPECIAL HANDLING</oddFooter>
    <evenFooter>&amp;C&amp;"Calibri,Regular"&amp;11&amp;B&amp;K000000AEP CONFIDENTIAL SPECIAL HANDLING</evenFooter>
    <firstFooter>&amp;C&amp;"Calibri,Regular"&amp;11&amp;B&amp;K000000AEP CONFIDENTIAL SPECIAL HANDLING</firstFooter>
  </headerFooter>
  <rowBreaks count="3" manualBreakCount="3">
    <brk id="36" max="16383" man="1"/>
    <brk id="73" max="16383" man="1"/>
    <brk id="97"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JlOWMwYjhkNy1iZGI0LTRmZDMtYjYyYS1mNTAzMjdhYWVmY2UiIG9yaWdpbj0idXNlckFwcHJvdmVkU3VnZ2VzdGlvbiI+PGVsZW1lbnQgdWlkPSJkZjA2MWM1OC1iYzA2LTQxZjctYTNmMi1jZWZhNjI0NTE3YzEiIHZhbHVlPSIiIHhtbG5zPSJodHRwOi8vd3d3LmJvbGRvbmphbWVzLmNvbS8yMDA4LzAxL3NpZS9pbnRlcm5hbC9sYWJlbCIgLz48ZWxlbWVudCB1aWQ9ImI3NjBhZGE1LTEyYmUtNGE5OS05YzU4LWUzODY1NTc4N2UzMyIgdmFsdWU9IiIgeG1sbnM9Imh0dHA6Ly93d3cuYm9sZG9uamFtZXMuY29tLzIwMDgvMDEvc2llL2ludGVybmFsL2xhYmVsIiAvPjwvc2lzbD48VXNlck5hbWU+Q09SUFxzMDA4NzQ1PC9Vc2VyTmFtZT48RGF0ZVRpbWU+My8xLzIwMjIgNDoyNjo1MiBQTTwvRGF0ZVRpbWU+PExhYmVsU3RyaW5nPkFFUCBDb25maWRlbnRpYWwgU3BlY2lhbCBIYW5kbGluZzwvTGFiZWxTdHJpbmc+PC9pdGVtPjwvbGFiZWxIaXN0b3J5Pg==</Value>
</WrappedLabelHistory>
</file>

<file path=customXml/item3.xml><?xml version="1.0" encoding="utf-8"?>
<sisl xmlns:xsd="http://www.w3.org/2001/XMLSchema" xmlns:xsi="http://www.w3.org/2001/XMLSchema-instance" xmlns="http://www.boldonjames.com/2008/01/sie/internal/label" sislVersion="0" policy="e9c0b8d7-bdb4-4fd3-b62a-f50327aaefce" origin="userApprovedSuggestion">
  <element uid="df061c58-bc06-41f7-a3f2-cefa624517c1" value=""/>
  <element uid="b760ada5-12be-4a99-9c58-e38655787e33" value=""/>
</sisl>
</file>

<file path=customXml/item4.xml><?xml version="1.0" encoding="utf-8"?>
<ct:contentTypeSchema xmlns:ct="http://schemas.microsoft.com/office/2006/metadata/contentType" xmlns:ma="http://schemas.microsoft.com/office/2006/metadata/properties/metaAttributes" ct:_="" ma:_="" ma:contentTypeName="Document" ma:contentTypeID="0x0101004DF805D1E1DA4A49A223477D3B105720" ma:contentTypeVersion="20" ma:contentTypeDescription="Create a new document." ma:contentTypeScope="" ma:versionID="37e8545f9097af293d07877c154c5451">
  <xsd:schema xmlns:xsd="http://www.w3.org/2001/XMLSchema" xmlns:xs="http://www.w3.org/2001/XMLSchema" xmlns:p="http://schemas.microsoft.com/office/2006/metadata/properties" xmlns:ns2="f88ffb1c-9230-4705-a789-27bae69f5829" xmlns:ns3="b6888f76-1100-40b0-929b-1efe9044426d" targetNamespace="http://schemas.microsoft.com/office/2006/metadata/properties" ma:root="true" ma:fieldsID="8edfe77cef90f9ce79cdb433746aba48" ns2:_="" ns3:_="">
    <xsd:import namespace="f88ffb1c-9230-4705-a789-27bae69f5829"/>
    <xsd:import namespace="b6888f76-1100-40b0-929b-1efe904442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Owner" minOccurs="0"/>
                <xsd:element ref="ns2:Notes" minOccurs="0"/>
                <xsd:element ref="ns2:OriginalFileDate" minOccurs="0"/>
                <xsd:element ref="ns2:_Flow_SignoffStatus" minOccurs="0"/>
                <xsd:element ref="ns2:DueDat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8ffb1c-9230-4705-a789-27bae69f5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efa54f2-5b03-49c6-9483-51c08a9736b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Owner" ma:index="22" nillable="true" ma:displayName="Owner" ma:format="Dropdown" ma:list="UserInfo" ma:SharePointGroup="0"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otes" ma:index="23" nillable="true" ma:displayName="Notes" ma:format="Dropdown" ma:internalName="Notes">
      <xsd:simpleType>
        <xsd:restriction base="dms:Text">
          <xsd:maxLength value="255"/>
        </xsd:restriction>
      </xsd:simpleType>
    </xsd:element>
    <xsd:element name="OriginalFileDate" ma:index="24" nillable="true" ma:displayName="Original File Date" ma:format="DateOnly" ma:internalName="OriginalFileDate">
      <xsd:simpleType>
        <xsd:restriction base="dms:DateTime"/>
      </xsd:simpleType>
    </xsd:element>
    <xsd:element name="_Flow_SignoffStatus" ma:index="25" nillable="true" ma:displayName="Sign-off status" ma:internalName="_x0024_Resources_x003a_core_x002c_Signoff_Status">
      <xsd:simpleType>
        <xsd:restriction base="dms:Text"/>
      </xsd:simpleType>
    </xsd:element>
    <xsd:element name="DueDate" ma:index="26" nillable="true" ma:displayName="Due Date" ma:format="DateOnly" ma:indexed="true" ma:internalName="DueDate">
      <xsd:simpleType>
        <xsd:restriction base="dms:DateTime"/>
      </xsd:simpleType>
    </xsd:element>
    <xsd:element name="MediaServiceLocation" ma:index="27"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888f76-1100-40b0-929b-1efe9044426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6b0cac33-65cc-488e-b290-aff2b08f7242}" ma:internalName="TaxCatchAll" ma:showField="CatchAllData" ma:web="b6888f76-1100-40b0-929b-1efe904442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p:properties xmlns:p="http://schemas.microsoft.com/office/2006/metadata/properties" xmlns:xsi="http://www.w3.org/2001/XMLSchema-instance" xmlns:pc="http://schemas.microsoft.com/office/infopath/2007/PartnerControls">
  <documentManagement>
    <lcf76f155ced4ddcb4097134ff3c332f xmlns="f88ffb1c-9230-4705-a789-27bae69f5829">
      <Terms xmlns="http://schemas.microsoft.com/office/infopath/2007/PartnerControls"/>
    </lcf76f155ced4ddcb4097134ff3c332f>
    <TaxCatchAll xmlns="b6888f76-1100-40b0-929b-1efe9044426d" xsi:nil="true"/>
    <Notes xmlns="f88ffb1c-9230-4705-a789-27bae69f5829" xsi:nil="true"/>
    <OriginalFileDate xmlns="f88ffb1c-9230-4705-a789-27bae69f5829" xsi:nil="true"/>
    <Owner xmlns="f88ffb1c-9230-4705-a789-27bae69f5829">
      <UserInfo>
        <DisplayName/>
        <AccountId xsi:nil="true"/>
        <AccountType/>
      </UserInfo>
    </Owner>
    <DueDate xmlns="f88ffb1c-9230-4705-a789-27bae69f5829" xsi:nil="true"/>
    <_Flow_SignoffStatus xmlns="f88ffb1c-9230-4705-a789-27bae69f5829" xsi:nil="true"/>
  </documentManagement>
</p:properties>
</file>

<file path=customXml/itemProps1.xml><?xml version="1.0" encoding="utf-8"?>
<ds:datastoreItem xmlns:ds="http://schemas.openxmlformats.org/officeDocument/2006/customXml" ds:itemID="{8FCE5FAC-4DF7-40A0-A124-550D9473F6F5}">
  <ds:schemaRefs>
    <ds:schemaRef ds:uri="http://schemas.microsoft.com/PowerBIAddIn"/>
  </ds:schemaRefs>
</ds:datastoreItem>
</file>

<file path=customXml/itemProps2.xml><?xml version="1.0" encoding="utf-8"?>
<ds:datastoreItem xmlns:ds="http://schemas.openxmlformats.org/officeDocument/2006/customXml" ds:itemID="{28F53368-58E4-4AED-A43D-E90AFC58481C}">
  <ds:schemaRefs>
    <ds:schemaRef ds:uri="http://www.w3.org/2001/XMLSchema"/>
    <ds:schemaRef ds:uri="http://www.boldonjames.com/2016/02/Classifier/internal/wrappedLabelHistory"/>
  </ds:schemaRefs>
</ds:datastoreItem>
</file>

<file path=customXml/itemProps3.xml><?xml version="1.0" encoding="utf-8"?>
<ds:datastoreItem xmlns:ds="http://schemas.openxmlformats.org/officeDocument/2006/customXml" ds:itemID="{C913D151-2876-4BC1-86A9-6DD63F1E52CD}">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AF649D76-EAB7-4233-8886-6834AED763EC}"/>
</file>

<file path=customXml/itemProps5.xml><?xml version="1.0" encoding="utf-8"?>
<ds:datastoreItem xmlns:ds="http://schemas.openxmlformats.org/officeDocument/2006/customXml" ds:itemID="{CC0BE4FB-D94C-4EA6-98EE-B1B6E7951A38}"/>
</file>

<file path=customXml/itemProps6.xml><?xml version="1.0" encoding="utf-8"?>
<ds:datastoreItem xmlns:ds="http://schemas.openxmlformats.org/officeDocument/2006/customXml" ds:itemID="{9D2DDD5E-B959-407A-BA44-D072CF41FA1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Contents</vt:lpstr>
      <vt:lpstr>2019 Cash Flow Estimate</vt:lpstr>
      <vt:lpstr>2019</vt:lpstr>
      <vt:lpstr>BU ICP Scorecard</vt:lpstr>
      <vt:lpstr>AOPS</vt:lpstr>
      <vt:lpstr>HR Master 11.3.22 OLD</vt:lpstr>
      <vt:lpstr>NOT UPDATED -&gt;</vt:lpstr>
      <vt:lpstr>AEP Scorecard</vt:lpstr>
      <vt:lpstr>BU Scorecards</vt:lpstr>
      <vt:lpstr>Diverse Rev OLD</vt:lpstr>
      <vt:lpstr>Contract Renewables</vt:lpstr>
      <vt:lpstr>'2019'!Print_Area</vt:lpstr>
      <vt:lpstr>'2019 Cash Flow Estimate'!TgtByFourthLevelNodeByGrade_EC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Franz D Messner</dc:creator>
  <cp:keywords/>
  <cp:lastModifiedBy>Andy Carlin</cp:lastModifiedBy>
  <cp:lastPrinted>2025-10-02T20:38:01Z</cp:lastPrinted>
  <dcterms:created xsi:type="dcterms:W3CDTF">2006-09-27T16:57:34Z</dcterms:created>
  <dcterms:modified xsi:type="dcterms:W3CDTF">2025-10-02T21:47:56Z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f7822149-efe1-4138-b013-c800a1953630</vt:lpwstr>
  </property>
  <property fmtid="{D5CDD505-2E9C-101B-9397-08002B2CF9AE}" pid="3" name="bjSaver">
    <vt:lpwstr>V/oOYcRR8Q1bXVoOtO9uQOBrRGsdlxJK</vt:lpwstr>
  </property>
  <property fmtid="{D5CDD505-2E9C-101B-9397-08002B2CF9AE}" pid="4" name="Visual Markings Removed">
    <vt:lpwstr>No</vt:lpwstr>
  </property>
  <property fmtid="{D5CDD505-2E9C-101B-9397-08002B2CF9AE}" pid="5" name="bjDocumentSecurityLabel">
    <vt:lpwstr>AEP Confidential Special Handling</vt:lpwstr>
  </property>
  <property fmtid="{D5CDD505-2E9C-101B-9397-08002B2CF9AE}" pid="6" name="bjCentreFooterLabel-first">
    <vt:lpwstr>&amp;"Calibri,Regular"&amp;11&amp;B&amp;K000000AEP CONFIDENTIAL SPECIAL HANDLING</vt:lpwstr>
  </property>
  <property fmtid="{D5CDD505-2E9C-101B-9397-08002B2CF9AE}" pid="7" name="bjCentreFooterLabel-even">
    <vt:lpwstr>&amp;"Calibri,Regular"&amp;11&amp;B&amp;K000000AEP CONFIDENTIAL SPECIAL HANDLING</vt:lpwstr>
  </property>
  <property fmtid="{D5CDD505-2E9C-101B-9397-08002B2CF9AE}" pid="8" name="bjCentreFooterLabel">
    <vt:lpwstr>&amp;"Calibri,Regular"&amp;11&amp;B&amp;K000000AEP CONFIDENTIAL SPECIAL HANDLING</vt:lpwstr>
  </property>
  <property fmtid="{D5CDD505-2E9C-101B-9397-08002B2CF9AE}" pid="9" name="{A44787D4-0540-4523-9961-78E4036D8C6D}">
    <vt:lpwstr>{D878B2E0-38E0-415E-8B9A-66915684DFE6}</vt:lpwstr>
  </property>
  <property fmtid="{D5CDD505-2E9C-101B-9397-08002B2CF9AE}" pid="10" name="bjClsUserRVM">
    <vt:lpwstr>[]</vt:lpwstr>
  </property>
  <property fmtid="{D5CDD505-2E9C-101B-9397-08002B2CF9AE}" pid="11" name="bjLabelHistoryID">
    <vt:lpwstr>{28F53368-58E4-4AED-A43D-E90AFC58481C}</vt:lpwstr>
  </property>
  <property fmtid="{D5CDD505-2E9C-101B-9397-08002B2CF9AE}" pid="12" name="MSIP_Label_5bcc162c-e9d5-4139-a611-b4f5a1d593b3_SiteId">
    <vt:lpwstr>15f3c881-6b03-4ff6-8559-77bf5177818f</vt:lpwstr>
  </property>
  <property fmtid="{D5CDD505-2E9C-101B-9397-08002B2CF9AE}" pid="13" name="MSIP_Label_5bcc162c-e9d5-4139-a611-b4f5a1d593b3_Name">
    <vt:lpwstr>AEP Confidential Special Handling</vt:lpwstr>
  </property>
  <property fmtid="{D5CDD505-2E9C-101B-9397-08002B2CF9AE}" pid="14" name="MSIP_Label_5bcc162c-e9d5-4139-a611-b4f5a1d593b3_Enabled">
    <vt:lpwstr>true</vt:lpwstr>
  </property>
  <property fmtid="{D5CDD505-2E9C-101B-9397-08002B2CF9AE}" pid="15" name="bjDocumentLabelXML">
    <vt:lpwstr>&lt;?xml version="1.0" encoding="us-ascii"?&gt;&lt;sisl xmlns:xsd="http://www.w3.org/2001/XMLSchema" xmlns:xsi="http://www.w3.org/2001/XMLSchema-instance" sislVersion="0" policy="e9c0b8d7-bdb4-4fd3-b62a-f50327aaefce" origin="userApprovedSuggestion" xmlns="http://w</vt:lpwstr>
  </property>
  <property fmtid="{D5CDD505-2E9C-101B-9397-08002B2CF9AE}" pid="16" name="bjDocumentLabelXML-0">
    <vt:lpwstr>ww.boldonjames.com/2008/01/sie/internal/label"&gt;&lt;element uid="df061c58-bc06-41f7-a3f2-cefa624517c1" value="" /&gt;&lt;element uid="b760ada5-12be-4a99-9c58-e38655787e33" value="" /&gt;&lt;/sisl&gt;</vt:lpwstr>
  </property>
  <property fmtid="{D5CDD505-2E9C-101B-9397-08002B2CF9AE}" pid="17" name="ContentTypeId">
    <vt:lpwstr>0x0101004DF805D1E1DA4A49A223477D3B105720</vt:lpwstr>
  </property>
</Properties>
</file>