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Staff/Staff Set 2/Attachments/"/>
    </mc:Choice>
  </mc:AlternateContent>
  <xr:revisionPtr revIDLastSave="60" documentId="13_ncr:1_{D2D56305-B3EE-4651-B8AD-33910BF298C6}" xr6:coauthVersionLast="47" xr6:coauthVersionMax="47" xr10:uidLastSave="{D2F7DD53-4DCE-4B5C-903E-EC663D50C44F}"/>
  <bookViews>
    <workbookView xWindow="-110" yWindow="-110" windowWidth="19420" windowHeight="10300" activeTab="1" xr2:uid="{A5317D2C-063F-46E1-8CA9-324290B4C846}"/>
  </bookViews>
  <sheets>
    <sheet name="Monthly Breakdown" sheetId="1" r:id="rId1"/>
    <sheet name="Yearly Breakdown" sheetId="2" r:id="rId2"/>
  </sheets>
  <definedNames>
    <definedName name="_xlnm.Print_Area" localSheetId="0">'Monthly Breakdown'!$A$1:$H$29</definedName>
    <definedName name="_xlnm.Print_Area" localSheetId="1">'Yearly Breakdown'!$A$1:$I$37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26" i="2"/>
  <c r="E27" i="2"/>
  <c r="E28" i="2"/>
  <c r="E29" i="2"/>
  <c r="E30" i="2"/>
  <c r="E31" i="2"/>
  <c r="E24" i="2"/>
  <c r="E12" i="2"/>
  <c r="E13" i="2"/>
  <c r="E14" i="2"/>
  <c r="E15" i="2"/>
  <c r="E16" i="2"/>
  <c r="E17" i="2"/>
  <c r="E18" i="2"/>
  <c r="E19" i="2"/>
  <c r="E20" i="2"/>
  <c r="E21" i="2"/>
  <c r="E11" i="2"/>
  <c r="E4" i="2"/>
  <c r="E5" i="2"/>
  <c r="E6" i="2"/>
  <c r="E9" i="2"/>
  <c r="E7" i="2"/>
  <c r="E8" i="2"/>
  <c r="E3" i="2"/>
  <c r="G9" i="2"/>
  <c r="H31" i="2"/>
  <c r="H30" i="2"/>
  <c r="H29" i="2"/>
  <c r="H28" i="2"/>
  <c r="H27" i="2"/>
  <c r="H26" i="2"/>
  <c r="H25" i="2"/>
  <c r="H24" i="2"/>
  <c r="H21" i="2"/>
  <c r="H20" i="2"/>
  <c r="H19" i="2"/>
  <c r="H18" i="2"/>
  <c r="H17" i="2"/>
  <c r="H16" i="2"/>
  <c r="H15" i="2"/>
  <c r="H14" i="2"/>
  <c r="H13" i="2"/>
  <c r="H12" i="2"/>
  <c r="H11" i="2"/>
  <c r="H8" i="2"/>
  <c r="H7" i="2"/>
  <c r="H6" i="2"/>
  <c r="H5" i="2"/>
  <c r="H4" i="2"/>
  <c r="H3" i="2"/>
  <c r="G22" i="1"/>
  <c r="G23" i="1"/>
  <c r="G24" i="1"/>
  <c r="G25" i="1"/>
  <c r="G26" i="1"/>
  <c r="G27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E22" i="2"/>
  <c r="F22" i="2"/>
  <c r="F9" i="2"/>
  <c r="H9" i="2"/>
  <c r="E32" i="2"/>
  <c r="F32" i="2"/>
  <c r="G32" i="2"/>
  <c r="G22" i="2"/>
  <c r="H22" i="2"/>
  <c r="H32" i="2"/>
</calcChain>
</file>

<file path=xl/sharedStrings.xml><?xml version="1.0" encoding="utf-8"?>
<sst xmlns="http://schemas.openxmlformats.org/spreadsheetml/2006/main" count="12" uniqueCount="8">
  <si>
    <t>Month</t>
  </si>
  <si>
    <t>Hedge Quantity  Per Day</t>
  </si>
  <si>
    <t>Forward Month Fixed Hedge Price $ Per MMBtu</t>
  </si>
  <si>
    <t>Spot Market Settlement Price $ Per MMBtu</t>
  </si>
  <si>
    <t xml:space="preserve">Hedge Gain / Loss </t>
  </si>
  <si>
    <t>Year</t>
  </si>
  <si>
    <t xml:space="preserve">Hedge Quantity   </t>
  </si>
  <si>
    <r>
      <t xml:space="preserve">2025 </t>
    </r>
    <r>
      <rPr>
        <sz val="8"/>
        <color rgb="FF000000"/>
        <rFont val="Aptos Display"/>
        <family val="2"/>
        <scheme val="major"/>
      </rPr>
      <t>[Jan - Aug]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</si>
</sst>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.000"/>
    <numFmt numFmtId="165" formatCode="&quot;$&quot;#,##0.00000_);[Red]\(&quot;$&quot;#,##0.00000\)"/>
    <numFmt numFmtId="166" formatCode="&quot;$&quot;#,##0.000_);[Red]\(&quot;$&quot;#,##0.000\)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name val="Aptos Display"/>
      <family val="2"/>
      <scheme val="major"/>
    </font>
    <font>
      <sz val="8"/>
      <color rgb="FF00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vertical="center"/>
    </xf>
    <xf numFmtId="17" fontId="2" fillId="2" borderId="0" xfId="0" applyNumberFormat="1" applyFont="1" applyFill="1" applyAlignment="1">
      <alignment horizontal="left"/>
    </xf>
    <xf numFmtId="3" fontId="2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17" fontId="4" fillId="2" borderId="0" xfId="0" applyNumberFormat="1" applyFont="1" applyFill="1" applyAlignment="1">
      <alignment horizontal="left"/>
    </xf>
    <xf numFmtId="3" fontId="4" fillId="2" borderId="0" xfId="0" applyNumberFormat="1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  <xf numFmtId="6" fontId="0" fillId="2" borderId="0" xfId="0" applyNumberFormat="1" applyFill="1" applyAlignment="1">
      <alignment horizontal="left"/>
    </xf>
    <xf numFmtId="3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" fontId="2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96E1-70BD-4969-8BCD-26863ADB92A9}">
  <sheetPr>
    <pageSetUpPr autoPageBreaks="0"/>
  </sheetPr>
  <dimension ref="B2:J33"/>
  <sheetViews>
    <sheetView zoomScaleNormal="100" workbookViewId="0">
      <selection activeCell="J11" sqref="J11"/>
    </sheetView>
  </sheetViews>
  <sheetFormatPr defaultColWidth="9.1796875" defaultRowHeight="14.5" x14ac:dyDescent="0.35"/>
  <cols>
    <col min="1" max="1" width="2.453125" style="3" customWidth="1"/>
    <col min="2" max="2" width="4.7265625" style="3" hidden="1" customWidth="1"/>
    <col min="3" max="3" width="11.26953125" style="3" customWidth="1"/>
    <col min="4" max="4" width="11.7265625" style="3" customWidth="1"/>
    <col min="5" max="5" width="17.81640625" style="3" customWidth="1"/>
    <col min="6" max="6" width="17.26953125" style="3" customWidth="1"/>
    <col min="7" max="7" width="19.81640625" style="3" customWidth="1"/>
    <col min="8" max="8" width="9.1796875" style="3"/>
    <col min="9" max="9" width="18.54296875" style="3" customWidth="1"/>
    <col min="10" max="10" width="15.453125" style="3" customWidth="1"/>
    <col min="11" max="16384" width="9.1796875" style="3"/>
  </cols>
  <sheetData>
    <row r="2" spans="2:10" s="4" customFormat="1" ht="61.5" customHeight="1" x14ac:dyDescent="0.35">
      <c r="C2" s="1" t="s">
        <v>0</v>
      </c>
      <c r="D2" s="2" t="s">
        <v>1</v>
      </c>
      <c r="E2" s="2" t="s">
        <v>2</v>
      </c>
      <c r="F2" s="2" t="s">
        <v>3</v>
      </c>
      <c r="G2" s="1" t="s">
        <v>4</v>
      </c>
    </row>
    <row r="3" spans="2:10" x14ac:dyDescent="0.35">
      <c r="B3" s="3">
        <v>31</v>
      </c>
      <c r="C3" s="5">
        <v>44986</v>
      </c>
      <c r="D3" s="6">
        <v>10000</v>
      </c>
      <c r="E3" s="7">
        <v>2.1</v>
      </c>
      <c r="F3" s="7">
        <v>2.1008</v>
      </c>
      <c r="G3" s="11">
        <f t="shared" ref="G3:G27" si="0">(B3*D3*F3)-(B3*D3*E3)</f>
        <v>248</v>
      </c>
      <c r="I3" s="12"/>
      <c r="J3" s="13"/>
    </row>
    <row r="4" spans="2:10" x14ac:dyDescent="0.35">
      <c r="B4" s="3">
        <v>30</v>
      </c>
      <c r="C4" s="5">
        <v>45078</v>
      </c>
      <c r="D4" s="6">
        <v>6000</v>
      </c>
      <c r="E4" s="7">
        <v>1.77</v>
      </c>
      <c r="F4" s="7">
        <v>1.5007999999999999</v>
      </c>
      <c r="G4" s="11">
        <f t="shared" si="0"/>
        <v>-48456</v>
      </c>
      <c r="I4" s="12"/>
      <c r="J4" s="13"/>
    </row>
    <row r="5" spans="2:10" x14ac:dyDescent="0.35">
      <c r="B5" s="3">
        <v>31</v>
      </c>
      <c r="C5" s="5">
        <v>45108</v>
      </c>
      <c r="D5" s="6">
        <v>32000</v>
      </c>
      <c r="E5" s="7">
        <v>1.8049999999999999</v>
      </c>
      <c r="F5" s="7">
        <v>1.7023999999999999</v>
      </c>
      <c r="G5" s="11">
        <f t="shared" si="0"/>
        <v>-101779.20000000019</v>
      </c>
      <c r="I5" s="12"/>
      <c r="J5" s="13"/>
    </row>
    <row r="6" spans="2:10" x14ac:dyDescent="0.35">
      <c r="B6" s="3">
        <v>31</v>
      </c>
      <c r="C6" s="5">
        <v>45139</v>
      </c>
      <c r="D6" s="6">
        <v>27000</v>
      </c>
      <c r="E6" s="7">
        <v>1.8340000000000001</v>
      </c>
      <c r="F6" s="7">
        <v>1.325</v>
      </c>
      <c r="G6" s="11">
        <f t="shared" si="0"/>
        <v>-426033</v>
      </c>
      <c r="I6" s="12"/>
      <c r="J6" s="13"/>
    </row>
    <row r="7" spans="2:10" x14ac:dyDescent="0.35">
      <c r="B7" s="3">
        <v>30</v>
      </c>
      <c r="C7" s="5">
        <v>45231</v>
      </c>
      <c r="D7" s="6">
        <v>32000</v>
      </c>
      <c r="E7" s="7">
        <v>2.3220000000000001</v>
      </c>
      <c r="F7" s="7">
        <v>1.9713000000000001</v>
      </c>
      <c r="G7" s="11">
        <f t="shared" si="0"/>
        <v>-336672</v>
      </c>
      <c r="I7" s="12"/>
      <c r="J7" s="13"/>
    </row>
    <row r="8" spans="2:10" x14ac:dyDescent="0.35">
      <c r="B8" s="3">
        <v>31</v>
      </c>
      <c r="C8" s="5">
        <v>45261</v>
      </c>
      <c r="D8" s="6">
        <v>32000</v>
      </c>
      <c r="E8" s="7">
        <v>2.8995000000000002</v>
      </c>
      <c r="F8" s="7">
        <v>1.913</v>
      </c>
      <c r="G8" s="11">
        <f t="shared" si="0"/>
        <v>-978608</v>
      </c>
      <c r="I8" s="12"/>
      <c r="J8" s="13"/>
    </row>
    <row r="9" spans="2:10" x14ac:dyDescent="0.35">
      <c r="B9" s="3">
        <v>31</v>
      </c>
      <c r="C9" s="5">
        <v>45292</v>
      </c>
      <c r="D9" s="6">
        <v>54000</v>
      </c>
      <c r="E9" s="7">
        <v>2.8053888888888889</v>
      </c>
      <c r="F9" s="7">
        <v>3.7229000000000001</v>
      </c>
      <c r="G9" s="11">
        <f t="shared" si="0"/>
        <v>1535913.6000000006</v>
      </c>
      <c r="I9" s="12"/>
      <c r="J9" s="13"/>
    </row>
    <row r="10" spans="2:10" x14ac:dyDescent="0.35">
      <c r="B10" s="3">
        <v>29</v>
      </c>
      <c r="C10" s="5">
        <v>45323</v>
      </c>
      <c r="D10" s="6">
        <v>32000</v>
      </c>
      <c r="E10" s="7">
        <v>3.35584375</v>
      </c>
      <c r="F10" s="7">
        <v>1.405</v>
      </c>
      <c r="G10" s="11">
        <f t="shared" si="0"/>
        <v>-1810383</v>
      </c>
      <c r="I10" s="12"/>
      <c r="J10" s="13"/>
    </row>
    <row r="11" spans="2:10" x14ac:dyDescent="0.35">
      <c r="B11" s="3">
        <v>31</v>
      </c>
      <c r="C11" s="5">
        <v>45352</v>
      </c>
      <c r="D11" s="6">
        <v>32000</v>
      </c>
      <c r="E11" s="7">
        <v>2.99</v>
      </c>
      <c r="F11" s="7">
        <v>1.3028999999999999</v>
      </c>
      <c r="G11" s="11">
        <f t="shared" si="0"/>
        <v>-1673603.2</v>
      </c>
      <c r="I11" s="12"/>
      <c r="J11" s="13"/>
    </row>
    <row r="12" spans="2:10" x14ac:dyDescent="0.35">
      <c r="B12" s="3">
        <v>30</v>
      </c>
      <c r="C12" s="5">
        <v>45383</v>
      </c>
      <c r="D12" s="6">
        <v>32000</v>
      </c>
      <c r="E12" s="7">
        <v>2.593</v>
      </c>
      <c r="F12" s="7">
        <v>1.3677999999999999</v>
      </c>
      <c r="G12" s="11">
        <f t="shared" si="0"/>
        <v>-1176192</v>
      </c>
      <c r="I12" s="12"/>
      <c r="J12" s="13"/>
    </row>
    <row r="13" spans="2:10" x14ac:dyDescent="0.35">
      <c r="B13" s="3">
        <v>31</v>
      </c>
      <c r="C13" s="8">
        <v>45413</v>
      </c>
      <c r="D13" s="9">
        <v>43000</v>
      </c>
      <c r="E13" s="10">
        <v>1.8674418604651162</v>
      </c>
      <c r="F13" s="10">
        <v>1.6767000000000001</v>
      </c>
      <c r="G13" s="11">
        <f t="shared" si="0"/>
        <v>-254258.89999999991</v>
      </c>
      <c r="I13" s="12"/>
      <c r="J13" s="13"/>
    </row>
    <row r="14" spans="2:10" x14ac:dyDescent="0.35">
      <c r="B14" s="3">
        <v>30</v>
      </c>
      <c r="C14" s="8">
        <v>45444</v>
      </c>
      <c r="D14" s="9">
        <v>43000</v>
      </c>
      <c r="E14" s="10">
        <v>2.2609069767441858</v>
      </c>
      <c r="F14" s="10">
        <v>1.7252000000000001</v>
      </c>
      <c r="G14" s="11">
        <f t="shared" si="0"/>
        <v>-691061.99999999953</v>
      </c>
      <c r="I14" s="12"/>
      <c r="J14" s="13"/>
    </row>
    <row r="15" spans="2:10" x14ac:dyDescent="0.35">
      <c r="B15" s="3">
        <v>31</v>
      </c>
      <c r="C15" s="8">
        <v>45474</v>
      </c>
      <c r="D15" s="9">
        <v>43000</v>
      </c>
      <c r="E15" s="10">
        <v>1.9526279069767443</v>
      </c>
      <c r="F15" s="10">
        <v>1.6053999999999999</v>
      </c>
      <c r="G15" s="11">
        <f t="shared" si="0"/>
        <v>-462854.80000000028</v>
      </c>
      <c r="I15" s="12"/>
      <c r="J15" s="13"/>
    </row>
    <row r="16" spans="2:10" x14ac:dyDescent="0.35">
      <c r="B16" s="3">
        <v>31</v>
      </c>
      <c r="C16" s="5">
        <v>45505</v>
      </c>
      <c r="D16" s="6">
        <v>43000</v>
      </c>
      <c r="E16" s="7">
        <v>2.4964186046511627</v>
      </c>
      <c r="F16" s="7">
        <v>1.5358000000000001</v>
      </c>
      <c r="G16" s="11">
        <f t="shared" si="0"/>
        <v>-1280504.5999999999</v>
      </c>
      <c r="I16" s="12"/>
      <c r="J16" s="13"/>
    </row>
    <row r="17" spans="2:10" x14ac:dyDescent="0.35">
      <c r="B17" s="3">
        <v>31</v>
      </c>
      <c r="C17" s="5">
        <v>45566</v>
      </c>
      <c r="D17" s="6">
        <v>28000</v>
      </c>
      <c r="E17" s="7">
        <v>2.2685714285714287</v>
      </c>
      <c r="F17" s="7">
        <v>1.5356000000000001</v>
      </c>
      <c r="G17" s="11">
        <f t="shared" si="0"/>
        <v>-636219.19999999995</v>
      </c>
      <c r="I17" s="12"/>
      <c r="J17" s="13"/>
    </row>
    <row r="18" spans="2:10" x14ac:dyDescent="0.35">
      <c r="B18" s="3">
        <v>30</v>
      </c>
      <c r="C18" s="5">
        <v>45597</v>
      </c>
      <c r="D18" s="6">
        <v>28000</v>
      </c>
      <c r="E18" s="7">
        <v>2.8959999999999999</v>
      </c>
      <c r="F18" s="7">
        <v>1.8021</v>
      </c>
      <c r="G18" s="11">
        <f t="shared" si="0"/>
        <v>-918876</v>
      </c>
      <c r="I18" s="12"/>
      <c r="J18" s="13"/>
    </row>
    <row r="19" spans="2:10" x14ac:dyDescent="0.35">
      <c r="B19" s="3">
        <v>31</v>
      </c>
      <c r="C19" s="5">
        <v>45627</v>
      </c>
      <c r="D19" s="6">
        <v>23000</v>
      </c>
      <c r="E19" s="7">
        <v>3.3683478260869566</v>
      </c>
      <c r="F19" s="7">
        <v>2.7242999999999999</v>
      </c>
      <c r="G19" s="11">
        <f t="shared" si="0"/>
        <v>-459206.10000000009</v>
      </c>
      <c r="I19" s="12"/>
      <c r="J19" s="13"/>
    </row>
    <row r="20" spans="2:10" x14ac:dyDescent="0.35">
      <c r="B20" s="3">
        <v>31</v>
      </c>
      <c r="C20" s="5">
        <v>45658</v>
      </c>
      <c r="D20" s="6">
        <v>32000</v>
      </c>
      <c r="E20" s="7">
        <v>3.2770000000000001</v>
      </c>
      <c r="F20" s="7">
        <v>4.4329999999999998</v>
      </c>
      <c r="G20" s="11">
        <f t="shared" si="0"/>
        <v>1146752</v>
      </c>
      <c r="I20" s="12"/>
      <c r="J20" s="13"/>
    </row>
    <row r="21" spans="2:10" x14ac:dyDescent="0.35">
      <c r="B21" s="3">
        <v>28</v>
      </c>
      <c r="C21" s="5">
        <v>45689</v>
      </c>
      <c r="D21" s="6">
        <v>32000</v>
      </c>
      <c r="E21" s="7">
        <v>4.0410000000000004</v>
      </c>
      <c r="F21" s="7">
        <v>3.9260000000000002</v>
      </c>
      <c r="G21" s="11">
        <f t="shared" si="0"/>
        <v>-103040.00000000047</v>
      </c>
      <c r="I21" s="12"/>
      <c r="J21" s="13"/>
    </row>
    <row r="22" spans="2:10" x14ac:dyDescent="0.35">
      <c r="B22" s="3">
        <v>31</v>
      </c>
      <c r="C22" s="5">
        <v>45717</v>
      </c>
      <c r="D22" s="6">
        <v>32000</v>
      </c>
      <c r="E22" s="7">
        <v>3.0828125000000002</v>
      </c>
      <c r="F22" s="7">
        <v>3.29</v>
      </c>
      <c r="G22" s="11">
        <f t="shared" si="0"/>
        <v>205530</v>
      </c>
      <c r="I22" s="12"/>
      <c r="J22" s="13"/>
    </row>
    <row r="23" spans="2:10" x14ac:dyDescent="0.35">
      <c r="B23" s="3">
        <v>30</v>
      </c>
      <c r="C23" s="5">
        <v>45748</v>
      </c>
      <c r="D23" s="6">
        <v>23000</v>
      </c>
      <c r="E23" s="7">
        <v>2.39</v>
      </c>
      <c r="F23" s="7">
        <v>2.8719999999999999</v>
      </c>
      <c r="G23" s="11">
        <f t="shared" si="0"/>
        <v>332580</v>
      </c>
      <c r="I23" s="12"/>
      <c r="J23" s="13"/>
    </row>
    <row r="24" spans="2:10" x14ac:dyDescent="0.35">
      <c r="B24" s="3">
        <v>31</v>
      </c>
      <c r="C24" s="5">
        <v>45778</v>
      </c>
      <c r="D24" s="6">
        <v>32000</v>
      </c>
      <c r="E24" s="7">
        <v>2.7061562499999998</v>
      </c>
      <c r="F24" s="7">
        <v>2.6739999999999999</v>
      </c>
      <c r="G24" s="11">
        <f t="shared" si="0"/>
        <v>-31899</v>
      </c>
      <c r="I24" s="12"/>
      <c r="J24" s="13"/>
    </row>
    <row r="25" spans="2:10" x14ac:dyDescent="0.35">
      <c r="B25" s="3">
        <v>30</v>
      </c>
      <c r="C25" s="5">
        <v>45809</v>
      </c>
      <c r="D25" s="6">
        <v>24000</v>
      </c>
      <c r="E25" s="7">
        <v>2.5499999999999998</v>
      </c>
      <c r="F25" s="7">
        <v>2.2789999999999999</v>
      </c>
      <c r="G25" s="11">
        <f t="shared" si="0"/>
        <v>-195119.99999999977</v>
      </c>
      <c r="I25" s="12"/>
      <c r="J25" s="13"/>
    </row>
    <row r="26" spans="2:10" x14ac:dyDescent="0.35">
      <c r="B26" s="3">
        <v>31</v>
      </c>
      <c r="C26" s="5">
        <v>45839</v>
      </c>
      <c r="D26" s="6">
        <v>27000</v>
      </c>
      <c r="E26" s="7">
        <v>2.99</v>
      </c>
      <c r="F26" s="7">
        <v>2.8195000000000001</v>
      </c>
      <c r="G26" s="11">
        <f t="shared" si="0"/>
        <v>-142708.5</v>
      </c>
      <c r="I26" s="12"/>
      <c r="J26" s="13"/>
    </row>
    <row r="27" spans="2:10" x14ac:dyDescent="0.35">
      <c r="B27" s="3">
        <v>31</v>
      </c>
      <c r="C27" s="5">
        <v>45870</v>
      </c>
      <c r="D27" s="6">
        <v>26000</v>
      </c>
      <c r="E27" s="7">
        <v>2.74</v>
      </c>
      <c r="F27" s="7">
        <v>2.3003999999999998</v>
      </c>
      <c r="G27" s="11">
        <f t="shared" si="0"/>
        <v>-354317.60000000009</v>
      </c>
      <c r="I27" s="12"/>
      <c r="J27" s="13"/>
    </row>
    <row r="30" spans="2:10" x14ac:dyDescent="0.35">
      <c r="G30" s="11"/>
      <c r="I30" s="12"/>
      <c r="J30" s="14"/>
    </row>
    <row r="31" spans="2:10" x14ac:dyDescent="0.35">
      <c r="D31" s="12"/>
    </row>
    <row r="32" spans="2:10" x14ac:dyDescent="0.35">
      <c r="D32" s="12"/>
    </row>
    <row r="33" spans="4:4" x14ac:dyDescent="0.35">
      <c r="D33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91AB2-9309-4AEA-833D-E97524F354B5}">
  <sheetPr>
    <pageSetUpPr autoPageBreaks="0"/>
  </sheetPr>
  <dimension ref="B2:K37"/>
  <sheetViews>
    <sheetView tabSelected="1" zoomScaleNormal="100" workbookViewId="0"/>
  </sheetViews>
  <sheetFormatPr defaultColWidth="9.1796875" defaultRowHeight="14.5" x14ac:dyDescent="0.35"/>
  <cols>
    <col min="1" max="1" width="2.453125" style="3" customWidth="1"/>
    <col min="2" max="2" width="4.26953125" style="3" hidden="1" customWidth="1"/>
    <col min="3" max="3" width="12.7265625" style="3" customWidth="1"/>
    <col min="4" max="4" width="11.7265625" style="3" hidden="1" customWidth="1"/>
    <col min="5" max="5" width="12.81640625" style="3" customWidth="1"/>
    <col min="6" max="6" width="17.7265625" style="3" customWidth="1"/>
    <col min="7" max="7" width="17.26953125" style="3" customWidth="1"/>
    <col min="8" max="8" width="19.81640625" style="3" customWidth="1"/>
    <col min="9" max="9" width="9.1796875" style="3"/>
    <col min="10" max="10" width="18.54296875" style="3" customWidth="1"/>
    <col min="11" max="11" width="15.453125" style="3" customWidth="1"/>
    <col min="12" max="16384" width="9.1796875" style="3"/>
  </cols>
  <sheetData>
    <row r="2" spans="2:11" s="4" customFormat="1" ht="61.5" customHeight="1" x14ac:dyDescent="0.35">
      <c r="C2" s="1" t="s">
        <v>5</v>
      </c>
      <c r="D2" s="2" t="s">
        <v>1</v>
      </c>
      <c r="E2" s="2" t="s">
        <v>6</v>
      </c>
      <c r="F2" s="2" t="s">
        <v>2</v>
      </c>
      <c r="G2" s="2" t="s">
        <v>3</v>
      </c>
      <c r="H2" s="1" t="s">
        <v>4</v>
      </c>
    </row>
    <row r="3" spans="2:11" x14ac:dyDescent="0.35">
      <c r="B3" s="3">
        <v>31</v>
      </c>
      <c r="C3" s="5">
        <v>44986</v>
      </c>
      <c r="D3" s="6">
        <v>10000</v>
      </c>
      <c r="E3" s="6">
        <f>B3*D3</f>
        <v>310000</v>
      </c>
      <c r="F3" s="7">
        <v>2.1</v>
      </c>
      <c r="G3" s="7">
        <v>2.1008</v>
      </c>
      <c r="H3" s="11">
        <f t="shared" ref="H3:H31" si="0">(B3*D3*G3)-(B3*D3*F3)</f>
        <v>248</v>
      </c>
      <c r="J3" s="12"/>
      <c r="K3" s="13"/>
    </row>
    <row r="4" spans="2:11" x14ac:dyDescent="0.35">
      <c r="B4" s="3">
        <v>30</v>
      </c>
      <c r="C4" s="5">
        <v>45078</v>
      </c>
      <c r="D4" s="6">
        <v>6000</v>
      </c>
      <c r="E4" s="6">
        <f t="shared" ref="E4:E8" si="1">B4*D4</f>
        <v>180000</v>
      </c>
      <c r="F4" s="7">
        <v>1.77</v>
      </c>
      <c r="G4" s="7">
        <v>1.5007999999999999</v>
      </c>
      <c r="H4" s="11">
        <f t="shared" si="0"/>
        <v>-48456</v>
      </c>
      <c r="J4" s="12"/>
      <c r="K4" s="13"/>
    </row>
    <row r="5" spans="2:11" x14ac:dyDescent="0.35">
      <c r="B5" s="3">
        <v>31</v>
      </c>
      <c r="C5" s="5">
        <v>45108</v>
      </c>
      <c r="D5" s="6">
        <v>32000</v>
      </c>
      <c r="E5" s="6">
        <f t="shared" si="1"/>
        <v>992000</v>
      </c>
      <c r="F5" s="7">
        <v>1.8049999999999999</v>
      </c>
      <c r="G5" s="7">
        <v>1.7023999999999999</v>
      </c>
      <c r="H5" s="11">
        <f t="shared" si="0"/>
        <v>-101779.20000000019</v>
      </c>
      <c r="J5" s="12"/>
      <c r="K5" s="13"/>
    </row>
    <row r="6" spans="2:11" x14ac:dyDescent="0.35">
      <c r="B6" s="3">
        <v>31</v>
      </c>
      <c r="C6" s="5">
        <v>45139</v>
      </c>
      <c r="D6" s="6">
        <v>27000</v>
      </c>
      <c r="E6" s="6">
        <f t="shared" si="1"/>
        <v>837000</v>
      </c>
      <c r="F6" s="7">
        <v>1.8340000000000001</v>
      </c>
      <c r="G6" s="7">
        <v>1.325</v>
      </c>
      <c r="H6" s="11">
        <f t="shared" si="0"/>
        <v>-426033</v>
      </c>
      <c r="J6" s="12"/>
      <c r="K6" s="13"/>
    </row>
    <row r="7" spans="2:11" x14ac:dyDescent="0.35">
      <c r="B7" s="3">
        <v>30</v>
      </c>
      <c r="C7" s="5">
        <v>45231</v>
      </c>
      <c r="D7" s="6">
        <v>32000</v>
      </c>
      <c r="E7" s="6">
        <f t="shared" si="1"/>
        <v>960000</v>
      </c>
      <c r="F7" s="7">
        <v>2.3220000000000001</v>
      </c>
      <c r="G7" s="7">
        <v>1.9713000000000001</v>
      </c>
      <c r="H7" s="11">
        <f t="shared" si="0"/>
        <v>-336672</v>
      </c>
      <c r="J7" s="12"/>
      <c r="K7" s="13"/>
    </row>
    <row r="8" spans="2:11" x14ac:dyDescent="0.35">
      <c r="B8" s="3">
        <v>31</v>
      </c>
      <c r="C8" s="5">
        <v>45261</v>
      </c>
      <c r="D8" s="6">
        <v>32000</v>
      </c>
      <c r="E8" s="6">
        <f t="shared" si="1"/>
        <v>992000</v>
      </c>
      <c r="F8" s="7">
        <v>2.8995000000000002</v>
      </c>
      <c r="G8" s="7">
        <v>1.913</v>
      </c>
      <c r="H8" s="11">
        <f t="shared" si="0"/>
        <v>-978608</v>
      </c>
      <c r="J8" s="12"/>
      <c r="K8" s="13"/>
    </row>
    <row r="9" spans="2:11" x14ac:dyDescent="0.35">
      <c r="C9" s="15">
        <v>2023</v>
      </c>
      <c r="D9" s="6"/>
      <c r="E9" s="6">
        <f>SUM(E3:E8)</f>
        <v>4271000</v>
      </c>
      <c r="F9" s="7">
        <f>SUMPRODUCT(E3:E8,F3:F8)/E9</f>
        <v>2.2010400374619525</v>
      </c>
      <c r="G9" s="7">
        <f>SUMPRODUCT(E3:E8,G3:G8)/E9</f>
        <v>1.7582162959494263</v>
      </c>
      <c r="H9" s="11">
        <f>(G9-F9)*E9</f>
        <v>-1891300.1999999995</v>
      </c>
      <c r="J9" s="12"/>
      <c r="K9" s="13"/>
    </row>
    <row r="10" spans="2:11" x14ac:dyDescent="0.35">
      <c r="C10" s="5"/>
      <c r="D10" s="6"/>
      <c r="E10" s="6"/>
      <c r="F10" s="7"/>
      <c r="G10" s="7"/>
      <c r="H10" s="11"/>
      <c r="J10" s="12"/>
      <c r="K10" s="13"/>
    </row>
    <row r="11" spans="2:11" x14ac:dyDescent="0.35">
      <c r="B11" s="3">
        <v>31</v>
      </c>
      <c r="C11" s="5">
        <v>45292</v>
      </c>
      <c r="D11" s="6">
        <v>54000</v>
      </c>
      <c r="E11" s="6">
        <f>B11*D11</f>
        <v>1674000</v>
      </c>
      <c r="F11" s="7">
        <v>2.8053888888888889</v>
      </c>
      <c r="G11" s="7">
        <v>3.7229000000000001</v>
      </c>
      <c r="H11" s="11">
        <f t="shared" si="0"/>
        <v>1535913.6000000006</v>
      </c>
      <c r="J11" s="12"/>
      <c r="K11" s="13"/>
    </row>
    <row r="12" spans="2:11" x14ac:dyDescent="0.35">
      <c r="B12" s="3">
        <v>29</v>
      </c>
      <c r="C12" s="5">
        <v>45323</v>
      </c>
      <c r="D12" s="6">
        <v>32000</v>
      </c>
      <c r="E12" s="6">
        <f t="shared" ref="E12:E21" si="2">B12*D12</f>
        <v>928000</v>
      </c>
      <c r="F12" s="7">
        <v>3.35584375</v>
      </c>
      <c r="G12" s="7">
        <v>1.405</v>
      </c>
      <c r="H12" s="11">
        <f t="shared" si="0"/>
        <v>-1810383</v>
      </c>
      <c r="J12" s="12"/>
      <c r="K12" s="13"/>
    </row>
    <row r="13" spans="2:11" x14ac:dyDescent="0.35">
      <c r="B13" s="3">
        <v>31</v>
      </c>
      <c r="C13" s="5">
        <v>45352</v>
      </c>
      <c r="D13" s="6">
        <v>32000</v>
      </c>
      <c r="E13" s="6">
        <f t="shared" si="2"/>
        <v>992000</v>
      </c>
      <c r="F13" s="7">
        <v>2.99</v>
      </c>
      <c r="G13" s="7">
        <v>1.3028999999999999</v>
      </c>
      <c r="H13" s="11">
        <f t="shared" si="0"/>
        <v>-1673603.2</v>
      </c>
      <c r="J13" s="12"/>
      <c r="K13" s="13"/>
    </row>
    <row r="14" spans="2:11" x14ac:dyDescent="0.35">
      <c r="B14" s="3">
        <v>30</v>
      </c>
      <c r="C14" s="5">
        <v>45383</v>
      </c>
      <c r="D14" s="6">
        <v>32000</v>
      </c>
      <c r="E14" s="6">
        <f t="shared" si="2"/>
        <v>960000</v>
      </c>
      <c r="F14" s="7">
        <v>2.593</v>
      </c>
      <c r="G14" s="7">
        <v>1.3677999999999999</v>
      </c>
      <c r="H14" s="11">
        <f t="shared" si="0"/>
        <v>-1176192</v>
      </c>
      <c r="J14" s="12"/>
      <c r="K14" s="13"/>
    </row>
    <row r="15" spans="2:11" x14ac:dyDescent="0.35">
      <c r="B15" s="3">
        <v>31</v>
      </c>
      <c r="C15" s="8">
        <v>45413</v>
      </c>
      <c r="D15" s="9">
        <v>43000</v>
      </c>
      <c r="E15" s="6">
        <f t="shared" si="2"/>
        <v>1333000</v>
      </c>
      <c r="F15" s="10">
        <v>1.8674418604651162</v>
      </c>
      <c r="G15" s="10">
        <v>1.6767000000000001</v>
      </c>
      <c r="H15" s="11">
        <f t="shared" si="0"/>
        <v>-254258.89999999991</v>
      </c>
      <c r="J15" s="12"/>
      <c r="K15" s="13"/>
    </row>
    <row r="16" spans="2:11" x14ac:dyDescent="0.35">
      <c r="B16" s="3">
        <v>30</v>
      </c>
      <c r="C16" s="8">
        <v>45444</v>
      </c>
      <c r="D16" s="9">
        <v>43000</v>
      </c>
      <c r="E16" s="6">
        <f t="shared" si="2"/>
        <v>1290000</v>
      </c>
      <c r="F16" s="10">
        <v>2.2609069767441858</v>
      </c>
      <c r="G16" s="10">
        <v>1.7252000000000001</v>
      </c>
      <c r="H16" s="11">
        <f t="shared" si="0"/>
        <v>-691061.99999999953</v>
      </c>
      <c r="J16" s="12"/>
      <c r="K16" s="13"/>
    </row>
    <row r="17" spans="2:11" x14ac:dyDescent="0.35">
      <c r="B17" s="3">
        <v>31</v>
      </c>
      <c r="C17" s="8">
        <v>45474</v>
      </c>
      <c r="D17" s="9">
        <v>43000</v>
      </c>
      <c r="E17" s="6">
        <f t="shared" si="2"/>
        <v>1333000</v>
      </c>
      <c r="F17" s="10">
        <v>1.9526279069767443</v>
      </c>
      <c r="G17" s="10">
        <v>1.6053999999999999</v>
      </c>
      <c r="H17" s="11">
        <f t="shared" si="0"/>
        <v>-462854.80000000028</v>
      </c>
      <c r="J17" s="12"/>
      <c r="K17" s="13"/>
    </row>
    <row r="18" spans="2:11" x14ac:dyDescent="0.35">
      <c r="B18" s="3">
        <v>31</v>
      </c>
      <c r="C18" s="5">
        <v>45505</v>
      </c>
      <c r="D18" s="6">
        <v>43000</v>
      </c>
      <c r="E18" s="6">
        <f t="shared" si="2"/>
        <v>1333000</v>
      </c>
      <c r="F18" s="7">
        <v>2.4964186046511627</v>
      </c>
      <c r="G18" s="7">
        <v>1.5358000000000001</v>
      </c>
      <c r="H18" s="11">
        <f t="shared" si="0"/>
        <v>-1280504.5999999999</v>
      </c>
      <c r="J18" s="12"/>
      <c r="K18" s="13"/>
    </row>
    <row r="19" spans="2:11" x14ac:dyDescent="0.35">
      <c r="B19" s="3">
        <v>31</v>
      </c>
      <c r="C19" s="5">
        <v>45566</v>
      </c>
      <c r="D19" s="6">
        <v>28000</v>
      </c>
      <c r="E19" s="6">
        <f t="shared" si="2"/>
        <v>868000</v>
      </c>
      <c r="F19" s="7">
        <v>2.2685714285714287</v>
      </c>
      <c r="G19" s="7">
        <v>1.5356000000000001</v>
      </c>
      <c r="H19" s="11">
        <f t="shared" si="0"/>
        <v>-636219.19999999995</v>
      </c>
      <c r="J19" s="12"/>
      <c r="K19" s="13"/>
    </row>
    <row r="20" spans="2:11" x14ac:dyDescent="0.35">
      <c r="B20" s="3">
        <v>30</v>
      </c>
      <c r="C20" s="5">
        <v>45597</v>
      </c>
      <c r="D20" s="6">
        <v>28000</v>
      </c>
      <c r="E20" s="6">
        <f t="shared" si="2"/>
        <v>840000</v>
      </c>
      <c r="F20" s="7">
        <v>2.8959999999999999</v>
      </c>
      <c r="G20" s="7">
        <v>1.8021</v>
      </c>
      <c r="H20" s="11">
        <f t="shared" si="0"/>
        <v>-918876</v>
      </c>
      <c r="J20" s="12"/>
      <c r="K20" s="13"/>
    </row>
    <row r="21" spans="2:11" x14ac:dyDescent="0.35">
      <c r="B21" s="3">
        <v>31</v>
      </c>
      <c r="C21" s="5">
        <v>45627</v>
      </c>
      <c r="D21" s="6">
        <v>23000</v>
      </c>
      <c r="E21" s="6">
        <f t="shared" si="2"/>
        <v>713000</v>
      </c>
      <c r="F21" s="7">
        <v>3.3683478260869566</v>
      </c>
      <c r="G21" s="7">
        <v>2.7242999999999999</v>
      </c>
      <c r="H21" s="11">
        <f t="shared" si="0"/>
        <v>-459206.10000000009</v>
      </c>
      <c r="J21" s="12"/>
      <c r="K21" s="13"/>
    </row>
    <row r="22" spans="2:11" x14ac:dyDescent="0.35">
      <c r="C22" s="15">
        <v>2024</v>
      </c>
      <c r="D22" s="6"/>
      <c r="E22" s="6">
        <f>SUM(E11:E21)</f>
        <v>12264000</v>
      </c>
      <c r="F22" s="7">
        <f>SUMPRODUCT(E11:E21,F11:F21)/E22</f>
        <v>2.5607994944553165</v>
      </c>
      <c r="G22" s="7">
        <f>SUMPRODUCT(E11:E21,G11:G21)/E22</f>
        <v>1.9225700260926286</v>
      </c>
      <c r="H22" s="11">
        <f>(G22-F22)*E22</f>
        <v>-7827246.2000000048</v>
      </c>
      <c r="J22" s="12"/>
      <c r="K22" s="13"/>
    </row>
    <row r="23" spans="2:11" x14ac:dyDescent="0.35">
      <c r="C23" s="5"/>
      <c r="D23" s="6"/>
      <c r="E23" s="6"/>
      <c r="F23" s="7"/>
      <c r="G23" s="7"/>
      <c r="H23" s="11"/>
      <c r="J23" s="12"/>
      <c r="K23" s="13"/>
    </row>
    <row r="24" spans="2:11" x14ac:dyDescent="0.35">
      <c r="B24" s="3">
        <v>31</v>
      </c>
      <c r="C24" s="5">
        <v>45658</v>
      </c>
      <c r="D24" s="6">
        <v>32000</v>
      </c>
      <c r="E24" s="6">
        <f>B24*D24</f>
        <v>992000</v>
      </c>
      <c r="F24" s="7">
        <v>3.2770000000000001</v>
      </c>
      <c r="G24" s="7">
        <v>4.4329999999999998</v>
      </c>
      <c r="H24" s="11">
        <f t="shared" si="0"/>
        <v>1146752</v>
      </c>
      <c r="J24" s="12"/>
      <c r="K24" s="13"/>
    </row>
    <row r="25" spans="2:11" x14ac:dyDescent="0.35">
      <c r="B25" s="3">
        <v>28</v>
      </c>
      <c r="C25" s="5">
        <v>45689</v>
      </c>
      <c r="D25" s="6">
        <v>32000</v>
      </c>
      <c r="E25" s="6">
        <f t="shared" ref="E25:E31" si="3">B25*D25</f>
        <v>896000</v>
      </c>
      <c r="F25" s="7">
        <v>4.0410000000000004</v>
      </c>
      <c r="G25" s="7">
        <v>3.9260000000000002</v>
      </c>
      <c r="H25" s="11">
        <f t="shared" si="0"/>
        <v>-103040.00000000047</v>
      </c>
      <c r="J25" s="12"/>
      <c r="K25" s="13"/>
    </row>
    <row r="26" spans="2:11" x14ac:dyDescent="0.35">
      <c r="B26" s="3">
        <v>31</v>
      </c>
      <c r="C26" s="5">
        <v>45717</v>
      </c>
      <c r="D26" s="6">
        <v>32000</v>
      </c>
      <c r="E26" s="6">
        <f t="shared" si="3"/>
        <v>992000</v>
      </c>
      <c r="F26" s="7">
        <v>3.0828125000000002</v>
      </c>
      <c r="G26" s="7">
        <v>3.29</v>
      </c>
      <c r="H26" s="11">
        <f t="shared" si="0"/>
        <v>205530</v>
      </c>
      <c r="J26" s="12"/>
      <c r="K26" s="13"/>
    </row>
    <row r="27" spans="2:11" x14ac:dyDescent="0.35">
      <c r="B27" s="3">
        <v>30</v>
      </c>
      <c r="C27" s="5">
        <v>45748</v>
      </c>
      <c r="D27" s="6">
        <v>23000</v>
      </c>
      <c r="E27" s="6">
        <f t="shared" si="3"/>
        <v>690000</v>
      </c>
      <c r="F27" s="7">
        <v>2.39</v>
      </c>
      <c r="G27" s="7">
        <v>2.8719999999999999</v>
      </c>
      <c r="H27" s="11">
        <f t="shared" si="0"/>
        <v>332580</v>
      </c>
      <c r="J27" s="12"/>
      <c r="K27" s="13"/>
    </row>
    <row r="28" spans="2:11" x14ac:dyDescent="0.35">
      <c r="B28" s="3">
        <v>31</v>
      </c>
      <c r="C28" s="5">
        <v>45778</v>
      </c>
      <c r="D28" s="6">
        <v>32000</v>
      </c>
      <c r="E28" s="6">
        <f t="shared" si="3"/>
        <v>992000</v>
      </c>
      <c r="F28" s="7">
        <v>2.7061562499999998</v>
      </c>
      <c r="G28" s="7">
        <v>2.6739999999999999</v>
      </c>
      <c r="H28" s="11">
        <f t="shared" si="0"/>
        <v>-31899</v>
      </c>
      <c r="J28" s="12"/>
      <c r="K28" s="13"/>
    </row>
    <row r="29" spans="2:11" x14ac:dyDescent="0.35">
      <c r="B29" s="3">
        <v>30</v>
      </c>
      <c r="C29" s="5">
        <v>45809</v>
      </c>
      <c r="D29" s="6">
        <v>24000</v>
      </c>
      <c r="E29" s="6">
        <f t="shared" si="3"/>
        <v>720000</v>
      </c>
      <c r="F29" s="7">
        <v>2.5499999999999998</v>
      </c>
      <c r="G29" s="7">
        <v>2.2789999999999999</v>
      </c>
      <c r="H29" s="11">
        <f t="shared" si="0"/>
        <v>-195119.99999999977</v>
      </c>
      <c r="J29" s="12"/>
      <c r="K29" s="13"/>
    </row>
    <row r="30" spans="2:11" x14ac:dyDescent="0.35">
      <c r="B30" s="3">
        <v>31</v>
      </c>
      <c r="C30" s="5">
        <v>45839</v>
      </c>
      <c r="D30" s="6">
        <v>27000</v>
      </c>
      <c r="E30" s="6">
        <f t="shared" si="3"/>
        <v>837000</v>
      </c>
      <c r="F30" s="7">
        <v>2.99</v>
      </c>
      <c r="G30" s="7">
        <v>2.8195000000000001</v>
      </c>
      <c r="H30" s="11">
        <f t="shared" si="0"/>
        <v>-142708.5</v>
      </c>
      <c r="J30" s="12"/>
      <c r="K30" s="13"/>
    </row>
    <row r="31" spans="2:11" x14ac:dyDescent="0.35">
      <c r="B31" s="3">
        <v>31</v>
      </c>
      <c r="C31" s="5">
        <v>45870</v>
      </c>
      <c r="D31" s="6">
        <v>26000</v>
      </c>
      <c r="E31" s="6">
        <f t="shared" si="3"/>
        <v>806000</v>
      </c>
      <c r="F31" s="7">
        <v>2.74</v>
      </c>
      <c r="G31" s="7">
        <v>2.3003999999999998</v>
      </c>
      <c r="H31" s="11">
        <f t="shared" si="0"/>
        <v>-354317.60000000009</v>
      </c>
      <c r="J31" s="12"/>
      <c r="K31" s="13"/>
    </row>
    <row r="32" spans="2:11" x14ac:dyDescent="0.35">
      <c r="C32" s="15" t="s">
        <v>7</v>
      </c>
      <c r="E32" s="6">
        <f>SUM(E24:E31)</f>
        <v>6925000</v>
      </c>
      <c r="F32" s="7">
        <f>SUMPRODUCT(F24:F31,E24:E31)/E32</f>
        <v>3.0051042599277977</v>
      </c>
      <c r="G32" s="7">
        <f>SUMPRODUCT(G24:G31,E24:E31)/E32</f>
        <v>3.1289709602888083</v>
      </c>
      <c r="H32" s="11">
        <f>(G32-F32)*E32</f>
        <v>857776.89999999804</v>
      </c>
    </row>
    <row r="34" spans="4:11" x14ac:dyDescent="0.35">
      <c r="H34" s="11"/>
      <c r="J34" s="12"/>
      <c r="K34" s="14"/>
    </row>
    <row r="35" spans="4:11" x14ac:dyDescent="0.35">
      <c r="D35" s="12"/>
      <c r="E35" s="12"/>
    </row>
    <row r="36" spans="4:11" x14ac:dyDescent="0.35">
      <c r="D36" s="12"/>
      <c r="E36" s="12"/>
    </row>
    <row r="37" spans="4:11" x14ac:dyDescent="0.35">
      <c r="D37" s="12"/>
      <c r="E37" s="12"/>
    </row>
  </sheetData>
  <pageMargins left="0.7" right="0.7" top="0.75" bottom="0.75" header="0.3" footer="0.3"/>
  <pageSetup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FmNmE5OGQ1LTRlNmEtNDA2Zi04MjU4LTNmMDdiNjFhMWI5OCIgdmFsdWU9IiIgeG1sbnM9Imh0dHA6Ly93d3cuYm9sZG9uamFtZXMuY29tLzIwMDgvMDEvc2llL2ludGVybmFsL2xhYmVsIiAvPjxlbGVtZW50IHVpZD0iYjc2MGFkYTUtMTJiZS00YTk5LTljNTgtZTM4NjU1Nzg3ZTMzIiB2YWx1ZT0iIiB4bWxucz0iaHR0cDovL3d3dy5ib2xkb25qYW1lcy5jb20vMjAwOC8wMS9zaWUvaW50ZXJuYWwvbGFiZWwiIC8+PGVsZW1lbnQgdWlkPSI0NzI1NzU5OC0wYzgyLTQ0MDItOTAyMi1kYzEzZDU0YWFmNTMiIHZhbHVlPSIiIHhtbG5zPSJodHRwOi8vd3d3LmJvbGRvbmphbWVzLmNvbS8yMDA4LzAxL3NpZS9pbnRlcm5hbC9sYWJlbCIgLz48ZWxlbWVudCB1aWQ9ImQxNGY1YzM2LWY0NGEtNDMxNS1iNDM4LTAwNWNmZThmMDY5ZiIgdmFsdWU9IiIgeG1sbnM9Imh0dHA6Ly93d3cuYm9sZG9uamFtZXMuY29tLzIwMDgvMDEvc2llL2ludGVybmFsL2xhYmVsIiAvPjwvc2lzbD48VXNlck5hbWU+Q09SUFxzMjE2MzE1PC9Vc2VyTmFtZT48RGF0ZVRpbWU+OS8yOS8yMDI1IDU6MTg6MDkgUE08L0RhdGVUaW1lPjxMYWJlbFN0cmluZz5BRVAgQ29uZmlkZW50aWFsPC9MYWJlbFN0cmluZz48L2l0ZW0+PGl0ZW0+PHNpc2wgc2lzbFZlcnNpb249IjAiIHBvbGljeT0iZTljMGI4ZDctYmRiNC00ZmQzLWI2MmEtZjUwMzI3YWFlZmNlIiBvcmlnaW49InVzZXJTZWxlY3RlZCI+PGVsZW1lbnQgdWlkPSI5MzZlMjJkNS00NWE3LTRjYjctOTVhYi0xYWE4YzdjODg3ODkiIHZhbHVlPSIiIHhtbG5zPSJodHRwOi8vd3d3LmJvbGRvbmphbWVzLmNvbS8yMDA4LzAxL3NpZS9pbnRlcm5hbC9sYWJlbCIgLz48ZWxlbWVudCB1aWQ9ImQxNGY1YzM2LWY0NGEtNDMxNS1iNDM4LTAwNWNmZThmMDY5ZiIgdmFsdWU9IiIgeG1sbnM9Imh0dHA6Ly93d3cuYm9sZG9uamFtZXMuY29tLzIwMDgvMDEvc2llL2ludGVybmFsL2xhYmVsIiAvPjwvc2lzbD48VXNlck5hbWU+Q09SUFxzMjkxMTI1PC9Vc2VyTmFtZT48RGF0ZVRpbWU+MTAvOS8yMDI1IDEyOjE0OjUzIEFNPC9EYXRlVGltZT48TGFiZWxTdHJpbmc+VW5jYXRlZ29yaXplZDwvTGFiZWxTdHJpbmc+PC9pdGVtPjwvbGFiZWxIaXN0b3J5Pg==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C562944A-F983-483F-83E0-354559D3A6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FF1D87-A6C6-44B0-A14F-3BE3816C01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E4E3FB-8B8C-4485-A2E6-8A629F31E077}">
  <ds:schemaRefs>
    <ds:schemaRef ds:uri="http://purl.org/dc/elements/1.1/"/>
    <ds:schemaRef ds:uri="http://schemas.microsoft.com/office/2006/documentManagement/types"/>
    <ds:schemaRef ds:uri="f88ffb1c-9230-4705-a789-27bae69f5829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6888f76-1100-40b0-929b-1efe9044426d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68FBBBA7-89FB-4298-94A1-9440BC8EC430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E9FBB5C6-A6C2-455D-9F3F-B90864C72BA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Monthly Breakdown</vt:lpstr>
      <vt:lpstr>Yearly Breakdown</vt:lpstr>
      <vt:lpstr>'Monthly Breakdown'!Print_Area</vt:lpstr>
      <vt:lpstr>'Yearly Breakdown'!Print_Area</vt:lpstr>
    </vt:vector>
  </TitlesOfParts>
  <Manager/>
  <Company>American Electric Power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Clint Stutler</dc:creator>
  <cp:keywords/>
  <dc:description/>
  <cp:lastModifiedBy>Michelle Caldwell</cp:lastModifiedBy>
  <cp:revision/>
  <dcterms:created xsi:type="dcterms:W3CDTF">2025-09-29T16:59:40Z</dcterms:created>
  <dcterms:modified xsi:type="dcterms:W3CDTF">2025-10-09T00:14:55Z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b38d37ea-a32f-4b69-bb59-3a4a14936c8c</vt:lpwstr>
  </property>
  <property fmtid="{D5CDD505-2E9C-101B-9397-08002B2CF9AE}" pid="3" name="bjClsUserRVM">
    <vt:lpwstr>[]</vt:lpwstr>
  </property>
  <property fmtid="{D5CDD505-2E9C-101B-9397-08002B2CF9AE}" pid="4" name="bjSaver">
    <vt:lpwstr>J9NBGKRf+h7QBAMX0R5zuCJBMfR8rCih</vt:lpwstr>
  </property>
  <property fmtid="{D5CDD505-2E9C-101B-9397-08002B2CF9AE}" pid="5" name="ContentTypeId">
    <vt:lpwstr>0x0101004DF805D1E1DA4A49A223477D3B105720</vt:lpwstr>
  </property>
  <property fmtid="{D5CDD505-2E9C-101B-9397-08002B2CF9AE}" pid="6" name="MediaServiceImageTags">
    <vt:lpwstr/>
  </property>
  <property fmtid="{D5CDD505-2E9C-101B-9397-08002B2CF9AE}" pid="7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8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9" name="bjDocumentSecurityLabel">
    <vt:lpwstr>Uncategorized</vt:lpwstr>
  </property>
  <property fmtid="{D5CDD505-2E9C-101B-9397-08002B2CF9AE}" pid="10" name="MSIP_Label_574d496c-7ac4-4b13-81fd-698eca66b217_SiteId">
    <vt:lpwstr>15f3c881-6b03-4ff6-8559-77bf5177818f</vt:lpwstr>
  </property>
  <property fmtid="{D5CDD505-2E9C-101B-9397-08002B2CF9AE}" pid="11" name="MSIP_Label_574d496c-7ac4-4b13-81fd-698eca66b217_Name">
    <vt:lpwstr>Uncategorized</vt:lpwstr>
  </property>
  <property fmtid="{D5CDD505-2E9C-101B-9397-08002B2CF9AE}" pid="12" name="MSIP_Label_574d496c-7ac4-4b13-81fd-698eca66b217_Enabled">
    <vt:lpwstr>true</vt:lpwstr>
  </property>
  <property fmtid="{D5CDD505-2E9C-101B-9397-08002B2CF9AE}" pid="13" name="bjLabelHistoryID">
    <vt:lpwstr>{68FBBBA7-89FB-4298-94A1-9440BC8EC430}</vt:lpwstr>
  </property>
</Properties>
</file>