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TimLyons\Box\100634-1043 AEP KY 2024 Lead Lag Study\100634-1043 AEP KY 2024 Lead Lag Study\Current Study\"/>
    </mc:Choice>
  </mc:AlternateContent>
  <xr:revisionPtr revIDLastSave="0" documentId="13_ncr:1_{3E0B07A4-1A0D-4FB7-951A-4BD65640E924}" xr6:coauthVersionLast="47" xr6:coauthVersionMax="47" xr10:uidLastSave="{00000000-0000-0000-0000-000000000000}"/>
  <bookViews>
    <workbookView xWindow="28680" yWindow="-120" windowWidth="20730" windowHeight="11040" xr2:uid="{00000000-000D-0000-FFFF-FFFF00000000}"/>
  </bookViews>
  <sheets>
    <sheet name="Other Taxes" sheetId="1" r:id="rId1"/>
    <sheet name="Sheet1" sheetId="2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'Other Taxes'!$A$1:$M$56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" l="1" a="1"/>
  <c r="E5" i="2" s="1"/>
  <c r="J25" i="1" l="1"/>
  <c r="J24" i="1"/>
  <c r="C52" i="1" l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C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I25" i="1"/>
  <c r="I24" i="1"/>
  <c r="C18" i="1"/>
  <c r="J17" i="1"/>
  <c r="I17" i="1"/>
  <c r="J16" i="1"/>
  <c r="I16" i="1"/>
  <c r="J15" i="1"/>
  <c r="I15" i="1"/>
  <c r="J14" i="1"/>
  <c r="I14" i="1"/>
  <c r="A9" i="1"/>
  <c r="A8" i="1"/>
  <c r="H14" i="1" l="1"/>
  <c r="H47" i="1"/>
  <c r="H28" i="1"/>
  <c r="H45" i="1"/>
  <c r="H50" i="1"/>
  <c r="H27" i="1"/>
  <c r="H43" i="1"/>
  <c r="L16" i="1"/>
  <c r="L46" i="1"/>
  <c r="H51" i="1"/>
  <c r="L35" i="1"/>
  <c r="L26" i="1"/>
  <c r="L48" i="1"/>
  <c r="L44" i="1"/>
  <c r="L30" i="1"/>
  <c r="L27" i="1"/>
  <c r="L45" i="1"/>
  <c r="L50" i="1"/>
  <c r="L15" i="1"/>
  <c r="L24" i="1"/>
  <c r="H16" i="1"/>
  <c r="H35" i="1"/>
  <c r="L47" i="1"/>
  <c r="L43" i="1"/>
  <c r="L32" i="1"/>
  <c r="L28" i="1"/>
  <c r="H31" i="1"/>
  <c r="L33" i="1"/>
  <c r="H48" i="1"/>
  <c r="H15" i="1"/>
  <c r="H17" i="1"/>
  <c r="H25" i="1"/>
  <c r="L31" i="1"/>
  <c r="L51" i="1"/>
  <c r="L17" i="1"/>
  <c r="L25" i="1"/>
  <c r="L29" i="1"/>
  <c r="H49" i="1"/>
  <c r="L49" i="1"/>
  <c r="H32" i="1"/>
  <c r="L34" i="1"/>
  <c r="L14" i="1"/>
  <c r="H24" i="1"/>
  <c r="H46" i="1"/>
  <c r="H44" i="1"/>
  <c r="H26" i="1"/>
  <c r="H30" i="1"/>
  <c r="H34" i="1"/>
  <c r="H29" i="1"/>
  <c r="H33" i="1"/>
  <c r="M14" i="1" l="1"/>
  <c r="M47" i="1"/>
  <c r="M31" i="1"/>
  <c r="M35" i="1"/>
  <c r="M51" i="1"/>
  <c r="M30" i="1"/>
  <c r="M45" i="1"/>
  <c r="M26" i="1"/>
  <c r="M16" i="1"/>
  <c r="M43" i="1"/>
  <c r="M29" i="1"/>
  <c r="M50" i="1"/>
  <c r="M27" i="1"/>
  <c r="M44" i="1"/>
  <c r="M46" i="1"/>
  <c r="M28" i="1"/>
  <c r="M48" i="1"/>
  <c r="M49" i="1"/>
  <c r="M34" i="1"/>
  <c r="M33" i="1"/>
  <c r="M24" i="1"/>
  <c r="M15" i="1"/>
  <c r="M25" i="1"/>
  <c r="M17" i="1"/>
  <c r="M32" i="1"/>
  <c r="M52" i="1" l="1"/>
  <c r="B9" i="1" s="1"/>
  <c r="M36" i="1"/>
  <c r="B8" i="1" s="1"/>
  <c r="M18" i="1"/>
  <c r="B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<sst xmlns="http://schemas.openxmlformats.org/spreadsheetml/2006/main" count="215" uniqueCount="88">
  <si>
    <t>LEAD LAG STUDY</t>
  </si>
  <si>
    <t>TAXES OTHER THAN INCOME TAXES</t>
  </si>
  <si>
    <t>Category</t>
  </si>
  <si>
    <t>Weighted Expense Lead</t>
  </si>
  <si>
    <t>Federal Excise Taxes</t>
  </si>
  <si>
    <t>Payee</t>
  </si>
  <si>
    <t>Method of Payment</t>
  </si>
  <si>
    <t>Amount</t>
  </si>
  <si>
    <t>Period Beginning</t>
  </si>
  <si>
    <t>Period Ending</t>
  </si>
  <si>
    <t>Payment Date</t>
  </si>
  <si>
    <t xml:space="preserve">Weighting Factor </t>
  </si>
  <si>
    <t>Service Lead</t>
  </si>
  <si>
    <t>Payment Lead</t>
  </si>
  <si>
    <t>Float</t>
  </si>
  <si>
    <t>Total Lead</t>
  </si>
  <si>
    <t>Weighted Lead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</si>
  <si>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</si>
  <si>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</si>
  <si>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</si>
  <si>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</si>
  <si>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</si>
  <si>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</si>
  <si>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</si>
  <si>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</si>
  <si>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</si>
  <si>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</si>
  <si>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</si>
  <si>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</si>
  <si>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</si>
  <si>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EFT</t>
  </si>
  <si>
    <t>Due Date</t>
  </si>
  <si>
    <t>Internal Revenue Service</t>
  </si>
  <si>
    <t>Local Franchise Fee</t>
  </si>
  <si>
    <t>Various Localities</t>
  </si>
  <si>
    <t>Check</t>
  </si>
  <si>
    <t>KENTUCKY POWER COMPANY</t>
  </si>
  <si>
    <t>Local Street Lighting Fee*</t>
  </si>
  <si>
    <t>*All fees are paid annually throughout the year.</t>
  </si>
  <si>
    <t>Kentucky Power Company</t>
  </si>
  <si>
    <t>Franchise Tax - Street Lighting</t>
  </si>
  <si>
    <t>FILING</t>
  </si>
  <si>
    <t>PAYMENT</t>
  </si>
  <si>
    <t>PERIOD</t>
  </si>
  <si>
    <t>DUE DATE</t>
  </si>
  <si>
    <t>CITY NAME</t>
  </si>
  <si>
    <t>JAN-DEC</t>
  </si>
  <si>
    <t>JAN 15</t>
  </si>
  <si>
    <t>ELKHORN CITY</t>
  </si>
  <si>
    <t>RACELAND</t>
  </si>
  <si>
    <t>WEST LIBERTY</t>
  </si>
  <si>
    <t>MAR-FEB</t>
  </si>
  <si>
    <t>MAR 15</t>
  </si>
  <si>
    <t>COAL RUN VILLAGE</t>
  </si>
  <si>
    <t>APR-MAR</t>
  </si>
  <si>
    <t>APR 15</t>
  </si>
  <si>
    <t>RUSSELL</t>
  </si>
  <si>
    <t>WHITESBURG</t>
  </si>
  <si>
    <t>WURTLAND</t>
  </si>
  <si>
    <t>MAY-APR</t>
  </si>
  <si>
    <t>MAY 15</t>
  </si>
  <si>
    <t>ALLEN</t>
  </si>
  <si>
    <t>HYDEN</t>
  </si>
  <si>
    <t>JUN-MAY</t>
  </si>
  <si>
    <t>JUN 15</t>
  </si>
  <si>
    <t>HINDMAN</t>
  </si>
  <si>
    <t>INEZ</t>
  </si>
  <si>
    <t>PAINTSVILLE</t>
  </si>
  <si>
    <t>JULY-JUN</t>
  </si>
  <si>
    <t>JUL 15</t>
  </si>
  <si>
    <t>LOUISA</t>
  </si>
  <si>
    <t>PRESTONSBURG</t>
  </si>
  <si>
    <t>WHEELWRIGHT</t>
  </si>
  <si>
    <t>WORTHINGTON</t>
  </si>
  <si>
    <t>AUG-JUL</t>
  </si>
  <si>
    <t>AUG 15</t>
  </si>
  <si>
    <t>GRAYSON</t>
  </si>
  <si>
    <t>MARTIN</t>
  </si>
  <si>
    <t>SOUTH SHORE</t>
  </si>
  <si>
    <t>OCT-SEP</t>
  </si>
  <si>
    <t>OCT 15</t>
  </si>
  <si>
    <t>CATLETTSBURG</t>
  </si>
  <si>
    <t>JACKSON</t>
  </si>
  <si>
    <t>WARFIELD</t>
  </si>
  <si>
    <t>DEC-NOV</t>
  </si>
  <si>
    <t>DEC 15</t>
  </si>
  <si>
    <t>WAYLAND</t>
  </si>
  <si>
    <t>Unique Payment Due Dates: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</si>
</sst>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00%"/>
  </numFmts>
  <fonts count="10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sz val="10"/>
      <name val="Arial Unicode MS"/>
      <family val="2"/>
    </font>
    <font>
      <sz val="10"/>
      <color rgb="FF3333FF"/>
      <name val="Arial"/>
      <family val="2"/>
    </font>
    <font>
      <sz val="11"/>
      <name val="Calibri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4" applyFill="1"/>
    <xf numFmtId="0" fontId="1" fillId="2" borderId="0" xfId="4" applyFill="1" applyAlignment="1">
      <alignment horizontal="center"/>
    </xf>
    <xf numFmtId="14" fontId="1" fillId="2" borderId="0" xfId="4" applyNumberFormat="1" applyFill="1" applyAlignment="1">
      <alignment horizontal="center"/>
    </xf>
    <xf numFmtId="14" fontId="1" fillId="2" borderId="0" xfId="4" applyNumberFormat="1" applyFill="1" applyAlignment="1">
      <alignment horizontal="right"/>
    </xf>
    <xf numFmtId="14" fontId="0" fillId="2" borderId="0" xfId="0" applyNumberFormat="1" applyFill="1"/>
    <xf numFmtId="0" fontId="2" fillId="2" borderId="0" xfId="5" applyFont="1" applyFill="1"/>
    <xf numFmtId="0" fontId="2" fillId="2" borderId="0" xfId="4" applyFont="1" applyFill="1" applyAlignment="1">
      <alignment horizontal="left"/>
    </xf>
    <xf numFmtId="0" fontId="2" fillId="2" borderId="1" xfId="4" applyFont="1" applyFill="1" applyBorder="1"/>
    <xf numFmtId="0" fontId="2" fillId="2" borderId="1" xfId="4" applyFont="1" applyFill="1" applyBorder="1" applyAlignment="1">
      <alignment horizontal="center"/>
    </xf>
    <xf numFmtId="39" fontId="1" fillId="2" borderId="0" xfId="4" applyNumberFormat="1" applyFill="1" applyAlignment="1">
      <alignment horizontal="center"/>
    </xf>
    <xf numFmtId="2" fontId="1" fillId="2" borderId="0" xfId="4" applyNumberFormat="1" applyFill="1" applyAlignment="1">
      <alignment horizontal="right"/>
    </xf>
    <xf numFmtId="14" fontId="4" fillId="2" borderId="0" xfId="0" applyNumberFormat="1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/>
    <xf numFmtId="14" fontId="1" fillId="2" borderId="0" xfId="0" applyNumberFormat="1" applyFont="1" applyFill="1" applyAlignment="1">
      <alignment horizontal="center"/>
    </xf>
    <xf numFmtId="0" fontId="1" fillId="2" borderId="1" xfId="4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left" wrapText="1"/>
    </xf>
    <xf numFmtId="164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0" xfId="4" applyFill="1" applyAlignment="1">
      <alignment wrapText="1"/>
    </xf>
    <xf numFmtId="0" fontId="1" fillId="2" borderId="0" xfId="4" applyFill="1" applyAlignment="1">
      <alignment horizontal="center" vertical="center" wrapText="1"/>
    </xf>
    <xf numFmtId="164" fontId="1" fillId="2" borderId="0" xfId="0" applyNumberFormat="1" applyFont="1" applyFill="1" applyAlignment="1">
      <alignment horizontal="center" vertical="center" wrapText="1"/>
    </xf>
    <xf numFmtId="14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/>
    <xf numFmtId="165" fontId="1" fillId="2" borderId="0" xfId="3" applyNumberFormat="1" applyFont="1" applyFill="1"/>
    <xf numFmtId="43" fontId="1" fillId="2" borderId="0" xfId="4" applyNumberFormat="1" applyFill="1"/>
    <xf numFmtId="39" fontId="1" fillId="2" borderId="0" xfId="4" applyNumberFormat="1" applyFill="1"/>
    <xf numFmtId="43" fontId="1" fillId="2" borderId="0" xfId="2" applyNumberFormat="1" applyFill="1" applyAlignment="1">
      <alignment horizontal="right"/>
    </xf>
    <xf numFmtId="44" fontId="1" fillId="2" borderId="2" xfId="4" applyNumberFormat="1" applyFill="1" applyBorder="1" applyAlignment="1">
      <alignment horizontal="center"/>
    </xf>
    <xf numFmtId="43" fontId="1" fillId="2" borderId="2" xfId="4" applyNumberFormat="1" applyFill="1" applyBorder="1"/>
    <xf numFmtId="44" fontId="1" fillId="2" borderId="0" xfId="4" applyNumberFormat="1" applyFill="1"/>
    <xf numFmtId="44" fontId="1" fillId="2" borderId="2" xfId="4" applyNumberFormat="1" applyFill="1" applyBorder="1"/>
    <xf numFmtId="14" fontId="5" fillId="2" borderId="0" xfId="0" applyNumberFormat="1" applyFont="1" applyFill="1"/>
    <xf numFmtId="10" fontId="5" fillId="2" borderId="0" xfId="3" applyNumberFormat="1" applyFont="1" applyFill="1"/>
    <xf numFmtId="43" fontId="5" fillId="2" borderId="0" xfId="4" applyNumberFormat="1" applyFont="1" applyFill="1"/>
    <xf numFmtId="10" fontId="1" fillId="2" borderId="0" xfId="3" applyNumberFormat="1" applyFont="1" applyFill="1"/>
    <xf numFmtId="14" fontId="2" fillId="2" borderId="0" xfId="0" applyNumberFormat="1" applyFont="1" applyFill="1" applyAlignment="1">
      <alignment horizontal="center"/>
    </xf>
    <xf numFmtId="44" fontId="0" fillId="2" borderId="2" xfId="1" applyNumberFormat="1" applyFont="1" applyFill="1" applyBorder="1"/>
    <xf numFmtId="14" fontId="1" fillId="2" borderId="0" xfId="4" applyNumberFormat="1" applyFill="1"/>
    <xf numFmtId="44" fontId="6" fillId="2" borderId="0" xfId="1" applyNumberFormat="1" applyFont="1" applyFill="1" applyBorder="1"/>
    <xf numFmtId="43" fontId="7" fillId="2" borderId="0" xfId="4" applyNumberFormat="1" applyFont="1" applyFill="1"/>
    <xf numFmtId="0" fontId="8" fillId="0" borderId="0" xfId="0" applyFont="1"/>
    <xf numFmtId="0" fontId="2" fillId="0" borderId="0" xfId="0" applyFont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5" xfId="0" quotePrefix="1" applyBorder="1" applyAlignment="1">
      <alignment horizontal="left"/>
    </xf>
    <xf numFmtId="0" fontId="0" fillId="4" borderId="5" xfId="0" applyFill="1" applyBorder="1" applyAlignment="1">
      <alignment horizontal="left"/>
    </xf>
    <xf numFmtId="16" fontId="0" fillId="0" borderId="5" xfId="0" quotePrefix="1" applyNumberFormat="1" applyBorder="1" applyAlignment="1">
      <alignment horizontal="left"/>
    </xf>
    <xf numFmtId="0" fontId="0" fillId="0" borderId="4" xfId="0" quotePrefix="1" applyBorder="1" applyAlignment="1">
      <alignment horizontal="left"/>
    </xf>
    <xf numFmtId="0" fontId="0" fillId="4" borderId="4" xfId="0" applyFill="1" applyBorder="1" applyAlignment="1">
      <alignment horizontal="left"/>
    </xf>
    <xf numFmtId="16" fontId="0" fillId="0" borderId="4" xfId="0" quotePrefix="1" applyNumberFormat="1" applyBorder="1" applyAlignment="1">
      <alignment horizontal="left"/>
    </xf>
    <xf numFmtId="0" fontId="9" fillId="0" borderId="0" xfId="0" applyFont="1"/>
    <xf numFmtId="0" fontId="0" fillId="3" borderId="0" xfId="0" applyFill="1"/>
  </cellXfs>
  <cellStyles count="6">
    <cellStyle name="Comma" xfId="1" builtinId="3"/>
    <cellStyle name="Currency" xfId="2" builtinId="4"/>
    <cellStyle name="Normal" xfId="0" builtinId="0"/>
    <cellStyle name="Normal_Book1" xfId="4" xr:uid="{00000000-0005-0000-0000-000003000000}"/>
    <cellStyle name="Normal_Subba Tax 2005 AMS-UEC MO" xfId="5" xr:uid="{00000000-0005-0000-0000-000004000000}"/>
    <cellStyle name="Percent" xfId="3" builtinId="5"/>
  </cellStyles>
  <dxfs count="0"/>
  <tableStyles count="0" defaultTableStyle="TableStyleMedium2" defaultPivotStyle="PivotStyleLight16"/>
  <colors>
    <mruColors>
      <color rgb="FF00FF00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34998626667073579"/>
  </sheetPr>
  <dimension ref="A1:O56"/>
  <sheetViews>
    <sheetView tabSelected="1" zoomScaleNormal="100" workbookViewId="0"/>
  </sheetViews>
  <sheetFormatPr defaultColWidth="9.140625" defaultRowHeight="12.75"/>
  <cols>
    <col min="1" max="1" width="26" style="2" customWidth="1"/>
    <col min="2" max="2" width="19.5703125" style="2" customWidth="1"/>
    <col min="3" max="3" width="19" style="3" customWidth="1"/>
    <col min="4" max="4" width="13" style="4" customWidth="1"/>
    <col min="5" max="6" width="13" style="5" customWidth="1"/>
    <col min="7" max="7" width="13" style="6" customWidth="1"/>
    <col min="8" max="10" width="12.7109375" style="2" customWidth="1"/>
    <col min="11" max="11" width="16.140625" style="2" customWidth="1"/>
    <col min="12" max="12" width="12.7109375" style="2" customWidth="1"/>
    <col min="13" max="13" width="14.28515625" style="3" bestFit="1" customWidth="1"/>
    <col min="14" max="14" width="5.28515625" style="2" bestFit="1" customWidth="1"/>
    <col min="15" max="15" width="13.7109375" style="2" bestFit="1" customWidth="1"/>
    <col min="16" max="16" width="13.85546875" style="2" customWidth="1"/>
    <col min="17" max="16384" width="9.140625" style="2"/>
  </cols>
  <sheetData>
    <row r="1" spans="1:15">
      <c r="A1" s="1" t="s">
        <v>36</v>
      </c>
    </row>
    <row r="2" spans="1:15">
      <c r="A2" s="1" t="s">
        <v>0</v>
      </c>
    </row>
    <row r="3" spans="1:15">
      <c r="A3" s="7" t="s">
        <v>1</v>
      </c>
    </row>
    <row r="4" spans="1:15">
      <c r="A4" s="7"/>
    </row>
    <row r="5" spans="1:15">
      <c r="A5" s="8"/>
      <c r="B5" s="4"/>
      <c r="C5" s="5"/>
      <c r="D5" s="5"/>
      <c r="E5" s="6"/>
      <c r="F5" s="2"/>
      <c r="G5" s="2"/>
      <c r="K5" s="3"/>
      <c r="M5" s="2"/>
    </row>
    <row r="6" spans="1:15">
      <c r="A6" s="9" t="s">
        <v>2</v>
      </c>
      <c r="B6" s="10" t="s">
        <v>3</v>
      </c>
      <c r="C6" s="5"/>
      <c r="D6" s="5"/>
      <c r="E6" s="6"/>
      <c r="F6" s="2"/>
      <c r="G6" s="2"/>
      <c r="K6" s="3"/>
      <c r="M6" s="2"/>
    </row>
    <row r="7" spans="1:15">
      <c r="A7" s="14" t="s">
        <v>4</v>
      </c>
      <c r="B7" s="11">
        <f>M18</f>
        <v>76.235024419415936</v>
      </c>
      <c r="C7" s="12"/>
      <c r="D7" s="13"/>
      <c r="E7" s="2"/>
      <c r="F7" s="2"/>
      <c r="G7" s="2"/>
      <c r="J7" s="3"/>
      <c r="M7" s="2"/>
    </row>
    <row r="8" spans="1:15">
      <c r="A8" s="14" t="str">
        <f>A21</f>
        <v>Local Franchise Fee</v>
      </c>
      <c r="B8" s="11">
        <f>M36</f>
        <v>47.960260066343729</v>
      </c>
      <c r="C8" s="12"/>
      <c r="D8" s="6"/>
      <c r="E8" s="2"/>
      <c r="F8" s="2"/>
      <c r="G8" s="2"/>
      <c r="J8" s="3"/>
      <c r="M8" s="2"/>
    </row>
    <row r="9" spans="1:15">
      <c r="A9" s="14" t="str">
        <f>A40</f>
        <v>Local Street Lighting Fee*</v>
      </c>
      <c r="B9" s="11">
        <f>M52</f>
        <v>207.72215969564073</v>
      </c>
      <c r="C9" s="12"/>
      <c r="D9" s="6"/>
      <c r="E9" s="2"/>
      <c r="F9" s="2"/>
      <c r="G9" s="2"/>
      <c r="J9" s="3"/>
      <c r="M9" s="2"/>
    </row>
    <row r="10" spans="1:15">
      <c r="C10" s="11"/>
    </row>
    <row r="11" spans="1:15">
      <c r="A11" s="1" t="s">
        <v>4</v>
      </c>
      <c r="B11" s="15"/>
      <c r="C11" s="15"/>
      <c r="D11" s="16"/>
      <c r="E11" s="16"/>
      <c r="F11" s="16"/>
      <c r="H11" s="15"/>
      <c r="I11" s="15"/>
      <c r="J11" s="15"/>
      <c r="K11" s="15"/>
      <c r="L11" s="15"/>
    </row>
    <row r="12" spans="1:15" s="22" customFormat="1" ht="25.5">
      <c r="A12" s="17" t="s">
        <v>5</v>
      </c>
      <c r="B12" s="18" t="s">
        <v>6</v>
      </c>
      <c r="C12" s="19" t="s">
        <v>7</v>
      </c>
      <c r="D12" s="20" t="s">
        <v>8</v>
      </c>
      <c r="E12" s="20" t="s">
        <v>9</v>
      </c>
      <c r="F12" s="20" t="s">
        <v>31</v>
      </c>
      <c r="G12" s="21" t="s">
        <v>10</v>
      </c>
      <c r="H12" s="21" t="s">
        <v>11</v>
      </c>
      <c r="I12" s="21" t="s">
        <v>12</v>
      </c>
      <c r="J12" s="21" t="s">
        <v>13</v>
      </c>
      <c r="K12" s="21" t="s">
        <v>14</v>
      </c>
      <c r="L12" s="21" t="s">
        <v>15</v>
      </c>
      <c r="M12" s="21" t="s">
        <v>16</v>
      </c>
    </row>
    <row r="13" spans="1:15" s="22" customFormat="1">
      <c r="A13" s="23" t="s">
        <v>17</v>
      </c>
      <c r="B13" s="24" t="s">
        <v>18</v>
      </c>
      <c r="C13" s="24" t="s">
        <v>19</v>
      </c>
      <c r="D13" s="25" t="s">
        <v>20</v>
      </c>
      <c r="E13" s="25" t="s">
        <v>21</v>
      </c>
      <c r="F13" s="25" t="s">
        <v>22</v>
      </c>
      <c r="G13" s="26" t="s">
        <v>23</v>
      </c>
      <c r="H13" s="26" t="s">
        <v>24</v>
      </c>
      <c r="I13" s="26" t="s">
        <v>25</v>
      </c>
      <c r="J13" s="26" t="s">
        <v>26</v>
      </c>
      <c r="K13" s="26" t="s">
        <v>27</v>
      </c>
      <c r="L13" s="26" t="s">
        <v>28</v>
      </c>
      <c r="M13" s="26" t="s">
        <v>29</v>
      </c>
    </row>
    <row r="14" spans="1:15">
      <c r="A14" s="15" t="s">
        <v>32</v>
      </c>
      <c r="B14" s="15" t="s">
        <v>30</v>
      </c>
      <c r="C14" s="31">
        <v>964.54</v>
      </c>
      <c r="D14" s="6">
        <v>45383</v>
      </c>
      <c r="E14" s="6">
        <v>45473</v>
      </c>
      <c r="F14" s="5">
        <v>45504</v>
      </c>
      <c r="G14" s="6">
        <v>45504</v>
      </c>
      <c r="H14" s="28">
        <f>C14/$C$18</f>
        <v>0.33150603010066781</v>
      </c>
      <c r="I14" s="29">
        <f>(+E14-D14+1)/2</f>
        <v>45.5</v>
      </c>
      <c r="J14" s="29">
        <f>+G14-E14</f>
        <v>31</v>
      </c>
      <c r="K14" s="29">
        <v>0</v>
      </c>
      <c r="L14" s="29">
        <f>SUM(I14:K14)</f>
        <v>76.5</v>
      </c>
      <c r="M14" s="29">
        <f>+L14*H14</f>
        <v>25.360211302701089</v>
      </c>
      <c r="O14" s="30"/>
    </row>
    <row r="15" spans="1:15" ht="13.5" customHeight="1">
      <c r="A15" s="15" t="s">
        <v>32</v>
      </c>
      <c r="B15" s="15" t="s">
        <v>30</v>
      </c>
      <c r="C15" s="31">
        <v>0</v>
      </c>
      <c r="D15" s="5">
        <v>45474</v>
      </c>
      <c r="E15" s="5">
        <v>45565</v>
      </c>
      <c r="F15" s="5">
        <v>45596</v>
      </c>
      <c r="G15" s="6">
        <v>45596</v>
      </c>
      <c r="H15" s="28">
        <f>C15/$C$18</f>
        <v>0</v>
      </c>
      <c r="I15" s="29">
        <f>(+E15-D15+1)/2</f>
        <v>46</v>
      </c>
      <c r="J15" s="29">
        <f>+G15-E15</f>
        <v>31</v>
      </c>
      <c r="K15" s="29">
        <v>0</v>
      </c>
      <c r="L15" s="29">
        <f>SUM(I15:K15)</f>
        <v>77</v>
      </c>
      <c r="M15" s="29">
        <f>+L15*H15</f>
        <v>0</v>
      </c>
    </row>
    <row r="16" spans="1:15" ht="13.5" customHeight="1">
      <c r="A16" s="15" t="s">
        <v>32</v>
      </c>
      <c r="B16" s="15" t="s">
        <v>30</v>
      </c>
      <c r="C16" s="31">
        <v>1073.29</v>
      </c>
      <c r="D16" s="6">
        <v>45566</v>
      </c>
      <c r="E16" s="6">
        <v>45657</v>
      </c>
      <c r="F16" s="5">
        <v>45688</v>
      </c>
      <c r="G16" s="6">
        <v>45688</v>
      </c>
      <c r="H16" s="28">
        <f>C16/$C$18</f>
        <v>0.36888268713246292</v>
      </c>
      <c r="I16" s="29">
        <f>(+E16-D16+1)/2</f>
        <v>46</v>
      </c>
      <c r="J16" s="29">
        <f>+G16-E16</f>
        <v>31</v>
      </c>
      <c r="K16" s="29">
        <v>0</v>
      </c>
      <c r="L16" s="29">
        <f>SUM(I16:K16)</f>
        <v>77</v>
      </c>
      <c r="M16" s="29">
        <f>+L16*H16</f>
        <v>28.403966909199646</v>
      </c>
    </row>
    <row r="17" spans="1:15" ht="13.5" customHeight="1">
      <c r="A17" s="15" t="s">
        <v>32</v>
      </c>
      <c r="B17" s="15" t="s">
        <v>30</v>
      </c>
      <c r="C17" s="31">
        <v>871.74</v>
      </c>
      <c r="D17" s="5">
        <v>45658</v>
      </c>
      <c r="E17" s="5">
        <v>45747</v>
      </c>
      <c r="F17" s="5">
        <v>45777</v>
      </c>
      <c r="G17" s="6">
        <v>45777</v>
      </c>
      <c r="H17" s="28">
        <f>C17/$C$18</f>
        <v>0.29961128276686938</v>
      </c>
      <c r="I17" s="29">
        <f>(+E17-D17+1)/2</f>
        <v>45</v>
      </c>
      <c r="J17" s="29">
        <f>+G17-E17</f>
        <v>30</v>
      </c>
      <c r="K17" s="29">
        <v>0</v>
      </c>
      <c r="L17" s="29">
        <f>SUM(I17:K17)</f>
        <v>75</v>
      </c>
      <c r="M17" s="29">
        <f>+L17*H17</f>
        <v>22.470846207515205</v>
      </c>
    </row>
    <row r="18" spans="1:15" ht="13.5" customHeight="1" thickBot="1">
      <c r="C18" s="32">
        <f>SUM(C14:C17)</f>
        <v>2909.5699999999997</v>
      </c>
      <c r="M18" s="33">
        <f>SUM(M14:M17)</f>
        <v>76.235024419415936</v>
      </c>
    </row>
    <row r="19" spans="1:15" ht="13.5" thickTop="1">
      <c r="C19" s="11"/>
      <c r="D19" s="6"/>
      <c r="E19" s="6"/>
      <c r="F19" s="6"/>
    </row>
    <row r="20" spans="1:15">
      <c r="C20" s="11"/>
    </row>
    <row r="21" spans="1:15">
      <c r="A21" s="1" t="s">
        <v>33</v>
      </c>
      <c r="B21" s="15"/>
      <c r="C21" s="15"/>
      <c r="D21" s="16"/>
      <c r="E21" s="16"/>
      <c r="F21" s="16"/>
      <c r="H21" s="15"/>
      <c r="I21" s="15"/>
      <c r="J21" s="15"/>
      <c r="K21" s="15"/>
      <c r="L21" s="15"/>
    </row>
    <row r="22" spans="1:15" s="22" customFormat="1" ht="25.5">
      <c r="A22" s="17" t="s">
        <v>5</v>
      </c>
      <c r="B22" s="18" t="s">
        <v>6</v>
      </c>
      <c r="C22" s="17" t="s">
        <v>7</v>
      </c>
      <c r="D22" s="20" t="s">
        <v>8</v>
      </c>
      <c r="E22" s="20" t="s">
        <v>9</v>
      </c>
      <c r="F22" s="20" t="s">
        <v>31</v>
      </c>
      <c r="G22" s="21" t="s">
        <v>10</v>
      </c>
      <c r="H22" s="21" t="s">
        <v>11</v>
      </c>
      <c r="I22" s="21" t="s">
        <v>12</v>
      </c>
      <c r="J22" s="21" t="s">
        <v>13</v>
      </c>
      <c r="K22" s="21" t="s">
        <v>14</v>
      </c>
      <c r="L22" s="21" t="s">
        <v>15</v>
      </c>
      <c r="M22" s="21" t="s">
        <v>16</v>
      </c>
    </row>
    <row r="23" spans="1:15" s="22" customFormat="1">
      <c r="A23" s="23" t="s">
        <v>17</v>
      </c>
      <c r="B23" s="24" t="s">
        <v>18</v>
      </c>
      <c r="C23" s="24" t="s">
        <v>19</v>
      </c>
      <c r="D23" s="25" t="s">
        <v>20</v>
      </c>
      <c r="E23" s="25" t="s">
        <v>21</v>
      </c>
      <c r="F23" s="25" t="s">
        <v>22</v>
      </c>
      <c r="G23" s="26" t="s">
        <v>23</v>
      </c>
      <c r="H23" s="26" t="s">
        <v>24</v>
      </c>
      <c r="I23" s="26" t="s">
        <v>25</v>
      </c>
      <c r="J23" s="26" t="s">
        <v>26</v>
      </c>
      <c r="K23" s="26" t="s">
        <v>27</v>
      </c>
      <c r="L23" s="26" t="s">
        <v>28</v>
      </c>
      <c r="M23" s="26" t="s">
        <v>29</v>
      </c>
    </row>
    <row r="24" spans="1:15">
      <c r="A24" s="27" t="s">
        <v>34</v>
      </c>
      <c r="B24" s="15" t="s">
        <v>35</v>
      </c>
      <c r="C24" s="31">
        <v>53915.92</v>
      </c>
      <c r="D24" s="6">
        <v>45383</v>
      </c>
      <c r="E24" s="6">
        <v>45412</v>
      </c>
      <c r="F24" s="6">
        <v>45432</v>
      </c>
      <c r="G24" s="6">
        <v>45432</v>
      </c>
      <c r="H24" s="28">
        <f t="shared" ref="H24:H35" si="0">+C24/$C$36</f>
        <v>1.9038694303813442E-2</v>
      </c>
      <c r="I24" s="29">
        <f t="shared" ref="I24:I35" si="1">(+E24-D24+1)/2</f>
        <v>15</v>
      </c>
      <c r="J24" s="29">
        <f>+G24-E24</f>
        <v>20</v>
      </c>
      <c r="K24" s="44">
        <v>12.727273653192686</v>
      </c>
      <c r="L24" s="29">
        <f t="shared" ref="L24:L35" si="2">SUM(I24:K24)</f>
        <v>47.727273653192682</v>
      </c>
      <c r="M24" s="29">
        <f t="shared" ref="M24:M35" si="3">+L24*H24</f>
        <v>0.90866497303758487</v>
      </c>
      <c r="O24" s="30"/>
    </row>
    <row r="25" spans="1:15">
      <c r="A25" s="27" t="s">
        <v>34</v>
      </c>
      <c r="B25" s="15" t="s">
        <v>35</v>
      </c>
      <c r="C25" s="31">
        <v>52257.38</v>
      </c>
      <c r="D25" s="6">
        <v>45413</v>
      </c>
      <c r="E25" s="6">
        <v>45443</v>
      </c>
      <c r="F25" s="6">
        <v>45463</v>
      </c>
      <c r="G25" s="6">
        <v>45463</v>
      </c>
      <c r="H25" s="28">
        <f t="shared" si="0"/>
        <v>1.8453033592642294E-2</v>
      </c>
      <c r="I25" s="29">
        <f t="shared" si="1"/>
        <v>15.5</v>
      </c>
      <c r="J25" s="29">
        <f>+G25-E25</f>
        <v>20</v>
      </c>
      <c r="K25" s="44">
        <v>12.727273653192686</v>
      </c>
      <c r="L25" s="29">
        <f t="shared" si="2"/>
        <v>48.227273653192682</v>
      </c>
      <c r="M25" s="29">
        <f t="shared" si="3"/>
        <v>0.88993950080391715</v>
      </c>
      <c r="O25" s="30"/>
    </row>
    <row r="26" spans="1:15">
      <c r="A26" s="27" t="s">
        <v>34</v>
      </c>
      <c r="B26" s="15" t="s">
        <v>35</v>
      </c>
      <c r="C26" s="31">
        <v>525117.92000000004</v>
      </c>
      <c r="D26" s="6">
        <v>45444</v>
      </c>
      <c r="E26" s="6">
        <v>45473</v>
      </c>
      <c r="F26" s="6">
        <v>45493</v>
      </c>
      <c r="G26" s="6">
        <v>45493</v>
      </c>
      <c r="H26" s="28">
        <f t="shared" si="0"/>
        <v>0.18542871108077844</v>
      </c>
      <c r="I26" s="29">
        <f t="shared" si="1"/>
        <v>15</v>
      </c>
      <c r="J26" s="29">
        <f t="shared" ref="J26:J35" si="4">+G26-E26</f>
        <v>20</v>
      </c>
      <c r="K26" s="44">
        <v>12.727273653192686</v>
      </c>
      <c r="L26" s="29">
        <f t="shared" si="2"/>
        <v>47.727273653192682</v>
      </c>
      <c r="M26" s="29">
        <f t="shared" si="3"/>
        <v>8.8500068369111151</v>
      </c>
      <c r="O26" s="30"/>
    </row>
    <row r="27" spans="1:15">
      <c r="A27" s="27" t="s">
        <v>34</v>
      </c>
      <c r="B27" s="15" t="s">
        <v>35</v>
      </c>
      <c r="C27" s="31">
        <v>60465.33</v>
      </c>
      <c r="D27" s="6">
        <v>45474</v>
      </c>
      <c r="E27" s="6">
        <v>45504</v>
      </c>
      <c r="F27" s="6">
        <v>45524</v>
      </c>
      <c r="G27" s="6">
        <v>45524</v>
      </c>
      <c r="H27" s="28">
        <f t="shared" si="0"/>
        <v>2.1351410378404004E-2</v>
      </c>
      <c r="I27" s="29">
        <f t="shared" si="1"/>
        <v>15.5</v>
      </c>
      <c r="J27" s="29">
        <f t="shared" si="4"/>
        <v>20</v>
      </c>
      <c r="K27" s="44">
        <v>12.727273653192686</v>
      </c>
      <c r="L27" s="29">
        <f t="shared" si="2"/>
        <v>48.227273653192682</v>
      </c>
      <c r="M27" s="29">
        <f t="shared" si="3"/>
        <v>1.0297203112009081</v>
      </c>
      <c r="O27" s="30"/>
    </row>
    <row r="28" spans="1:15">
      <c r="A28" s="27" t="s">
        <v>34</v>
      </c>
      <c r="B28" s="15" t="s">
        <v>35</v>
      </c>
      <c r="C28" s="31">
        <v>68400.17</v>
      </c>
      <c r="D28" s="6">
        <v>45505</v>
      </c>
      <c r="E28" s="6">
        <v>45535</v>
      </c>
      <c r="F28" s="6">
        <v>45555</v>
      </c>
      <c r="G28" s="5">
        <v>45555</v>
      </c>
      <c r="H28" s="28">
        <f t="shared" si="0"/>
        <v>2.4153347044043226E-2</v>
      </c>
      <c r="I28" s="29">
        <f t="shared" si="1"/>
        <v>15.5</v>
      </c>
      <c r="J28" s="29">
        <f t="shared" si="4"/>
        <v>20</v>
      </c>
      <c r="K28" s="44">
        <v>12.727273653192686</v>
      </c>
      <c r="L28" s="29">
        <f t="shared" si="2"/>
        <v>48.227273653192682</v>
      </c>
      <c r="M28" s="29">
        <f t="shared" si="3"/>
        <v>1.1648500775336053</v>
      </c>
      <c r="O28" s="30"/>
    </row>
    <row r="29" spans="1:15">
      <c r="A29" s="27" t="s">
        <v>34</v>
      </c>
      <c r="B29" s="15" t="s">
        <v>35</v>
      </c>
      <c r="C29" s="31">
        <v>640144.18000000005</v>
      </c>
      <c r="D29" s="6">
        <v>45536</v>
      </c>
      <c r="E29" s="5">
        <v>45565</v>
      </c>
      <c r="F29" s="6">
        <v>45585</v>
      </c>
      <c r="G29" s="6">
        <v>45585</v>
      </c>
      <c r="H29" s="28">
        <f t="shared" si="0"/>
        <v>0.2260465805533009</v>
      </c>
      <c r="I29" s="29">
        <f t="shared" si="1"/>
        <v>15</v>
      </c>
      <c r="J29" s="29">
        <f t="shared" si="4"/>
        <v>20</v>
      </c>
      <c r="K29" s="44">
        <v>12.727273653192686</v>
      </c>
      <c r="L29" s="29">
        <f t="shared" si="2"/>
        <v>47.727273653192682</v>
      </c>
      <c r="M29" s="29">
        <f t="shared" si="3"/>
        <v>10.788587008435856</v>
      </c>
      <c r="O29" s="30"/>
    </row>
    <row r="30" spans="1:15">
      <c r="A30" s="27" t="s">
        <v>34</v>
      </c>
      <c r="B30" s="15" t="s">
        <v>35</v>
      </c>
      <c r="C30" s="31">
        <v>57166.91</v>
      </c>
      <c r="D30" s="6">
        <v>45566</v>
      </c>
      <c r="E30" s="6">
        <v>45596</v>
      </c>
      <c r="F30" s="6">
        <v>45616</v>
      </c>
      <c r="G30" s="6">
        <v>45616</v>
      </c>
      <c r="H30" s="28">
        <f t="shared" si="0"/>
        <v>2.0186678142255863E-2</v>
      </c>
      <c r="I30" s="29">
        <f t="shared" si="1"/>
        <v>15.5</v>
      </c>
      <c r="J30" s="29">
        <f t="shared" si="4"/>
        <v>20</v>
      </c>
      <c r="K30" s="44">
        <v>12.727273653192686</v>
      </c>
      <c r="L30" s="29">
        <f t="shared" si="2"/>
        <v>48.227273653192682</v>
      </c>
      <c r="M30" s="29">
        <f t="shared" si="3"/>
        <v>0.9735484509154968</v>
      </c>
      <c r="O30" s="30"/>
    </row>
    <row r="31" spans="1:15">
      <c r="A31" s="27" t="s">
        <v>34</v>
      </c>
      <c r="B31" s="15" t="s">
        <v>35</v>
      </c>
      <c r="C31" s="31">
        <v>47957.96</v>
      </c>
      <c r="D31" s="6">
        <v>45597</v>
      </c>
      <c r="E31" s="6">
        <v>45626</v>
      </c>
      <c r="F31" s="6">
        <v>45646</v>
      </c>
      <c r="G31" s="6">
        <v>45646</v>
      </c>
      <c r="H31" s="28">
        <f t="shared" si="0"/>
        <v>1.6934830007064944E-2</v>
      </c>
      <c r="I31" s="29">
        <f t="shared" si="1"/>
        <v>15</v>
      </c>
      <c r="J31" s="29">
        <f t="shared" si="4"/>
        <v>20</v>
      </c>
      <c r="K31" s="44">
        <v>12.727273653192686</v>
      </c>
      <c r="L31" s="29">
        <f t="shared" si="2"/>
        <v>47.727273653192682</v>
      </c>
      <c r="M31" s="29">
        <f t="shared" si="3"/>
        <v>0.80825326601748759</v>
      </c>
      <c r="O31" s="30"/>
    </row>
    <row r="32" spans="1:15">
      <c r="A32" s="27" t="s">
        <v>34</v>
      </c>
      <c r="B32" s="15" t="s">
        <v>35</v>
      </c>
      <c r="C32" s="31">
        <v>527552.24</v>
      </c>
      <c r="D32" s="6">
        <v>45627</v>
      </c>
      <c r="E32" s="6">
        <v>45657</v>
      </c>
      <c r="F32" s="6">
        <v>45677</v>
      </c>
      <c r="G32" s="6">
        <v>45677</v>
      </c>
      <c r="H32" s="28">
        <f t="shared" si="0"/>
        <v>0.18628831385334835</v>
      </c>
      <c r="I32" s="29">
        <f t="shared" si="1"/>
        <v>15.5</v>
      </c>
      <c r="J32" s="29">
        <f t="shared" si="4"/>
        <v>20</v>
      </c>
      <c r="K32" s="44">
        <v>12.727273653192686</v>
      </c>
      <c r="L32" s="29">
        <f t="shared" si="2"/>
        <v>48.227273653192682</v>
      </c>
      <c r="M32" s="29">
        <f t="shared" si="3"/>
        <v>8.9841774905972756</v>
      </c>
      <c r="O32" s="30"/>
    </row>
    <row r="33" spans="1:15">
      <c r="A33" s="27" t="s">
        <v>34</v>
      </c>
      <c r="B33" s="15" t="s">
        <v>35</v>
      </c>
      <c r="C33" s="31">
        <v>72816.27</v>
      </c>
      <c r="D33" s="6">
        <v>45658</v>
      </c>
      <c r="E33" s="6">
        <v>45688</v>
      </c>
      <c r="F33" s="6">
        <v>45708</v>
      </c>
      <c r="G33" s="6">
        <v>45708</v>
      </c>
      <c r="H33" s="28">
        <f t="shared" si="0"/>
        <v>2.5712752464836761E-2</v>
      </c>
      <c r="I33" s="29">
        <f t="shared" si="1"/>
        <v>15.5</v>
      </c>
      <c r="J33" s="29">
        <f t="shared" si="4"/>
        <v>20</v>
      </c>
      <c r="K33" s="44">
        <v>12.727273653192686</v>
      </c>
      <c r="L33" s="29">
        <f t="shared" si="2"/>
        <v>48.227273653192682</v>
      </c>
      <c r="M33" s="29">
        <f t="shared" si="3"/>
        <v>1.2400559494984871</v>
      </c>
      <c r="O33" s="30"/>
    </row>
    <row r="34" spans="1:15">
      <c r="A34" s="27" t="s">
        <v>34</v>
      </c>
      <c r="B34" s="15" t="s">
        <v>35</v>
      </c>
      <c r="C34" s="31">
        <v>81727.45</v>
      </c>
      <c r="D34" s="6">
        <v>45689</v>
      </c>
      <c r="E34" s="6">
        <v>45716</v>
      </c>
      <c r="F34" s="6">
        <v>45736</v>
      </c>
      <c r="G34" s="6">
        <v>45736</v>
      </c>
      <c r="H34" s="28">
        <f t="shared" si="0"/>
        <v>2.8859452584323847E-2</v>
      </c>
      <c r="I34" s="29">
        <f t="shared" si="1"/>
        <v>14</v>
      </c>
      <c r="J34" s="29">
        <f t="shared" si="4"/>
        <v>20</v>
      </c>
      <c r="K34" s="44">
        <v>12.727273653192686</v>
      </c>
      <c r="L34" s="29">
        <f t="shared" si="2"/>
        <v>46.727273653192682</v>
      </c>
      <c r="M34" s="29">
        <f t="shared" si="3"/>
        <v>1.3485235383890393</v>
      </c>
      <c r="O34" s="30"/>
    </row>
    <row r="35" spans="1:15">
      <c r="A35" s="27" t="s">
        <v>34</v>
      </c>
      <c r="B35" s="15" t="s">
        <v>35</v>
      </c>
      <c r="C35" s="31">
        <v>644390.96</v>
      </c>
      <c r="D35" s="6">
        <v>45717</v>
      </c>
      <c r="E35" s="6">
        <v>45747</v>
      </c>
      <c r="F35" s="6">
        <v>45767</v>
      </c>
      <c r="G35" s="6">
        <v>45767</v>
      </c>
      <c r="H35" s="28">
        <f t="shared" si="0"/>
        <v>0.22754619599518797</v>
      </c>
      <c r="I35" s="29">
        <f t="shared" si="1"/>
        <v>15.5</v>
      </c>
      <c r="J35" s="29">
        <f t="shared" si="4"/>
        <v>20</v>
      </c>
      <c r="K35" s="44">
        <v>12.727273653192686</v>
      </c>
      <c r="L35" s="29">
        <f t="shared" si="2"/>
        <v>48.227273653192682</v>
      </c>
      <c r="M35" s="29">
        <f t="shared" si="3"/>
        <v>10.973932663002946</v>
      </c>
      <c r="O35" s="30"/>
    </row>
    <row r="36" spans="1:15" ht="15.75" thickBot="1">
      <c r="A36" s="27"/>
      <c r="B36" s="15"/>
      <c r="C36" s="35">
        <f>SUM(C24:C35)</f>
        <v>2831912.69</v>
      </c>
      <c r="D36" s="2"/>
      <c r="E36" s="36"/>
      <c r="F36" s="36"/>
      <c r="G36" s="36"/>
      <c r="H36" s="37"/>
      <c r="I36" s="38"/>
      <c r="J36" s="38"/>
      <c r="K36" s="38"/>
      <c r="L36" s="38"/>
      <c r="M36" s="33">
        <f>SUM(M24:M35)</f>
        <v>47.960260066343729</v>
      </c>
      <c r="O36" s="30"/>
    </row>
    <row r="37" spans="1:15" ht="15.75" thickTop="1">
      <c r="A37" s="27"/>
      <c r="B37" s="15"/>
      <c r="C37" s="36"/>
      <c r="D37" s="6"/>
      <c r="E37" s="6"/>
      <c r="F37" s="6"/>
      <c r="H37" s="39"/>
      <c r="I37" s="29"/>
      <c r="J37" s="29"/>
      <c r="K37" s="29"/>
      <c r="L37" s="29"/>
      <c r="M37" s="29"/>
      <c r="O37" s="30"/>
    </row>
    <row r="38" spans="1:15">
      <c r="C38" s="11"/>
    </row>
    <row r="39" spans="1:15" ht="13.5" customHeight="1">
      <c r="C39" s="36"/>
      <c r="D39" s="40"/>
      <c r="E39" s="40"/>
      <c r="F39" s="40"/>
    </row>
    <row r="40" spans="1:15">
      <c r="A40" s="1" t="s">
        <v>37</v>
      </c>
      <c r="B40" s="15"/>
      <c r="C40" s="15"/>
      <c r="D40" s="16"/>
      <c r="E40" s="16"/>
      <c r="F40" s="16"/>
      <c r="H40" s="15"/>
      <c r="I40" s="15"/>
      <c r="J40" s="15"/>
      <c r="K40" s="15"/>
      <c r="L40" s="15"/>
    </row>
    <row r="41" spans="1:15" s="22" customFormat="1" ht="25.5">
      <c r="A41" s="17" t="s">
        <v>5</v>
      </c>
      <c r="B41" s="18" t="s">
        <v>6</v>
      </c>
      <c r="C41" s="17" t="s">
        <v>7</v>
      </c>
      <c r="D41" s="20" t="s">
        <v>8</v>
      </c>
      <c r="E41" s="20" t="s">
        <v>9</v>
      </c>
      <c r="F41" s="20" t="s">
        <v>31</v>
      </c>
      <c r="G41" s="21" t="s">
        <v>10</v>
      </c>
      <c r="H41" s="21" t="s">
        <v>11</v>
      </c>
      <c r="I41" s="21" t="s">
        <v>12</v>
      </c>
      <c r="J41" s="21" t="s">
        <v>13</v>
      </c>
      <c r="K41" s="21" t="s">
        <v>14</v>
      </c>
      <c r="L41" s="21" t="s">
        <v>15</v>
      </c>
      <c r="M41" s="21" t="s">
        <v>16</v>
      </c>
    </row>
    <row r="42" spans="1:15" s="22" customFormat="1">
      <c r="A42" s="23" t="s">
        <v>17</v>
      </c>
      <c r="B42" s="24" t="s">
        <v>18</v>
      </c>
      <c r="C42" s="24" t="s">
        <v>19</v>
      </c>
      <c r="D42" s="25" t="s">
        <v>20</v>
      </c>
      <c r="E42" s="25" t="s">
        <v>21</v>
      </c>
      <c r="F42" s="25" t="s">
        <v>22</v>
      </c>
      <c r="G42" s="26" t="s">
        <v>23</v>
      </c>
      <c r="H42" s="26" t="s">
        <v>24</v>
      </c>
      <c r="I42" s="26" t="s">
        <v>25</v>
      </c>
      <c r="J42" s="26" t="s">
        <v>26</v>
      </c>
      <c r="K42" s="26" t="s">
        <v>27</v>
      </c>
      <c r="L42" s="26" t="s">
        <v>28</v>
      </c>
      <c r="M42" s="26" t="s">
        <v>29</v>
      </c>
    </row>
    <row r="43" spans="1:15">
      <c r="A43" s="27" t="s">
        <v>34</v>
      </c>
      <c r="B43" s="15" t="s">
        <v>35</v>
      </c>
      <c r="C43" s="31">
        <v>18458.91</v>
      </c>
      <c r="D43" s="6">
        <v>45017</v>
      </c>
      <c r="E43" s="6">
        <v>45382</v>
      </c>
      <c r="F43" s="6">
        <v>45394</v>
      </c>
      <c r="G43" s="6">
        <v>45394</v>
      </c>
      <c r="H43" s="28">
        <f t="shared" ref="H43:H51" si="5">C43/$C$52</f>
        <v>0.12182912884719145</v>
      </c>
      <c r="I43" s="29">
        <f>(+E43-D43+1)/2</f>
        <v>183</v>
      </c>
      <c r="J43" s="29">
        <f>+G43-E43</f>
        <v>12</v>
      </c>
      <c r="K43" s="44">
        <v>12.727273653192686</v>
      </c>
      <c r="L43" s="29">
        <f>SUM(I43:K43)</f>
        <v>207.7272736531927</v>
      </c>
      <c r="M43" s="29">
        <f>+L43*H43</f>
        <v>25.307232786970612</v>
      </c>
      <c r="O43" s="30"/>
    </row>
    <row r="44" spans="1:15">
      <c r="A44" s="27" t="s">
        <v>34</v>
      </c>
      <c r="B44" s="15" t="s">
        <v>35</v>
      </c>
      <c r="C44" s="31">
        <v>3213.43</v>
      </c>
      <c r="D44" s="6">
        <v>45047</v>
      </c>
      <c r="E44" s="6">
        <v>45412</v>
      </c>
      <c r="F44" s="6">
        <v>45424</v>
      </c>
      <c r="G44" s="6">
        <v>45424</v>
      </c>
      <c r="H44" s="28">
        <f t="shared" si="5"/>
        <v>2.1208694203039637E-2</v>
      </c>
      <c r="I44" s="29">
        <f t="shared" ref="I44" si="6">(+E44-D44+1)/2</f>
        <v>183</v>
      </c>
      <c r="J44" s="29">
        <f t="shared" ref="J44" si="7">+G44-E44</f>
        <v>12</v>
      </c>
      <c r="K44" s="44">
        <v>12.727273653192686</v>
      </c>
      <c r="L44" s="29">
        <f t="shared" ref="L44:L51" si="8">SUM(I44:K44)</f>
        <v>207.7272736531927</v>
      </c>
      <c r="M44" s="29">
        <f t="shared" ref="M44:M51" si="9">+L44*H44</f>
        <v>4.4056242245416968</v>
      </c>
      <c r="O44" s="30"/>
    </row>
    <row r="45" spans="1:15">
      <c r="A45" s="27" t="s">
        <v>34</v>
      </c>
      <c r="B45" s="15" t="s">
        <v>35</v>
      </c>
      <c r="C45" s="31">
        <v>23548.19</v>
      </c>
      <c r="D45" s="6">
        <v>45078</v>
      </c>
      <c r="E45" s="6">
        <v>45443</v>
      </c>
      <c r="F45" s="6">
        <v>45455</v>
      </c>
      <c r="G45" s="6">
        <v>45455</v>
      </c>
      <c r="H45" s="28">
        <f t="shared" si="5"/>
        <v>0.15541846585893451</v>
      </c>
      <c r="I45" s="29">
        <f t="shared" ref="I45:I51" si="10">(+E45-D45+1)/2</f>
        <v>183</v>
      </c>
      <c r="J45" s="29">
        <f t="shared" ref="J45:J51" si="11">+G45-E45</f>
        <v>12</v>
      </c>
      <c r="K45" s="44">
        <v>12.727273653192686</v>
      </c>
      <c r="L45" s="29">
        <f t="shared" si="8"/>
        <v>207.7272736531927</v>
      </c>
      <c r="M45" s="29">
        <f t="shared" si="9"/>
        <v>32.284654188238278</v>
      </c>
      <c r="O45" s="30"/>
    </row>
    <row r="46" spans="1:15">
      <c r="A46" s="27" t="s">
        <v>34</v>
      </c>
      <c r="B46" s="15" t="s">
        <v>35</v>
      </c>
      <c r="C46" s="31">
        <v>41627.589999999997</v>
      </c>
      <c r="D46" s="6">
        <v>45108</v>
      </c>
      <c r="E46" s="6">
        <v>45473</v>
      </c>
      <c r="F46" s="6">
        <v>45485</v>
      </c>
      <c r="G46" s="6">
        <v>45485</v>
      </c>
      <c r="H46" s="28">
        <f t="shared" si="5"/>
        <v>0.27474282206847844</v>
      </c>
      <c r="I46" s="29">
        <f t="shared" si="10"/>
        <v>183</v>
      </c>
      <c r="J46" s="29">
        <f t="shared" si="11"/>
        <v>12</v>
      </c>
      <c r="K46" s="44">
        <v>12.727273653192686</v>
      </c>
      <c r="L46" s="29">
        <f t="shared" si="8"/>
        <v>207.7272736531927</v>
      </c>
      <c r="M46" s="29">
        <f t="shared" si="9"/>
        <v>57.071577384069251</v>
      </c>
      <c r="O46" s="30"/>
    </row>
    <row r="47" spans="1:15">
      <c r="A47" s="27" t="s">
        <v>34</v>
      </c>
      <c r="B47" s="15" t="s">
        <v>35</v>
      </c>
      <c r="C47" s="31">
        <v>19768.580000000002</v>
      </c>
      <c r="D47" s="6">
        <v>45139</v>
      </c>
      <c r="E47" s="5">
        <v>45504</v>
      </c>
      <c r="F47" s="6">
        <v>45516</v>
      </c>
      <c r="G47" s="5">
        <v>45516</v>
      </c>
      <c r="H47" s="28">
        <f t="shared" si="5"/>
        <v>0.13047297375338046</v>
      </c>
      <c r="I47" s="29">
        <f t="shared" si="10"/>
        <v>183</v>
      </c>
      <c r="J47" s="29">
        <f t="shared" si="11"/>
        <v>12</v>
      </c>
      <c r="K47" s="44">
        <v>12.727273653192686</v>
      </c>
      <c r="L47" s="29">
        <f t="shared" si="8"/>
        <v>207.7272736531927</v>
      </c>
      <c r="M47" s="29">
        <f t="shared" si="9"/>
        <v>27.102795123214293</v>
      </c>
      <c r="O47" s="30"/>
    </row>
    <row r="48" spans="1:15">
      <c r="A48" s="27" t="s">
        <v>34</v>
      </c>
      <c r="B48" s="15" t="s">
        <v>35</v>
      </c>
      <c r="C48" s="31">
        <v>21104.36</v>
      </c>
      <c r="D48" s="6">
        <v>45200</v>
      </c>
      <c r="E48" s="6">
        <v>45565</v>
      </c>
      <c r="F48" s="6">
        <v>45577</v>
      </c>
      <c r="G48" s="6">
        <v>45577</v>
      </c>
      <c r="H48" s="28">
        <f t="shared" si="5"/>
        <v>0.13928914511623455</v>
      </c>
      <c r="I48" s="29">
        <f t="shared" si="10"/>
        <v>183</v>
      </c>
      <c r="J48" s="29">
        <f t="shared" si="11"/>
        <v>12</v>
      </c>
      <c r="K48" s="44">
        <v>12.727273653192686</v>
      </c>
      <c r="L48" s="29">
        <f t="shared" si="8"/>
        <v>207.7272736531927</v>
      </c>
      <c r="M48" s="29">
        <f t="shared" si="9"/>
        <v>28.934154364479323</v>
      </c>
      <c r="O48" s="30"/>
    </row>
    <row r="49" spans="1:15">
      <c r="A49" s="27" t="s">
        <v>34</v>
      </c>
      <c r="B49" s="15" t="s">
        <v>35</v>
      </c>
      <c r="C49" s="31">
        <v>2349.9299999999998</v>
      </c>
      <c r="D49" s="6">
        <v>45261</v>
      </c>
      <c r="E49" s="6">
        <v>45626</v>
      </c>
      <c r="F49" s="6">
        <v>45638</v>
      </c>
      <c r="G49" s="6">
        <v>45638</v>
      </c>
      <c r="H49" s="28">
        <f t="shared" si="5"/>
        <v>1.5509579100384615E-2</v>
      </c>
      <c r="I49" s="29">
        <f t="shared" si="10"/>
        <v>183</v>
      </c>
      <c r="J49" s="29">
        <f t="shared" si="11"/>
        <v>12</v>
      </c>
      <c r="K49" s="44">
        <v>12.727273653192686</v>
      </c>
      <c r="L49" s="29">
        <f t="shared" si="8"/>
        <v>207.7272736531927</v>
      </c>
      <c r="M49" s="29">
        <f t="shared" si="9"/>
        <v>3.2217625820314328</v>
      </c>
      <c r="O49" s="30"/>
    </row>
    <row r="50" spans="1:15">
      <c r="A50" s="27" t="s">
        <v>34</v>
      </c>
      <c r="B50" s="15" t="s">
        <v>35</v>
      </c>
      <c r="C50" s="31">
        <v>19894.080000000002</v>
      </c>
      <c r="D50" s="6">
        <v>45292</v>
      </c>
      <c r="E50" s="6">
        <v>45657</v>
      </c>
      <c r="F50" s="6">
        <v>45669</v>
      </c>
      <c r="G50" s="6">
        <v>45669</v>
      </c>
      <c r="H50" s="28">
        <f t="shared" si="5"/>
        <v>0.13130127594838129</v>
      </c>
      <c r="I50" s="29">
        <f t="shared" si="10"/>
        <v>183</v>
      </c>
      <c r="J50" s="29">
        <f t="shared" si="11"/>
        <v>12</v>
      </c>
      <c r="K50" s="44">
        <v>12.727273653192686</v>
      </c>
      <c r="L50" s="29">
        <f t="shared" si="8"/>
        <v>207.7272736531927</v>
      </c>
      <c r="M50" s="29">
        <f t="shared" si="9"/>
        <v>27.274856079942769</v>
      </c>
      <c r="O50" s="30"/>
    </row>
    <row r="51" spans="1:15">
      <c r="A51" s="27" t="s">
        <v>34</v>
      </c>
      <c r="B51" s="15" t="s">
        <v>35</v>
      </c>
      <c r="C51" s="31">
        <v>1549.68</v>
      </c>
      <c r="D51" s="6">
        <v>45352</v>
      </c>
      <c r="E51" s="6">
        <v>45716</v>
      </c>
      <c r="F51" s="6">
        <v>45700</v>
      </c>
      <c r="G51" s="5">
        <v>45728</v>
      </c>
      <c r="H51" s="28">
        <f t="shared" si="5"/>
        <v>1.0227915103975025E-2</v>
      </c>
      <c r="I51" s="29">
        <f t="shared" si="10"/>
        <v>182.5</v>
      </c>
      <c r="J51" s="29">
        <f t="shared" si="11"/>
        <v>12</v>
      </c>
      <c r="K51" s="44">
        <v>12.727273653192686</v>
      </c>
      <c r="L51" s="29">
        <f t="shared" si="8"/>
        <v>207.2272736531927</v>
      </c>
      <c r="M51" s="29">
        <f t="shared" si="9"/>
        <v>2.1195029621530552</v>
      </c>
      <c r="O51" s="30"/>
    </row>
    <row r="52" spans="1:15" ht="13.5" thickBot="1">
      <c r="A52" s="27"/>
      <c r="B52" s="15"/>
      <c r="C52" s="41">
        <f>SUM(C43:C51)</f>
        <v>151514.75</v>
      </c>
      <c r="D52" s="6"/>
      <c r="E52" s="6"/>
      <c r="F52" s="6"/>
      <c r="H52" s="39"/>
      <c r="I52" s="29"/>
      <c r="J52" s="29"/>
      <c r="K52" s="29"/>
      <c r="L52" s="29"/>
      <c r="M52" s="33">
        <f>SUM(M43:M51)</f>
        <v>207.72215969564073</v>
      </c>
      <c r="O52" s="30"/>
    </row>
    <row r="53" spans="1:15" ht="13.5" thickTop="1">
      <c r="A53" s="27"/>
      <c r="B53" s="15"/>
      <c r="C53" s="34"/>
      <c r="D53" s="6"/>
      <c r="E53" s="6"/>
      <c r="F53" s="6"/>
      <c r="H53" s="39"/>
      <c r="I53" s="29"/>
      <c r="J53" s="29"/>
      <c r="K53" s="29"/>
      <c r="L53" s="29"/>
      <c r="M53" s="29"/>
      <c r="O53" s="30"/>
    </row>
    <row r="54" spans="1:15">
      <c r="B54" s="3"/>
      <c r="C54" s="43"/>
      <c r="D54" s="42"/>
      <c r="E54" s="42"/>
      <c r="F54" s="42"/>
      <c r="M54" s="29"/>
    </row>
    <row r="55" spans="1:15" ht="15">
      <c r="A55" s="45" t="s">
        <v>38</v>
      </c>
      <c r="B55" s="3"/>
      <c r="C55" s="43"/>
      <c r="D55" s="42"/>
      <c r="E55" s="42"/>
      <c r="F55" s="42"/>
      <c r="M55" s="29"/>
    </row>
    <row r="56" spans="1:15">
      <c r="B56" s="3"/>
      <c r="C56" s="43"/>
      <c r="D56" s="42"/>
      <c r="E56" s="42"/>
      <c r="F56" s="42"/>
      <c r="M56" s="29"/>
    </row>
  </sheetData>
  <pageMargins left="0.7" right="0.7" top="0.75" bottom="0.75" header="0.3" footer="0.3"/>
  <pageSetup scale="35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DDD13-DBFF-4087-97A5-8AC058CB76EE}">
  <sheetPr>
    <pageSetUpPr fitToPage="1"/>
  </sheetPr>
  <dimension ref="A1:E29"/>
  <sheetViews>
    <sheetView workbookViewId="0"/>
  </sheetViews>
  <sheetFormatPr defaultRowHeight="12.75"/>
  <cols>
    <col min="1" max="2" width="10.85546875" customWidth="1"/>
    <col min="3" max="3" width="31.42578125" customWidth="1"/>
    <col min="4" max="4" width="4.7109375" customWidth="1"/>
    <col min="5" max="5" width="25" bestFit="1" customWidth="1"/>
  </cols>
  <sheetData>
    <row r="1" spans="1:5">
      <c r="C1" s="46" t="s">
        <v>39</v>
      </c>
    </row>
    <row r="2" spans="1:5">
      <c r="C2" s="46" t="s">
        <v>40</v>
      </c>
    </row>
    <row r="3" spans="1:5">
      <c r="A3" s="47" t="s">
        <v>41</v>
      </c>
      <c r="B3" s="48" t="s">
        <v>42</v>
      </c>
      <c r="C3" s="48"/>
    </row>
    <row r="4" spans="1:5" ht="12.75" customHeight="1">
      <c r="A4" s="49" t="s">
        <v>43</v>
      </c>
      <c r="B4" s="50" t="s">
        <v>44</v>
      </c>
      <c r="C4" s="50" t="s">
        <v>45</v>
      </c>
      <c r="E4" s="59" t="s">
        <v>87</v>
      </c>
    </row>
    <row r="5" spans="1:5">
      <c r="A5" s="51" t="s">
        <v>46</v>
      </c>
      <c r="B5" s="52" t="s">
        <v>47</v>
      </c>
      <c r="C5" s="53" t="s">
        <v>48</v>
      </c>
      <c r="E5" t="str" cm="1">
        <f t="array" ref="E5:E13">_xlfn.UNIQUE(B5:B27)</f>
        <v>JAN 15</v>
      </c>
    </row>
    <row r="6" spans="1:5">
      <c r="A6" s="51" t="s">
        <v>46</v>
      </c>
      <c r="B6" s="52" t="s">
        <v>47</v>
      </c>
      <c r="C6" s="53" t="s">
        <v>49</v>
      </c>
      <c r="E6" t="str">
        <v>MAR 15</v>
      </c>
    </row>
    <row r="7" spans="1:5">
      <c r="A7" s="51" t="s">
        <v>46</v>
      </c>
      <c r="B7" s="54" t="s">
        <v>47</v>
      </c>
      <c r="C7" s="53" t="s">
        <v>50</v>
      </c>
      <c r="E7" t="str">
        <v>APR 15</v>
      </c>
    </row>
    <row r="8" spans="1:5">
      <c r="A8" s="51" t="s">
        <v>51</v>
      </c>
      <c r="B8" s="54" t="s">
        <v>52</v>
      </c>
      <c r="C8" s="53" t="s">
        <v>53</v>
      </c>
      <c r="E8" t="str">
        <v>MAY 15</v>
      </c>
    </row>
    <row r="9" spans="1:5" ht="12.75" customHeight="1">
      <c r="A9" s="51" t="s">
        <v>54</v>
      </c>
      <c r="B9" s="55" t="s">
        <v>55</v>
      </c>
      <c r="C9" s="56" t="s">
        <v>56</v>
      </c>
      <c r="E9" t="str">
        <v>JUN 15</v>
      </c>
    </row>
    <row r="10" spans="1:5" ht="12.75" customHeight="1">
      <c r="A10" s="51" t="s">
        <v>54</v>
      </c>
      <c r="B10" s="57" t="s">
        <v>55</v>
      </c>
      <c r="C10" s="56" t="s">
        <v>57</v>
      </c>
      <c r="E10" t="str">
        <v>JUL 15</v>
      </c>
    </row>
    <row r="11" spans="1:5" ht="12.75" customHeight="1">
      <c r="A11" s="51" t="s">
        <v>54</v>
      </c>
      <c r="B11" s="57" t="s">
        <v>55</v>
      </c>
      <c r="C11" s="56" t="s">
        <v>58</v>
      </c>
      <c r="E11" t="str">
        <v>AUG 15</v>
      </c>
    </row>
    <row r="12" spans="1:5">
      <c r="A12" s="51" t="s">
        <v>59</v>
      </c>
      <c r="B12" s="52" t="s">
        <v>60</v>
      </c>
      <c r="C12" s="53" t="s">
        <v>61</v>
      </c>
      <c r="E12" t="str">
        <v>OCT 15</v>
      </c>
    </row>
    <row r="13" spans="1:5">
      <c r="A13" s="51" t="s">
        <v>59</v>
      </c>
      <c r="B13" s="54" t="s">
        <v>60</v>
      </c>
      <c r="C13" s="53" t="s">
        <v>62</v>
      </c>
      <c r="E13" t="str">
        <v>DEC 15</v>
      </c>
    </row>
    <row r="14" spans="1:5">
      <c r="A14" s="51" t="s">
        <v>63</v>
      </c>
      <c r="B14" s="54" t="s">
        <v>64</v>
      </c>
      <c r="C14" s="53" t="s">
        <v>65</v>
      </c>
    </row>
    <row r="15" spans="1:5">
      <c r="A15" s="51" t="s">
        <v>63</v>
      </c>
      <c r="B15" s="52" t="s">
        <v>64</v>
      </c>
      <c r="C15" s="53" t="s">
        <v>66</v>
      </c>
    </row>
    <row r="16" spans="1:5">
      <c r="A16" s="51" t="s">
        <v>63</v>
      </c>
      <c r="B16" s="52" t="s">
        <v>64</v>
      </c>
      <c r="C16" s="53" t="s">
        <v>67</v>
      </c>
    </row>
    <row r="17" spans="1:3">
      <c r="A17" s="51" t="s">
        <v>68</v>
      </c>
      <c r="B17" s="52" t="s">
        <v>69</v>
      </c>
      <c r="C17" s="53" t="s">
        <v>70</v>
      </c>
    </row>
    <row r="18" spans="1:3">
      <c r="A18" s="51" t="s">
        <v>68</v>
      </c>
      <c r="B18" s="52" t="s">
        <v>69</v>
      </c>
      <c r="C18" s="53" t="s">
        <v>71</v>
      </c>
    </row>
    <row r="19" spans="1:3">
      <c r="A19" s="51" t="s">
        <v>68</v>
      </c>
      <c r="B19" s="54" t="s">
        <v>69</v>
      </c>
      <c r="C19" s="53" t="s">
        <v>72</v>
      </c>
    </row>
    <row r="20" spans="1:3">
      <c r="A20" s="51" t="s">
        <v>68</v>
      </c>
      <c r="B20" s="54" t="s">
        <v>69</v>
      </c>
      <c r="C20" s="53" t="s">
        <v>73</v>
      </c>
    </row>
    <row r="21" spans="1:3" ht="12.75" customHeight="1">
      <c r="A21" s="51" t="s">
        <v>74</v>
      </c>
      <c r="B21" s="54" t="s">
        <v>75</v>
      </c>
      <c r="C21" s="53" t="s">
        <v>76</v>
      </c>
    </row>
    <row r="22" spans="1:3">
      <c r="A22" s="51" t="s">
        <v>74</v>
      </c>
      <c r="B22" s="52" t="s">
        <v>75</v>
      </c>
      <c r="C22" s="53" t="s">
        <v>77</v>
      </c>
    </row>
    <row r="23" spans="1:3">
      <c r="A23" s="51" t="s">
        <v>74</v>
      </c>
      <c r="B23" s="54" t="s">
        <v>75</v>
      </c>
      <c r="C23" s="53" t="s">
        <v>78</v>
      </c>
    </row>
    <row r="24" spans="1:3">
      <c r="A24" s="51" t="s">
        <v>79</v>
      </c>
      <c r="B24" s="54" t="s">
        <v>80</v>
      </c>
      <c r="C24" s="53" t="s">
        <v>81</v>
      </c>
    </row>
    <row r="25" spans="1:3">
      <c r="A25" s="51" t="s">
        <v>79</v>
      </c>
      <c r="B25" s="52" t="s">
        <v>80</v>
      </c>
      <c r="C25" s="53" t="s">
        <v>82</v>
      </c>
    </row>
    <row r="26" spans="1:3">
      <c r="A26" s="51" t="s">
        <v>79</v>
      </c>
      <c r="B26" s="54" t="s">
        <v>80</v>
      </c>
      <c r="C26" s="53" t="s">
        <v>83</v>
      </c>
    </row>
    <row r="27" spans="1:3">
      <c r="A27" s="51" t="s">
        <v>84</v>
      </c>
      <c r="B27" s="52" t="s">
        <v>85</v>
      </c>
      <c r="C27" s="53" t="s">
        <v>86</v>
      </c>
    </row>
    <row r="29" spans="1:3" s="58" customFormat="1" ht="11.25"/>
  </sheetData>
  <pageMargins left="1.5" right="0.75" top="1" bottom="1" header="0.5" footer="0.5"/>
  <pageSetup scale="90" orientation="portrait" r:id="rId1"/>
  <headerFooter alignWithMargins="0">
    <oddHeader>&amp;F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936e22d5-45a7-4cb7-95ab-1aa8c7c88789" value=""/>
  <element uid="d14f5c36-f44a-4315-b438-005cfe8f069f" value=""/>
</sisl>
</file>

<file path=customXml/item4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kzNmUyMmQ1LTQ1YTctNGNiNy05NWFiLTFhYThjN2M4ODc4OS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HMxMzQwOTg8L1VzZXJOYW1lPjxEYXRlVGltZT4xMi8xMi8yMDI0IDI6MjQ6MTQgUE08L0RhdGVUaW1lPjxMYWJlbFN0cmluZz5VbmNhdGVnb3JpemVkPC9MYWJlbFN0cmluZz48L2l0ZW0+PC9sYWJlbEhpc3Rvcnk+</Value>
</WrappedLabelHistory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Props1.xml><?xml version="1.0" encoding="utf-8"?>
<ds:datastoreItem xmlns:ds="http://schemas.openxmlformats.org/officeDocument/2006/customXml" ds:itemID="{388A770A-68A8-4223-B46A-CB1CCF0401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15E9D4-57F6-400F-8524-6D6DB1745D79}"/>
</file>

<file path=customXml/itemProps3.xml><?xml version="1.0" encoding="utf-8"?>
<ds:datastoreItem xmlns:ds="http://schemas.openxmlformats.org/officeDocument/2006/customXml" ds:itemID="{2F07AA5E-2FA9-463E-960E-A0DC1F504F9C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0E5F5AE3-C64D-4614-8D70-98C1CE010476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55EFDE13-962E-4E48-8221-1AD343002026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Other Taxes</vt:lpstr>
      <vt:lpstr>Sheet1</vt:lpstr>
      <vt:lpstr>'Other Taxes'!Print_Area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Lyons</dc:creator>
  <cp:lastModifiedBy>Tim Lyons</cp:lastModifiedBy>
  <dcterms:created xsi:type="dcterms:W3CDTF">2024-06-09T17:34:13Z</dcterms:created>
  <dcterms:modified xsi:type="dcterms:W3CDTF">2025-08-16T16:15:49Z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0x0101004DF805D1E1DA4A49A223477D3B105720</vt:lpwstr>
  </property>
  <property fmtid="{D5CDD505-2E9C-101B-9397-08002B2CF9AE}" pid="3" name="docIndexRef">
    <vt:lpwstr>c9f15173-f096-44bd-88a4-78576731d942</vt:lpwstr>
  </property>
  <property fmtid="{D5CDD505-2E9C-101B-9397-08002B2CF9AE}" pid="4" name="bjSaver">
    <vt:lpwstr>/5Z+cU3el8HpUW6UQypMvWXBbRxgTpsJ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uid="936e22d5-45a7-4cb7-95ab-1aa8c7c88789" value="" /&gt;&lt;element uid="d14f5c36-f44a-4315-b438-005cfe8f069f" value="" /&gt;&lt;/sisl&gt;</vt:lpwstr>
  </property>
  <property fmtid="{D5CDD505-2E9C-101B-9397-08002B2CF9AE}" pid="7" name="bjDocumentSecurityLabel">
    <vt:lpwstr>Uncategorized</vt:lpwstr>
  </property>
  <property fmtid="{D5CDD505-2E9C-101B-9397-08002B2CF9AE}" pid="8" name="MSIP_Label_574d496c-7ac4-4b13-81fd-698eca66b217_SiteId">
    <vt:lpwstr>15f3c881-6b03-4ff6-8559-77bf5177818f</vt:lpwstr>
  </property>
  <property fmtid="{D5CDD505-2E9C-101B-9397-08002B2CF9AE}" pid="9" name="MSIP_Label_574d496c-7ac4-4b13-81fd-698eca66b217_Name">
    <vt:lpwstr>Uncategorized</vt:lpwstr>
  </property>
  <property fmtid="{D5CDD505-2E9C-101B-9397-08002B2CF9AE}" pid="10" name="MSIP_Label_574d496c-7ac4-4b13-81fd-698eca66b217_Enabled">
    <vt:lpwstr>true</vt:lpwstr>
  </property>
  <property fmtid="{D5CDD505-2E9C-101B-9397-08002B2CF9AE}" pid="11" name="bjClsUserRVM">
    <vt:lpwstr>[]</vt:lpwstr>
  </property>
  <property fmtid="{D5CDD505-2E9C-101B-9397-08002B2CF9AE}" pid="12" name="bjLabelHistoryID">
    <vt:lpwstr>{0E5F5AE3-C64D-4614-8D70-98C1CE010476}</vt:lpwstr>
  </property>
  <property fmtid="{D5CDD505-2E9C-101B-9397-08002B2CF9AE}" pid="13" name="MediaServiceImageTags">
    <vt:lpwstr/>
  </property>
</Properties>
</file>