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0" documentId="13_ncr:1_{8B4698A2-BF4D-44C0-8094-8B64967FD623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ales and Use and GRT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'Sales and Use and GRT'!$A$1:$M$47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J55" i="1"/>
  <c r="J56" i="1"/>
  <c r="J57" i="1"/>
  <c r="J58" i="1"/>
  <c r="J59" i="1"/>
  <c r="J60" i="1"/>
  <c r="J61" i="1"/>
  <c r="J62" i="1"/>
  <c r="J63" i="1"/>
  <c r="I56" i="1"/>
  <c r="I57" i="1"/>
  <c r="I58" i="1"/>
  <c r="I59" i="1"/>
  <c r="I60" i="1"/>
  <c r="I61" i="1"/>
  <c r="I62" i="1"/>
  <c r="I63" i="1"/>
  <c r="L63" i="1"/>
  <c r="L62" i="1"/>
  <c r="J20" i="1"/>
  <c r="I20" i="1"/>
  <c r="J19" i="1"/>
  <c r="I19" i="1"/>
  <c r="J18" i="1"/>
  <c r="I18" i="1"/>
  <c r="J17" i="1"/>
  <c r="I17" i="1"/>
  <c r="L17" i="1" s="1"/>
  <c r="J16" i="1"/>
  <c r="I16" i="1"/>
  <c r="L16" i="1" s="1"/>
  <c r="J15" i="1"/>
  <c r="I15" i="1"/>
  <c r="L18" i="1" l="1"/>
  <c r="L15" i="1"/>
  <c r="L20" i="1"/>
  <c r="L19" i="1"/>
  <c r="A9" i="1" l="1"/>
  <c r="C64" i="1"/>
  <c r="H63" i="1" s="1"/>
  <c r="M63" i="1" s="1"/>
  <c r="I55" i="1"/>
  <c r="I54" i="1"/>
  <c r="J53" i="1"/>
  <c r="I53" i="1"/>
  <c r="J52" i="1"/>
  <c r="I52" i="1"/>
  <c r="J51" i="1"/>
  <c r="I51" i="1"/>
  <c r="C45" i="1"/>
  <c r="H43" i="1" s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L35" i="1" s="1"/>
  <c r="J34" i="1"/>
  <c r="I34" i="1"/>
  <c r="J33" i="1"/>
  <c r="I33" i="1"/>
  <c r="C27" i="1"/>
  <c r="J26" i="1"/>
  <c r="I26" i="1"/>
  <c r="J25" i="1"/>
  <c r="I25" i="1"/>
  <c r="J24" i="1"/>
  <c r="I24" i="1"/>
  <c r="J23" i="1"/>
  <c r="I23" i="1"/>
  <c r="J22" i="1"/>
  <c r="I22" i="1"/>
  <c r="J21" i="1"/>
  <c r="I21" i="1"/>
  <c r="A8" i="1"/>
  <c r="A7" i="1"/>
  <c r="H60" i="1" l="1"/>
  <c r="H62" i="1"/>
  <c r="M62" i="1" s="1"/>
  <c r="L52" i="1"/>
  <c r="H26" i="1"/>
  <c r="H20" i="1"/>
  <c r="M20" i="1" s="1"/>
  <c r="H15" i="1"/>
  <c r="M15" i="1" s="1"/>
  <c r="H18" i="1"/>
  <c r="M18" i="1" s="1"/>
  <c r="H16" i="1"/>
  <c r="M16" i="1" s="1"/>
  <c r="H19" i="1"/>
  <c r="M19" i="1" s="1"/>
  <c r="H17" i="1"/>
  <c r="M17" i="1" s="1"/>
  <c r="L61" i="1"/>
  <c r="L44" i="1"/>
  <c r="L51" i="1"/>
  <c r="L41" i="1"/>
  <c r="H57" i="1"/>
  <c r="H52" i="1"/>
  <c r="H55" i="1"/>
  <c r="H58" i="1"/>
  <c r="H59" i="1"/>
  <c r="H53" i="1"/>
  <c r="H51" i="1"/>
  <c r="H54" i="1"/>
  <c r="H56" i="1"/>
  <c r="L54" i="1"/>
  <c r="L57" i="1"/>
  <c r="L60" i="1"/>
  <c r="M60" i="1" s="1"/>
  <c r="L42" i="1"/>
  <c r="L21" i="1"/>
  <c r="L56" i="1"/>
  <c r="L59" i="1"/>
  <c r="H38" i="1"/>
  <c r="L55" i="1"/>
  <c r="H61" i="1"/>
  <c r="H33" i="1"/>
  <c r="H35" i="1"/>
  <c r="M35" i="1" s="1"/>
  <c r="L53" i="1"/>
  <c r="L58" i="1"/>
  <c r="L23" i="1"/>
  <c r="H36" i="1"/>
  <c r="H41" i="1"/>
  <c r="L26" i="1"/>
  <c r="H37" i="1"/>
  <c r="L43" i="1"/>
  <c r="M43" i="1" s="1"/>
  <c r="H21" i="1"/>
  <c r="M21" i="1" s="1"/>
  <c r="H34" i="1"/>
  <c r="H39" i="1"/>
  <c r="L39" i="1"/>
  <c r="H23" i="1"/>
  <c r="L40" i="1"/>
  <c r="H25" i="1"/>
  <c r="L25" i="1"/>
  <c r="L36" i="1"/>
  <c r="L37" i="1"/>
  <c r="H22" i="1"/>
  <c r="L38" i="1"/>
  <c r="L22" i="1"/>
  <c r="L33" i="1"/>
  <c r="L34" i="1"/>
  <c r="H44" i="1"/>
  <c r="H40" i="1"/>
  <c r="H24" i="1"/>
  <c r="L24" i="1"/>
  <c r="H42" i="1"/>
  <c r="M26" i="1" l="1"/>
  <c r="M61" i="1"/>
  <c r="M39" i="1"/>
  <c r="M44" i="1"/>
  <c r="M52" i="1"/>
  <c r="M51" i="1"/>
  <c r="M54" i="1"/>
  <c r="M41" i="1"/>
  <c r="M42" i="1"/>
  <c r="M34" i="1"/>
  <c r="M38" i="1"/>
  <c r="M36" i="1"/>
  <c r="M33" i="1"/>
  <c r="M37" i="1"/>
  <c r="M55" i="1"/>
  <c r="M56" i="1"/>
  <c r="M57" i="1"/>
  <c r="M58" i="1"/>
  <c r="M53" i="1"/>
  <c r="M59" i="1"/>
  <c r="M25" i="1"/>
  <c r="M23" i="1"/>
  <c r="M24" i="1"/>
  <c r="M40" i="1"/>
  <c r="M22" i="1"/>
  <c r="M45" i="1" l="1"/>
  <c r="B8" i="1" s="1"/>
  <c r="M64" i="1"/>
  <c r="B9" i="1" s="1"/>
  <c r="M27" i="1"/>
  <c r="B7" i="1" s="1"/>
</calcChain>
</file>

<file path=xl/sharedStrings.xml><?xml version="1.0" encoding="utf-8"?>
<sst xmlns="http://schemas.openxmlformats.org/spreadsheetml/2006/main" count="160" uniqueCount="38">
  <si>
    <t>LEAD LAG STUDY</t>
  </si>
  <si>
    <t>TAXES OTHER THAN INCOME TAXES</t>
  </si>
  <si>
    <t>Category</t>
  </si>
  <si>
    <t>Weighted Expense Lead</t>
  </si>
  <si>
    <t>Sales/Use Tax</t>
  </si>
  <si>
    <t>Payee</t>
  </si>
  <si>
    <t>Method of Payment</t>
  </si>
  <si>
    <t>Amount</t>
  </si>
  <si>
    <t>Period Beginning</t>
  </si>
  <si>
    <t>Period Ending</t>
  </si>
  <si>
    <t>Tax Due Date</t>
  </si>
  <si>
    <t>Payment Date</t>
  </si>
  <si>
    <t xml:space="preserve">Weighting Factor </t>
  </si>
  <si>
    <t>Service Lead</t>
  </si>
  <si>
    <t>Payment Lead</t>
  </si>
  <si>
    <t>Float</t>
  </si>
  <si>
    <t>Total Lead</t>
  </si>
  <si>
    <t>Weighted Lead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</si>
  <si>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</si>
  <si>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</si>
  <si>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</si>
  <si>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</si>
  <si>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</si>
  <si>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</si>
  <si>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</si>
  <si>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</si>
  <si>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</si>
  <si>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</si>
  <si>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</si>
  <si>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</si>
  <si>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</si>
  <si>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Kentucky Department of Revenue</t>
  </si>
  <si>
    <t>EFT</t>
  </si>
  <si>
    <t>Utility Gross Receipts License Tax (UGRLT)</t>
  </si>
  <si>
    <t>Kentucky Sales and Use Tax - Energy Exemption Annual Return</t>
  </si>
  <si>
    <t>Due Date</t>
  </si>
  <si>
    <t>Check</t>
  </si>
  <si>
    <t>KENTUCKY POWER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</si>
</sst>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%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49">
    <xf numFmtId="0" fontId="0" fillId="0" borderId="0" xfId="0"/>
    <xf numFmtId="0" fontId="2" fillId="2" borderId="0" xfId="0" applyFont="1" applyFill="1"/>
    <xf numFmtId="0" fontId="1" fillId="2" borderId="0" xfId="3" applyFill="1"/>
    <xf numFmtId="0" fontId="1" fillId="2" borderId="0" xfId="3" applyFill="1" applyAlignment="1">
      <alignment horizontal="center"/>
    </xf>
    <xf numFmtId="14" fontId="1" fillId="2" borderId="0" xfId="3" applyNumberFormat="1" applyFill="1" applyAlignment="1">
      <alignment horizontal="center"/>
    </xf>
    <xf numFmtId="14" fontId="1" fillId="2" borderId="0" xfId="3" applyNumberFormat="1" applyFill="1" applyAlignment="1">
      <alignment horizontal="right"/>
    </xf>
    <xf numFmtId="14" fontId="0" fillId="2" borderId="0" xfId="0" applyNumberFormat="1" applyFill="1"/>
    <xf numFmtId="0" fontId="2" fillId="2" borderId="0" xfId="4" applyFont="1" applyFill="1"/>
    <xf numFmtId="0" fontId="2" fillId="2" borderId="0" xfId="3" applyFont="1" applyFill="1" applyAlignment="1">
      <alignment horizontal="left"/>
    </xf>
    <xf numFmtId="0" fontId="2" fillId="2" borderId="1" xfId="3" applyFont="1" applyFill="1" applyBorder="1"/>
    <xf numFmtId="0" fontId="2" fillId="2" borderId="1" xfId="3" applyFont="1" applyFill="1" applyBorder="1" applyAlignment="1">
      <alignment horizontal="center"/>
    </xf>
    <xf numFmtId="39" fontId="1" fillId="2" borderId="0" xfId="3" applyNumberFormat="1" applyFill="1" applyAlignment="1">
      <alignment horizontal="center"/>
    </xf>
    <xf numFmtId="2" fontId="1" fillId="2" borderId="0" xfId="3" applyNumberFormat="1" applyFill="1" applyAlignment="1">
      <alignment horizontal="right"/>
    </xf>
    <xf numFmtId="14" fontId="4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14" fontId="1" fillId="2" borderId="0" xfId="0" applyNumberFormat="1" applyFont="1" applyFill="1" applyAlignment="1">
      <alignment horizontal="center"/>
    </xf>
    <xf numFmtId="0" fontId="1" fillId="2" borderId="1" xfId="3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0" xfId="3" applyFill="1" applyAlignment="1">
      <alignment wrapText="1"/>
    </xf>
    <xf numFmtId="0" fontId="1" fillId="2" borderId="0" xfId="3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3" applyFill="1" applyAlignment="1">
      <alignment horizontal="center" wrapText="1"/>
    </xf>
    <xf numFmtId="0" fontId="0" fillId="2" borderId="0" xfId="0" applyFill="1"/>
    <xf numFmtId="165" fontId="1" fillId="2" borderId="0" xfId="2" applyNumberFormat="1" applyFont="1" applyFill="1"/>
    <xf numFmtId="43" fontId="1" fillId="2" borderId="0" xfId="3" applyNumberFormat="1" applyFill="1"/>
    <xf numFmtId="39" fontId="1" fillId="2" borderId="0" xfId="3" applyNumberFormat="1" applyFill="1"/>
    <xf numFmtId="43" fontId="1" fillId="2" borderId="0" xfId="1" applyNumberFormat="1" applyFill="1" applyAlignment="1">
      <alignment horizontal="right"/>
    </xf>
    <xf numFmtId="44" fontId="1" fillId="2" borderId="2" xfId="1" applyFill="1" applyBorder="1" applyAlignment="1">
      <alignment horizontal="center"/>
    </xf>
    <xf numFmtId="2" fontId="1" fillId="2" borderId="2" xfId="3" applyNumberFormat="1" applyFill="1" applyBorder="1"/>
    <xf numFmtId="44" fontId="1" fillId="2" borderId="2" xfId="3" applyNumberFormat="1" applyFill="1" applyBorder="1" applyAlignment="1">
      <alignment horizontal="center"/>
    </xf>
    <xf numFmtId="2" fontId="1" fillId="2" borderId="0" xfId="3" applyNumberFormat="1" applyFill="1"/>
    <xf numFmtId="14" fontId="5" fillId="2" borderId="0" xfId="0" applyNumberFormat="1" applyFont="1" applyFill="1"/>
    <xf numFmtId="44" fontId="1" fillId="2" borderId="2" xfId="3" applyNumberFormat="1" applyFill="1" applyBorder="1"/>
    <xf numFmtId="10" fontId="1" fillId="2" borderId="0" xfId="2" applyNumberFormat="1" applyFont="1" applyFill="1"/>
    <xf numFmtId="43" fontId="1" fillId="2" borderId="2" xfId="3" applyNumberFormat="1" applyFill="1" applyBorder="1"/>
    <xf numFmtId="39" fontId="1" fillId="2" borderId="0" xfId="3" applyNumberFormat="1" applyFill="1" applyAlignment="1">
      <alignment horizontal="left" vertical="top" wrapText="1"/>
    </xf>
    <xf numFmtId="0" fontId="1" fillId="0" borderId="0" xfId="0" applyFont="1"/>
    <xf numFmtId="43" fontId="1" fillId="0" borderId="0" xfId="1" applyNumberFormat="1" applyFill="1" applyAlignment="1">
      <alignment horizontal="right"/>
    </xf>
    <xf numFmtId="14" fontId="0" fillId="0" borderId="0" xfId="0" applyNumberFormat="1"/>
    <xf numFmtId="165" fontId="1" fillId="0" borderId="0" xfId="2" applyNumberFormat="1" applyFont="1" applyFill="1"/>
    <xf numFmtId="43" fontId="1" fillId="0" borderId="0" xfId="3" applyNumberFormat="1"/>
    <xf numFmtId="0" fontId="1" fillId="0" borderId="0" xfId="3"/>
    <xf numFmtId="39" fontId="1" fillId="0" borderId="0" xfId="3" applyNumberFormat="1"/>
  </cellXfs>
  <cellStyles count="5">
    <cellStyle name="Currency" xfId="1" builtinId="4"/>
    <cellStyle name="Normal" xfId="0" builtinId="0"/>
    <cellStyle name="Normal_Book1" xfId="3" xr:uid="{00000000-0005-0000-0000-000002000000}"/>
    <cellStyle name="Normal_Subba Tax 2005 AMS-UEC MO" xfId="4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O66"/>
  <sheetViews>
    <sheetView tabSelected="1" zoomScaleNormal="100" workbookViewId="0"/>
  </sheetViews>
  <sheetFormatPr defaultColWidth="9.140625" defaultRowHeight="12.75" x14ac:dyDescent="0.2"/>
  <cols>
    <col min="1" max="1" width="57.140625" style="2" customWidth="1"/>
    <col min="2" max="2" width="23.42578125" style="2" customWidth="1"/>
    <col min="3" max="3" width="24.85546875" style="3" customWidth="1"/>
    <col min="4" max="4" width="24" style="4" customWidth="1"/>
    <col min="5" max="5" width="12.7109375" style="5" customWidth="1"/>
    <col min="6" max="6" width="15.140625" style="5" customWidth="1"/>
    <col min="7" max="7" width="12.7109375" style="6" customWidth="1"/>
    <col min="8" max="10" width="12.7109375" style="2" customWidth="1"/>
    <col min="11" max="11" width="16.140625" style="2" customWidth="1"/>
    <col min="12" max="12" width="12.7109375" style="2" customWidth="1"/>
    <col min="13" max="13" width="14.28515625" style="3" bestFit="1" customWidth="1"/>
    <col min="14" max="14" width="5.28515625" style="2" bestFit="1" customWidth="1"/>
    <col min="15" max="15" width="13.7109375" style="2" bestFit="1" customWidth="1"/>
    <col min="16" max="16" width="13.85546875" style="2" customWidth="1"/>
    <col min="17" max="16384" width="9.140625" style="2"/>
  </cols>
  <sheetData>
    <row r="1" spans="1:15" x14ac:dyDescent="0.2">
      <c r="A1" s="1" t="s">
        <v>37</v>
      </c>
    </row>
    <row r="2" spans="1:15" x14ac:dyDescent="0.2">
      <c r="A2" s="1" t="s">
        <v>0</v>
      </c>
    </row>
    <row r="3" spans="1:15" x14ac:dyDescent="0.2">
      <c r="A3" s="7" t="s">
        <v>1</v>
      </c>
    </row>
    <row r="4" spans="1:15" x14ac:dyDescent="0.2">
      <c r="A4" s="7"/>
    </row>
    <row r="5" spans="1:15" x14ac:dyDescent="0.2">
      <c r="A5" s="8"/>
      <c r="B5" s="4"/>
      <c r="C5" s="5"/>
      <c r="D5" s="5"/>
      <c r="E5" s="6"/>
      <c r="F5" s="2"/>
      <c r="G5" s="2"/>
      <c r="K5" s="3"/>
      <c r="M5" s="2"/>
    </row>
    <row r="6" spans="1:15" x14ac:dyDescent="0.2">
      <c r="A6" s="9" t="s">
        <v>2</v>
      </c>
      <c r="B6" s="10" t="s">
        <v>3</v>
      </c>
      <c r="C6" s="5"/>
      <c r="D6" s="5"/>
      <c r="E6" s="6"/>
      <c r="F6" s="2"/>
      <c r="G6" s="2"/>
      <c r="K6" s="3"/>
      <c r="M6" s="2"/>
    </row>
    <row r="7" spans="1:15" x14ac:dyDescent="0.2">
      <c r="A7" s="2" t="str">
        <f>A12</f>
        <v>Sales/Use Tax</v>
      </c>
      <c r="B7" s="11">
        <f>M27</f>
        <v>40.133179437649765</v>
      </c>
      <c r="C7" s="12"/>
      <c r="D7" s="13"/>
      <c r="E7" s="2"/>
      <c r="F7" s="2"/>
      <c r="G7" s="2"/>
      <c r="J7" s="3"/>
      <c r="M7" s="2"/>
    </row>
    <row r="8" spans="1:15" x14ac:dyDescent="0.2">
      <c r="A8" s="14" t="str">
        <f>A30</f>
        <v>Utility Gross Receipts License Tax (UGRLT)</v>
      </c>
      <c r="B8" s="11">
        <f>M45</f>
        <v>34.868782806435391</v>
      </c>
      <c r="C8" s="12"/>
      <c r="D8" s="6"/>
      <c r="E8" s="2"/>
      <c r="F8" s="2"/>
      <c r="G8" s="2"/>
      <c r="J8" s="3"/>
      <c r="M8" s="2"/>
    </row>
    <row r="9" spans="1:15" x14ac:dyDescent="0.2">
      <c r="A9" s="14" t="str">
        <f>'Sales and Use and GRT'!A48</f>
        <v>Kentucky Sales and Use Tax - Energy Exemption Annual Return</v>
      </c>
      <c r="B9" s="11">
        <f>M64</f>
        <v>34.884002194351091</v>
      </c>
      <c r="C9" s="12"/>
      <c r="D9" s="6"/>
      <c r="E9" s="2"/>
      <c r="F9" s="2"/>
      <c r="G9" s="2"/>
      <c r="J9" s="3"/>
      <c r="M9" s="2"/>
    </row>
    <row r="10" spans="1:15" x14ac:dyDescent="0.2">
      <c r="A10" s="14"/>
      <c r="B10" s="11"/>
      <c r="C10" s="12"/>
      <c r="D10" s="6"/>
      <c r="E10" s="2"/>
      <c r="F10" s="2"/>
      <c r="G10" s="2"/>
      <c r="J10" s="3"/>
      <c r="M10" s="2"/>
    </row>
    <row r="11" spans="1:15" x14ac:dyDescent="0.2">
      <c r="C11" s="11"/>
    </row>
    <row r="12" spans="1:15" x14ac:dyDescent="0.2">
      <c r="A12" s="1" t="s">
        <v>4</v>
      </c>
      <c r="B12" s="15"/>
      <c r="C12" s="15"/>
      <c r="D12" s="16"/>
      <c r="E12" s="16"/>
      <c r="F12" s="16"/>
      <c r="H12" s="15"/>
      <c r="I12" s="15"/>
      <c r="J12" s="15"/>
      <c r="K12" s="15"/>
      <c r="L12" s="15"/>
    </row>
    <row r="13" spans="1:15" s="22" customFormat="1" ht="25.5" x14ac:dyDescent="0.2">
      <c r="A13" s="17" t="s">
        <v>5</v>
      </c>
      <c r="B13" s="18" t="s">
        <v>6</v>
      </c>
      <c r="C13" s="19" t="s">
        <v>7</v>
      </c>
      <c r="D13" s="20" t="s">
        <v>8</v>
      </c>
      <c r="E13" s="20" t="s">
        <v>9</v>
      </c>
      <c r="F13" s="20" t="s">
        <v>10</v>
      </c>
      <c r="G13" s="21" t="s">
        <v>11</v>
      </c>
      <c r="H13" s="21" t="s">
        <v>12</v>
      </c>
      <c r="I13" s="21" t="s">
        <v>13</v>
      </c>
      <c r="J13" s="21" t="s">
        <v>14</v>
      </c>
      <c r="K13" s="21" t="s">
        <v>15</v>
      </c>
      <c r="L13" s="21" t="s">
        <v>16</v>
      </c>
      <c r="M13" s="21" t="s">
        <v>17</v>
      </c>
    </row>
    <row r="14" spans="1:15" s="27" customFormat="1" x14ac:dyDescent="0.2">
      <c r="A14" s="23" t="s">
        <v>18</v>
      </c>
      <c r="B14" s="24" t="s">
        <v>19</v>
      </c>
      <c r="C14" s="24" t="s">
        <v>20</v>
      </c>
      <c r="D14" s="25" t="s">
        <v>21</v>
      </c>
      <c r="E14" s="25" t="s">
        <v>22</v>
      </c>
      <c r="F14" s="25" t="s">
        <v>23</v>
      </c>
      <c r="G14" s="26" t="s">
        <v>24</v>
      </c>
      <c r="H14" s="26" t="s">
        <v>25</v>
      </c>
      <c r="I14" s="26" t="s">
        <v>26</v>
      </c>
      <c r="J14" s="26" t="s">
        <v>27</v>
      </c>
      <c r="K14" s="26" t="s">
        <v>28</v>
      </c>
      <c r="L14" s="26" t="s">
        <v>29</v>
      </c>
      <c r="M14" s="26" t="s">
        <v>30</v>
      </c>
    </row>
    <row r="15" spans="1:15" x14ac:dyDescent="0.2">
      <c r="A15" s="28" t="s">
        <v>31</v>
      </c>
      <c r="B15" s="14" t="s">
        <v>32</v>
      </c>
      <c r="C15" s="32">
        <v>786419.88</v>
      </c>
      <c r="D15" s="6">
        <v>45383</v>
      </c>
      <c r="E15" s="6">
        <v>45412</v>
      </c>
      <c r="F15" s="6">
        <v>45436</v>
      </c>
      <c r="G15" s="6">
        <v>45436</v>
      </c>
      <c r="H15" s="29">
        <f t="shared" ref="H15:H19" si="0">C15/$C$27</f>
        <v>7.733393263124852E-2</v>
      </c>
      <c r="I15" s="30">
        <f t="shared" ref="I15:I20" si="1">(+E15-D15+1)/2</f>
        <v>15</v>
      </c>
      <c r="J15" s="30">
        <f t="shared" ref="J15:J20" si="2">+G15-E15</f>
        <v>24</v>
      </c>
      <c r="K15" s="30">
        <v>0</v>
      </c>
      <c r="L15" s="30">
        <f t="shared" ref="L15:L19" si="3">SUM(I15:K15)</f>
        <v>39</v>
      </c>
      <c r="M15" s="30">
        <f t="shared" ref="M15:M20" si="4">+L15*H15</f>
        <v>3.0160233726186925</v>
      </c>
      <c r="O15" s="31"/>
    </row>
    <row r="16" spans="1:15" x14ac:dyDescent="0.2">
      <c r="A16" s="28" t="s">
        <v>31</v>
      </c>
      <c r="B16" s="14" t="s">
        <v>32</v>
      </c>
      <c r="C16" s="32">
        <v>998967.28</v>
      </c>
      <c r="D16" s="6">
        <v>45413</v>
      </c>
      <c r="E16" s="6">
        <v>45443</v>
      </c>
      <c r="F16" s="6">
        <v>45468</v>
      </c>
      <c r="G16" s="6">
        <v>45468</v>
      </c>
      <c r="H16" s="29">
        <f t="shared" si="0"/>
        <v>9.8235141680728597E-2</v>
      </c>
      <c r="I16" s="30">
        <f t="shared" si="1"/>
        <v>15.5</v>
      </c>
      <c r="J16" s="30">
        <f t="shared" si="2"/>
        <v>25</v>
      </c>
      <c r="K16" s="30">
        <v>0</v>
      </c>
      <c r="L16" s="30">
        <f t="shared" si="3"/>
        <v>40.5</v>
      </c>
      <c r="M16" s="30">
        <f t="shared" si="4"/>
        <v>3.9785232380695081</v>
      </c>
      <c r="O16" s="31"/>
    </row>
    <row r="17" spans="1:15" x14ac:dyDescent="0.2">
      <c r="A17" s="28" t="s">
        <v>31</v>
      </c>
      <c r="B17" s="14" t="s">
        <v>32</v>
      </c>
      <c r="C17" s="32">
        <v>682146.9</v>
      </c>
      <c r="D17" s="6">
        <v>45444</v>
      </c>
      <c r="E17" s="6">
        <v>45473</v>
      </c>
      <c r="F17" s="6">
        <v>45498</v>
      </c>
      <c r="G17" s="6">
        <v>45498</v>
      </c>
      <c r="H17" s="29">
        <f t="shared" si="0"/>
        <v>6.7080072300836319E-2</v>
      </c>
      <c r="I17" s="30">
        <f t="shared" si="1"/>
        <v>15</v>
      </c>
      <c r="J17" s="30">
        <f t="shared" si="2"/>
        <v>25</v>
      </c>
      <c r="K17" s="30">
        <v>0</v>
      </c>
      <c r="L17" s="30">
        <f t="shared" si="3"/>
        <v>40</v>
      </c>
      <c r="M17" s="30">
        <f t="shared" si="4"/>
        <v>2.683202892033453</v>
      </c>
      <c r="O17" s="31"/>
    </row>
    <row r="18" spans="1:15" x14ac:dyDescent="0.2">
      <c r="A18" s="28" t="s">
        <v>31</v>
      </c>
      <c r="B18" s="14" t="s">
        <v>32</v>
      </c>
      <c r="C18" s="32">
        <v>479197.26</v>
      </c>
      <c r="D18" s="6">
        <v>45474</v>
      </c>
      <c r="E18" s="6">
        <v>45504</v>
      </c>
      <c r="F18" s="6">
        <v>45527</v>
      </c>
      <c r="G18" s="6">
        <v>45527</v>
      </c>
      <c r="H18" s="29">
        <f t="shared" si="0"/>
        <v>4.7122675258309696E-2</v>
      </c>
      <c r="I18" s="30">
        <f t="shared" si="1"/>
        <v>15.5</v>
      </c>
      <c r="J18" s="30">
        <f t="shared" si="2"/>
        <v>23</v>
      </c>
      <c r="K18" s="30">
        <v>0</v>
      </c>
      <c r="L18" s="30">
        <f t="shared" si="3"/>
        <v>38.5</v>
      </c>
      <c r="M18" s="30">
        <f t="shared" si="4"/>
        <v>1.8142229974449233</v>
      </c>
      <c r="O18" s="31"/>
    </row>
    <row r="19" spans="1:15" x14ac:dyDescent="0.2">
      <c r="A19" s="28" t="s">
        <v>31</v>
      </c>
      <c r="B19" s="14" t="s">
        <v>32</v>
      </c>
      <c r="C19" s="32">
        <v>1079427.8</v>
      </c>
      <c r="D19" s="6">
        <v>45505</v>
      </c>
      <c r="E19" s="6">
        <v>45535</v>
      </c>
      <c r="F19" s="6">
        <v>45560</v>
      </c>
      <c r="G19" s="6">
        <v>45560</v>
      </c>
      <c r="H19" s="29">
        <f t="shared" si="0"/>
        <v>0.10614736337221893</v>
      </c>
      <c r="I19" s="30">
        <f t="shared" si="1"/>
        <v>15.5</v>
      </c>
      <c r="J19" s="30">
        <f t="shared" si="2"/>
        <v>25</v>
      </c>
      <c r="K19" s="30">
        <v>0</v>
      </c>
      <c r="L19" s="30">
        <f t="shared" si="3"/>
        <v>40.5</v>
      </c>
      <c r="M19" s="30">
        <f t="shared" si="4"/>
        <v>4.2989682165748668</v>
      </c>
      <c r="O19" s="31"/>
    </row>
    <row r="20" spans="1:15" x14ac:dyDescent="0.2">
      <c r="A20" s="28" t="s">
        <v>31</v>
      </c>
      <c r="B20" s="14" t="s">
        <v>32</v>
      </c>
      <c r="C20" s="32">
        <v>750717.2</v>
      </c>
      <c r="D20" s="6">
        <v>45536</v>
      </c>
      <c r="E20" s="6">
        <v>45565</v>
      </c>
      <c r="F20" s="6">
        <v>45590</v>
      </c>
      <c r="G20" s="6">
        <v>45590</v>
      </c>
      <c r="H20" s="29">
        <f>C20/$C$27</f>
        <v>7.3823049043367922E-2</v>
      </c>
      <c r="I20" s="30">
        <f t="shared" si="1"/>
        <v>15</v>
      </c>
      <c r="J20" s="30">
        <f t="shared" si="2"/>
        <v>25</v>
      </c>
      <c r="K20" s="30">
        <v>0</v>
      </c>
      <c r="L20" s="30">
        <f>SUM(I20:K20)</f>
        <v>40</v>
      </c>
      <c r="M20" s="30">
        <f t="shared" si="4"/>
        <v>2.9529219617347167</v>
      </c>
      <c r="O20" s="31"/>
    </row>
    <row r="21" spans="1:15" x14ac:dyDescent="0.2">
      <c r="A21" s="28" t="s">
        <v>31</v>
      </c>
      <c r="B21" s="14" t="s">
        <v>32</v>
      </c>
      <c r="C21" s="32">
        <v>525978.43999999994</v>
      </c>
      <c r="D21" s="6">
        <v>45566</v>
      </c>
      <c r="E21" s="6">
        <v>45596</v>
      </c>
      <c r="F21" s="6">
        <v>45621</v>
      </c>
      <c r="G21" s="6">
        <v>45621</v>
      </c>
      <c r="H21" s="29">
        <f t="shared" ref="H21:H25" si="5">C21/$C$27</f>
        <v>5.1722981932309731E-2</v>
      </c>
      <c r="I21" s="30">
        <f t="shared" ref="I21:I26" si="6">(+E21-D21+1)/2</f>
        <v>15.5</v>
      </c>
      <c r="J21" s="30">
        <f t="shared" ref="J21:J26" si="7">+G21-E21</f>
        <v>25</v>
      </c>
      <c r="K21" s="30">
        <v>0</v>
      </c>
      <c r="L21" s="30">
        <f t="shared" ref="L21:L25" si="8">SUM(I21:K21)</f>
        <v>40.5</v>
      </c>
      <c r="M21" s="30">
        <f t="shared" ref="M21:M26" si="9">+L21*H21</f>
        <v>2.094780768258544</v>
      </c>
      <c r="O21" s="31"/>
    </row>
    <row r="22" spans="1:15" x14ac:dyDescent="0.2">
      <c r="A22" s="28" t="s">
        <v>31</v>
      </c>
      <c r="B22" s="14" t="s">
        <v>32</v>
      </c>
      <c r="C22" s="32">
        <v>883404.4</v>
      </c>
      <c r="D22" s="6">
        <v>45597</v>
      </c>
      <c r="E22" s="6">
        <v>45626</v>
      </c>
      <c r="F22" s="6">
        <v>45650</v>
      </c>
      <c r="G22" s="6">
        <v>45650</v>
      </c>
      <c r="H22" s="29">
        <f t="shared" si="5"/>
        <v>8.6871069886672397E-2</v>
      </c>
      <c r="I22" s="30">
        <f t="shared" si="6"/>
        <v>15</v>
      </c>
      <c r="J22" s="30">
        <f t="shared" si="7"/>
        <v>24</v>
      </c>
      <c r="K22" s="30">
        <v>0</v>
      </c>
      <c r="L22" s="30">
        <f t="shared" si="8"/>
        <v>39</v>
      </c>
      <c r="M22" s="30">
        <f t="shared" si="9"/>
        <v>3.3879717255802233</v>
      </c>
      <c r="O22" s="31"/>
    </row>
    <row r="23" spans="1:15" x14ac:dyDescent="0.2">
      <c r="A23" s="28" t="s">
        <v>31</v>
      </c>
      <c r="B23" s="14" t="s">
        <v>32</v>
      </c>
      <c r="C23" s="32">
        <v>966221.7</v>
      </c>
      <c r="D23" s="6">
        <v>45627</v>
      </c>
      <c r="E23" s="6">
        <v>45657</v>
      </c>
      <c r="F23" s="6">
        <v>45684</v>
      </c>
      <c r="G23" s="6">
        <v>45684</v>
      </c>
      <c r="H23" s="29">
        <f t="shared" si="5"/>
        <v>9.5015049536451721E-2</v>
      </c>
      <c r="I23" s="30">
        <f t="shared" si="6"/>
        <v>15.5</v>
      </c>
      <c r="J23" s="30">
        <f t="shared" si="7"/>
        <v>27</v>
      </c>
      <c r="K23" s="30">
        <v>0</v>
      </c>
      <c r="L23" s="30">
        <f t="shared" si="8"/>
        <v>42.5</v>
      </c>
      <c r="M23" s="30">
        <f t="shared" si="9"/>
        <v>4.0381396052991985</v>
      </c>
      <c r="O23" s="31"/>
    </row>
    <row r="24" spans="1:15" x14ac:dyDescent="0.2">
      <c r="A24" s="28" t="s">
        <v>31</v>
      </c>
      <c r="B24" s="14" t="s">
        <v>32</v>
      </c>
      <c r="C24" s="32">
        <v>1051105.98</v>
      </c>
      <c r="D24" s="6">
        <v>45658</v>
      </c>
      <c r="E24" s="6">
        <v>45688</v>
      </c>
      <c r="F24" s="6">
        <v>45713</v>
      </c>
      <c r="G24" s="6">
        <v>45713</v>
      </c>
      <c r="H24" s="29">
        <f t="shared" si="5"/>
        <v>0.10336228917003275</v>
      </c>
      <c r="I24" s="30">
        <f t="shared" si="6"/>
        <v>15.5</v>
      </c>
      <c r="J24" s="30">
        <f t="shared" si="7"/>
        <v>25</v>
      </c>
      <c r="K24" s="30">
        <v>0</v>
      </c>
      <c r="L24" s="30">
        <f t="shared" si="8"/>
        <v>40.5</v>
      </c>
      <c r="M24" s="30">
        <f t="shared" si="9"/>
        <v>4.1861727113863259</v>
      </c>
      <c r="O24" s="31"/>
    </row>
    <row r="25" spans="1:15" x14ac:dyDescent="0.2">
      <c r="A25" s="28" t="s">
        <v>31</v>
      </c>
      <c r="B25" s="14" t="s">
        <v>32</v>
      </c>
      <c r="C25" s="32">
        <v>988754.3</v>
      </c>
      <c r="D25" s="6">
        <v>45689</v>
      </c>
      <c r="E25" s="6">
        <v>45716</v>
      </c>
      <c r="F25" s="6">
        <v>45741</v>
      </c>
      <c r="G25" s="6">
        <v>45741</v>
      </c>
      <c r="H25" s="29">
        <f t="shared" si="5"/>
        <v>9.7230830971690704E-2</v>
      </c>
      <c r="I25" s="30">
        <f t="shared" si="6"/>
        <v>14</v>
      </c>
      <c r="J25" s="30">
        <f t="shared" si="7"/>
        <v>25</v>
      </c>
      <c r="K25" s="30">
        <v>0</v>
      </c>
      <c r="L25" s="30">
        <f t="shared" si="8"/>
        <v>39</v>
      </c>
      <c r="M25" s="30">
        <f t="shared" si="9"/>
        <v>3.7920024078959376</v>
      </c>
    </row>
    <row r="26" spans="1:15" x14ac:dyDescent="0.2">
      <c r="A26" s="28" t="s">
        <v>31</v>
      </c>
      <c r="B26" s="14" t="s">
        <v>32</v>
      </c>
      <c r="C26" s="32">
        <v>976802.64</v>
      </c>
      <c r="D26" s="6">
        <v>45717</v>
      </c>
      <c r="E26" s="6">
        <v>45747</v>
      </c>
      <c r="F26" s="6">
        <v>45772</v>
      </c>
      <c r="G26" s="6">
        <v>45772</v>
      </c>
      <c r="H26" s="29">
        <f>C26/$C$27</f>
        <v>9.6055544216132605E-2</v>
      </c>
      <c r="I26" s="30">
        <f t="shared" si="6"/>
        <v>15.5</v>
      </c>
      <c r="J26" s="30">
        <f t="shared" si="7"/>
        <v>25</v>
      </c>
      <c r="K26" s="30">
        <v>0</v>
      </c>
      <c r="L26" s="30">
        <f>SUM(I26:K26)</f>
        <v>40.5</v>
      </c>
      <c r="M26" s="30">
        <f t="shared" si="9"/>
        <v>3.8902495407533704</v>
      </c>
    </row>
    <row r="27" spans="1:15" ht="13.5" thickBot="1" x14ac:dyDescent="0.25">
      <c r="C27" s="33">
        <f>SUM(C15:C26)</f>
        <v>10169143.780000001</v>
      </c>
      <c r="M27" s="34">
        <f>SUM(M15:M26)</f>
        <v>40.133179437649765</v>
      </c>
    </row>
    <row r="28" spans="1:15" ht="13.5" thickTop="1" x14ac:dyDescent="0.2">
      <c r="C28" s="2"/>
    </row>
    <row r="29" spans="1:15" x14ac:dyDescent="0.2">
      <c r="C29" s="2"/>
      <c r="D29" s="11"/>
      <c r="E29" s="4"/>
      <c r="G29" s="5"/>
      <c r="H29" s="6"/>
      <c r="M29" s="2"/>
      <c r="N29" s="3"/>
    </row>
    <row r="30" spans="1:15" x14ac:dyDescent="0.2">
      <c r="A30" s="1" t="s">
        <v>33</v>
      </c>
      <c r="B30" s="15"/>
      <c r="C30" s="15"/>
      <c r="D30" s="15"/>
      <c r="E30" s="16"/>
      <c r="F30" s="16"/>
      <c r="G30" s="16"/>
      <c r="H30" s="6"/>
      <c r="I30" s="15"/>
      <c r="J30" s="15"/>
      <c r="K30" s="15"/>
      <c r="L30" s="15"/>
      <c r="M30" s="15"/>
      <c r="N30" s="3"/>
    </row>
    <row r="31" spans="1:15" s="22" customFormat="1" ht="25.5" x14ac:dyDescent="0.2">
      <c r="A31" s="17" t="s">
        <v>5</v>
      </c>
      <c r="B31" s="18" t="s">
        <v>6</v>
      </c>
      <c r="C31" s="19" t="s">
        <v>7</v>
      </c>
      <c r="D31" s="20" t="s">
        <v>8</v>
      </c>
      <c r="E31" s="20" t="s">
        <v>9</v>
      </c>
      <c r="F31" s="20" t="s">
        <v>10</v>
      </c>
      <c r="G31" s="21" t="s">
        <v>11</v>
      </c>
      <c r="H31" s="21" t="s">
        <v>12</v>
      </c>
      <c r="I31" s="21" t="s">
        <v>13</v>
      </c>
      <c r="J31" s="21" t="s">
        <v>14</v>
      </c>
      <c r="K31" s="21" t="s">
        <v>15</v>
      </c>
      <c r="L31" s="21" t="s">
        <v>16</v>
      </c>
      <c r="M31" s="21" t="s">
        <v>17</v>
      </c>
    </row>
    <row r="32" spans="1:15" s="22" customFormat="1" x14ac:dyDescent="0.2">
      <c r="A32" s="23" t="s">
        <v>18</v>
      </c>
      <c r="B32" s="24" t="s">
        <v>19</v>
      </c>
      <c r="C32" s="24" t="s">
        <v>20</v>
      </c>
      <c r="D32" s="25" t="s">
        <v>21</v>
      </c>
      <c r="E32" s="25" t="s">
        <v>22</v>
      </c>
      <c r="F32" s="25" t="s">
        <v>23</v>
      </c>
      <c r="G32" s="26" t="s">
        <v>24</v>
      </c>
      <c r="H32" s="26" t="s">
        <v>25</v>
      </c>
      <c r="I32" s="26" t="s">
        <v>26</v>
      </c>
      <c r="J32" s="26" t="s">
        <v>27</v>
      </c>
      <c r="K32" s="26" t="s">
        <v>28</v>
      </c>
      <c r="L32" s="26" t="s">
        <v>29</v>
      </c>
      <c r="M32" s="26" t="s">
        <v>30</v>
      </c>
    </row>
    <row r="33" spans="1:15" x14ac:dyDescent="0.2">
      <c r="A33" s="28" t="s">
        <v>31</v>
      </c>
      <c r="B33" s="14" t="s">
        <v>32</v>
      </c>
      <c r="C33" s="32">
        <v>950512.86</v>
      </c>
      <c r="D33" s="6">
        <v>45383</v>
      </c>
      <c r="E33" s="6">
        <v>45412</v>
      </c>
      <c r="F33" s="6">
        <v>45432</v>
      </c>
      <c r="G33" s="6">
        <v>45432</v>
      </c>
      <c r="H33" s="29">
        <f>C33/$C$45</f>
        <v>7.0633552426855109E-2</v>
      </c>
      <c r="I33" s="30">
        <f>(+E33-D33+1)/2</f>
        <v>15</v>
      </c>
      <c r="J33" s="30">
        <f>+G33-E33</f>
        <v>20</v>
      </c>
      <c r="K33" s="30">
        <v>0</v>
      </c>
      <c r="L33" s="30">
        <f>SUM(I33:K33)</f>
        <v>35</v>
      </c>
      <c r="M33" s="30">
        <f>+L33*H33</f>
        <v>2.472174334939929</v>
      </c>
      <c r="O33" s="31"/>
    </row>
    <row r="34" spans="1:15" x14ac:dyDescent="0.2">
      <c r="A34" s="28" t="s">
        <v>31</v>
      </c>
      <c r="B34" s="14" t="s">
        <v>32</v>
      </c>
      <c r="C34" s="32">
        <v>922942.98</v>
      </c>
      <c r="D34" s="6">
        <v>45413</v>
      </c>
      <c r="E34" s="6">
        <v>45443</v>
      </c>
      <c r="F34" s="6">
        <v>45463</v>
      </c>
      <c r="G34" s="6">
        <v>45463</v>
      </c>
      <c r="H34" s="29">
        <f t="shared" ref="H34:H43" si="10">C34/$C$45</f>
        <v>6.8584807326886543E-2</v>
      </c>
      <c r="I34" s="30">
        <f t="shared" ref="I34:I44" si="11">(+E34-D34+1)/2</f>
        <v>15.5</v>
      </c>
      <c r="J34" s="30">
        <f t="shared" ref="J34:J44" si="12">+G34-E34</f>
        <v>20</v>
      </c>
      <c r="K34" s="30">
        <v>0</v>
      </c>
      <c r="L34" s="30">
        <f t="shared" ref="L34:L44" si="13">SUM(I34:K34)</f>
        <v>35.5</v>
      </c>
      <c r="M34" s="30">
        <f t="shared" ref="M34:M44" si="14">+L34*H34</f>
        <v>2.4347606601044722</v>
      </c>
      <c r="O34" s="31"/>
    </row>
    <row r="35" spans="1:15" x14ac:dyDescent="0.2">
      <c r="A35" s="28" t="s">
        <v>31</v>
      </c>
      <c r="B35" s="14" t="s">
        <v>32</v>
      </c>
      <c r="C35" s="32">
        <v>970193.22</v>
      </c>
      <c r="D35" s="6">
        <v>45444</v>
      </c>
      <c r="E35" s="6">
        <v>45473</v>
      </c>
      <c r="F35" s="6">
        <v>45492</v>
      </c>
      <c r="G35" s="6">
        <v>45492</v>
      </c>
      <c r="H35" s="29">
        <f t="shared" si="10"/>
        <v>7.2096019478420703E-2</v>
      </c>
      <c r="I35" s="30">
        <f t="shared" si="11"/>
        <v>15</v>
      </c>
      <c r="J35" s="30">
        <f t="shared" si="12"/>
        <v>19</v>
      </c>
      <c r="K35" s="30">
        <v>0</v>
      </c>
      <c r="L35" s="30">
        <f t="shared" si="13"/>
        <v>34</v>
      </c>
      <c r="M35" s="30">
        <f t="shared" si="14"/>
        <v>2.4512646622663041</v>
      </c>
      <c r="O35" s="31"/>
    </row>
    <row r="36" spans="1:15" x14ac:dyDescent="0.2">
      <c r="A36" s="28" t="s">
        <v>31</v>
      </c>
      <c r="B36" s="14" t="s">
        <v>32</v>
      </c>
      <c r="C36" s="32">
        <v>1102229.81</v>
      </c>
      <c r="D36" s="6">
        <v>45474</v>
      </c>
      <c r="E36" s="6">
        <v>45504</v>
      </c>
      <c r="F36" s="6">
        <v>45524</v>
      </c>
      <c r="G36" s="6">
        <v>45524</v>
      </c>
      <c r="H36" s="29">
        <f t="shared" si="10"/>
        <v>8.1907789307634982E-2</v>
      </c>
      <c r="I36" s="30">
        <f t="shared" si="11"/>
        <v>15.5</v>
      </c>
      <c r="J36" s="30">
        <f t="shared" si="12"/>
        <v>20</v>
      </c>
      <c r="K36" s="30">
        <v>0</v>
      </c>
      <c r="L36" s="30">
        <f t="shared" si="13"/>
        <v>35.5</v>
      </c>
      <c r="M36" s="30">
        <f t="shared" si="14"/>
        <v>2.9077265204210416</v>
      </c>
      <c r="O36" s="31"/>
    </row>
    <row r="37" spans="1:15" x14ac:dyDescent="0.2">
      <c r="A37" s="28" t="s">
        <v>31</v>
      </c>
      <c r="B37" s="14" t="s">
        <v>32</v>
      </c>
      <c r="C37" s="32">
        <v>1136889.26</v>
      </c>
      <c r="D37" s="6">
        <v>45505</v>
      </c>
      <c r="E37" s="6">
        <v>45535</v>
      </c>
      <c r="F37" s="6">
        <v>45555</v>
      </c>
      <c r="G37" s="6">
        <v>45555</v>
      </c>
      <c r="H37" s="29">
        <f t="shared" si="10"/>
        <v>8.4483367378889021E-2</v>
      </c>
      <c r="I37" s="30">
        <f t="shared" si="11"/>
        <v>15.5</v>
      </c>
      <c r="J37" s="30">
        <f t="shared" si="12"/>
        <v>20</v>
      </c>
      <c r="K37" s="30">
        <v>0</v>
      </c>
      <c r="L37" s="30">
        <f t="shared" si="13"/>
        <v>35.5</v>
      </c>
      <c r="M37" s="30">
        <f t="shared" si="14"/>
        <v>2.9991595419505601</v>
      </c>
      <c r="O37" s="31"/>
    </row>
    <row r="38" spans="1:15" x14ac:dyDescent="0.2">
      <c r="A38" s="28" t="s">
        <v>31</v>
      </c>
      <c r="B38" s="14" t="s">
        <v>32</v>
      </c>
      <c r="C38" s="32">
        <v>1044372.48</v>
      </c>
      <c r="D38" s="6">
        <v>45536</v>
      </c>
      <c r="E38" s="6">
        <v>45565</v>
      </c>
      <c r="F38" s="6">
        <v>45583</v>
      </c>
      <c r="G38" s="6">
        <v>45583</v>
      </c>
      <c r="H38" s="29">
        <f t="shared" si="10"/>
        <v>7.7608353788337692E-2</v>
      </c>
      <c r="I38" s="30">
        <f t="shared" si="11"/>
        <v>15</v>
      </c>
      <c r="J38" s="30">
        <f t="shared" si="12"/>
        <v>18</v>
      </c>
      <c r="K38" s="30">
        <v>0</v>
      </c>
      <c r="L38" s="30">
        <f t="shared" si="13"/>
        <v>33</v>
      </c>
      <c r="M38" s="30">
        <f t="shared" si="14"/>
        <v>2.561075675015144</v>
      </c>
      <c r="O38" s="31"/>
    </row>
    <row r="39" spans="1:15" x14ac:dyDescent="0.2">
      <c r="A39" s="28" t="s">
        <v>31</v>
      </c>
      <c r="B39" s="14" t="s">
        <v>32</v>
      </c>
      <c r="C39" s="32">
        <v>909721.77</v>
      </c>
      <c r="D39" s="6">
        <v>45566</v>
      </c>
      <c r="E39" s="6">
        <v>45596</v>
      </c>
      <c r="F39" s="6">
        <v>45616</v>
      </c>
      <c r="G39" s="6">
        <v>45616</v>
      </c>
      <c r="H39" s="29">
        <f t="shared" si="10"/>
        <v>6.7602326111765004E-2</v>
      </c>
      <c r="I39" s="30">
        <f t="shared" si="11"/>
        <v>15.5</v>
      </c>
      <c r="J39" s="30">
        <f t="shared" si="12"/>
        <v>20</v>
      </c>
      <c r="K39" s="30">
        <v>0</v>
      </c>
      <c r="L39" s="30">
        <f t="shared" si="13"/>
        <v>35.5</v>
      </c>
      <c r="M39" s="30">
        <f t="shared" si="14"/>
        <v>2.3998825769676575</v>
      </c>
      <c r="O39" s="31"/>
    </row>
    <row r="40" spans="1:15" x14ac:dyDescent="0.2">
      <c r="A40" s="28" t="s">
        <v>31</v>
      </c>
      <c r="B40" s="14" t="s">
        <v>32</v>
      </c>
      <c r="C40" s="32">
        <v>880152.31</v>
      </c>
      <c r="D40" s="6">
        <v>45597</v>
      </c>
      <c r="E40" s="6">
        <v>45626</v>
      </c>
      <c r="F40" s="6">
        <v>45646</v>
      </c>
      <c r="G40" s="6">
        <v>45646</v>
      </c>
      <c r="H40" s="29">
        <f t="shared" si="10"/>
        <v>6.5404990240745017E-2</v>
      </c>
      <c r="I40" s="30">
        <f t="shared" si="11"/>
        <v>15</v>
      </c>
      <c r="J40" s="30">
        <f t="shared" si="12"/>
        <v>20</v>
      </c>
      <c r="K40" s="30">
        <v>0</v>
      </c>
      <c r="L40" s="30">
        <f t="shared" si="13"/>
        <v>35</v>
      </c>
      <c r="M40" s="30">
        <f t="shared" si="14"/>
        <v>2.2891746584260755</v>
      </c>
      <c r="O40" s="31"/>
    </row>
    <row r="41" spans="1:15" x14ac:dyDescent="0.2">
      <c r="A41" s="28" t="s">
        <v>31</v>
      </c>
      <c r="B41" s="14" t="s">
        <v>32</v>
      </c>
      <c r="C41" s="32">
        <v>1243651.73</v>
      </c>
      <c r="D41" s="6">
        <v>45627</v>
      </c>
      <c r="E41" s="6">
        <v>45657</v>
      </c>
      <c r="F41" s="6">
        <v>45678</v>
      </c>
      <c r="G41" s="6">
        <v>45678</v>
      </c>
      <c r="H41" s="29">
        <f t="shared" si="10"/>
        <v>9.241699230845131E-2</v>
      </c>
      <c r="I41" s="30">
        <f t="shared" si="11"/>
        <v>15.5</v>
      </c>
      <c r="J41" s="30">
        <f t="shared" si="12"/>
        <v>21</v>
      </c>
      <c r="K41" s="30">
        <v>0</v>
      </c>
      <c r="L41" s="30">
        <f t="shared" si="13"/>
        <v>36.5</v>
      </c>
      <c r="M41" s="30">
        <f t="shared" si="14"/>
        <v>3.3732202192584726</v>
      </c>
      <c r="O41" s="31"/>
    </row>
    <row r="42" spans="1:15" x14ac:dyDescent="0.2">
      <c r="A42" s="28" t="s">
        <v>31</v>
      </c>
      <c r="B42" s="14" t="s">
        <v>32</v>
      </c>
      <c r="C42" s="32">
        <v>1548338.53</v>
      </c>
      <c r="D42" s="6">
        <v>45658</v>
      </c>
      <c r="E42" s="6">
        <v>45688</v>
      </c>
      <c r="F42" s="6">
        <v>45708</v>
      </c>
      <c r="G42" s="6">
        <v>45708</v>
      </c>
      <c r="H42" s="29">
        <f t="shared" si="10"/>
        <v>0.11505857031042671</v>
      </c>
      <c r="I42" s="30">
        <f t="shared" si="11"/>
        <v>15.5</v>
      </c>
      <c r="J42" s="30">
        <f t="shared" si="12"/>
        <v>20</v>
      </c>
      <c r="K42" s="30">
        <v>0</v>
      </c>
      <c r="L42" s="30">
        <f t="shared" si="13"/>
        <v>35.5</v>
      </c>
      <c r="M42" s="30">
        <f t="shared" si="14"/>
        <v>4.084579246020148</v>
      </c>
      <c r="O42" s="31"/>
    </row>
    <row r="43" spans="1:15" x14ac:dyDescent="0.2">
      <c r="A43" s="28" t="s">
        <v>31</v>
      </c>
      <c r="B43" s="14" t="s">
        <v>32</v>
      </c>
      <c r="C43" s="32">
        <v>1479093.77</v>
      </c>
      <c r="D43" s="6">
        <v>45689</v>
      </c>
      <c r="E43" s="6">
        <v>45716</v>
      </c>
      <c r="F43" s="6">
        <v>45736</v>
      </c>
      <c r="G43" s="6">
        <v>45736</v>
      </c>
      <c r="H43" s="29">
        <f t="shared" si="10"/>
        <v>0.10991292358477904</v>
      </c>
      <c r="I43" s="30">
        <f t="shared" si="11"/>
        <v>14</v>
      </c>
      <c r="J43" s="30">
        <f t="shared" si="12"/>
        <v>20</v>
      </c>
      <c r="K43" s="30">
        <v>0</v>
      </c>
      <c r="L43" s="30">
        <f t="shared" si="13"/>
        <v>34</v>
      </c>
      <c r="M43" s="30">
        <f t="shared" si="14"/>
        <v>3.7370394018824875</v>
      </c>
      <c r="O43" s="31"/>
    </row>
    <row r="44" spans="1:15" x14ac:dyDescent="0.2">
      <c r="A44" s="28" t="s">
        <v>31</v>
      </c>
      <c r="B44" s="14" t="s">
        <v>32</v>
      </c>
      <c r="C44" s="32">
        <v>1268860.8600000001</v>
      </c>
      <c r="D44" s="6">
        <v>45717</v>
      </c>
      <c r="E44" s="6">
        <v>45747</v>
      </c>
      <c r="F44" s="6">
        <v>45765</v>
      </c>
      <c r="G44" s="6">
        <v>45765</v>
      </c>
      <c r="H44" s="29">
        <f>C44/$C$45</f>
        <v>9.429030773680902E-2</v>
      </c>
      <c r="I44" s="30">
        <f t="shared" si="11"/>
        <v>15.5</v>
      </c>
      <c r="J44" s="30">
        <f t="shared" si="12"/>
        <v>18</v>
      </c>
      <c r="K44" s="30">
        <v>0</v>
      </c>
      <c r="L44" s="30">
        <f t="shared" si="13"/>
        <v>33.5</v>
      </c>
      <c r="M44" s="30">
        <f t="shared" si="14"/>
        <v>3.1587253091831022</v>
      </c>
    </row>
    <row r="45" spans="1:15" ht="13.5" thickBot="1" x14ac:dyDescent="0.25">
      <c r="C45" s="35">
        <f>SUM(C33:C44)</f>
        <v>13456959.579999998</v>
      </c>
      <c r="D45" s="2"/>
      <c r="E45" s="6"/>
      <c r="F45" s="6"/>
      <c r="M45" s="34">
        <f>SUM(M33:M44)</f>
        <v>34.868782806435391</v>
      </c>
    </row>
    <row r="46" spans="1:15" ht="13.5" thickTop="1" x14ac:dyDescent="0.2">
      <c r="C46" s="2"/>
      <c r="D46" s="2"/>
      <c r="E46" s="6"/>
      <c r="F46" s="6"/>
      <c r="M46" s="36"/>
    </row>
    <row r="47" spans="1:15" x14ac:dyDescent="0.2">
      <c r="C47" s="2"/>
      <c r="D47" s="6"/>
      <c r="E47" s="6"/>
      <c r="F47" s="6"/>
      <c r="G47" s="2"/>
      <c r="L47" s="36"/>
      <c r="M47" s="2"/>
    </row>
    <row r="48" spans="1:15" ht="15" x14ac:dyDescent="0.25">
      <c r="A48" s="1" t="s">
        <v>34</v>
      </c>
      <c r="B48" s="15"/>
      <c r="C48" s="37"/>
      <c r="D48" s="16"/>
      <c r="E48" s="16"/>
      <c r="F48" s="16"/>
      <c r="H48" s="15"/>
      <c r="I48" s="15"/>
      <c r="J48" s="15"/>
      <c r="K48" s="15"/>
      <c r="L48" s="15"/>
    </row>
    <row r="49" spans="1:15" s="22" customFormat="1" ht="25.5" x14ac:dyDescent="0.2">
      <c r="A49" s="17" t="s">
        <v>5</v>
      </c>
      <c r="B49" s="18" t="s">
        <v>6</v>
      </c>
      <c r="C49" s="17" t="s">
        <v>7</v>
      </c>
      <c r="D49" s="20" t="s">
        <v>8</v>
      </c>
      <c r="E49" s="20" t="s">
        <v>9</v>
      </c>
      <c r="F49" s="20" t="s">
        <v>35</v>
      </c>
      <c r="G49" s="21" t="s">
        <v>11</v>
      </c>
      <c r="H49" s="21" t="s">
        <v>12</v>
      </c>
      <c r="I49" s="21" t="s">
        <v>13</v>
      </c>
      <c r="J49" s="21" t="s">
        <v>14</v>
      </c>
      <c r="K49" s="21" t="s">
        <v>15</v>
      </c>
      <c r="L49" s="21" t="s">
        <v>16</v>
      </c>
      <c r="M49" s="21" t="s">
        <v>17</v>
      </c>
    </row>
    <row r="50" spans="1:15" s="22" customFormat="1" x14ac:dyDescent="0.2">
      <c r="A50" s="23" t="s">
        <v>18</v>
      </c>
      <c r="B50" s="24" t="s">
        <v>19</v>
      </c>
      <c r="C50" s="24" t="s">
        <v>20</v>
      </c>
      <c r="D50" s="25" t="s">
        <v>21</v>
      </c>
      <c r="E50" s="25" t="s">
        <v>22</v>
      </c>
      <c r="F50" s="25" t="s">
        <v>23</v>
      </c>
      <c r="G50" s="26" t="s">
        <v>24</v>
      </c>
      <c r="H50" s="26" t="s">
        <v>25</v>
      </c>
      <c r="I50" s="26" t="s">
        <v>26</v>
      </c>
      <c r="J50" s="26" t="s">
        <v>27</v>
      </c>
      <c r="K50" s="26" t="s">
        <v>28</v>
      </c>
      <c r="L50" s="26" t="s">
        <v>29</v>
      </c>
      <c r="M50" s="26" t="s">
        <v>30</v>
      </c>
    </row>
    <row r="51" spans="1:15" x14ac:dyDescent="0.2">
      <c r="A51" s="28" t="s">
        <v>31</v>
      </c>
      <c r="B51" s="15" t="s">
        <v>32</v>
      </c>
      <c r="C51" s="32">
        <v>1649.31</v>
      </c>
      <c r="D51" s="6">
        <v>45383</v>
      </c>
      <c r="E51" s="6">
        <v>45412</v>
      </c>
      <c r="F51" s="6">
        <v>45432</v>
      </c>
      <c r="G51" s="6">
        <v>45432</v>
      </c>
      <c r="H51" s="29">
        <f t="shared" ref="H51:H63" si="15">C51/$C$64</f>
        <v>8.4718286310423649E-2</v>
      </c>
      <c r="I51" s="30">
        <f t="shared" ref="I51:I54" si="16">(+E51-D51+1)/2</f>
        <v>15</v>
      </c>
      <c r="J51" s="30">
        <f t="shared" ref="J51:J63" si="17">+G51-E51</f>
        <v>20</v>
      </c>
      <c r="K51" s="30">
        <v>0</v>
      </c>
      <c r="L51" s="30">
        <f t="shared" ref="L51:L61" si="18">SUM(I51:K51)</f>
        <v>35</v>
      </c>
      <c r="M51" s="30">
        <f t="shared" ref="M51:M61" si="19">+L51*H51</f>
        <v>2.9651400208648275</v>
      </c>
      <c r="O51" s="31"/>
    </row>
    <row r="52" spans="1:15" x14ac:dyDescent="0.2">
      <c r="A52" s="28" t="s">
        <v>31</v>
      </c>
      <c r="B52" s="15" t="s">
        <v>32</v>
      </c>
      <c r="C52" s="32">
        <v>1649.31</v>
      </c>
      <c r="D52" s="6">
        <v>45413</v>
      </c>
      <c r="E52" s="6">
        <v>45443</v>
      </c>
      <c r="F52" s="6">
        <v>45463</v>
      </c>
      <c r="G52" s="6">
        <v>45463</v>
      </c>
      <c r="H52" s="29">
        <f t="shared" si="15"/>
        <v>8.4718286310423649E-2</v>
      </c>
      <c r="I52" s="30">
        <f t="shared" si="16"/>
        <v>15.5</v>
      </c>
      <c r="J52" s="30">
        <f t="shared" si="17"/>
        <v>20</v>
      </c>
      <c r="K52" s="30">
        <v>0</v>
      </c>
      <c r="L52" s="30">
        <f t="shared" si="18"/>
        <v>35.5</v>
      </c>
      <c r="M52" s="30">
        <f t="shared" si="19"/>
        <v>3.0074991640200395</v>
      </c>
      <c r="O52" s="31"/>
    </row>
    <row r="53" spans="1:15" x14ac:dyDescent="0.2">
      <c r="A53" s="28" t="s">
        <v>31</v>
      </c>
      <c r="B53" s="15" t="s">
        <v>32</v>
      </c>
      <c r="C53" s="32">
        <v>1649.31</v>
      </c>
      <c r="D53" s="6">
        <v>45444</v>
      </c>
      <c r="E53" s="6">
        <v>45473</v>
      </c>
      <c r="F53" s="6">
        <v>45492</v>
      </c>
      <c r="G53" s="6">
        <v>45492</v>
      </c>
      <c r="H53" s="29">
        <f t="shared" si="15"/>
        <v>8.4718286310423649E-2</v>
      </c>
      <c r="I53" s="30">
        <f t="shared" si="16"/>
        <v>15</v>
      </c>
      <c r="J53" s="30">
        <f t="shared" si="17"/>
        <v>19</v>
      </c>
      <c r="K53" s="30">
        <v>0</v>
      </c>
      <c r="L53" s="30">
        <f t="shared" si="18"/>
        <v>34</v>
      </c>
      <c r="M53" s="30">
        <f t="shared" si="19"/>
        <v>2.8804217345544041</v>
      </c>
      <c r="O53" s="31"/>
    </row>
    <row r="54" spans="1:15" x14ac:dyDescent="0.2">
      <c r="A54" s="28" t="s">
        <v>31</v>
      </c>
      <c r="B54" s="15" t="s">
        <v>32</v>
      </c>
      <c r="C54" s="32">
        <v>1649.31</v>
      </c>
      <c r="D54" s="6">
        <v>45474</v>
      </c>
      <c r="E54" s="6">
        <v>45504</v>
      </c>
      <c r="F54" s="6">
        <v>45524</v>
      </c>
      <c r="G54" s="6">
        <v>45524</v>
      </c>
      <c r="H54" s="29">
        <f t="shared" si="15"/>
        <v>8.4718286310423649E-2</v>
      </c>
      <c r="I54" s="30">
        <f t="shared" si="16"/>
        <v>15.5</v>
      </c>
      <c r="J54" s="30">
        <f t="shared" si="17"/>
        <v>20</v>
      </c>
      <c r="K54" s="30">
        <v>0</v>
      </c>
      <c r="L54" s="30">
        <f t="shared" si="18"/>
        <v>35.5</v>
      </c>
      <c r="M54" s="30">
        <f t="shared" si="19"/>
        <v>3.0074991640200395</v>
      </c>
      <c r="O54" s="31"/>
    </row>
    <row r="55" spans="1:15" x14ac:dyDescent="0.2">
      <c r="A55" s="28" t="s">
        <v>31</v>
      </c>
      <c r="B55" s="15" t="s">
        <v>32</v>
      </c>
      <c r="C55" s="32">
        <v>1649.31</v>
      </c>
      <c r="D55" s="6">
        <v>45505</v>
      </c>
      <c r="E55" s="6">
        <v>45535</v>
      </c>
      <c r="F55" s="6">
        <v>45555</v>
      </c>
      <c r="G55" s="6">
        <v>45555</v>
      </c>
      <c r="H55" s="29">
        <f t="shared" si="15"/>
        <v>8.4718286310423649E-2</v>
      </c>
      <c r="I55" s="30">
        <f>(+E55-D55+1)/2</f>
        <v>15.5</v>
      </c>
      <c r="J55" s="30">
        <f t="shared" si="17"/>
        <v>20</v>
      </c>
      <c r="K55" s="30">
        <v>0</v>
      </c>
      <c r="L55" s="30">
        <f t="shared" si="18"/>
        <v>35.5</v>
      </c>
      <c r="M55" s="30">
        <f t="shared" si="19"/>
        <v>3.0074991640200395</v>
      </c>
      <c r="O55" s="31"/>
    </row>
    <row r="56" spans="1:15" x14ac:dyDescent="0.2">
      <c r="A56" s="28" t="s">
        <v>31</v>
      </c>
      <c r="B56" s="15" t="s">
        <v>32</v>
      </c>
      <c r="C56" s="32">
        <v>1649.31</v>
      </c>
      <c r="D56" s="6">
        <v>45536</v>
      </c>
      <c r="E56" s="6">
        <v>45565</v>
      </c>
      <c r="F56" s="6">
        <v>45583</v>
      </c>
      <c r="G56" s="6">
        <v>45583</v>
      </c>
      <c r="H56" s="29">
        <f t="shared" si="15"/>
        <v>8.4718286310423649E-2</v>
      </c>
      <c r="I56" s="30">
        <f t="shared" ref="I56:I63" si="20">(+E56-D56+1)/2</f>
        <v>15</v>
      </c>
      <c r="J56" s="30">
        <f t="shared" si="17"/>
        <v>18</v>
      </c>
      <c r="K56" s="30">
        <v>0</v>
      </c>
      <c r="L56" s="30">
        <f t="shared" si="18"/>
        <v>33</v>
      </c>
      <c r="M56" s="30">
        <f t="shared" si="19"/>
        <v>2.7957034482439802</v>
      </c>
      <c r="O56" s="31"/>
    </row>
    <row r="57" spans="1:15" x14ac:dyDescent="0.2">
      <c r="A57" s="28" t="s">
        <v>31</v>
      </c>
      <c r="B57" s="15" t="s">
        <v>32</v>
      </c>
      <c r="C57" s="32">
        <v>1649.31</v>
      </c>
      <c r="D57" s="6">
        <v>45566</v>
      </c>
      <c r="E57" s="6">
        <v>45596</v>
      </c>
      <c r="F57" s="6">
        <v>45616</v>
      </c>
      <c r="G57" s="6">
        <v>45616</v>
      </c>
      <c r="H57" s="29">
        <f t="shared" si="15"/>
        <v>8.4718286310423649E-2</v>
      </c>
      <c r="I57" s="30">
        <f t="shared" si="20"/>
        <v>15.5</v>
      </c>
      <c r="J57" s="30">
        <f t="shared" si="17"/>
        <v>20</v>
      </c>
      <c r="K57" s="30">
        <v>0</v>
      </c>
      <c r="L57" s="30">
        <f t="shared" si="18"/>
        <v>35.5</v>
      </c>
      <c r="M57" s="30">
        <f t="shared" si="19"/>
        <v>3.0074991640200395</v>
      </c>
      <c r="O57" s="31"/>
    </row>
    <row r="58" spans="1:15" x14ac:dyDescent="0.2">
      <c r="A58" s="28" t="s">
        <v>31</v>
      </c>
      <c r="B58" s="15" t="s">
        <v>32</v>
      </c>
      <c r="C58" s="32">
        <v>1649.31</v>
      </c>
      <c r="D58" s="6">
        <v>45597</v>
      </c>
      <c r="E58" s="6">
        <v>45626</v>
      </c>
      <c r="F58" s="6">
        <v>45646</v>
      </c>
      <c r="G58" s="6">
        <v>45646</v>
      </c>
      <c r="H58" s="29">
        <f t="shared" si="15"/>
        <v>8.4718286310423649E-2</v>
      </c>
      <c r="I58" s="30">
        <f t="shared" si="20"/>
        <v>15</v>
      </c>
      <c r="J58" s="30">
        <f t="shared" si="17"/>
        <v>20</v>
      </c>
      <c r="K58" s="30">
        <v>0</v>
      </c>
      <c r="L58" s="30">
        <f t="shared" si="18"/>
        <v>35</v>
      </c>
      <c r="M58" s="30">
        <f t="shared" si="19"/>
        <v>2.9651400208648275</v>
      </c>
      <c r="O58" s="31"/>
    </row>
    <row r="59" spans="1:15" x14ac:dyDescent="0.2">
      <c r="A59" s="28" t="s">
        <v>31</v>
      </c>
      <c r="B59" s="15" t="s">
        <v>32</v>
      </c>
      <c r="C59" s="32">
        <v>1649.31</v>
      </c>
      <c r="D59" s="6">
        <v>45627</v>
      </c>
      <c r="E59" s="6">
        <v>45657</v>
      </c>
      <c r="F59" s="6">
        <v>45678</v>
      </c>
      <c r="G59" s="6">
        <v>45678</v>
      </c>
      <c r="H59" s="29">
        <f t="shared" si="15"/>
        <v>8.4718286310423649E-2</v>
      </c>
      <c r="I59" s="30">
        <f t="shared" si="20"/>
        <v>15.5</v>
      </c>
      <c r="J59" s="30">
        <f t="shared" si="17"/>
        <v>21</v>
      </c>
      <c r="K59" s="30">
        <v>0</v>
      </c>
      <c r="L59" s="30">
        <f t="shared" si="18"/>
        <v>36.5</v>
      </c>
      <c r="M59" s="30">
        <f t="shared" si="19"/>
        <v>3.0922174503304634</v>
      </c>
      <c r="O59" s="31"/>
    </row>
    <row r="60" spans="1:15" x14ac:dyDescent="0.2">
      <c r="A60" s="28" t="s">
        <v>31</v>
      </c>
      <c r="B60" s="15" t="s">
        <v>32</v>
      </c>
      <c r="C60" s="32">
        <v>1541.46</v>
      </c>
      <c r="D60" s="6">
        <v>45658</v>
      </c>
      <c r="E60" s="6">
        <v>45688</v>
      </c>
      <c r="F60" s="6">
        <v>45708</v>
      </c>
      <c r="G60" s="6">
        <v>45708</v>
      </c>
      <c r="H60" s="29">
        <f t="shared" si="15"/>
        <v>7.9178474402062465E-2</v>
      </c>
      <c r="I60" s="30">
        <f t="shared" si="20"/>
        <v>15.5</v>
      </c>
      <c r="J60" s="30">
        <f t="shared" si="17"/>
        <v>20</v>
      </c>
      <c r="K60" s="30">
        <v>0</v>
      </c>
      <c r="L60" s="30">
        <f t="shared" si="18"/>
        <v>35.5</v>
      </c>
      <c r="M60" s="30">
        <f t="shared" si="19"/>
        <v>2.8108358412732177</v>
      </c>
      <c r="O60" s="31"/>
    </row>
    <row r="61" spans="1:15" x14ac:dyDescent="0.2">
      <c r="A61" s="28" t="s">
        <v>31</v>
      </c>
      <c r="B61" s="15" t="s">
        <v>32</v>
      </c>
      <c r="C61" s="32">
        <v>1541.46</v>
      </c>
      <c r="D61" s="6">
        <v>45689</v>
      </c>
      <c r="E61" s="6">
        <v>45716</v>
      </c>
      <c r="F61" s="6">
        <v>45736</v>
      </c>
      <c r="G61" s="6">
        <v>45736</v>
      </c>
      <c r="H61" s="29">
        <f t="shared" si="15"/>
        <v>7.9178474402062465E-2</v>
      </c>
      <c r="I61" s="30">
        <f t="shared" si="20"/>
        <v>14</v>
      </c>
      <c r="J61" s="30">
        <f t="shared" si="17"/>
        <v>20</v>
      </c>
      <c r="K61" s="30">
        <v>0</v>
      </c>
      <c r="L61" s="30">
        <f t="shared" si="18"/>
        <v>34</v>
      </c>
      <c r="M61" s="30">
        <f t="shared" si="19"/>
        <v>2.6920681296701239</v>
      </c>
      <c r="O61" s="31"/>
    </row>
    <row r="62" spans="1:15" x14ac:dyDescent="0.2">
      <c r="A62" s="28" t="s">
        <v>31</v>
      </c>
      <c r="B62" s="15" t="s">
        <v>32</v>
      </c>
      <c r="C62" s="32">
        <v>1541.46</v>
      </c>
      <c r="D62" s="6">
        <v>45717</v>
      </c>
      <c r="E62" s="6">
        <v>45747</v>
      </c>
      <c r="F62" s="6">
        <v>45765</v>
      </c>
      <c r="G62" s="6">
        <v>45765</v>
      </c>
      <c r="H62" s="29">
        <f t="shared" si="15"/>
        <v>7.9178474402062465E-2</v>
      </c>
      <c r="I62" s="30">
        <f t="shared" si="20"/>
        <v>15.5</v>
      </c>
      <c r="J62" s="30">
        <f t="shared" si="17"/>
        <v>18</v>
      </c>
      <c r="K62" s="30">
        <v>0</v>
      </c>
      <c r="L62" s="30">
        <f t="shared" ref="L62:L63" si="21">SUM(I62:K62)</f>
        <v>33.5</v>
      </c>
      <c r="M62" s="30">
        <f t="shared" ref="M62:M63" si="22">+L62*H62</f>
        <v>2.6524788924690927</v>
      </c>
      <c r="O62" s="31"/>
    </row>
    <row r="63" spans="1:15" s="47" customFormat="1" x14ac:dyDescent="0.2">
      <c r="A63" t="s">
        <v>31</v>
      </c>
      <c r="B63" s="42" t="s">
        <v>36</v>
      </c>
      <c r="C63" s="43">
        <v>0</v>
      </c>
      <c r="D63" s="44">
        <v>45292</v>
      </c>
      <c r="E63" s="44">
        <v>45657</v>
      </c>
      <c r="F63" s="44">
        <v>45777</v>
      </c>
      <c r="G63" s="44">
        <v>45777</v>
      </c>
      <c r="H63" s="45">
        <f t="shared" si="15"/>
        <v>0</v>
      </c>
      <c r="I63" s="30">
        <f t="shared" si="20"/>
        <v>183</v>
      </c>
      <c r="J63" s="30">
        <f t="shared" si="17"/>
        <v>120</v>
      </c>
      <c r="K63" s="46">
        <v>12.727273653192686</v>
      </c>
      <c r="L63" s="46">
        <f t="shared" si="21"/>
        <v>315.7272736531927</v>
      </c>
      <c r="M63" s="46">
        <f t="shared" si="22"/>
        <v>0</v>
      </c>
      <c r="O63" s="48"/>
    </row>
    <row r="64" spans="1:15" ht="13.5" thickBot="1" x14ac:dyDescent="0.25">
      <c r="A64" s="28"/>
      <c r="B64" s="15"/>
      <c r="C64" s="38">
        <f>SUM(C51:C63)</f>
        <v>19468.169999999995</v>
      </c>
      <c r="D64" s="6"/>
      <c r="E64" s="6"/>
      <c r="F64" s="6"/>
      <c r="H64" s="39"/>
      <c r="I64" s="30"/>
      <c r="J64" s="30"/>
      <c r="K64" s="30"/>
      <c r="L64" s="30"/>
      <c r="M64" s="40">
        <f>SUM(M51:M63)</f>
        <v>34.884002194351091</v>
      </c>
      <c r="O64" s="31"/>
    </row>
    <row r="65" spans="3:3" ht="13.5" customHeight="1" thickTop="1" x14ac:dyDescent="0.2">
      <c r="C65" s="11"/>
    </row>
    <row r="66" spans="3:3" x14ac:dyDescent="0.2">
      <c r="C66" s="41"/>
    </row>
  </sheetData>
  <pageMargins left="0.7" right="0.7" top="0.75" bottom="0.75" header="0.3" footer="0.3"/>
  <pageSetup scale="35" fitToHeight="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xMzQwOTg8L1VzZXJOYW1lPjxEYXRlVGltZT4xMi8xMi8yMDI0IDI6MjA6MTggUE08L0RhdGVUaW1lPjxMYWJlbFN0cmluZz5VbmNhdGVnb3JpemVkPC9MYWJlbFN0cmluZz48L2l0ZW0+PC9sYWJlbEhpc3Rvcnk+</Value>
</WrappedLabelHistory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0BCA5772-C224-4B3D-9278-0C4EA3C70A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5284E-0B97-439B-8DCC-3FF3F5CF5DFB}"/>
</file>

<file path=customXml/itemProps3.xml><?xml version="1.0" encoding="utf-8"?>
<ds:datastoreItem xmlns:ds="http://schemas.openxmlformats.org/officeDocument/2006/customXml" ds:itemID="{26930AC9-30DB-4F43-B9FD-CFA9BB833EBD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3A1D127D-78AD-4115-89AF-B8DC0953324F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90535CD0-B592-4243-97C4-E37921E7DA6E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and Use and GRT</vt:lpstr>
      <vt:lpstr>'Sales and Use and GRT'!Print_Area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Lyons</dc:creator>
  <cp:lastModifiedBy>Tim Lyons</cp:lastModifiedBy>
  <dcterms:created xsi:type="dcterms:W3CDTF">2024-06-09T17:29:32Z</dcterms:created>
  <dcterms:modified xsi:type="dcterms:W3CDTF">2025-08-16T16:15:34Z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0x0101004DF805D1E1DA4A49A223477D3B105720</vt:lpwstr>
  </property>
  <property fmtid="{D5CDD505-2E9C-101B-9397-08002B2CF9AE}" pid="3" name="docIndexRef">
    <vt:lpwstr>e04e455d-bc22-4722-806b-17778d8fe50e</vt:lpwstr>
  </property>
  <property fmtid="{D5CDD505-2E9C-101B-9397-08002B2CF9AE}" pid="4" name="bjSaver">
    <vt:lpwstr>/5Z+cU3el8HpUW6UQypMvWXBbRxgTpsJ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{26930AC9-30DB-4F43-B9FD-CFA9BB833EBD}</vt:lpwstr>
  </property>
  <property fmtid="{D5CDD505-2E9C-101B-9397-08002B2CF9AE}" pid="13" name="MediaServiceImageTags">
    <vt:lpwstr/>
  </property>
</Properties>
</file>